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simek\Documents\NEMOCNICE\Administrativní budova\Výběrové řízení\"/>
    </mc:Choice>
  </mc:AlternateContent>
  <xr:revisionPtr revIDLastSave="0" documentId="8_{F1663DB0-75AC-4568-BA3A-E3744D313C2A}" xr6:coauthVersionLast="47" xr6:coauthVersionMax="47" xr10:uidLastSave="{00000000-0000-0000-0000-000000000000}"/>
  <bookViews>
    <workbookView xWindow="7200" yWindow="4245" windowWidth="21600" windowHeight="11355" xr2:uid="{00000000-000D-0000-FFFF-FFFF00000000}"/>
  </bookViews>
  <sheets>
    <sheet name="Rekapitulace stavby" sheetId="1" r:id="rId1"/>
    <sheet name="SO 701_A - Stavební část,..." sheetId="2" r:id="rId2"/>
    <sheet name="SO 701_006a - AC část" sheetId="3" r:id="rId3"/>
    <sheet name="SO 701_006b - DC část" sheetId="4" r:id="rId4"/>
    <sheet name="SO 701_006c - Konstrukce" sheetId="5" r:id="rId5"/>
    <sheet name="SO 701_006d - Střídače a ..." sheetId="6" r:id="rId6"/>
    <sheet name="SO 701_006e - VRN" sheetId="7" r:id="rId7"/>
    <sheet name="SO 701_C - Stínění - upla..." sheetId="8" r:id="rId8"/>
    <sheet name="SO 701_000 - Stavební čás..." sheetId="9" r:id="rId9"/>
    <sheet name="SO 701_001 - Slaboproud -..." sheetId="10" r:id="rId10"/>
    <sheet name="SO 701_002 - Silnoproud  ..." sheetId="11" r:id="rId11"/>
    <sheet name="SO 701_004 - Gastro - buf..." sheetId="12" r:id="rId12"/>
    <sheet name="SO 701_005 - ZTI vč. příp..." sheetId="13" r:id="rId13"/>
    <sheet name="SO 701_006 - VZT  - neupl..." sheetId="14" r:id="rId14"/>
    <sheet name="SO 909 - VRN - neuplatnit..." sheetId="15" r:id="rId15"/>
  </sheets>
  <definedNames>
    <definedName name="_xlnm._FilterDatabase" localSheetId="8" hidden="1">'SO 701_000 - Stavební čás...'!$C$146:$K$2088</definedName>
    <definedName name="_xlnm._FilterDatabase" localSheetId="9" hidden="1">'SO 701_001 - Slaboproud -...'!$C$124:$K$194</definedName>
    <definedName name="_xlnm._FilterDatabase" localSheetId="10" hidden="1">'SO 701_002 - Silnoproud  ...'!$C$127:$K$254</definedName>
    <definedName name="_xlnm._FilterDatabase" localSheetId="11" hidden="1">'SO 701_004 - Gastro - buf...'!$C$119:$K$151</definedName>
    <definedName name="_xlnm._FilterDatabase" localSheetId="12" hidden="1">'SO 701_005 - ZTI vč. příp...'!$C$137:$K$346</definedName>
    <definedName name="_xlnm._FilterDatabase" localSheetId="13" hidden="1">'SO 701_006 - VZT  - neupl...'!$C$125:$K$228</definedName>
    <definedName name="_xlnm._FilterDatabase" localSheetId="2" hidden="1">'SO 701_006a - AC část'!$C$128:$K$163</definedName>
    <definedName name="_xlnm._FilterDatabase" localSheetId="3" hidden="1">'SO 701_006b - DC část'!$C$128:$K$152</definedName>
    <definedName name="_xlnm._FilterDatabase" localSheetId="4" hidden="1">'SO 701_006c - Konstrukce'!$C$127:$K$140</definedName>
    <definedName name="_xlnm._FilterDatabase" localSheetId="5" hidden="1">'SO 701_006d - Střídače a ...'!$C$127:$K$143</definedName>
    <definedName name="_xlnm._FilterDatabase" localSheetId="6" hidden="1">'SO 701_006e - VRN'!$C$126:$K$141</definedName>
    <definedName name="_xlnm._FilterDatabase" localSheetId="1" hidden="1">'SO 701_A - Stavební část,...'!$C$135:$K$641</definedName>
    <definedName name="_xlnm._FilterDatabase" localSheetId="7" hidden="1">'SO 701_C - Stínění - upla...'!$C$121:$K$157</definedName>
    <definedName name="_xlnm._FilterDatabase" localSheetId="14" hidden="1">'SO 909 - VRN - neuplatnit...'!$C$123:$K$151</definedName>
    <definedName name="_xlnm.Print_Titles" localSheetId="0">'Rekapitulace stavby'!$92:$92</definedName>
    <definedName name="_xlnm.Print_Titles" localSheetId="8">'SO 701_000 - Stavební čás...'!$146:$146</definedName>
    <definedName name="_xlnm.Print_Titles" localSheetId="9">'SO 701_001 - Slaboproud -...'!$124:$124</definedName>
    <definedName name="_xlnm.Print_Titles" localSheetId="10">'SO 701_002 - Silnoproud  ...'!$127:$127</definedName>
    <definedName name="_xlnm.Print_Titles" localSheetId="11">'SO 701_004 - Gastro - buf...'!$119:$119</definedName>
    <definedName name="_xlnm.Print_Titles" localSheetId="12">'SO 701_005 - ZTI vč. příp...'!$137:$137</definedName>
    <definedName name="_xlnm.Print_Titles" localSheetId="13">'SO 701_006 - VZT  - neupl...'!$125:$125</definedName>
    <definedName name="_xlnm.Print_Titles" localSheetId="2">'SO 701_006a - AC část'!$128:$128</definedName>
    <definedName name="_xlnm.Print_Titles" localSheetId="3">'SO 701_006b - DC část'!$128:$128</definedName>
    <definedName name="_xlnm.Print_Titles" localSheetId="4">'SO 701_006c - Konstrukce'!$127:$127</definedName>
    <definedName name="_xlnm.Print_Titles" localSheetId="5">'SO 701_006d - Střídače a ...'!$127:$127</definedName>
    <definedName name="_xlnm.Print_Titles" localSheetId="6">'SO 701_006e - VRN'!$126:$126</definedName>
    <definedName name="_xlnm.Print_Titles" localSheetId="1">'SO 701_A - Stavební část,...'!$135:$135</definedName>
    <definedName name="_xlnm.Print_Titles" localSheetId="7">'SO 701_C - Stínění - upla...'!$121:$121</definedName>
    <definedName name="_xlnm.Print_Titles" localSheetId="14">'SO 909 - VRN - neuplatnit...'!$123:$123</definedName>
    <definedName name="_xlnm.Print_Area" localSheetId="0">'Rekapitulace stavby'!$D$4:$AO$76,'Rekapitulace stavby'!$C$82:$AQ$112</definedName>
    <definedName name="_xlnm.Print_Area" localSheetId="8">'SO 701_000 - Stavební čás...'!$C$4:$J$76,'SO 701_000 - Stavební čás...'!$C$82:$J$126,'SO 701_000 - Stavební čás...'!$C$132:$K$2088</definedName>
    <definedName name="_xlnm.Print_Area" localSheetId="9">'SO 701_001 - Slaboproud -...'!$C$4:$J$76,'SO 701_001 - Slaboproud -...'!$C$82:$J$104,'SO 701_001 - Slaboproud -...'!$C$110:$K$194</definedName>
    <definedName name="_xlnm.Print_Area" localSheetId="10">'SO 701_002 - Silnoproud  ...'!$C$4:$J$76,'SO 701_002 - Silnoproud  ...'!$C$82:$J$107,'SO 701_002 - Silnoproud  ...'!$C$113:$K$254</definedName>
    <definedName name="_xlnm.Print_Area" localSheetId="11">'SO 701_004 - Gastro - buf...'!$C$4:$J$76,'SO 701_004 - Gastro - buf...'!$C$82:$J$99,'SO 701_004 - Gastro - buf...'!$C$105:$K$151</definedName>
    <definedName name="_xlnm.Print_Area" localSheetId="12">'SO 701_005 - ZTI vč. příp...'!$C$4:$J$76,'SO 701_005 - ZTI vč. příp...'!$C$82:$J$117,'SO 701_005 - ZTI vč. příp...'!$C$123:$K$346</definedName>
    <definedName name="_xlnm.Print_Area" localSheetId="13">'SO 701_006 - VZT  - neupl...'!$C$4:$J$76,'SO 701_006 - VZT  - neupl...'!$C$82:$J$105,'SO 701_006 - VZT  - neupl...'!$C$111:$K$228</definedName>
    <definedName name="_xlnm.Print_Area" localSheetId="2">'SO 701_006a - AC část'!$C$4:$J$76,'SO 701_006a - AC část'!$C$82:$J$106,'SO 701_006a - AC část'!$C$112:$K$163</definedName>
    <definedName name="_xlnm.Print_Area" localSheetId="3">'SO 701_006b - DC část'!$C$4:$J$76,'SO 701_006b - DC část'!$C$82:$J$106,'SO 701_006b - DC část'!$C$112:$K$152</definedName>
    <definedName name="_xlnm.Print_Area" localSheetId="4">'SO 701_006c - Konstrukce'!$C$4:$J$76,'SO 701_006c - Konstrukce'!$C$82:$J$105,'SO 701_006c - Konstrukce'!$C$111:$K$140</definedName>
    <definedName name="_xlnm.Print_Area" localSheetId="5">'SO 701_006d - Střídače a ...'!$C$4:$J$76,'SO 701_006d - Střídače a ...'!$C$82:$J$105,'SO 701_006d - Střídače a ...'!$C$111:$K$143</definedName>
    <definedName name="_xlnm.Print_Area" localSheetId="6">'SO 701_006e - VRN'!$C$4:$J$76,'SO 701_006e - VRN'!$C$82:$J$104,'SO 701_006e - VRN'!$C$110:$K$141</definedName>
    <definedName name="_xlnm.Print_Area" localSheetId="1">'SO 701_A - Stavební část,...'!$C$4:$J$76,'SO 701_A - Stavební část,...'!$C$82:$J$115,'SO 701_A - Stavební část,...'!$C$121:$K$641</definedName>
    <definedName name="_xlnm.Print_Area" localSheetId="7">'SO 701_C - Stínění - upla...'!$C$4:$J$76,'SO 701_C - Stínění - upla...'!$C$82:$J$101,'SO 701_C - Stínění - upla...'!$C$107:$K$157</definedName>
    <definedName name="_xlnm.Print_Area" localSheetId="14">'SO 909 - VRN - neuplatnit...'!$C$4:$J$76,'SO 909 - VRN - neuplatnit...'!$C$82:$J$103,'SO 909 - VRN - neuplatnit...'!$C$109:$K$151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5" l="1"/>
  <c r="J38" i="15"/>
  <c r="AY111" i="1" s="1"/>
  <c r="J37" i="15"/>
  <c r="AX111" i="1"/>
  <c r="BI151" i="15"/>
  <c r="BH151" i="15"/>
  <c r="BG151" i="15"/>
  <c r="BE151" i="15"/>
  <c r="T151" i="15"/>
  <c r="T150" i="15"/>
  <c r="R151" i="15"/>
  <c r="R150" i="15" s="1"/>
  <c r="P151" i="15"/>
  <c r="P150" i="15" s="1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J121" i="15"/>
  <c r="J120" i="15"/>
  <c r="F120" i="15"/>
  <c r="F118" i="15"/>
  <c r="E116" i="15"/>
  <c r="J94" i="15"/>
  <c r="J93" i="15"/>
  <c r="F93" i="15"/>
  <c r="F91" i="15"/>
  <c r="E89" i="15"/>
  <c r="J20" i="15"/>
  <c r="E20" i="15"/>
  <c r="F94" i="15"/>
  <c r="J19" i="15"/>
  <c r="J14" i="15"/>
  <c r="J118" i="15" s="1"/>
  <c r="E7" i="15"/>
  <c r="E112" i="15" s="1"/>
  <c r="J39" i="14"/>
  <c r="J38" i="14"/>
  <c r="AY110" i="1" s="1"/>
  <c r="J37" i="14"/>
  <c r="AX110" i="1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J123" i="14"/>
  <c r="J122" i="14"/>
  <c r="F122" i="14"/>
  <c r="F120" i="14"/>
  <c r="E118" i="14"/>
  <c r="J94" i="14"/>
  <c r="J93" i="14"/>
  <c r="F93" i="14"/>
  <c r="F91" i="14"/>
  <c r="E89" i="14"/>
  <c r="J20" i="14"/>
  <c r="E20" i="14"/>
  <c r="F94" i="14"/>
  <c r="J19" i="14"/>
  <c r="J14" i="14"/>
  <c r="J120" i="14" s="1"/>
  <c r="E7" i="14"/>
  <c r="E85" i="14"/>
  <c r="J39" i="13"/>
  <c r="J38" i="13"/>
  <c r="AY109" i="1"/>
  <c r="J37" i="13"/>
  <c r="AX109" i="1"/>
  <c r="BI346" i="13"/>
  <c r="BH346" i="13"/>
  <c r="BG346" i="13"/>
  <c r="BF346" i="13"/>
  <c r="T346" i="13"/>
  <c r="R346" i="13"/>
  <c r="P346" i="13"/>
  <c r="BI345" i="13"/>
  <c r="BH345" i="13"/>
  <c r="BG345" i="13"/>
  <c r="BF345" i="13"/>
  <c r="T345" i="13"/>
  <c r="R345" i="13"/>
  <c r="P345" i="13"/>
  <c r="BI343" i="13"/>
  <c r="BH343" i="13"/>
  <c r="BG343" i="13"/>
  <c r="BF343" i="13"/>
  <c r="T343" i="13"/>
  <c r="R343" i="13"/>
  <c r="P343" i="13"/>
  <c r="BI342" i="13"/>
  <c r="BH342" i="13"/>
  <c r="BG342" i="13"/>
  <c r="BF342" i="13"/>
  <c r="T342" i="13"/>
  <c r="R342" i="13"/>
  <c r="P342" i="13"/>
  <c r="BI341" i="13"/>
  <c r="BH341" i="13"/>
  <c r="BG341" i="13"/>
  <c r="BF341" i="13"/>
  <c r="T341" i="13"/>
  <c r="R341" i="13"/>
  <c r="P341" i="13"/>
  <c r="BI340" i="13"/>
  <c r="BH340" i="13"/>
  <c r="BG340" i="13"/>
  <c r="BF340" i="13"/>
  <c r="T340" i="13"/>
  <c r="R340" i="13"/>
  <c r="P340" i="13"/>
  <c r="BI339" i="13"/>
  <c r="BH339" i="13"/>
  <c r="BG339" i="13"/>
  <c r="BF339" i="13"/>
  <c r="T339" i="13"/>
  <c r="R339" i="13"/>
  <c r="P339" i="13"/>
  <c r="BI337" i="13"/>
  <c r="BH337" i="13"/>
  <c r="BG337" i="13"/>
  <c r="BF337" i="13"/>
  <c r="T337" i="13"/>
  <c r="R337" i="13"/>
  <c r="P337" i="13"/>
  <c r="BI336" i="13"/>
  <c r="BH336" i="13"/>
  <c r="BG336" i="13"/>
  <c r="BF336" i="13"/>
  <c r="T336" i="13"/>
  <c r="R336" i="13"/>
  <c r="P336" i="13"/>
  <c r="BI334" i="13"/>
  <c r="BH334" i="13"/>
  <c r="BG334" i="13"/>
  <c r="BF334" i="13"/>
  <c r="T334" i="13"/>
  <c r="R334" i="13"/>
  <c r="P334" i="13"/>
  <c r="BI333" i="13"/>
  <c r="BH333" i="13"/>
  <c r="BG333" i="13"/>
  <c r="BF333" i="13"/>
  <c r="T333" i="13"/>
  <c r="R333" i="13"/>
  <c r="P333" i="13"/>
  <c r="BI332" i="13"/>
  <c r="BH332" i="13"/>
  <c r="BG332" i="13"/>
  <c r="BF332" i="13"/>
  <c r="T332" i="13"/>
  <c r="R332" i="13"/>
  <c r="P332" i="13"/>
  <c r="BI331" i="13"/>
  <c r="BH331" i="13"/>
  <c r="BG331" i="13"/>
  <c r="BF331" i="13"/>
  <c r="T331" i="13"/>
  <c r="R331" i="13"/>
  <c r="P331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7" i="13"/>
  <c r="BH327" i="13"/>
  <c r="BG327" i="13"/>
  <c r="BF327" i="13"/>
  <c r="T327" i="13"/>
  <c r="R327" i="13"/>
  <c r="P327" i="13"/>
  <c r="BI326" i="13"/>
  <c r="BH326" i="13"/>
  <c r="BG326" i="13"/>
  <c r="BF326" i="13"/>
  <c r="T326" i="13"/>
  <c r="R326" i="13"/>
  <c r="P326" i="13"/>
  <c r="BI325" i="13"/>
  <c r="BH325" i="13"/>
  <c r="BG325" i="13"/>
  <c r="BF325" i="13"/>
  <c r="T325" i="13"/>
  <c r="R325" i="13"/>
  <c r="P325" i="13"/>
  <c r="BI324" i="13"/>
  <c r="BH324" i="13"/>
  <c r="BG324" i="13"/>
  <c r="BF324" i="13"/>
  <c r="T324" i="13"/>
  <c r="R324" i="13"/>
  <c r="P324" i="13"/>
  <c r="BI323" i="13"/>
  <c r="BH323" i="13"/>
  <c r="BG323" i="13"/>
  <c r="BF323" i="13"/>
  <c r="T323" i="13"/>
  <c r="R323" i="13"/>
  <c r="P323" i="13"/>
  <c r="BI322" i="13"/>
  <c r="BH322" i="13"/>
  <c r="BG322" i="13"/>
  <c r="BF322" i="13"/>
  <c r="T322" i="13"/>
  <c r="R322" i="13"/>
  <c r="P322" i="13"/>
  <c r="BI321" i="13"/>
  <c r="BH321" i="13"/>
  <c r="BG321" i="13"/>
  <c r="BF321" i="13"/>
  <c r="T321" i="13"/>
  <c r="R321" i="13"/>
  <c r="P321" i="13"/>
  <c r="BI320" i="13"/>
  <c r="BH320" i="13"/>
  <c r="BG320" i="13"/>
  <c r="BF320" i="13"/>
  <c r="T320" i="13"/>
  <c r="R320" i="13"/>
  <c r="P320" i="13"/>
  <c r="BI319" i="13"/>
  <c r="BH319" i="13"/>
  <c r="BG319" i="13"/>
  <c r="BF319" i="13"/>
  <c r="T319" i="13"/>
  <c r="R319" i="13"/>
  <c r="P319" i="13"/>
  <c r="BI318" i="13"/>
  <c r="BH318" i="13"/>
  <c r="BG318" i="13"/>
  <c r="BF318" i="13"/>
  <c r="T318" i="13"/>
  <c r="R318" i="13"/>
  <c r="P318" i="13"/>
  <c r="BI317" i="13"/>
  <c r="BH317" i="13"/>
  <c r="BG317" i="13"/>
  <c r="BF317" i="13"/>
  <c r="T317" i="13"/>
  <c r="R317" i="13"/>
  <c r="P317" i="13"/>
  <c r="BI316" i="13"/>
  <c r="BH316" i="13"/>
  <c r="BG316" i="13"/>
  <c r="BF316" i="13"/>
  <c r="T316" i="13"/>
  <c r="R316" i="13"/>
  <c r="P316" i="13"/>
  <c r="BI315" i="13"/>
  <c r="BH315" i="13"/>
  <c r="BG315" i="13"/>
  <c r="BF315" i="13"/>
  <c r="T315" i="13"/>
  <c r="R315" i="13"/>
  <c r="P315" i="13"/>
  <c r="BI314" i="13"/>
  <c r="BH314" i="13"/>
  <c r="BG314" i="13"/>
  <c r="BF314" i="13"/>
  <c r="T314" i="13"/>
  <c r="R314" i="13"/>
  <c r="P314" i="13"/>
  <c r="BI313" i="13"/>
  <c r="BH313" i="13"/>
  <c r="BG313" i="13"/>
  <c r="BF313" i="13"/>
  <c r="T313" i="13"/>
  <c r="R313" i="13"/>
  <c r="P313" i="13"/>
  <c r="BI312" i="13"/>
  <c r="BH312" i="13"/>
  <c r="BG312" i="13"/>
  <c r="BF312" i="13"/>
  <c r="T312" i="13"/>
  <c r="R312" i="13"/>
  <c r="P312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8" i="13"/>
  <c r="BH308" i="13"/>
  <c r="BG308" i="13"/>
  <c r="BF308" i="13"/>
  <c r="T308" i="13"/>
  <c r="R308" i="13"/>
  <c r="P308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3" i="13"/>
  <c r="BH293" i="13"/>
  <c r="BG293" i="13"/>
  <c r="BF293" i="13"/>
  <c r="T293" i="13"/>
  <c r="R293" i="13"/>
  <c r="P293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90" i="13"/>
  <c r="BH290" i="13"/>
  <c r="BG290" i="13"/>
  <c r="BF290" i="13"/>
  <c r="T290" i="13"/>
  <c r="R290" i="13"/>
  <c r="P290" i="13"/>
  <c r="BI289" i="13"/>
  <c r="BH289" i="13"/>
  <c r="BG289" i="13"/>
  <c r="BF289" i="13"/>
  <c r="T289" i="13"/>
  <c r="R289" i="13"/>
  <c r="P289" i="13"/>
  <c r="BI288" i="13"/>
  <c r="BH288" i="13"/>
  <c r="BG288" i="13"/>
  <c r="BF288" i="13"/>
  <c r="T288" i="13"/>
  <c r="R288" i="13"/>
  <c r="P288" i="13"/>
  <c r="BI287" i="13"/>
  <c r="BH287" i="13"/>
  <c r="BG287" i="13"/>
  <c r="BF287" i="13"/>
  <c r="T287" i="13"/>
  <c r="R287" i="13"/>
  <c r="P287" i="13"/>
  <c r="BI286" i="13"/>
  <c r="BH286" i="13"/>
  <c r="BG286" i="13"/>
  <c r="BF286" i="13"/>
  <c r="T286" i="13"/>
  <c r="R286" i="13"/>
  <c r="P286" i="13"/>
  <c r="BI285" i="13"/>
  <c r="BH285" i="13"/>
  <c r="BG285" i="13"/>
  <c r="BF285" i="13"/>
  <c r="T285" i="13"/>
  <c r="R285" i="13"/>
  <c r="P285" i="13"/>
  <c r="BI284" i="13"/>
  <c r="BH284" i="13"/>
  <c r="BG284" i="13"/>
  <c r="BF284" i="13"/>
  <c r="T284" i="13"/>
  <c r="R284" i="13"/>
  <c r="P284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80" i="13"/>
  <c r="BH280" i="13"/>
  <c r="BG280" i="13"/>
  <c r="BF280" i="13"/>
  <c r="T280" i="13"/>
  <c r="R280" i="13"/>
  <c r="P280" i="13"/>
  <c r="BI279" i="13"/>
  <c r="BH279" i="13"/>
  <c r="BG279" i="13"/>
  <c r="BF279" i="13"/>
  <c r="T279" i="13"/>
  <c r="R279" i="13"/>
  <c r="P279" i="13"/>
  <c r="BI278" i="13"/>
  <c r="BH278" i="13"/>
  <c r="BG278" i="13"/>
  <c r="BF278" i="13"/>
  <c r="T278" i="13"/>
  <c r="R278" i="13"/>
  <c r="P278" i="13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2" i="13"/>
  <c r="BH272" i="13"/>
  <c r="BG272" i="13"/>
  <c r="BF272" i="13"/>
  <c r="T272" i="13"/>
  <c r="R272" i="13"/>
  <c r="P272" i="13"/>
  <c r="BI271" i="13"/>
  <c r="BH271" i="13"/>
  <c r="BG271" i="13"/>
  <c r="BF271" i="13"/>
  <c r="T271" i="13"/>
  <c r="R271" i="13"/>
  <c r="P271" i="13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5" i="13"/>
  <c r="BH265" i="13"/>
  <c r="BG265" i="13"/>
  <c r="BF265" i="13"/>
  <c r="T265" i="13"/>
  <c r="R265" i="13"/>
  <c r="P265" i="13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T161" i="13"/>
  <c r="R162" i="13"/>
  <c r="R161" i="13" s="1"/>
  <c r="P162" i="13"/>
  <c r="P161" i="13" s="1"/>
  <c r="BI160" i="13"/>
  <c r="BH160" i="13"/>
  <c r="BG160" i="13"/>
  <c r="BF160" i="13"/>
  <c r="T160" i="13"/>
  <c r="T159" i="13"/>
  <c r="R160" i="13"/>
  <c r="R159" i="13"/>
  <c r="P160" i="13"/>
  <c r="P159" i="13"/>
  <c r="BI158" i="13"/>
  <c r="BH158" i="13"/>
  <c r="BG158" i="13"/>
  <c r="BF158" i="13"/>
  <c r="T158" i="13"/>
  <c r="T157" i="13"/>
  <c r="R158" i="13"/>
  <c r="R157" i="13"/>
  <c r="P158" i="13"/>
  <c r="P157" i="13" s="1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J135" i="13"/>
  <c r="J134" i="13"/>
  <c r="F134" i="13"/>
  <c r="F132" i="13"/>
  <c r="E130" i="13"/>
  <c r="J94" i="13"/>
  <c r="J93" i="13"/>
  <c r="F93" i="13"/>
  <c r="F91" i="13"/>
  <c r="E89" i="13"/>
  <c r="J20" i="13"/>
  <c r="E20" i="13"/>
  <c r="F94" i="13"/>
  <c r="J19" i="13"/>
  <c r="J14" i="13"/>
  <c r="J91" i="13" s="1"/>
  <c r="E7" i="13"/>
  <c r="E126" i="13" s="1"/>
  <c r="J39" i="12"/>
  <c r="J38" i="12"/>
  <c r="AY108" i="1" s="1"/>
  <c r="J37" i="12"/>
  <c r="AX108" i="1" s="1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J117" i="12"/>
  <c r="J116" i="12"/>
  <c r="F116" i="12"/>
  <c r="F114" i="12"/>
  <c r="E112" i="12"/>
  <c r="J94" i="12"/>
  <c r="J93" i="12"/>
  <c r="F93" i="12"/>
  <c r="F91" i="12"/>
  <c r="E89" i="12"/>
  <c r="J20" i="12"/>
  <c r="E20" i="12"/>
  <c r="F94" i="12" s="1"/>
  <c r="J19" i="12"/>
  <c r="J14" i="12"/>
  <c r="J114" i="12" s="1"/>
  <c r="E7" i="12"/>
  <c r="E108" i="12" s="1"/>
  <c r="J39" i="11"/>
  <c r="J38" i="11"/>
  <c r="AY107" i="1"/>
  <c r="J37" i="11"/>
  <c r="AX107" i="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J125" i="11"/>
  <c r="J124" i="11"/>
  <c r="F124" i="11"/>
  <c r="F122" i="11"/>
  <c r="E120" i="11"/>
  <c r="J94" i="11"/>
  <c r="J93" i="11"/>
  <c r="F93" i="11"/>
  <c r="F91" i="11"/>
  <c r="E89" i="11"/>
  <c r="J20" i="11"/>
  <c r="E20" i="11"/>
  <c r="F125" i="11" s="1"/>
  <c r="J19" i="11"/>
  <c r="J14" i="11"/>
  <c r="J122" i="11" s="1"/>
  <c r="E7" i="11"/>
  <c r="E85" i="11"/>
  <c r="J39" i="10"/>
  <c r="J38" i="10"/>
  <c r="AY106" i="1" s="1"/>
  <c r="J37" i="10"/>
  <c r="AX106" i="1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J122" i="10"/>
  <c r="J121" i="10"/>
  <c r="F121" i="10"/>
  <c r="F119" i="10"/>
  <c r="E117" i="10"/>
  <c r="J94" i="10"/>
  <c r="J93" i="10"/>
  <c r="F93" i="10"/>
  <c r="F91" i="10"/>
  <c r="E89" i="10"/>
  <c r="J20" i="10"/>
  <c r="E20" i="10"/>
  <c r="F94" i="10"/>
  <c r="J19" i="10"/>
  <c r="J14" i="10"/>
  <c r="J119" i="10" s="1"/>
  <c r="E7" i="10"/>
  <c r="E85" i="10"/>
  <c r="J39" i="9"/>
  <c r="J38" i="9"/>
  <c r="AY105" i="1"/>
  <c r="J37" i="9"/>
  <c r="AX105" i="1"/>
  <c r="BI2078" i="9"/>
  <c r="BH2078" i="9"/>
  <c r="BG2078" i="9"/>
  <c r="BF2078" i="9"/>
  <c r="T2078" i="9"/>
  <c r="R2078" i="9"/>
  <c r="P2078" i="9"/>
  <c r="BI2074" i="9"/>
  <c r="BH2074" i="9"/>
  <c r="BG2074" i="9"/>
  <c r="BF2074" i="9"/>
  <c r="T2074" i="9"/>
  <c r="R2074" i="9"/>
  <c r="P2074" i="9"/>
  <c r="BI2070" i="9"/>
  <c r="BH2070" i="9"/>
  <c r="BG2070" i="9"/>
  <c r="BF2070" i="9"/>
  <c r="T2070" i="9"/>
  <c r="R2070" i="9"/>
  <c r="P2070" i="9"/>
  <c r="BI2068" i="9"/>
  <c r="BH2068" i="9"/>
  <c r="BG2068" i="9"/>
  <c r="BF2068" i="9"/>
  <c r="T2068" i="9"/>
  <c r="R2068" i="9"/>
  <c r="P2068" i="9"/>
  <c r="BI2067" i="9"/>
  <c r="BH2067" i="9"/>
  <c r="BG2067" i="9"/>
  <c r="BF2067" i="9"/>
  <c r="T2067" i="9"/>
  <c r="R2067" i="9"/>
  <c r="P2067" i="9"/>
  <c r="BI2034" i="9"/>
  <c r="BH2034" i="9"/>
  <c r="BG2034" i="9"/>
  <c r="BF2034" i="9"/>
  <c r="T2034" i="9"/>
  <c r="R2034" i="9"/>
  <c r="P2034" i="9"/>
  <c r="BI2029" i="9"/>
  <c r="BH2029" i="9"/>
  <c r="BG2029" i="9"/>
  <c r="BF2029" i="9"/>
  <c r="T2029" i="9"/>
  <c r="R2029" i="9"/>
  <c r="P2029" i="9"/>
  <c r="BI2025" i="9"/>
  <c r="BH2025" i="9"/>
  <c r="BG2025" i="9"/>
  <c r="BF2025" i="9"/>
  <c r="T2025" i="9"/>
  <c r="R2025" i="9"/>
  <c r="P2025" i="9"/>
  <c r="BI2023" i="9"/>
  <c r="BH2023" i="9"/>
  <c r="BG2023" i="9"/>
  <c r="BF2023" i="9"/>
  <c r="T2023" i="9"/>
  <c r="R2023" i="9"/>
  <c r="P2023" i="9"/>
  <c r="BI2022" i="9"/>
  <c r="BH2022" i="9"/>
  <c r="BG2022" i="9"/>
  <c r="BF2022" i="9"/>
  <c r="T2022" i="9"/>
  <c r="R2022" i="9"/>
  <c r="P2022" i="9"/>
  <c r="BI2020" i="9"/>
  <c r="BH2020" i="9"/>
  <c r="BG2020" i="9"/>
  <c r="BF2020" i="9"/>
  <c r="T2020" i="9"/>
  <c r="R2020" i="9"/>
  <c r="P2020" i="9"/>
  <c r="BI2018" i="9"/>
  <c r="BH2018" i="9"/>
  <c r="BG2018" i="9"/>
  <c r="BF2018" i="9"/>
  <c r="T2018" i="9"/>
  <c r="R2018" i="9"/>
  <c r="P2018" i="9"/>
  <c r="BI2017" i="9"/>
  <c r="BH2017" i="9"/>
  <c r="BG2017" i="9"/>
  <c r="BF2017" i="9"/>
  <c r="T2017" i="9"/>
  <c r="R2017" i="9"/>
  <c r="P2017" i="9"/>
  <c r="BI2016" i="9"/>
  <c r="BH2016" i="9"/>
  <c r="BG2016" i="9"/>
  <c r="BF2016" i="9"/>
  <c r="T2016" i="9"/>
  <c r="R2016" i="9"/>
  <c r="P2016" i="9"/>
  <c r="BI2014" i="9"/>
  <c r="BH2014" i="9"/>
  <c r="BG2014" i="9"/>
  <c r="BF2014" i="9"/>
  <c r="T2014" i="9"/>
  <c r="R2014" i="9"/>
  <c r="P2014" i="9"/>
  <c r="BI1986" i="9"/>
  <c r="BH1986" i="9"/>
  <c r="BG1986" i="9"/>
  <c r="BF1986" i="9"/>
  <c r="T1986" i="9"/>
  <c r="R1986" i="9"/>
  <c r="P1986" i="9"/>
  <c r="BI1984" i="9"/>
  <c r="BH1984" i="9"/>
  <c r="BG1984" i="9"/>
  <c r="BF1984" i="9"/>
  <c r="T1984" i="9"/>
  <c r="R1984" i="9"/>
  <c r="P1984" i="9"/>
  <c r="BI1956" i="9"/>
  <c r="BH1956" i="9"/>
  <c r="BG1956" i="9"/>
  <c r="BF1956" i="9"/>
  <c r="T1956" i="9"/>
  <c r="R1956" i="9"/>
  <c r="P1956" i="9"/>
  <c r="BI1948" i="9"/>
  <c r="BH1948" i="9"/>
  <c r="BG1948" i="9"/>
  <c r="BF1948" i="9"/>
  <c r="T1948" i="9"/>
  <c r="R1948" i="9"/>
  <c r="P1948" i="9"/>
  <c r="BI1947" i="9"/>
  <c r="BH1947" i="9"/>
  <c r="BG1947" i="9"/>
  <c r="BF1947" i="9"/>
  <c r="T1947" i="9"/>
  <c r="R1947" i="9"/>
  <c r="P1947" i="9"/>
  <c r="BI1942" i="9"/>
  <c r="BH1942" i="9"/>
  <c r="BG1942" i="9"/>
  <c r="BF1942" i="9"/>
  <c r="T1942" i="9"/>
  <c r="R1942" i="9"/>
  <c r="P1942" i="9"/>
  <c r="BI1937" i="9"/>
  <c r="BH1937" i="9"/>
  <c r="BG1937" i="9"/>
  <c r="BF1937" i="9"/>
  <c r="T1937" i="9"/>
  <c r="R1937" i="9"/>
  <c r="P1937" i="9"/>
  <c r="BI1935" i="9"/>
  <c r="BH1935" i="9"/>
  <c r="BG1935" i="9"/>
  <c r="BF1935" i="9"/>
  <c r="T1935" i="9"/>
  <c r="R1935" i="9"/>
  <c r="P1935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4" i="9"/>
  <c r="BH1904" i="9"/>
  <c r="BG1904" i="9"/>
  <c r="BF1904" i="9"/>
  <c r="T1904" i="9"/>
  <c r="R1904" i="9"/>
  <c r="P1904" i="9"/>
  <c r="BI1902" i="9"/>
  <c r="BH1902" i="9"/>
  <c r="BG1902" i="9"/>
  <c r="BF1902" i="9"/>
  <c r="T1902" i="9"/>
  <c r="R1902" i="9"/>
  <c r="P1902" i="9"/>
  <c r="BI1901" i="9"/>
  <c r="BH1901" i="9"/>
  <c r="BG1901" i="9"/>
  <c r="BF1901" i="9"/>
  <c r="T1901" i="9"/>
  <c r="R1901" i="9"/>
  <c r="P1901" i="9"/>
  <c r="BI1900" i="9"/>
  <c r="BH1900" i="9"/>
  <c r="BG1900" i="9"/>
  <c r="BF1900" i="9"/>
  <c r="T1900" i="9"/>
  <c r="R1900" i="9"/>
  <c r="P1900" i="9"/>
  <c r="BI1898" i="9"/>
  <c r="BH1898" i="9"/>
  <c r="BG1898" i="9"/>
  <c r="BF1898" i="9"/>
  <c r="T1898" i="9"/>
  <c r="R1898" i="9"/>
  <c r="P1898" i="9"/>
  <c r="BI1889" i="9"/>
  <c r="BH1889" i="9"/>
  <c r="BG1889" i="9"/>
  <c r="BF1889" i="9"/>
  <c r="T1889" i="9"/>
  <c r="R1889" i="9"/>
  <c r="P1889" i="9"/>
  <c r="BI1887" i="9"/>
  <c r="BH1887" i="9"/>
  <c r="BG1887" i="9"/>
  <c r="BF1887" i="9"/>
  <c r="T1887" i="9"/>
  <c r="R1887" i="9"/>
  <c r="P1887" i="9"/>
  <c r="BI1885" i="9"/>
  <c r="BH1885" i="9"/>
  <c r="BG1885" i="9"/>
  <c r="BF1885" i="9"/>
  <c r="T1885" i="9"/>
  <c r="R1885" i="9"/>
  <c r="P1885" i="9"/>
  <c r="BI1880" i="9"/>
  <c r="BH1880" i="9"/>
  <c r="BG1880" i="9"/>
  <c r="BF1880" i="9"/>
  <c r="T1880" i="9"/>
  <c r="R1880" i="9"/>
  <c r="P1880" i="9"/>
  <c r="BI1875" i="9"/>
  <c r="BH1875" i="9"/>
  <c r="BG1875" i="9"/>
  <c r="BF1875" i="9"/>
  <c r="T1875" i="9"/>
  <c r="R1875" i="9"/>
  <c r="P1875" i="9"/>
  <c r="BI1871" i="9"/>
  <c r="BH1871" i="9"/>
  <c r="BG1871" i="9"/>
  <c r="BF1871" i="9"/>
  <c r="T1871" i="9"/>
  <c r="R1871" i="9"/>
  <c r="P1871" i="9"/>
  <c r="BI1861" i="9"/>
  <c r="BH1861" i="9"/>
  <c r="BG1861" i="9"/>
  <c r="BF1861" i="9"/>
  <c r="T1861" i="9"/>
  <c r="R1861" i="9"/>
  <c r="P1861" i="9"/>
  <c r="BI1859" i="9"/>
  <c r="BH1859" i="9"/>
  <c r="BG1859" i="9"/>
  <c r="BF1859" i="9"/>
  <c r="T1859" i="9"/>
  <c r="R1859" i="9"/>
  <c r="P1859" i="9"/>
  <c r="BI1858" i="9"/>
  <c r="BH1858" i="9"/>
  <c r="BG1858" i="9"/>
  <c r="BF1858" i="9"/>
  <c r="T1858" i="9"/>
  <c r="R1858" i="9"/>
  <c r="P1858" i="9"/>
  <c r="BI1857" i="9"/>
  <c r="BH1857" i="9"/>
  <c r="BG1857" i="9"/>
  <c r="BF1857" i="9"/>
  <c r="T1857" i="9"/>
  <c r="R1857" i="9"/>
  <c r="P1857" i="9"/>
  <c r="BI1843" i="9"/>
  <c r="BH1843" i="9"/>
  <c r="BG1843" i="9"/>
  <c r="BF1843" i="9"/>
  <c r="T1843" i="9"/>
  <c r="R1843" i="9"/>
  <c r="P1843" i="9"/>
  <c r="BI1822" i="9"/>
  <c r="BH1822" i="9"/>
  <c r="BG1822" i="9"/>
  <c r="BF1822" i="9"/>
  <c r="T1822" i="9"/>
  <c r="R1822" i="9"/>
  <c r="P1822" i="9"/>
  <c r="BI1821" i="9"/>
  <c r="BH1821" i="9"/>
  <c r="BG1821" i="9"/>
  <c r="BF1821" i="9"/>
  <c r="T1821" i="9"/>
  <c r="R1821" i="9"/>
  <c r="P1821" i="9"/>
  <c r="BI1796" i="9"/>
  <c r="BH1796" i="9"/>
  <c r="BG1796" i="9"/>
  <c r="BF1796" i="9"/>
  <c r="T1796" i="9"/>
  <c r="R1796" i="9"/>
  <c r="P1796" i="9"/>
  <c r="BI1781" i="9"/>
  <c r="BH1781" i="9"/>
  <c r="BG1781" i="9"/>
  <c r="BF1781" i="9"/>
  <c r="T1781" i="9"/>
  <c r="R1781" i="9"/>
  <c r="P1781" i="9"/>
  <c r="BI1776" i="9"/>
  <c r="BH1776" i="9"/>
  <c r="BG1776" i="9"/>
  <c r="BF1776" i="9"/>
  <c r="T1776" i="9"/>
  <c r="R1776" i="9"/>
  <c r="P1776" i="9"/>
  <c r="BI1740" i="9"/>
  <c r="BH1740" i="9"/>
  <c r="BG1740" i="9"/>
  <c r="BF1740" i="9"/>
  <c r="T1740" i="9"/>
  <c r="R1740" i="9"/>
  <c r="P1740" i="9"/>
  <c r="BI1735" i="9"/>
  <c r="BH1735" i="9"/>
  <c r="BG1735" i="9"/>
  <c r="BF1735" i="9"/>
  <c r="T1735" i="9"/>
  <c r="R1735" i="9"/>
  <c r="P1735" i="9"/>
  <c r="BI1711" i="9"/>
  <c r="BH1711" i="9"/>
  <c r="BG1711" i="9"/>
  <c r="BF1711" i="9"/>
  <c r="T1711" i="9"/>
  <c r="R1711" i="9"/>
  <c r="P1711" i="9"/>
  <c r="BI1710" i="9"/>
  <c r="BH1710" i="9"/>
  <c r="BG1710" i="9"/>
  <c r="BF1710" i="9"/>
  <c r="T1710" i="9"/>
  <c r="R1710" i="9"/>
  <c r="P1710" i="9"/>
  <c r="BI1708" i="9"/>
  <c r="BH1708" i="9"/>
  <c r="BG1708" i="9"/>
  <c r="BF1708" i="9"/>
  <c r="T1708" i="9"/>
  <c r="R1708" i="9"/>
  <c r="P1708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7" i="9"/>
  <c r="BH1667" i="9"/>
  <c r="BG1667" i="9"/>
  <c r="BF1667" i="9"/>
  <c r="T1667" i="9"/>
  <c r="R1667" i="9"/>
  <c r="P1667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4" i="9"/>
  <c r="BH1654" i="9"/>
  <c r="BG1654" i="9"/>
  <c r="BF1654" i="9"/>
  <c r="T1654" i="9"/>
  <c r="R1654" i="9"/>
  <c r="P1654" i="9"/>
  <c r="BI1652" i="9"/>
  <c r="BH1652" i="9"/>
  <c r="BG1652" i="9"/>
  <c r="BF1652" i="9"/>
  <c r="T1652" i="9"/>
  <c r="R1652" i="9"/>
  <c r="P1652" i="9"/>
  <c r="BI1650" i="9"/>
  <c r="BH1650" i="9"/>
  <c r="BG1650" i="9"/>
  <c r="BF1650" i="9"/>
  <c r="T1650" i="9"/>
  <c r="R1650" i="9"/>
  <c r="P1650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6" i="9"/>
  <c r="BH1646" i="9"/>
  <c r="BG1646" i="9"/>
  <c r="BF1646" i="9"/>
  <c r="T1646" i="9"/>
  <c r="R1646" i="9"/>
  <c r="P1646" i="9"/>
  <c r="BI1644" i="9"/>
  <c r="BH1644" i="9"/>
  <c r="BG1644" i="9"/>
  <c r="BF1644" i="9"/>
  <c r="T1644" i="9"/>
  <c r="R1644" i="9"/>
  <c r="P1644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5" i="9"/>
  <c r="BH1635" i="9"/>
  <c r="BG1635" i="9"/>
  <c r="BF1635" i="9"/>
  <c r="T1635" i="9"/>
  <c r="R1635" i="9"/>
  <c r="P1635" i="9"/>
  <c r="BI1633" i="9"/>
  <c r="BH1633" i="9"/>
  <c r="BG1633" i="9"/>
  <c r="BF1633" i="9"/>
  <c r="T1633" i="9"/>
  <c r="R1633" i="9"/>
  <c r="P1633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7" i="9"/>
  <c r="BH1627" i="9"/>
  <c r="BG1627" i="9"/>
  <c r="BF1627" i="9"/>
  <c r="T1627" i="9"/>
  <c r="R1627" i="9"/>
  <c r="P1627" i="9"/>
  <c r="BI1625" i="9"/>
  <c r="BH1625" i="9"/>
  <c r="BG1625" i="9"/>
  <c r="BF1625" i="9"/>
  <c r="T1625" i="9"/>
  <c r="R1625" i="9"/>
  <c r="P1625" i="9"/>
  <c r="BI1623" i="9"/>
  <c r="BH1623" i="9"/>
  <c r="BG1623" i="9"/>
  <c r="BF1623" i="9"/>
  <c r="T1623" i="9"/>
  <c r="R1623" i="9"/>
  <c r="P1623" i="9"/>
  <c r="BI1621" i="9"/>
  <c r="BH1621" i="9"/>
  <c r="BG1621" i="9"/>
  <c r="BF1621" i="9"/>
  <c r="T1621" i="9"/>
  <c r="R1621" i="9"/>
  <c r="P1621" i="9"/>
  <c r="BI1619" i="9"/>
  <c r="BH1619" i="9"/>
  <c r="BG1619" i="9"/>
  <c r="BF1619" i="9"/>
  <c r="T1619" i="9"/>
  <c r="R1619" i="9"/>
  <c r="P1619" i="9"/>
  <c r="BI1615" i="9"/>
  <c r="BH1615" i="9"/>
  <c r="BG1615" i="9"/>
  <c r="BF1615" i="9"/>
  <c r="T1615" i="9"/>
  <c r="R1615" i="9"/>
  <c r="P1615" i="9"/>
  <c r="BI1612" i="9"/>
  <c r="BH1612" i="9"/>
  <c r="BG1612" i="9"/>
  <c r="BF1612" i="9"/>
  <c r="T1612" i="9"/>
  <c r="R1612" i="9"/>
  <c r="P1612" i="9"/>
  <c r="BI1608" i="9"/>
  <c r="BH1608" i="9"/>
  <c r="BG1608" i="9"/>
  <c r="BF1608" i="9"/>
  <c r="T1608" i="9"/>
  <c r="R1608" i="9"/>
  <c r="P1608" i="9"/>
  <c r="BI1606" i="9"/>
  <c r="BH1606" i="9"/>
  <c r="BG1606" i="9"/>
  <c r="BF1606" i="9"/>
  <c r="T1606" i="9"/>
  <c r="R1606" i="9"/>
  <c r="P1606" i="9"/>
  <c r="BI1604" i="9"/>
  <c r="BH1604" i="9"/>
  <c r="BG1604" i="9"/>
  <c r="BF1604" i="9"/>
  <c r="T1604" i="9"/>
  <c r="R1604" i="9"/>
  <c r="P1604" i="9"/>
  <c r="BI1602" i="9"/>
  <c r="BH1602" i="9"/>
  <c r="BG1602" i="9"/>
  <c r="BF1602" i="9"/>
  <c r="T1602" i="9"/>
  <c r="R1602" i="9"/>
  <c r="P1602" i="9"/>
  <c r="BI1600" i="9"/>
  <c r="BH1600" i="9"/>
  <c r="BG1600" i="9"/>
  <c r="BF1600" i="9"/>
  <c r="T1600" i="9"/>
  <c r="R1600" i="9"/>
  <c r="P1600" i="9"/>
  <c r="BI1598" i="9"/>
  <c r="BH1598" i="9"/>
  <c r="BG1598" i="9"/>
  <c r="BF1598" i="9"/>
  <c r="T1598" i="9"/>
  <c r="R1598" i="9"/>
  <c r="P1598" i="9"/>
  <c r="BI1596" i="9"/>
  <c r="BH1596" i="9"/>
  <c r="BG1596" i="9"/>
  <c r="BF1596" i="9"/>
  <c r="T1596" i="9"/>
  <c r="R1596" i="9"/>
  <c r="P1596" i="9"/>
  <c r="BI1594" i="9"/>
  <c r="BH1594" i="9"/>
  <c r="BG1594" i="9"/>
  <c r="BF1594" i="9"/>
  <c r="T1594" i="9"/>
  <c r="R1594" i="9"/>
  <c r="P1594" i="9"/>
  <c r="BI1592" i="9"/>
  <c r="BH1592" i="9"/>
  <c r="BG1592" i="9"/>
  <c r="BF1592" i="9"/>
  <c r="T1592" i="9"/>
  <c r="R1592" i="9"/>
  <c r="P1592" i="9"/>
  <c r="BI1590" i="9"/>
  <c r="BH1590" i="9"/>
  <c r="BG1590" i="9"/>
  <c r="BF1590" i="9"/>
  <c r="T1590" i="9"/>
  <c r="R1590" i="9"/>
  <c r="P1590" i="9"/>
  <c r="BI1588" i="9"/>
  <c r="BH1588" i="9"/>
  <c r="BG1588" i="9"/>
  <c r="BF1588" i="9"/>
  <c r="T1588" i="9"/>
  <c r="R1588" i="9"/>
  <c r="P1588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4" i="9"/>
  <c r="BH1574" i="9"/>
  <c r="BG1574" i="9"/>
  <c r="BF1574" i="9"/>
  <c r="T1574" i="9"/>
  <c r="R1574" i="9"/>
  <c r="P1574" i="9"/>
  <c r="BI1572" i="9"/>
  <c r="BH1572" i="9"/>
  <c r="BG1572" i="9"/>
  <c r="BF1572" i="9"/>
  <c r="T1572" i="9"/>
  <c r="R1572" i="9"/>
  <c r="P1572" i="9"/>
  <c r="BI1570" i="9"/>
  <c r="BH1570" i="9"/>
  <c r="BG1570" i="9"/>
  <c r="BF1570" i="9"/>
  <c r="T1570" i="9"/>
  <c r="R1570" i="9"/>
  <c r="P1570" i="9"/>
  <c r="BI1569" i="9"/>
  <c r="BH1569" i="9"/>
  <c r="BG1569" i="9"/>
  <c r="BF1569" i="9"/>
  <c r="T1569" i="9"/>
  <c r="R1569" i="9"/>
  <c r="P1569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9" i="9"/>
  <c r="BH1559" i="9"/>
  <c r="BG1559" i="9"/>
  <c r="BF1559" i="9"/>
  <c r="T1559" i="9"/>
  <c r="R1559" i="9"/>
  <c r="P1559" i="9"/>
  <c r="BI1557" i="9"/>
  <c r="BH1557" i="9"/>
  <c r="BG1557" i="9"/>
  <c r="BF1557" i="9"/>
  <c r="T1557" i="9"/>
  <c r="R1557" i="9"/>
  <c r="P1557" i="9"/>
  <c r="BI1555" i="9"/>
  <c r="BH1555" i="9"/>
  <c r="BG1555" i="9"/>
  <c r="BF1555" i="9"/>
  <c r="T1555" i="9"/>
  <c r="R1555" i="9"/>
  <c r="P1555" i="9"/>
  <c r="BI1553" i="9"/>
  <c r="BH1553" i="9"/>
  <c r="BG1553" i="9"/>
  <c r="BF1553" i="9"/>
  <c r="T1553" i="9"/>
  <c r="R1553" i="9"/>
  <c r="P1553" i="9"/>
  <c r="BI1551" i="9"/>
  <c r="BH1551" i="9"/>
  <c r="BG1551" i="9"/>
  <c r="BF1551" i="9"/>
  <c r="T1551" i="9"/>
  <c r="R1551" i="9"/>
  <c r="P1551" i="9"/>
  <c r="BI1549" i="9"/>
  <c r="BH1549" i="9"/>
  <c r="BG1549" i="9"/>
  <c r="BF1549" i="9"/>
  <c r="T1549" i="9"/>
  <c r="R1549" i="9"/>
  <c r="P1549" i="9"/>
  <c r="BI1547" i="9"/>
  <c r="BH1547" i="9"/>
  <c r="BG1547" i="9"/>
  <c r="BF1547" i="9"/>
  <c r="T1547" i="9"/>
  <c r="R1547" i="9"/>
  <c r="P1547" i="9"/>
  <c r="BI1543" i="9"/>
  <c r="BH1543" i="9"/>
  <c r="BG1543" i="9"/>
  <c r="BF1543" i="9"/>
  <c r="T1543" i="9"/>
  <c r="R1543" i="9"/>
  <c r="P1543" i="9"/>
  <c r="BI1538" i="9"/>
  <c r="BH1538" i="9"/>
  <c r="BG1538" i="9"/>
  <c r="BF1538" i="9"/>
  <c r="T1538" i="9"/>
  <c r="R1538" i="9"/>
  <c r="P1538" i="9"/>
  <c r="BI1536" i="9"/>
  <c r="BH1536" i="9"/>
  <c r="BG1536" i="9"/>
  <c r="BF1536" i="9"/>
  <c r="T1536" i="9"/>
  <c r="R1536" i="9"/>
  <c r="P1536" i="9"/>
  <c r="BI1534" i="9"/>
  <c r="BH1534" i="9"/>
  <c r="BG1534" i="9"/>
  <c r="BF1534" i="9"/>
  <c r="T1534" i="9"/>
  <c r="R1534" i="9"/>
  <c r="P1534" i="9"/>
  <c r="BI1532" i="9"/>
  <c r="BH1532" i="9"/>
  <c r="BG1532" i="9"/>
  <c r="BF1532" i="9"/>
  <c r="T1532" i="9"/>
  <c r="R1532" i="9"/>
  <c r="P1532" i="9"/>
  <c r="BI1530" i="9"/>
  <c r="BH1530" i="9"/>
  <c r="BG1530" i="9"/>
  <c r="BF1530" i="9"/>
  <c r="T1530" i="9"/>
  <c r="R1530" i="9"/>
  <c r="P1530" i="9"/>
  <c r="BI1528" i="9"/>
  <c r="BH1528" i="9"/>
  <c r="BG1528" i="9"/>
  <c r="BF1528" i="9"/>
  <c r="T1528" i="9"/>
  <c r="R1528" i="9"/>
  <c r="P1528" i="9"/>
  <c r="BI1526" i="9"/>
  <c r="BH1526" i="9"/>
  <c r="BG1526" i="9"/>
  <c r="BF1526" i="9"/>
  <c r="T1526" i="9"/>
  <c r="R1526" i="9"/>
  <c r="P1526" i="9"/>
  <c r="BI1524" i="9"/>
  <c r="BH1524" i="9"/>
  <c r="BG1524" i="9"/>
  <c r="BF1524" i="9"/>
  <c r="T1524" i="9"/>
  <c r="R1524" i="9"/>
  <c r="P1524" i="9"/>
  <c r="BI1520" i="9"/>
  <c r="BH1520" i="9"/>
  <c r="BG1520" i="9"/>
  <c r="BF1520" i="9"/>
  <c r="T1520" i="9"/>
  <c r="R1520" i="9"/>
  <c r="P1520" i="9"/>
  <c r="BI1518" i="9"/>
  <c r="BH1518" i="9"/>
  <c r="BG1518" i="9"/>
  <c r="BF1518" i="9"/>
  <c r="T1518" i="9"/>
  <c r="R1518" i="9"/>
  <c r="P1518" i="9"/>
  <c r="BI1514" i="9"/>
  <c r="BH1514" i="9"/>
  <c r="BG1514" i="9"/>
  <c r="BF1514" i="9"/>
  <c r="T1514" i="9"/>
  <c r="R1514" i="9"/>
  <c r="P1514" i="9"/>
  <c r="BI1510" i="9"/>
  <c r="BH1510" i="9"/>
  <c r="BG1510" i="9"/>
  <c r="BF1510" i="9"/>
  <c r="T1510" i="9"/>
  <c r="R1510" i="9"/>
  <c r="P1510" i="9"/>
  <c r="BI1508" i="9"/>
  <c r="BH1508" i="9"/>
  <c r="BG1508" i="9"/>
  <c r="BF1508" i="9"/>
  <c r="T1508" i="9"/>
  <c r="R1508" i="9"/>
  <c r="P1508" i="9"/>
  <c r="BI1506" i="9"/>
  <c r="BH1506" i="9"/>
  <c r="BG1506" i="9"/>
  <c r="BF1506" i="9"/>
  <c r="T1506" i="9"/>
  <c r="R1506" i="9"/>
  <c r="P1506" i="9"/>
  <c r="BI1504" i="9"/>
  <c r="BH1504" i="9"/>
  <c r="BG1504" i="9"/>
  <c r="BF1504" i="9"/>
  <c r="T1504" i="9"/>
  <c r="R1504" i="9"/>
  <c r="P1504" i="9"/>
  <c r="BI1502" i="9"/>
  <c r="BH1502" i="9"/>
  <c r="BG1502" i="9"/>
  <c r="BF1502" i="9"/>
  <c r="T1502" i="9"/>
  <c r="R1502" i="9"/>
  <c r="P1502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6" i="9"/>
  <c r="BH1496" i="9"/>
  <c r="BG1496" i="9"/>
  <c r="BF1496" i="9"/>
  <c r="T1496" i="9"/>
  <c r="R1496" i="9"/>
  <c r="P1496" i="9"/>
  <c r="BI1492" i="9"/>
  <c r="BH1492" i="9"/>
  <c r="BG1492" i="9"/>
  <c r="BF1492" i="9"/>
  <c r="T1492" i="9"/>
  <c r="R1492" i="9"/>
  <c r="P1492" i="9"/>
  <c r="BI1488" i="9"/>
  <c r="BH1488" i="9"/>
  <c r="BG1488" i="9"/>
  <c r="BF1488" i="9"/>
  <c r="T1488" i="9"/>
  <c r="R1488" i="9"/>
  <c r="P1488" i="9"/>
  <c r="BI1486" i="9"/>
  <c r="BH1486" i="9"/>
  <c r="BG1486" i="9"/>
  <c r="BF1486" i="9"/>
  <c r="T1486" i="9"/>
  <c r="R1486" i="9"/>
  <c r="P1486" i="9"/>
  <c r="BI1484" i="9"/>
  <c r="BH1484" i="9"/>
  <c r="BG1484" i="9"/>
  <c r="BF1484" i="9"/>
  <c r="T1484" i="9"/>
  <c r="R1484" i="9"/>
  <c r="P1484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8" i="9"/>
  <c r="BH1478" i="9"/>
  <c r="BG1478" i="9"/>
  <c r="BF1478" i="9"/>
  <c r="T1478" i="9"/>
  <c r="R1478" i="9"/>
  <c r="P1478" i="9"/>
  <c r="BI1476" i="9"/>
  <c r="BH1476" i="9"/>
  <c r="BG1476" i="9"/>
  <c r="BF1476" i="9"/>
  <c r="T1476" i="9"/>
  <c r="R1476" i="9"/>
  <c r="P1476" i="9"/>
  <c r="BI1474" i="9"/>
  <c r="BH1474" i="9"/>
  <c r="BG1474" i="9"/>
  <c r="BF1474" i="9"/>
  <c r="T1474" i="9"/>
  <c r="R1474" i="9"/>
  <c r="P1474" i="9"/>
  <c r="BI1472" i="9"/>
  <c r="BH1472" i="9"/>
  <c r="BG1472" i="9"/>
  <c r="BF1472" i="9"/>
  <c r="T1472" i="9"/>
  <c r="R1472" i="9"/>
  <c r="P1472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6" i="9"/>
  <c r="BH1466" i="9"/>
  <c r="BG1466" i="9"/>
  <c r="BF1466" i="9"/>
  <c r="T1466" i="9"/>
  <c r="R1466" i="9"/>
  <c r="P1466" i="9"/>
  <c r="BI1464" i="9"/>
  <c r="BH1464" i="9"/>
  <c r="BG1464" i="9"/>
  <c r="BF1464" i="9"/>
  <c r="T1464" i="9"/>
  <c r="R1464" i="9"/>
  <c r="P1464" i="9"/>
  <c r="BI1462" i="9"/>
  <c r="BH1462" i="9"/>
  <c r="BG1462" i="9"/>
  <c r="BF1462" i="9"/>
  <c r="T1462" i="9"/>
  <c r="R1462" i="9"/>
  <c r="P1462" i="9"/>
  <c r="BI1461" i="9"/>
  <c r="BH1461" i="9"/>
  <c r="BG1461" i="9"/>
  <c r="BF1461" i="9"/>
  <c r="T1461" i="9"/>
  <c r="R1461" i="9"/>
  <c r="P1461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3" i="9"/>
  <c r="BH1453" i="9"/>
  <c r="BG1453" i="9"/>
  <c r="BF1453" i="9"/>
  <c r="T1453" i="9"/>
  <c r="R1453" i="9"/>
  <c r="P1453" i="9"/>
  <c r="BI1451" i="9"/>
  <c r="BH1451" i="9"/>
  <c r="BG1451" i="9"/>
  <c r="BF1451" i="9"/>
  <c r="T1451" i="9"/>
  <c r="R1451" i="9"/>
  <c r="P1451" i="9"/>
  <c r="BI1450" i="9"/>
  <c r="BH1450" i="9"/>
  <c r="BG1450" i="9"/>
  <c r="BF1450" i="9"/>
  <c r="T1450" i="9"/>
  <c r="R1450" i="9"/>
  <c r="P1450" i="9"/>
  <c r="BI1448" i="9"/>
  <c r="BH1448" i="9"/>
  <c r="BG1448" i="9"/>
  <c r="BF1448" i="9"/>
  <c r="T1448" i="9"/>
  <c r="R1448" i="9"/>
  <c r="P1448" i="9"/>
  <c r="BI1447" i="9"/>
  <c r="BH1447" i="9"/>
  <c r="BG1447" i="9"/>
  <c r="BF1447" i="9"/>
  <c r="T1447" i="9"/>
  <c r="R1447" i="9"/>
  <c r="P1447" i="9"/>
  <c r="BI1446" i="9"/>
  <c r="BH1446" i="9"/>
  <c r="BG1446" i="9"/>
  <c r="BF1446" i="9"/>
  <c r="T1446" i="9"/>
  <c r="R1446" i="9"/>
  <c r="P1446" i="9"/>
  <c r="BI1444" i="9"/>
  <c r="BH1444" i="9"/>
  <c r="BG1444" i="9"/>
  <c r="BF1444" i="9"/>
  <c r="T1444" i="9"/>
  <c r="R1444" i="9"/>
  <c r="P1444" i="9"/>
  <c r="BI1440" i="9"/>
  <c r="BH1440" i="9"/>
  <c r="BG1440" i="9"/>
  <c r="BF1440" i="9"/>
  <c r="T1440" i="9"/>
  <c r="R1440" i="9"/>
  <c r="P1440" i="9"/>
  <c r="BI1438" i="9"/>
  <c r="BH1438" i="9"/>
  <c r="BG1438" i="9"/>
  <c r="BF1438" i="9"/>
  <c r="T1438" i="9"/>
  <c r="R1438" i="9"/>
  <c r="P1438" i="9"/>
  <c r="BI1437" i="9"/>
  <c r="BH1437" i="9"/>
  <c r="BG1437" i="9"/>
  <c r="BF1437" i="9"/>
  <c r="T1437" i="9"/>
  <c r="R1437" i="9"/>
  <c r="P1437" i="9"/>
  <c r="BI1433" i="9"/>
  <c r="BH1433" i="9"/>
  <c r="BG1433" i="9"/>
  <c r="BF1433" i="9"/>
  <c r="T1433" i="9"/>
  <c r="R1433" i="9"/>
  <c r="P1433" i="9"/>
  <c r="BI1431" i="9"/>
  <c r="BH1431" i="9"/>
  <c r="BG1431" i="9"/>
  <c r="BF1431" i="9"/>
  <c r="T1431" i="9"/>
  <c r="R1431" i="9"/>
  <c r="P1431" i="9"/>
  <c r="BI1427" i="9"/>
  <c r="BH1427" i="9"/>
  <c r="BG1427" i="9"/>
  <c r="BF1427" i="9"/>
  <c r="T1427" i="9"/>
  <c r="R1427" i="9"/>
  <c r="P1427" i="9"/>
  <c r="BI1423" i="9"/>
  <c r="BH1423" i="9"/>
  <c r="BG1423" i="9"/>
  <c r="BF1423" i="9"/>
  <c r="T1423" i="9"/>
  <c r="R1423" i="9"/>
  <c r="P1423" i="9"/>
  <c r="BI1419" i="9"/>
  <c r="BH1419" i="9"/>
  <c r="BG1419" i="9"/>
  <c r="BF1419" i="9"/>
  <c r="T1419" i="9"/>
  <c r="R1419" i="9"/>
  <c r="P1419" i="9"/>
  <c r="BI1417" i="9"/>
  <c r="BH1417" i="9"/>
  <c r="BG1417" i="9"/>
  <c r="BF1417" i="9"/>
  <c r="T1417" i="9"/>
  <c r="R1417" i="9"/>
  <c r="P1417" i="9"/>
  <c r="BI1412" i="9"/>
  <c r="BH1412" i="9"/>
  <c r="BG1412" i="9"/>
  <c r="BF1412" i="9"/>
  <c r="T1412" i="9"/>
  <c r="R1412" i="9"/>
  <c r="P1412" i="9"/>
  <c r="BI1411" i="9"/>
  <c r="BH1411" i="9"/>
  <c r="BG1411" i="9"/>
  <c r="BF1411" i="9"/>
  <c r="T1411" i="9"/>
  <c r="R1411" i="9"/>
  <c r="P1411" i="9"/>
  <c r="BI1410" i="9"/>
  <c r="BH1410" i="9"/>
  <c r="BG1410" i="9"/>
  <c r="BF1410" i="9"/>
  <c r="T1410" i="9"/>
  <c r="R1410" i="9"/>
  <c r="P1410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4" i="9"/>
  <c r="BH1404" i="9"/>
  <c r="BG1404" i="9"/>
  <c r="BF1404" i="9"/>
  <c r="T1404" i="9"/>
  <c r="R1404" i="9"/>
  <c r="P1404" i="9"/>
  <c r="BI1402" i="9"/>
  <c r="BH1402" i="9"/>
  <c r="BG1402" i="9"/>
  <c r="BF1402" i="9"/>
  <c r="T1402" i="9"/>
  <c r="R1402" i="9"/>
  <c r="P1402" i="9"/>
  <c r="BI1401" i="9"/>
  <c r="BH1401" i="9"/>
  <c r="BG1401" i="9"/>
  <c r="BF1401" i="9"/>
  <c r="T1401" i="9"/>
  <c r="R1401" i="9"/>
  <c r="P1401" i="9"/>
  <c r="BI1399" i="9"/>
  <c r="BH1399" i="9"/>
  <c r="BG1399" i="9"/>
  <c r="BF1399" i="9"/>
  <c r="T1399" i="9"/>
  <c r="R1399" i="9"/>
  <c r="P1399" i="9"/>
  <c r="BI1395" i="9"/>
  <c r="BH1395" i="9"/>
  <c r="BG1395" i="9"/>
  <c r="BF1395" i="9"/>
  <c r="T1395" i="9"/>
  <c r="R1395" i="9"/>
  <c r="P1395" i="9"/>
  <c r="BI1393" i="9"/>
  <c r="BH1393" i="9"/>
  <c r="BG1393" i="9"/>
  <c r="BF1393" i="9"/>
  <c r="T1393" i="9"/>
  <c r="R1393" i="9"/>
  <c r="P1393" i="9"/>
  <c r="BI1392" i="9"/>
  <c r="BH1392" i="9"/>
  <c r="BG1392" i="9"/>
  <c r="BF1392" i="9"/>
  <c r="T1392" i="9"/>
  <c r="R1392" i="9"/>
  <c r="P1392" i="9"/>
  <c r="BI1387" i="9"/>
  <c r="BH1387" i="9"/>
  <c r="BG1387" i="9"/>
  <c r="BF1387" i="9"/>
  <c r="T1387" i="9"/>
  <c r="R1387" i="9"/>
  <c r="P1387" i="9"/>
  <c r="BI1386" i="9"/>
  <c r="BH1386" i="9"/>
  <c r="BG1386" i="9"/>
  <c r="BF1386" i="9"/>
  <c r="T1386" i="9"/>
  <c r="R1386" i="9"/>
  <c r="P1386" i="9"/>
  <c r="BI1385" i="9"/>
  <c r="BH1385" i="9"/>
  <c r="BG1385" i="9"/>
  <c r="BF1385" i="9"/>
  <c r="T1385" i="9"/>
  <c r="R1385" i="9"/>
  <c r="P1385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9" i="9"/>
  <c r="BH1379" i="9"/>
  <c r="BG1379" i="9"/>
  <c r="BF1379" i="9"/>
  <c r="T1379" i="9"/>
  <c r="R1379" i="9"/>
  <c r="P1379" i="9"/>
  <c r="BI1377" i="9"/>
  <c r="BH1377" i="9"/>
  <c r="BG1377" i="9"/>
  <c r="BF1377" i="9"/>
  <c r="T1377" i="9"/>
  <c r="R1377" i="9"/>
  <c r="P1377" i="9"/>
  <c r="BI1376" i="9"/>
  <c r="BH1376" i="9"/>
  <c r="BG1376" i="9"/>
  <c r="BF1376" i="9"/>
  <c r="T1376" i="9"/>
  <c r="R1376" i="9"/>
  <c r="P1376" i="9"/>
  <c r="BI1375" i="9"/>
  <c r="BH1375" i="9"/>
  <c r="BG1375" i="9"/>
  <c r="BF1375" i="9"/>
  <c r="T1375" i="9"/>
  <c r="R1375" i="9"/>
  <c r="P1375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3" i="9"/>
  <c r="BH1363" i="9"/>
  <c r="BG1363" i="9"/>
  <c r="BF1363" i="9"/>
  <c r="T1363" i="9"/>
  <c r="R1363" i="9"/>
  <c r="P1363" i="9"/>
  <c r="BI1361" i="9"/>
  <c r="BH1361" i="9"/>
  <c r="BG1361" i="9"/>
  <c r="BF1361" i="9"/>
  <c r="T1361" i="9"/>
  <c r="R1361" i="9"/>
  <c r="P1361" i="9"/>
  <c r="BI1359" i="9"/>
  <c r="BH1359" i="9"/>
  <c r="BG1359" i="9"/>
  <c r="BF1359" i="9"/>
  <c r="T1359" i="9"/>
  <c r="R1359" i="9"/>
  <c r="P1359" i="9"/>
  <c r="BI1357" i="9"/>
  <c r="BH1357" i="9"/>
  <c r="BG1357" i="9"/>
  <c r="BF1357" i="9"/>
  <c r="T1357" i="9"/>
  <c r="R1357" i="9"/>
  <c r="P1357" i="9"/>
  <c r="BI1355" i="9"/>
  <c r="BH1355" i="9"/>
  <c r="BG1355" i="9"/>
  <c r="BF1355" i="9"/>
  <c r="T1355" i="9"/>
  <c r="R1355" i="9"/>
  <c r="P1355" i="9"/>
  <c r="BI1351" i="9"/>
  <c r="BH1351" i="9"/>
  <c r="BG1351" i="9"/>
  <c r="BF1351" i="9"/>
  <c r="T1351" i="9"/>
  <c r="R1351" i="9"/>
  <c r="P1351" i="9"/>
  <c r="BI1330" i="9"/>
  <c r="BH1330" i="9"/>
  <c r="BG1330" i="9"/>
  <c r="BF1330" i="9"/>
  <c r="T1330" i="9"/>
  <c r="R1330" i="9"/>
  <c r="P1330" i="9"/>
  <c r="BI1302" i="9"/>
  <c r="BH1302" i="9"/>
  <c r="BG1302" i="9"/>
  <c r="BF1302" i="9"/>
  <c r="T1302" i="9"/>
  <c r="R1302" i="9"/>
  <c r="P1302" i="9"/>
  <c r="BI1300" i="9"/>
  <c r="BH1300" i="9"/>
  <c r="BG1300" i="9"/>
  <c r="BF1300" i="9"/>
  <c r="T1300" i="9"/>
  <c r="R1300" i="9"/>
  <c r="P1300" i="9"/>
  <c r="BI1296" i="9"/>
  <c r="BH1296" i="9"/>
  <c r="BG1296" i="9"/>
  <c r="BF1296" i="9"/>
  <c r="T1296" i="9"/>
  <c r="R1296" i="9"/>
  <c r="P1296" i="9"/>
  <c r="BI1293" i="9"/>
  <c r="BH1293" i="9"/>
  <c r="BG1293" i="9"/>
  <c r="BF1293" i="9"/>
  <c r="T1293" i="9"/>
  <c r="R1293" i="9"/>
  <c r="P1293" i="9"/>
  <c r="BI1284" i="9"/>
  <c r="BH1284" i="9"/>
  <c r="BG1284" i="9"/>
  <c r="BF1284" i="9"/>
  <c r="T1284" i="9"/>
  <c r="R1284" i="9"/>
  <c r="P1284" i="9"/>
  <c r="BI1276" i="9"/>
  <c r="BH1276" i="9"/>
  <c r="BG1276" i="9"/>
  <c r="BF1276" i="9"/>
  <c r="T1276" i="9"/>
  <c r="R1276" i="9"/>
  <c r="P1276" i="9"/>
  <c r="BI1274" i="9"/>
  <c r="BH1274" i="9"/>
  <c r="BG1274" i="9"/>
  <c r="BF1274" i="9"/>
  <c r="T1274" i="9"/>
  <c r="R1274" i="9"/>
  <c r="P1274" i="9"/>
  <c r="BI1261" i="9"/>
  <c r="BH1261" i="9"/>
  <c r="BG1261" i="9"/>
  <c r="BF1261" i="9"/>
  <c r="T1261" i="9"/>
  <c r="R1261" i="9"/>
  <c r="P1261" i="9"/>
  <c r="BI1259" i="9"/>
  <c r="BH1259" i="9"/>
  <c r="BG1259" i="9"/>
  <c r="BF1259" i="9"/>
  <c r="T1259" i="9"/>
  <c r="R1259" i="9"/>
  <c r="P1259" i="9"/>
  <c r="BI1257" i="9"/>
  <c r="BH1257" i="9"/>
  <c r="BG1257" i="9"/>
  <c r="BF1257" i="9"/>
  <c r="T1257" i="9"/>
  <c r="R1257" i="9"/>
  <c r="P1257" i="9"/>
  <c r="BI1255" i="9"/>
  <c r="BH1255" i="9"/>
  <c r="BG1255" i="9"/>
  <c r="BF1255" i="9"/>
  <c r="T1255" i="9"/>
  <c r="R1255" i="9"/>
  <c r="P1255" i="9"/>
  <c r="BI1252" i="9"/>
  <c r="BH1252" i="9"/>
  <c r="BG1252" i="9"/>
  <c r="BF1252" i="9"/>
  <c r="T1252" i="9"/>
  <c r="R1252" i="9"/>
  <c r="P1252" i="9"/>
  <c r="BI1250" i="9"/>
  <c r="BH1250" i="9"/>
  <c r="BG1250" i="9"/>
  <c r="BF1250" i="9"/>
  <c r="T1250" i="9"/>
  <c r="R1250" i="9"/>
  <c r="P1250" i="9"/>
  <c r="BI1246" i="9"/>
  <c r="BH1246" i="9"/>
  <c r="BG1246" i="9"/>
  <c r="BF1246" i="9"/>
  <c r="T1246" i="9"/>
  <c r="R1246" i="9"/>
  <c r="P1246" i="9"/>
  <c r="BI1244" i="9"/>
  <c r="BH1244" i="9"/>
  <c r="BG1244" i="9"/>
  <c r="BF1244" i="9"/>
  <c r="T1244" i="9"/>
  <c r="R1244" i="9"/>
  <c r="P1244" i="9"/>
  <c r="BI1241" i="9"/>
  <c r="BH1241" i="9"/>
  <c r="BG1241" i="9"/>
  <c r="BF1241" i="9"/>
  <c r="T1241" i="9"/>
  <c r="R1241" i="9"/>
  <c r="P1241" i="9"/>
  <c r="BI1239" i="9"/>
  <c r="BH1239" i="9"/>
  <c r="BG1239" i="9"/>
  <c r="BF1239" i="9"/>
  <c r="T1239" i="9"/>
  <c r="R1239" i="9"/>
  <c r="P1239" i="9"/>
  <c r="BI1236" i="9"/>
  <c r="BH1236" i="9"/>
  <c r="BG1236" i="9"/>
  <c r="BF1236" i="9"/>
  <c r="T1236" i="9"/>
  <c r="R1236" i="9"/>
  <c r="P1236" i="9"/>
  <c r="BI1230" i="9"/>
  <c r="BH1230" i="9"/>
  <c r="BG1230" i="9"/>
  <c r="BF1230" i="9"/>
  <c r="T1230" i="9"/>
  <c r="R1230" i="9"/>
  <c r="P1230" i="9"/>
  <c r="BI1223" i="9"/>
  <c r="BH1223" i="9"/>
  <c r="BG1223" i="9"/>
  <c r="BF1223" i="9"/>
  <c r="T1223" i="9"/>
  <c r="R1223" i="9"/>
  <c r="P1223" i="9"/>
  <c r="BI1220" i="9"/>
  <c r="BH1220" i="9"/>
  <c r="BG1220" i="9"/>
  <c r="BF1220" i="9"/>
  <c r="T1220" i="9"/>
  <c r="R1220" i="9"/>
  <c r="P1220" i="9"/>
  <c r="BI1217" i="9"/>
  <c r="BH1217" i="9"/>
  <c r="BG1217" i="9"/>
  <c r="BF1217" i="9"/>
  <c r="T1217" i="9"/>
  <c r="R1217" i="9"/>
  <c r="P1217" i="9"/>
  <c r="BI1211" i="9"/>
  <c r="BH1211" i="9"/>
  <c r="BG1211" i="9"/>
  <c r="BF1211" i="9"/>
  <c r="T1211" i="9"/>
  <c r="R1211" i="9"/>
  <c r="P1211" i="9"/>
  <c r="BI1204" i="9"/>
  <c r="BH1204" i="9"/>
  <c r="BG1204" i="9"/>
  <c r="BF1204" i="9"/>
  <c r="T1204" i="9"/>
  <c r="R1204" i="9"/>
  <c r="P1204" i="9"/>
  <c r="BI1201" i="9"/>
  <c r="BH1201" i="9"/>
  <c r="BG1201" i="9"/>
  <c r="BF1201" i="9"/>
  <c r="T1201" i="9"/>
  <c r="R1201" i="9"/>
  <c r="P1201" i="9"/>
  <c r="BI1199" i="9"/>
  <c r="BH1199" i="9"/>
  <c r="BG1199" i="9"/>
  <c r="BF1199" i="9"/>
  <c r="T1199" i="9"/>
  <c r="R1199" i="9"/>
  <c r="P1199" i="9"/>
  <c r="BI1197" i="9"/>
  <c r="BH1197" i="9"/>
  <c r="BG1197" i="9"/>
  <c r="BF1197" i="9"/>
  <c r="T1197" i="9"/>
  <c r="R1197" i="9"/>
  <c r="P1197" i="9"/>
  <c r="BI1195" i="9"/>
  <c r="BH1195" i="9"/>
  <c r="BG1195" i="9"/>
  <c r="BF1195" i="9"/>
  <c r="T1195" i="9"/>
  <c r="R1195" i="9"/>
  <c r="P1195" i="9"/>
  <c r="BI1192" i="9"/>
  <c r="BH1192" i="9"/>
  <c r="BG1192" i="9"/>
  <c r="BF1192" i="9"/>
  <c r="T1192" i="9"/>
  <c r="R1192" i="9"/>
  <c r="P1192" i="9"/>
  <c r="BI1190" i="9"/>
  <c r="BH1190" i="9"/>
  <c r="BG1190" i="9"/>
  <c r="BF1190" i="9"/>
  <c r="T1190" i="9"/>
  <c r="R1190" i="9"/>
  <c r="P1190" i="9"/>
  <c r="BI1187" i="9"/>
  <c r="BH1187" i="9"/>
  <c r="BG1187" i="9"/>
  <c r="BF1187" i="9"/>
  <c r="T1187" i="9"/>
  <c r="R1187" i="9"/>
  <c r="P1187" i="9"/>
  <c r="BI1186" i="9"/>
  <c r="BH1186" i="9"/>
  <c r="BG1186" i="9"/>
  <c r="BF1186" i="9"/>
  <c r="T1186" i="9"/>
  <c r="R1186" i="9"/>
  <c r="P1186" i="9"/>
  <c r="BI1184" i="9"/>
  <c r="BH1184" i="9"/>
  <c r="BG1184" i="9"/>
  <c r="BF1184" i="9"/>
  <c r="T1184" i="9"/>
  <c r="R1184" i="9"/>
  <c r="P1184" i="9"/>
  <c r="BI1183" i="9"/>
  <c r="BH1183" i="9"/>
  <c r="BG1183" i="9"/>
  <c r="BF1183" i="9"/>
  <c r="T1183" i="9"/>
  <c r="R1183" i="9"/>
  <c r="P1183" i="9"/>
  <c r="BI1182" i="9"/>
  <c r="BH1182" i="9"/>
  <c r="BG1182" i="9"/>
  <c r="BF1182" i="9"/>
  <c r="T1182" i="9"/>
  <c r="R1182" i="9"/>
  <c r="P1182" i="9"/>
  <c r="BI1181" i="9"/>
  <c r="BH1181" i="9"/>
  <c r="BG1181" i="9"/>
  <c r="BF1181" i="9"/>
  <c r="T1181" i="9"/>
  <c r="R1181" i="9"/>
  <c r="P1181" i="9"/>
  <c r="BI1180" i="9"/>
  <c r="BH1180" i="9"/>
  <c r="BG1180" i="9"/>
  <c r="BF1180" i="9"/>
  <c r="T1180" i="9"/>
  <c r="R1180" i="9"/>
  <c r="P1180" i="9"/>
  <c r="BI1178" i="9"/>
  <c r="BH1178" i="9"/>
  <c r="BG1178" i="9"/>
  <c r="BF1178" i="9"/>
  <c r="T1178" i="9"/>
  <c r="R1178" i="9"/>
  <c r="P1178" i="9"/>
  <c r="BI1175" i="9"/>
  <c r="BH1175" i="9"/>
  <c r="BG1175" i="9"/>
  <c r="BF1175" i="9"/>
  <c r="T1175" i="9"/>
  <c r="R1175" i="9"/>
  <c r="P1175" i="9"/>
  <c r="BI1173" i="9"/>
  <c r="BH1173" i="9"/>
  <c r="BG1173" i="9"/>
  <c r="BF1173" i="9"/>
  <c r="T1173" i="9"/>
  <c r="R1173" i="9"/>
  <c r="P1173" i="9"/>
  <c r="BI1171" i="9"/>
  <c r="BH1171" i="9"/>
  <c r="BG1171" i="9"/>
  <c r="BF1171" i="9"/>
  <c r="T1171" i="9"/>
  <c r="R1171" i="9"/>
  <c r="P1171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8" i="9"/>
  <c r="BH1158" i="9"/>
  <c r="BG1158" i="9"/>
  <c r="BF1158" i="9"/>
  <c r="T1158" i="9"/>
  <c r="R1158" i="9"/>
  <c r="P1158" i="9"/>
  <c r="BI1155" i="9"/>
  <c r="BH1155" i="9"/>
  <c r="BG1155" i="9"/>
  <c r="BF1155" i="9"/>
  <c r="T1155" i="9"/>
  <c r="R1155" i="9"/>
  <c r="P1155" i="9"/>
  <c r="BI1152" i="9"/>
  <c r="BH1152" i="9"/>
  <c r="BG1152" i="9"/>
  <c r="BF1152" i="9"/>
  <c r="T1152" i="9"/>
  <c r="R1152" i="9"/>
  <c r="P1152" i="9"/>
  <c r="BI1146" i="9"/>
  <c r="BH1146" i="9"/>
  <c r="BG1146" i="9"/>
  <c r="BF1146" i="9"/>
  <c r="T1146" i="9"/>
  <c r="R1146" i="9"/>
  <c r="P1146" i="9"/>
  <c r="BI1144" i="9"/>
  <c r="BH1144" i="9"/>
  <c r="BG1144" i="9"/>
  <c r="BF1144" i="9"/>
  <c r="T1144" i="9"/>
  <c r="R1144" i="9"/>
  <c r="P1144" i="9"/>
  <c r="BI1137" i="9"/>
  <c r="BH1137" i="9"/>
  <c r="BG1137" i="9"/>
  <c r="BF1137" i="9"/>
  <c r="T1137" i="9"/>
  <c r="R1137" i="9"/>
  <c r="P1137" i="9"/>
  <c r="BI1135" i="9"/>
  <c r="BH1135" i="9"/>
  <c r="BG1135" i="9"/>
  <c r="BF1135" i="9"/>
  <c r="T1135" i="9"/>
  <c r="R1135" i="9"/>
  <c r="P1135" i="9"/>
  <c r="BI1128" i="9"/>
  <c r="BH1128" i="9"/>
  <c r="BG1128" i="9"/>
  <c r="BF1128" i="9"/>
  <c r="T1128" i="9"/>
  <c r="R1128" i="9"/>
  <c r="P1128" i="9"/>
  <c r="BI1122" i="9"/>
  <c r="BH1122" i="9"/>
  <c r="BG1122" i="9"/>
  <c r="BF1122" i="9"/>
  <c r="T1122" i="9"/>
  <c r="R1122" i="9"/>
  <c r="P1122" i="9"/>
  <c r="BI1120" i="9"/>
  <c r="BH1120" i="9"/>
  <c r="BG1120" i="9"/>
  <c r="BF1120" i="9"/>
  <c r="T1120" i="9"/>
  <c r="R1120" i="9"/>
  <c r="P1120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8" i="9"/>
  <c r="BH1108" i="9"/>
  <c r="BG1108" i="9"/>
  <c r="BF1108" i="9"/>
  <c r="T1108" i="9"/>
  <c r="R1108" i="9"/>
  <c r="P1108" i="9"/>
  <c r="BI1106" i="9"/>
  <c r="BH1106" i="9"/>
  <c r="BG1106" i="9"/>
  <c r="BF1106" i="9"/>
  <c r="T1106" i="9"/>
  <c r="R1106" i="9"/>
  <c r="P1106" i="9"/>
  <c r="BI1104" i="9"/>
  <c r="BH1104" i="9"/>
  <c r="BG1104" i="9"/>
  <c r="BF1104" i="9"/>
  <c r="T1104" i="9"/>
  <c r="R1104" i="9"/>
  <c r="P1104" i="9"/>
  <c r="BI1097" i="9"/>
  <c r="BH1097" i="9"/>
  <c r="BG1097" i="9"/>
  <c r="BF1097" i="9"/>
  <c r="T1097" i="9"/>
  <c r="R1097" i="9"/>
  <c r="P1097" i="9"/>
  <c r="BI1085" i="9"/>
  <c r="BH1085" i="9"/>
  <c r="BG1085" i="9"/>
  <c r="BF1085" i="9"/>
  <c r="T1085" i="9"/>
  <c r="R1085" i="9"/>
  <c r="P1085" i="9"/>
  <c r="BI1083" i="9"/>
  <c r="BH1083" i="9"/>
  <c r="BG1083" i="9"/>
  <c r="BF1083" i="9"/>
  <c r="T1083" i="9"/>
  <c r="R1083" i="9"/>
  <c r="P1083" i="9"/>
  <c r="BI1079" i="9"/>
  <c r="BH1079" i="9"/>
  <c r="BG1079" i="9"/>
  <c r="BF1079" i="9"/>
  <c r="T1079" i="9"/>
  <c r="R1079" i="9"/>
  <c r="P1079" i="9"/>
  <c r="BI1077" i="9"/>
  <c r="BH1077" i="9"/>
  <c r="BG1077" i="9"/>
  <c r="BF1077" i="9"/>
  <c r="T1077" i="9"/>
  <c r="R1077" i="9"/>
  <c r="P1077" i="9"/>
  <c r="BI1070" i="9"/>
  <c r="BH1070" i="9"/>
  <c r="BG1070" i="9"/>
  <c r="BF1070" i="9"/>
  <c r="T1070" i="9"/>
  <c r="R1070" i="9"/>
  <c r="P1070" i="9"/>
  <c r="BI1067" i="9"/>
  <c r="BH1067" i="9"/>
  <c r="BG1067" i="9"/>
  <c r="BF1067" i="9"/>
  <c r="T1067" i="9"/>
  <c r="T1066" i="9"/>
  <c r="R1067" i="9"/>
  <c r="R1066" i="9" s="1"/>
  <c r="P1067" i="9"/>
  <c r="P1066" i="9" s="1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7" i="9"/>
  <c r="BH1047" i="9"/>
  <c r="BG1047" i="9"/>
  <c r="BF1047" i="9"/>
  <c r="T1047" i="9"/>
  <c r="R1047" i="9"/>
  <c r="P1047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39" i="9"/>
  <c r="BH1039" i="9"/>
  <c r="BG1039" i="9"/>
  <c r="BF1039" i="9"/>
  <c r="T1039" i="9"/>
  <c r="R1039" i="9"/>
  <c r="P1039" i="9"/>
  <c r="BI1034" i="9"/>
  <c r="BH1034" i="9"/>
  <c r="BG1034" i="9"/>
  <c r="BF1034" i="9"/>
  <c r="T1034" i="9"/>
  <c r="R1034" i="9"/>
  <c r="P1034" i="9"/>
  <c r="BI1030" i="9"/>
  <c r="BH1030" i="9"/>
  <c r="BG1030" i="9"/>
  <c r="BF1030" i="9"/>
  <c r="T1030" i="9"/>
  <c r="R1030" i="9"/>
  <c r="P1030" i="9"/>
  <c r="BI1019" i="9"/>
  <c r="BH1019" i="9"/>
  <c r="BG1019" i="9"/>
  <c r="BF1019" i="9"/>
  <c r="T1019" i="9"/>
  <c r="R1019" i="9"/>
  <c r="P1019" i="9"/>
  <c r="BI986" i="9"/>
  <c r="BH986" i="9"/>
  <c r="BG986" i="9"/>
  <c r="BF986" i="9"/>
  <c r="T986" i="9"/>
  <c r="R986" i="9"/>
  <c r="P986" i="9"/>
  <c r="BI984" i="9"/>
  <c r="BH984" i="9"/>
  <c r="BG984" i="9"/>
  <c r="BF984" i="9"/>
  <c r="T984" i="9"/>
  <c r="R984" i="9"/>
  <c r="P984" i="9"/>
  <c r="BI978" i="9"/>
  <c r="BH978" i="9"/>
  <c r="BG978" i="9"/>
  <c r="BF978" i="9"/>
  <c r="T978" i="9"/>
  <c r="R978" i="9"/>
  <c r="P978" i="9"/>
  <c r="BI976" i="9"/>
  <c r="BH976" i="9"/>
  <c r="BG976" i="9"/>
  <c r="BF976" i="9"/>
  <c r="T976" i="9"/>
  <c r="R976" i="9"/>
  <c r="P976" i="9"/>
  <c r="BI974" i="9"/>
  <c r="BH974" i="9"/>
  <c r="BG974" i="9"/>
  <c r="BF974" i="9"/>
  <c r="T974" i="9"/>
  <c r="R974" i="9"/>
  <c r="P974" i="9"/>
  <c r="BI972" i="9"/>
  <c r="BH972" i="9"/>
  <c r="BG972" i="9"/>
  <c r="BF972" i="9"/>
  <c r="T972" i="9"/>
  <c r="R972" i="9"/>
  <c r="P972" i="9"/>
  <c r="BI970" i="9"/>
  <c r="BH970" i="9"/>
  <c r="BG970" i="9"/>
  <c r="BF970" i="9"/>
  <c r="T970" i="9"/>
  <c r="R970" i="9"/>
  <c r="P970" i="9"/>
  <c r="BI968" i="9"/>
  <c r="BH968" i="9"/>
  <c r="BG968" i="9"/>
  <c r="BF968" i="9"/>
  <c r="T968" i="9"/>
  <c r="R968" i="9"/>
  <c r="P968" i="9"/>
  <c r="BI964" i="9"/>
  <c r="BH964" i="9"/>
  <c r="BG964" i="9"/>
  <c r="BF964" i="9"/>
  <c r="T964" i="9"/>
  <c r="R964" i="9"/>
  <c r="P964" i="9"/>
  <c r="BI955" i="9"/>
  <c r="BH955" i="9"/>
  <c r="BG955" i="9"/>
  <c r="BF955" i="9"/>
  <c r="T955" i="9"/>
  <c r="R955" i="9"/>
  <c r="P955" i="9"/>
  <c r="BI950" i="9"/>
  <c r="BH950" i="9"/>
  <c r="BG950" i="9"/>
  <c r="BF950" i="9"/>
  <c r="T950" i="9"/>
  <c r="R950" i="9"/>
  <c r="P950" i="9"/>
  <c r="BI946" i="9"/>
  <c r="BH946" i="9"/>
  <c r="BG946" i="9"/>
  <c r="BF946" i="9"/>
  <c r="T946" i="9"/>
  <c r="R946" i="9"/>
  <c r="P946" i="9"/>
  <c r="BI943" i="9"/>
  <c r="BH943" i="9"/>
  <c r="BG943" i="9"/>
  <c r="BF943" i="9"/>
  <c r="T943" i="9"/>
  <c r="R943" i="9"/>
  <c r="P943" i="9"/>
  <c r="BI927" i="9"/>
  <c r="BH927" i="9"/>
  <c r="BG927" i="9"/>
  <c r="BF927" i="9"/>
  <c r="T927" i="9"/>
  <c r="R927" i="9"/>
  <c r="P927" i="9"/>
  <c r="BI923" i="9"/>
  <c r="BH923" i="9"/>
  <c r="BG923" i="9"/>
  <c r="BF923" i="9"/>
  <c r="T923" i="9"/>
  <c r="R923" i="9"/>
  <c r="P923" i="9"/>
  <c r="BI897" i="9"/>
  <c r="BH897" i="9"/>
  <c r="BG897" i="9"/>
  <c r="BF897" i="9"/>
  <c r="T897" i="9"/>
  <c r="R897" i="9"/>
  <c r="P897" i="9"/>
  <c r="BI869" i="9"/>
  <c r="BH869" i="9"/>
  <c r="BG869" i="9"/>
  <c r="BF869" i="9"/>
  <c r="T869" i="9"/>
  <c r="R869" i="9"/>
  <c r="P869" i="9"/>
  <c r="BI836" i="9"/>
  <c r="BH836" i="9"/>
  <c r="BG836" i="9"/>
  <c r="BF836" i="9"/>
  <c r="T836" i="9"/>
  <c r="R836" i="9"/>
  <c r="P836" i="9"/>
  <c r="BI828" i="9"/>
  <c r="BH828" i="9"/>
  <c r="BG828" i="9"/>
  <c r="BF828" i="9"/>
  <c r="T828" i="9"/>
  <c r="R828" i="9"/>
  <c r="P828" i="9"/>
  <c r="BI826" i="9"/>
  <c r="BH826" i="9"/>
  <c r="BG826" i="9"/>
  <c r="BF826" i="9"/>
  <c r="T826" i="9"/>
  <c r="R826" i="9"/>
  <c r="P826" i="9"/>
  <c r="BI822" i="9"/>
  <c r="BH822" i="9"/>
  <c r="BG822" i="9"/>
  <c r="BF822" i="9"/>
  <c r="T822" i="9"/>
  <c r="R822" i="9"/>
  <c r="P822" i="9"/>
  <c r="BI818" i="9"/>
  <c r="BH818" i="9"/>
  <c r="BG818" i="9"/>
  <c r="BF818" i="9"/>
  <c r="T818" i="9"/>
  <c r="R818" i="9"/>
  <c r="P818" i="9"/>
  <c r="BI814" i="9"/>
  <c r="BH814" i="9"/>
  <c r="BG814" i="9"/>
  <c r="BF814" i="9"/>
  <c r="T814" i="9"/>
  <c r="R814" i="9"/>
  <c r="P814" i="9"/>
  <c r="BI782" i="9"/>
  <c r="BH782" i="9"/>
  <c r="BG782" i="9"/>
  <c r="BF782" i="9"/>
  <c r="T782" i="9"/>
  <c r="R782" i="9"/>
  <c r="P782" i="9"/>
  <c r="BI773" i="9"/>
  <c r="BH773" i="9"/>
  <c r="BG773" i="9"/>
  <c r="BF773" i="9"/>
  <c r="T773" i="9"/>
  <c r="R773" i="9"/>
  <c r="P773" i="9"/>
  <c r="BI765" i="9"/>
  <c r="BH765" i="9"/>
  <c r="BG765" i="9"/>
  <c r="BF765" i="9"/>
  <c r="T765" i="9"/>
  <c r="R765" i="9"/>
  <c r="P765" i="9"/>
  <c r="BI760" i="9"/>
  <c r="BH760" i="9"/>
  <c r="BG760" i="9"/>
  <c r="BF760" i="9"/>
  <c r="T760" i="9"/>
  <c r="R760" i="9"/>
  <c r="P760" i="9"/>
  <c r="BI759" i="9"/>
  <c r="BH759" i="9"/>
  <c r="BG759" i="9"/>
  <c r="BF759" i="9"/>
  <c r="T759" i="9"/>
  <c r="R759" i="9"/>
  <c r="P759" i="9"/>
  <c r="BI758" i="9"/>
  <c r="BH758" i="9"/>
  <c r="BG758" i="9"/>
  <c r="BF758" i="9"/>
  <c r="T758" i="9"/>
  <c r="R758" i="9"/>
  <c r="P758" i="9"/>
  <c r="BI757" i="9"/>
  <c r="BH757" i="9"/>
  <c r="BG757" i="9"/>
  <c r="BF757" i="9"/>
  <c r="T757" i="9"/>
  <c r="R757" i="9"/>
  <c r="P757" i="9"/>
  <c r="BI756" i="9"/>
  <c r="BH756" i="9"/>
  <c r="BG756" i="9"/>
  <c r="BF756" i="9"/>
  <c r="T756" i="9"/>
  <c r="R756" i="9"/>
  <c r="P756" i="9"/>
  <c r="BI755" i="9"/>
  <c r="BH755" i="9"/>
  <c r="BG755" i="9"/>
  <c r="BF755" i="9"/>
  <c r="T755" i="9"/>
  <c r="R755" i="9"/>
  <c r="P755" i="9"/>
  <c r="BI753" i="9"/>
  <c r="BH753" i="9"/>
  <c r="BG753" i="9"/>
  <c r="BF753" i="9"/>
  <c r="T753" i="9"/>
  <c r="R753" i="9"/>
  <c r="P753" i="9"/>
  <c r="BI751" i="9"/>
  <c r="BH751" i="9"/>
  <c r="BG751" i="9"/>
  <c r="BF751" i="9"/>
  <c r="T751" i="9"/>
  <c r="R751" i="9"/>
  <c r="P751" i="9"/>
  <c r="BI747" i="9"/>
  <c r="BH747" i="9"/>
  <c r="BG747" i="9"/>
  <c r="BF747" i="9"/>
  <c r="T747" i="9"/>
  <c r="R747" i="9"/>
  <c r="P747" i="9"/>
  <c r="BI739" i="9"/>
  <c r="BH739" i="9"/>
  <c r="BG739" i="9"/>
  <c r="BF739" i="9"/>
  <c r="T739" i="9"/>
  <c r="R739" i="9"/>
  <c r="P739" i="9"/>
  <c r="BI737" i="9"/>
  <c r="BH737" i="9"/>
  <c r="BG737" i="9"/>
  <c r="BF737" i="9"/>
  <c r="T737" i="9"/>
  <c r="R737" i="9"/>
  <c r="P737" i="9"/>
  <c r="BI735" i="9"/>
  <c r="BH735" i="9"/>
  <c r="BG735" i="9"/>
  <c r="BF735" i="9"/>
  <c r="T735" i="9"/>
  <c r="R735" i="9"/>
  <c r="P735" i="9"/>
  <c r="BI733" i="9"/>
  <c r="BH733" i="9"/>
  <c r="BG733" i="9"/>
  <c r="BF733" i="9"/>
  <c r="T733" i="9"/>
  <c r="R733" i="9"/>
  <c r="P733" i="9"/>
  <c r="BI731" i="9"/>
  <c r="BH731" i="9"/>
  <c r="BG731" i="9"/>
  <c r="BF731" i="9"/>
  <c r="T731" i="9"/>
  <c r="R731" i="9"/>
  <c r="P731" i="9"/>
  <c r="BI729" i="9"/>
  <c r="BH729" i="9"/>
  <c r="BG729" i="9"/>
  <c r="BF729" i="9"/>
  <c r="T729" i="9"/>
  <c r="R729" i="9"/>
  <c r="P729" i="9"/>
  <c r="BI727" i="9"/>
  <c r="BH727" i="9"/>
  <c r="BG727" i="9"/>
  <c r="BF727" i="9"/>
  <c r="T727" i="9"/>
  <c r="R727" i="9"/>
  <c r="P727" i="9"/>
  <c r="BI725" i="9"/>
  <c r="BH725" i="9"/>
  <c r="BG725" i="9"/>
  <c r="BF725" i="9"/>
  <c r="T725" i="9"/>
  <c r="R725" i="9"/>
  <c r="P725" i="9"/>
  <c r="BI721" i="9"/>
  <c r="BH721" i="9"/>
  <c r="BG721" i="9"/>
  <c r="BF721" i="9"/>
  <c r="T721" i="9"/>
  <c r="R721" i="9"/>
  <c r="P721" i="9"/>
  <c r="BI719" i="9"/>
  <c r="BH719" i="9"/>
  <c r="BG719" i="9"/>
  <c r="BF719" i="9"/>
  <c r="T719" i="9"/>
  <c r="R719" i="9"/>
  <c r="P719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4" i="9"/>
  <c r="BH704" i="9"/>
  <c r="BG704" i="9"/>
  <c r="BF704" i="9"/>
  <c r="T704" i="9"/>
  <c r="R704" i="9"/>
  <c r="P704" i="9"/>
  <c r="BI703" i="9"/>
  <c r="BH703" i="9"/>
  <c r="BG703" i="9"/>
  <c r="BF703" i="9"/>
  <c r="T703" i="9"/>
  <c r="R703" i="9"/>
  <c r="P703" i="9"/>
  <c r="BI670" i="9"/>
  <c r="BH670" i="9"/>
  <c r="BG670" i="9"/>
  <c r="BF670" i="9"/>
  <c r="T670" i="9"/>
  <c r="R670" i="9"/>
  <c r="P670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56" i="9"/>
  <c r="BH656" i="9"/>
  <c r="BG656" i="9"/>
  <c r="BF656" i="9"/>
  <c r="T656" i="9"/>
  <c r="R656" i="9"/>
  <c r="P656" i="9"/>
  <c r="BI652" i="9"/>
  <c r="BH652" i="9"/>
  <c r="BG652" i="9"/>
  <c r="BF652" i="9"/>
  <c r="T652" i="9"/>
  <c r="R652" i="9"/>
  <c r="P652" i="9"/>
  <c r="BI646" i="9"/>
  <c r="BH646" i="9"/>
  <c r="BG646" i="9"/>
  <c r="BF646" i="9"/>
  <c r="T646" i="9"/>
  <c r="R646" i="9"/>
  <c r="P646" i="9"/>
  <c r="BI644" i="9"/>
  <c r="BH644" i="9"/>
  <c r="BG644" i="9"/>
  <c r="BF644" i="9"/>
  <c r="T644" i="9"/>
  <c r="R644" i="9"/>
  <c r="P644" i="9"/>
  <c r="BI642" i="9"/>
  <c r="BH642" i="9"/>
  <c r="BG642" i="9"/>
  <c r="BF642" i="9"/>
  <c r="T642" i="9"/>
  <c r="R642" i="9"/>
  <c r="P642" i="9"/>
  <c r="BI638" i="9"/>
  <c r="BH638" i="9"/>
  <c r="BG638" i="9"/>
  <c r="BF638" i="9"/>
  <c r="T638" i="9"/>
  <c r="R638" i="9"/>
  <c r="P638" i="9"/>
  <c r="BI636" i="9"/>
  <c r="BH636" i="9"/>
  <c r="BG636" i="9"/>
  <c r="BF636" i="9"/>
  <c r="T636" i="9"/>
  <c r="R636" i="9"/>
  <c r="P636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1" i="9"/>
  <c r="BH621" i="9"/>
  <c r="BG621" i="9"/>
  <c r="BF621" i="9"/>
  <c r="T621" i="9"/>
  <c r="R621" i="9"/>
  <c r="P621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4" i="9"/>
  <c r="BH604" i="9"/>
  <c r="BG604" i="9"/>
  <c r="BF604" i="9"/>
  <c r="T604" i="9"/>
  <c r="R604" i="9"/>
  <c r="P604" i="9"/>
  <c r="BI602" i="9"/>
  <c r="BH602" i="9"/>
  <c r="BG602" i="9"/>
  <c r="BF602" i="9"/>
  <c r="T602" i="9"/>
  <c r="R602" i="9"/>
  <c r="P602" i="9"/>
  <c r="BI591" i="9"/>
  <c r="BH591" i="9"/>
  <c r="BG591" i="9"/>
  <c r="BF591" i="9"/>
  <c r="T591" i="9"/>
  <c r="R591" i="9"/>
  <c r="P591" i="9"/>
  <c r="BI586" i="9"/>
  <c r="BH586" i="9"/>
  <c r="BG586" i="9"/>
  <c r="BF586" i="9"/>
  <c r="T586" i="9"/>
  <c r="R586" i="9"/>
  <c r="P586" i="9"/>
  <c r="BI582" i="9"/>
  <c r="BH582" i="9"/>
  <c r="BG582" i="9"/>
  <c r="BF582" i="9"/>
  <c r="T582" i="9"/>
  <c r="R582" i="9"/>
  <c r="P582" i="9"/>
  <c r="BI578" i="9"/>
  <c r="BH578" i="9"/>
  <c r="BG578" i="9"/>
  <c r="BF578" i="9"/>
  <c r="T578" i="9"/>
  <c r="R578" i="9"/>
  <c r="P578" i="9"/>
  <c r="BI577" i="9"/>
  <c r="BH577" i="9"/>
  <c r="BG577" i="9"/>
  <c r="BF577" i="9"/>
  <c r="T577" i="9"/>
  <c r="R577" i="9"/>
  <c r="P577" i="9"/>
  <c r="BI576" i="9"/>
  <c r="BH576" i="9"/>
  <c r="BG576" i="9"/>
  <c r="BF576" i="9"/>
  <c r="T576" i="9"/>
  <c r="R576" i="9"/>
  <c r="P576" i="9"/>
  <c r="BI575" i="9"/>
  <c r="BH575" i="9"/>
  <c r="BG575" i="9"/>
  <c r="BF575" i="9"/>
  <c r="T575" i="9"/>
  <c r="R575" i="9"/>
  <c r="P575" i="9"/>
  <c r="BI570" i="9"/>
  <c r="BH570" i="9"/>
  <c r="BG570" i="9"/>
  <c r="BF570" i="9"/>
  <c r="T570" i="9"/>
  <c r="R570" i="9"/>
  <c r="P570" i="9"/>
  <c r="BI565" i="9"/>
  <c r="BH565" i="9"/>
  <c r="BG565" i="9"/>
  <c r="BF565" i="9"/>
  <c r="T565" i="9"/>
  <c r="R565" i="9"/>
  <c r="P565" i="9"/>
  <c r="BI560" i="9"/>
  <c r="BH560" i="9"/>
  <c r="BG560" i="9"/>
  <c r="BF560" i="9"/>
  <c r="T560" i="9"/>
  <c r="R560" i="9"/>
  <c r="P56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5" i="9"/>
  <c r="BH545" i="9"/>
  <c r="BG545" i="9"/>
  <c r="BF545" i="9"/>
  <c r="T545" i="9"/>
  <c r="R545" i="9"/>
  <c r="P545" i="9"/>
  <c r="BI544" i="9"/>
  <c r="BH544" i="9"/>
  <c r="BG544" i="9"/>
  <c r="BF544" i="9"/>
  <c r="T544" i="9"/>
  <c r="R544" i="9"/>
  <c r="P544" i="9"/>
  <c r="BI538" i="9"/>
  <c r="BH538" i="9"/>
  <c r="BG538" i="9"/>
  <c r="BF538" i="9"/>
  <c r="T538" i="9"/>
  <c r="R538" i="9"/>
  <c r="P538" i="9"/>
  <c r="BI532" i="9"/>
  <c r="BH532" i="9"/>
  <c r="BG532" i="9"/>
  <c r="BF532" i="9"/>
  <c r="T532" i="9"/>
  <c r="R532" i="9"/>
  <c r="P532" i="9"/>
  <c r="BI508" i="9"/>
  <c r="BH508" i="9"/>
  <c r="BG508" i="9"/>
  <c r="BF508" i="9"/>
  <c r="T508" i="9"/>
  <c r="R508" i="9"/>
  <c r="P508" i="9"/>
  <c r="BI490" i="9"/>
  <c r="BH490" i="9"/>
  <c r="BG490" i="9"/>
  <c r="BF490" i="9"/>
  <c r="T490" i="9"/>
  <c r="R490" i="9"/>
  <c r="P490" i="9"/>
  <c r="BI488" i="9"/>
  <c r="BH488" i="9"/>
  <c r="BG488" i="9"/>
  <c r="BF488" i="9"/>
  <c r="T488" i="9"/>
  <c r="R488" i="9"/>
  <c r="P488" i="9"/>
  <c r="BI487" i="9"/>
  <c r="BH487" i="9"/>
  <c r="BG487" i="9"/>
  <c r="BF487" i="9"/>
  <c r="T487" i="9"/>
  <c r="R487" i="9"/>
  <c r="P487" i="9"/>
  <c r="BI486" i="9"/>
  <c r="BH486" i="9"/>
  <c r="BG486" i="9"/>
  <c r="BF486" i="9"/>
  <c r="T486" i="9"/>
  <c r="R486" i="9"/>
  <c r="P486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0" i="9"/>
  <c r="BH470" i="9"/>
  <c r="BG470" i="9"/>
  <c r="BF470" i="9"/>
  <c r="T470" i="9"/>
  <c r="R470" i="9"/>
  <c r="P470" i="9"/>
  <c r="BI468" i="9"/>
  <c r="BH468" i="9"/>
  <c r="BG468" i="9"/>
  <c r="BF468" i="9"/>
  <c r="T468" i="9"/>
  <c r="R468" i="9"/>
  <c r="P468" i="9"/>
  <c r="BI464" i="9"/>
  <c r="BH464" i="9"/>
  <c r="BG464" i="9"/>
  <c r="BF464" i="9"/>
  <c r="T464" i="9"/>
  <c r="R464" i="9"/>
  <c r="P464" i="9"/>
  <c r="BI458" i="9"/>
  <c r="BH458" i="9"/>
  <c r="BG458" i="9"/>
  <c r="BF458" i="9"/>
  <c r="T458" i="9"/>
  <c r="R458" i="9"/>
  <c r="P458" i="9"/>
  <c r="BI449" i="9"/>
  <c r="BH449" i="9"/>
  <c r="BG449" i="9"/>
  <c r="BF449" i="9"/>
  <c r="T449" i="9"/>
  <c r="R449" i="9"/>
  <c r="P449" i="9"/>
  <c r="BI444" i="9"/>
  <c r="BH444" i="9"/>
  <c r="BG444" i="9"/>
  <c r="BF444" i="9"/>
  <c r="T444" i="9"/>
  <c r="R444" i="9"/>
  <c r="P444" i="9"/>
  <c r="BI425" i="9"/>
  <c r="BH425" i="9"/>
  <c r="BG425" i="9"/>
  <c r="BF425" i="9"/>
  <c r="T425" i="9"/>
  <c r="R425" i="9"/>
  <c r="P425" i="9"/>
  <c r="BI414" i="9"/>
  <c r="BH414" i="9"/>
  <c r="BG414" i="9"/>
  <c r="BF414" i="9"/>
  <c r="T414" i="9"/>
  <c r="R414" i="9"/>
  <c r="P414" i="9"/>
  <c r="BI412" i="9"/>
  <c r="BH412" i="9"/>
  <c r="BG412" i="9"/>
  <c r="BF412" i="9"/>
  <c r="T412" i="9"/>
  <c r="R412" i="9"/>
  <c r="P412" i="9"/>
  <c r="BI410" i="9"/>
  <c r="BH410" i="9"/>
  <c r="BG410" i="9"/>
  <c r="BF410" i="9"/>
  <c r="T410" i="9"/>
  <c r="R410" i="9"/>
  <c r="P410" i="9"/>
  <c r="BI408" i="9"/>
  <c r="BH408" i="9"/>
  <c r="BG408" i="9"/>
  <c r="BF408" i="9"/>
  <c r="T408" i="9"/>
  <c r="R408" i="9"/>
  <c r="P408" i="9"/>
  <c r="BI406" i="9"/>
  <c r="BH406" i="9"/>
  <c r="BG406" i="9"/>
  <c r="BF406" i="9"/>
  <c r="T406" i="9"/>
  <c r="R406" i="9"/>
  <c r="P406" i="9"/>
  <c r="BI404" i="9"/>
  <c r="BH404" i="9"/>
  <c r="BG404" i="9"/>
  <c r="BF404" i="9"/>
  <c r="T404" i="9"/>
  <c r="R404" i="9"/>
  <c r="P404" i="9"/>
  <c r="BI400" i="9"/>
  <c r="BH400" i="9"/>
  <c r="BG400" i="9"/>
  <c r="BF400" i="9"/>
  <c r="T400" i="9"/>
  <c r="R400" i="9"/>
  <c r="P400" i="9"/>
  <c r="BI394" i="9"/>
  <c r="BH394" i="9"/>
  <c r="BG394" i="9"/>
  <c r="BF394" i="9"/>
  <c r="T394" i="9"/>
  <c r="R394" i="9"/>
  <c r="P394" i="9"/>
  <c r="BI376" i="9"/>
  <c r="BH376" i="9"/>
  <c r="BG376" i="9"/>
  <c r="BF376" i="9"/>
  <c r="T376" i="9"/>
  <c r="R376" i="9"/>
  <c r="P376" i="9"/>
  <c r="BI373" i="9"/>
  <c r="BH373" i="9"/>
  <c r="BG373" i="9"/>
  <c r="BF373" i="9"/>
  <c r="T373" i="9"/>
  <c r="R373" i="9"/>
  <c r="P373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2" i="9"/>
  <c r="BH362" i="9"/>
  <c r="BG362" i="9"/>
  <c r="BF362" i="9"/>
  <c r="T362" i="9"/>
  <c r="R362" i="9"/>
  <c r="P362" i="9"/>
  <c r="BI353" i="9"/>
  <c r="BH353" i="9"/>
  <c r="BG353" i="9"/>
  <c r="BF353" i="9"/>
  <c r="T353" i="9"/>
  <c r="R353" i="9"/>
  <c r="P353" i="9"/>
  <c r="BI343" i="9"/>
  <c r="BH343" i="9"/>
  <c r="BG343" i="9"/>
  <c r="BF343" i="9"/>
  <c r="T343" i="9"/>
  <c r="R343" i="9"/>
  <c r="P343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08" i="9"/>
  <c r="BH308" i="9"/>
  <c r="BG308" i="9"/>
  <c r="BF308" i="9"/>
  <c r="T308" i="9"/>
  <c r="R308" i="9"/>
  <c r="P308" i="9"/>
  <c r="BI292" i="9"/>
  <c r="BH292" i="9"/>
  <c r="BG292" i="9"/>
  <c r="BF292" i="9"/>
  <c r="T292" i="9"/>
  <c r="R292" i="9"/>
  <c r="P292" i="9"/>
  <c r="BI274" i="9"/>
  <c r="BH274" i="9"/>
  <c r="BG274" i="9"/>
  <c r="BF274" i="9"/>
  <c r="T274" i="9"/>
  <c r="R274" i="9"/>
  <c r="P274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2" i="9"/>
  <c r="BH252" i="9"/>
  <c r="BG252" i="9"/>
  <c r="BF252" i="9"/>
  <c r="T252" i="9"/>
  <c r="R252" i="9"/>
  <c r="P252" i="9"/>
  <c r="BI245" i="9"/>
  <c r="BH245" i="9"/>
  <c r="BG245" i="9"/>
  <c r="BF245" i="9"/>
  <c r="T245" i="9"/>
  <c r="R245" i="9"/>
  <c r="P245" i="9"/>
  <c r="BI234" i="9"/>
  <c r="BH234" i="9"/>
  <c r="BG234" i="9"/>
  <c r="BF234" i="9"/>
  <c r="T234" i="9"/>
  <c r="R234" i="9"/>
  <c r="P234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1" i="9"/>
  <c r="BH211" i="9"/>
  <c r="BG211" i="9"/>
  <c r="BF211" i="9"/>
  <c r="T211" i="9"/>
  <c r="R211" i="9"/>
  <c r="P211" i="9"/>
  <c r="BI203" i="9"/>
  <c r="BH203" i="9"/>
  <c r="BG203" i="9"/>
  <c r="BF203" i="9"/>
  <c r="T203" i="9"/>
  <c r="R203" i="9"/>
  <c r="P203" i="9"/>
  <c r="BI196" i="9"/>
  <c r="BH196" i="9"/>
  <c r="BG196" i="9"/>
  <c r="BF196" i="9"/>
  <c r="T196" i="9"/>
  <c r="R196" i="9"/>
  <c r="P196" i="9"/>
  <c r="BI190" i="9"/>
  <c r="BH190" i="9"/>
  <c r="BG190" i="9"/>
  <c r="BF190" i="9"/>
  <c r="T190" i="9"/>
  <c r="R190" i="9"/>
  <c r="P190" i="9"/>
  <c r="BI172" i="9"/>
  <c r="BH172" i="9"/>
  <c r="BG172" i="9"/>
  <c r="BF172" i="9"/>
  <c r="T172" i="9"/>
  <c r="R172" i="9"/>
  <c r="P172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J144" i="9"/>
  <c r="J143" i="9"/>
  <c r="F143" i="9"/>
  <c r="F141" i="9"/>
  <c r="E139" i="9"/>
  <c r="J94" i="9"/>
  <c r="J93" i="9"/>
  <c r="F93" i="9"/>
  <c r="F91" i="9"/>
  <c r="E89" i="9"/>
  <c r="J20" i="9"/>
  <c r="E20" i="9"/>
  <c r="F144" i="9" s="1"/>
  <c r="J19" i="9"/>
  <c r="J14" i="9"/>
  <c r="J91" i="9" s="1"/>
  <c r="E7" i="9"/>
  <c r="E85" i="9" s="1"/>
  <c r="J39" i="8"/>
  <c r="J38" i="8"/>
  <c r="AY103" i="1" s="1"/>
  <c r="J37" i="8"/>
  <c r="AX103" i="1" s="1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1" i="8"/>
  <c r="BH131" i="8"/>
  <c r="BG131" i="8"/>
  <c r="BF131" i="8"/>
  <c r="T131" i="8"/>
  <c r="R131" i="8"/>
  <c r="P131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116" i="8" s="1"/>
  <c r="E7" i="8"/>
  <c r="E85" i="8"/>
  <c r="J41" i="7"/>
  <c r="J40" i="7"/>
  <c r="AY102" i="1" s="1"/>
  <c r="J39" i="7"/>
  <c r="AX102" i="1" s="1"/>
  <c r="BI141" i="7"/>
  <c r="BH141" i="7"/>
  <c r="BG141" i="7"/>
  <c r="BF141" i="7"/>
  <c r="T141" i="7"/>
  <c r="T140" i="7" s="1"/>
  <c r="R141" i="7"/>
  <c r="R140" i="7" s="1"/>
  <c r="P141" i="7"/>
  <c r="P140" i="7" s="1"/>
  <c r="BI139" i="7"/>
  <c r="BH139" i="7"/>
  <c r="BG139" i="7"/>
  <c r="BF139" i="7"/>
  <c r="T139" i="7"/>
  <c r="T138" i="7"/>
  <c r="R139" i="7"/>
  <c r="R138" i="7" s="1"/>
  <c r="P139" i="7"/>
  <c r="P138" i="7" s="1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J124" i="7"/>
  <c r="J123" i="7"/>
  <c r="F123" i="7"/>
  <c r="F121" i="7"/>
  <c r="E119" i="7"/>
  <c r="J96" i="7"/>
  <c r="J95" i="7"/>
  <c r="F95" i="7"/>
  <c r="F93" i="7"/>
  <c r="E91" i="7"/>
  <c r="J22" i="7"/>
  <c r="E22" i="7"/>
  <c r="F124" i="7"/>
  <c r="J21" i="7"/>
  <c r="J16" i="7"/>
  <c r="J121" i="7" s="1"/>
  <c r="E7" i="7"/>
  <c r="E113" i="7"/>
  <c r="J41" i="6"/>
  <c r="J40" i="6"/>
  <c r="AY101" i="1" s="1"/>
  <c r="J39" i="6"/>
  <c r="AX101" i="1"/>
  <c r="BI143" i="6"/>
  <c r="BH143" i="6"/>
  <c r="BG143" i="6"/>
  <c r="BF143" i="6"/>
  <c r="T143" i="6"/>
  <c r="T142" i="6" s="1"/>
  <c r="R143" i="6"/>
  <c r="R142" i="6" s="1"/>
  <c r="P143" i="6"/>
  <c r="P142" i="6" s="1"/>
  <c r="BI141" i="6"/>
  <c r="BH141" i="6"/>
  <c r="BG141" i="6"/>
  <c r="BF141" i="6"/>
  <c r="T141" i="6"/>
  <c r="T140" i="6" s="1"/>
  <c r="R141" i="6"/>
  <c r="R140" i="6" s="1"/>
  <c r="P141" i="6"/>
  <c r="P140" i="6" s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J125" i="6"/>
  <c r="J124" i="6"/>
  <c r="F124" i="6"/>
  <c r="F122" i="6"/>
  <c r="E120" i="6"/>
  <c r="J96" i="6"/>
  <c r="J95" i="6"/>
  <c r="F95" i="6"/>
  <c r="F93" i="6"/>
  <c r="E91" i="6"/>
  <c r="J22" i="6"/>
  <c r="E22" i="6"/>
  <c r="F125" i="6"/>
  <c r="J21" i="6"/>
  <c r="J16" i="6"/>
  <c r="J93" i="6" s="1"/>
  <c r="E7" i="6"/>
  <c r="E114" i="6" s="1"/>
  <c r="J41" i="5"/>
  <c r="J40" i="5"/>
  <c r="AY100" i="1"/>
  <c r="J39" i="5"/>
  <c r="AX100" i="1" s="1"/>
  <c r="BI140" i="5"/>
  <c r="BH140" i="5"/>
  <c r="BG140" i="5"/>
  <c r="BF140" i="5"/>
  <c r="T140" i="5"/>
  <c r="T139" i="5"/>
  <c r="R140" i="5"/>
  <c r="R139" i="5" s="1"/>
  <c r="P140" i="5"/>
  <c r="P139" i="5"/>
  <c r="BI138" i="5"/>
  <c r="BH138" i="5"/>
  <c r="BG138" i="5"/>
  <c r="BF138" i="5"/>
  <c r="T138" i="5"/>
  <c r="T137" i="5" s="1"/>
  <c r="R138" i="5"/>
  <c r="R137" i="5"/>
  <c r="P138" i="5"/>
  <c r="P137" i="5" s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5" i="5"/>
  <c r="J124" i="5"/>
  <c r="F124" i="5"/>
  <c r="F122" i="5"/>
  <c r="E120" i="5"/>
  <c r="J96" i="5"/>
  <c r="J95" i="5"/>
  <c r="F95" i="5"/>
  <c r="F93" i="5"/>
  <c r="E91" i="5"/>
  <c r="J22" i="5"/>
  <c r="E22" i="5"/>
  <c r="F125" i="5" s="1"/>
  <c r="J21" i="5"/>
  <c r="J16" i="5"/>
  <c r="J122" i="5" s="1"/>
  <c r="E7" i="5"/>
  <c r="E114" i="5" s="1"/>
  <c r="J152" i="4"/>
  <c r="J41" i="4"/>
  <c r="J40" i="4"/>
  <c r="AY99" i="1" s="1"/>
  <c r="J39" i="4"/>
  <c r="AX99" i="1"/>
  <c r="J105" i="4"/>
  <c r="BI151" i="4"/>
  <c r="BH151" i="4"/>
  <c r="BG151" i="4"/>
  <c r="BF151" i="4"/>
  <c r="T151" i="4"/>
  <c r="T150" i="4" s="1"/>
  <c r="R151" i="4"/>
  <c r="R150" i="4"/>
  <c r="P151" i="4"/>
  <c r="P150" i="4" s="1"/>
  <c r="BI149" i="4"/>
  <c r="BH149" i="4"/>
  <c r="BG149" i="4"/>
  <c r="BF149" i="4"/>
  <c r="T149" i="4"/>
  <c r="T148" i="4" s="1"/>
  <c r="R149" i="4"/>
  <c r="R148" i="4" s="1"/>
  <c r="P149" i="4"/>
  <c r="P148" i="4"/>
  <c r="BI147" i="4"/>
  <c r="BH147" i="4"/>
  <c r="BG147" i="4"/>
  <c r="BF147" i="4"/>
  <c r="T147" i="4"/>
  <c r="T146" i="4" s="1"/>
  <c r="R147" i="4"/>
  <c r="R146" i="4" s="1"/>
  <c r="P147" i="4"/>
  <c r="P146" i="4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J126" i="4"/>
  <c r="J125" i="4"/>
  <c r="F125" i="4"/>
  <c r="F123" i="4"/>
  <c r="E121" i="4"/>
  <c r="J96" i="4"/>
  <c r="J95" i="4"/>
  <c r="F95" i="4"/>
  <c r="F93" i="4"/>
  <c r="E91" i="4"/>
  <c r="J22" i="4"/>
  <c r="E22" i="4"/>
  <c r="F126" i="4"/>
  <c r="J21" i="4"/>
  <c r="J16" i="4"/>
  <c r="J93" i="4" s="1"/>
  <c r="E7" i="4"/>
  <c r="E85" i="4" s="1"/>
  <c r="J41" i="3"/>
  <c r="J40" i="3"/>
  <c r="AY98" i="1" s="1"/>
  <c r="J39" i="3"/>
  <c r="AX98" i="1"/>
  <c r="BI163" i="3"/>
  <c r="BH163" i="3"/>
  <c r="BG163" i="3"/>
  <c r="BF163" i="3"/>
  <c r="T163" i="3"/>
  <c r="T162" i="3"/>
  <c r="R163" i="3"/>
  <c r="R162" i="3" s="1"/>
  <c r="P163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J126" i="3"/>
  <c r="J125" i="3"/>
  <c r="F125" i="3"/>
  <c r="F123" i="3"/>
  <c r="E121" i="3"/>
  <c r="J96" i="3"/>
  <c r="J95" i="3"/>
  <c r="F95" i="3"/>
  <c r="F93" i="3"/>
  <c r="E91" i="3"/>
  <c r="J22" i="3"/>
  <c r="E22" i="3"/>
  <c r="F126" i="3"/>
  <c r="J21" i="3"/>
  <c r="J16" i="3"/>
  <c r="J123" i="3"/>
  <c r="E7" i="3"/>
  <c r="E115" i="3" s="1"/>
  <c r="J39" i="2"/>
  <c r="J38" i="2"/>
  <c r="AY96" i="1" s="1"/>
  <c r="J37" i="2"/>
  <c r="AX96" i="1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T411" i="2"/>
  <c r="R412" i="2"/>
  <c r="R411" i="2"/>
  <c r="P412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69" i="2"/>
  <c r="BH369" i="2"/>
  <c r="BG369" i="2"/>
  <c r="BF369" i="2"/>
  <c r="T369" i="2"/>
  <c r="R369" i="2"/>
  <c r="P36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48" i="2"/>
  <c r="BH248" i="2"/>
  <c r="BG248" i="2"/>
  <c r="BF248" i="2"/>
  <c r="T248" i="2"/>
  <c r="R248" i="2"/>
  <c r="P248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J94" i="2"/>
  <c r="J93" i="2"/>
  <c r="F93" i="2"/>
  <c r="F91" i="2"/>
  <c r="E89" i="2"/>
  <c r="J20" i="2"/>
  <c r="E20" i="2"/>
  <c r="F133" i="2"/>
  <c r="J19" i="2"/>
  <c r="J14" i="2"/>
  <c r="J130" i="2" s="1"/>
  <c r="E7" i="2"/>
  <c r="E85" i="2" s="1"/>
  <c r="L90" i="1"/>
  <c r="AM90" i="1"/>
  <c r="AM89" i="1"/>
  <c r="L89" i="1"/>
  <c r="AM87" i="1"/>
  <c r="L87" i="1"/>
  <c r="L85" i="1"/>
  <c r="L84" i="1"/>
  <c r="BK518" i="2"/>
  <c r="BK269" i="2"/>
  <c r="BK184" i="2"/>
  <c r="AS97" i="1"/>
  <c r="J535" i="2"/>
  <c r="BK526" i="2"/>
  <c r="J468" i="2"/>
  <c r="J421" i="2"/>
  <c r="J323" i="2"/>
  <c r="BK509" i="2"/>
  <c r="J491" i="2"/>
  <c r="J409" i="2"/>
  <c r="J221" i="2"/>
  <c r="BK462" i="2"/>
  <c r="BK313" i="2"/>
  <c r="J415" i="2"/>
  <c r="J497" i="2"/>
  <c r="BK476" i="2"/>
  <c r="BK336" i="2"/>
  <c r="BK306" i="2"/>
  <c r="BK407" i="2"/>
  <c r="J227" i="2"/>
  <c r="J387" i="2"/>
  <c r="BK397" i="2"/>
  <c r="J248" i="2"/>
  <c r="J269" i="2"/>
  <c r="J139" i="2"/>
  <c r="BK133" i="3"/>
  <c r="J145" i="3"/>
  <c r="BK152" i="3"/>
  <c r="J131" i="3"/>
  <c r="J158" i="3"/>
  <c r="J147" i="4"/>
  <c r="J142" i="4"/>
  <c r="BK143" i="4"/>
  <c r="J140" i="4"/>
  <c r="BK140" i="5"/>
  <c r="J138" i="5"/>
  <c r="J143" i="6"/>
  <c r="BK131" i="6"/>
  <c r="BK136" i="7"/>
  <c r="BK131" i="7"/>
  <c r="BK157" i="8"/>
  <c r="J145" i="8"/>
  <c r="BK1905" i="9"/>
  <c r="BK1647" i="9"/>
  <c r="BK1586" i="9"/>
  <c r="BK1427" i="9"/>
  <c r="J1187" i="9"/>
  <c r="BK1054" i="9"/>
  <c r="BK753" i="9"/>
  <c r="J1776" i="9"/>
  <c r="J1740" i="9"/>
  <c r="J1658" i="9"/>
  <c r="BK1547" i="9"/>
  <c r="BK1386" i="9"/>
  <c r="BK1330" i="9"/>
  <c r="J1220" i="9"/>
  <c r="J1199" i="9"/>
  <c r="J1047" i="9"/>
  <c r="J729" i="9"/>
  <c r="BK2078" i="9"/>
  <c r="BK2068" i="9"/>
  <c r="J1935" i="9"/>
  <c r="BK444" i="9"/>
  <c r="J327" i="9"/>
  <c r="J2068" i="9"/>
  <c r="BK2022" i="9"/>
  <c r="J1588" i="9"/>
  <c r="J1423" i="9"/>
  <c r="BK1300" i="9"/>
  <c r="BK1108" i="9"/>
  <c r="BK1019" i="9"/>
  <c r="J2017" i="9"/>
  <c r="J609" i="9"/>
  <c r="J406" i="9"/>
  <c r="J252" i="9"/>
  <c r="J1942" i="9"/>
  <c r="BK1590" i="9"/>
  <c r="J1462" i="9"/>
  <c r="BK1374" i="9"/>
  <c r="J1660" i="9"/>
  <c r="J1672" i="9"/>
  <c r="BK1543" i="9"/>
  <c r="BK1484" i="9"/>
  <c r="J1250" i="9"/>
  <c r="J1466" i="9"/>
  <c r="BK1236" i="9"/>
  <c r="BK747" i="9"/>
  <c r="BK638" i="9"/>
  <c r="J1665" i="9"/>
  <c r="BK544" i="9"/>
  <c r="BK218" i="9"/>
  <c r="BK1514" i="9"/>
  <c r="BK1455" i="9"/>
  <c r="BK1109" i="9"/>
  <c r="J1030" i="9"/>
  <c r="BK1650" i="9"/>
  <c r="BK1488" i="9"/>
  <c r="J1236" i="9"/>
  <c r="J1054" i="9"/>
  <c r="BK976" i="9"/>
  <c r="J759" i="9"/>
  <c r="BK1553" i="9"/>
  <c r="BK1658" i="9"/>
  <c r="J1526" i="9"/>
  <c r="BK1440" i="9"/>
  <c r="J822" i="9"/>
  <c r="J604" i="9"/>
  <c r="J1569" i="9"/>
  <c r="BK546" i="9"/>
  <c r="J371" i="9"/>
  <c r="J1631" i="9"/>
  <c r="J1402" i="9"/>
  <c r="J1120" i="9"/>
  <c r="J964" i="9"/>
  <c r="BK194" i="10"/>
  <c r="BK184" i="10"/>
  <c r="J163" i="10"/>
  <c r="J149" i="10"/>
  <c r="BK127" i="10"/>
  <c r="BK134" i="10"/>
  <c r="BK139" i="10"/>
  <c r="J127" i="10"/>
  <c r="BK231" i="11"/>
  <c r="BK198" i="11"/>
  <c r="J176" i="11"/>
  <c r="BK152" i="11"/>
  <c r="J137" i="11"/>
  <c r="BK249" i="11"/>
  <c r="J240" i="11"/>
  <c r="BK208" i="11"/>
  <c r="BK182" i="11"/>
  <c r="BK138" i="11"/>
  <c r="BK228" i="11"/>
  <c r="BK196" i="11"/>
  <c r="BK180" i="11"/>
  <c r="BK138" i="12"/>
  <c r="J133" i="12"/>
  <c r="J123" i="12"/>
  <c r="J122" i="12"/>
  <c r="J269" i="13"/>
  <c r="J219" i="13"/>
  <c r="BK345" i="13"/>
  <c r="J174" i="13"/>
  <c r="J270" i="13"/>
  <c r="BK198" i="13"/>
  <c r="BK323" i="13"/>
  <c r="J316" i="13"/>
  <c r="BK294" i="13"/>
  <c r="J337" i="13"/>
  <c r="J306" i="13"/>
  <c r="BK277" i="13"/>
  <c r="BK246" i="13"/>
  <c r="J173" i="13"/>
  <c r="J309" i="13"/>
  <c r="J277" i="13"/>
  <c r="BK249" i="13"/>
  <c r="BK217" i="13"/>
  <c r="J291" i="13"/>
  <c r="J290" i="13"/>
  <c r="J254" i="13"/>
  <c r="BK195" i="13"/>
  <c r="BK175" i="13"/>
  <c r="BK224" i="13"/>
  <c r="J202" i="13"/>
  <c r="BK241" i="13"/>
  <c r="J189" i="13"/>
  <c r="J132" i="14"/>
  <c r="BK201" i="14"/>
  <c r="J177" i="14"/>
  <c r="J170" i="14"/>
  <c r="J198" i="14"/>
  <c r="BK146" i="14"/>
  <c r="J154" i="14"/>
  <c r="BK189" i="14"/>
  <c r="J201" i="14"/>
  <c r="J163" i="14"/>
  <c r="J162" i="14"/>
  <c r="BK163" i="14"/>
  <c r="BK145" i="14"/>
  <c r="J335" i="2"/>
  <c r="J446" i="2"/>
  <c r="J487" i="2"/>
  <c r="BK425" i="2"/>
  <c r="J392" i="2"/>
  <c r="BK287" i="2"/>
  <c r="J333" i="2"/>
  <c r="BK219" i="2"/>
  <c r="J401" i="2"/>
  <c r="J405" i="2"/>
  <c r="J389" i="2"/>
  <c r="J195" i="2"/>
  <c r="J184" i="2"/>
  <c r="J144" i="3"/>
  <c r="BK151" i="3"/>
  <c r="J146" i="3"/>
  <c r="BK163" i="3"/>
  <c r="BK145" i="3"/>
  <c r="J135" i="3"/>
  <c r="BK149" i="4"/>
  <c r="BK1379" i="9"/>
  <c r="J1164" i="9"/>
  <c r="J747" i="9"/>
  <c r="BK1935" i="9"/>
  <c r="J221" i="9"/>
  <c r="J400" i="9"/>
  <c r="J211" i="9"/>
  <c r="BK1986" i="9"/>
  <c r="BK1466" i="9"/>
  <c r="BK1178" i="9"/>
  <c r="BK1050" i="9"/>
  <c r="J2018" i="9"/>
  <c r="BK404" i="9"/>
  <c r="BK2016" i="9"/>
  <c r="BK1574" i="9"/>
  <c r="BK229" i="9"/>
  <c r="J625" i="9"/>
  <c r="BK406" i="9"/>
  <c r="BK327" i="9"/>
  <c r="BK1664" i="9"/>
  <c r="J1598" i="9"/>
  <c r="BK1447" i="9"/>
  <c r="BK1255" i="9"/>
  <c r="J1042" i="9"/>
  <c r="J818" i="9"/>
  <c r="BK735" i="9"/>
  <c r="J670" i="9"/>
  <c r="BK230" i="9"/>
  <c r="J1600" i="9"/>
  <c r="BK274" i="9"/>
  <c r="J1553" i="9"/>
  <c r="J1379" i="9"/>
  <c r="J1079" i="9"/>
  <c r="J667" i="9"/>
  <c r="BK1555" i="9"/>
  <c r="J1464" i="9"/>
  <c r="J1181" i="9"/>
  <c r="BK1046" i="9"/>
  <c r="J970" i="9"/>
  <c r="BK751" i="9"/>
  <c r="J621" i="9"/>
  <c r="J1644" i="9"/>
  <c r="BK1482" i="9"/>
  <c r="BK1385" i="9"/>
  <c r="BK1097" i="9"/>
  <c r="J757" i="9"/>
  <c r="BK667" i="9"/>
  <c r="BK1633" i="9"/>
  <c r="BK185" i="10"/>
  <c r="BK168" i="10"/>
  <c r="J146" i="10"/>
  <c r="BK170" i="10"/>
  <c r="BK149" i="10"/>
  <c r="J156" i="10"/>
  <c r="J164" i="10"/>
  <c r="J147" i="10"/>
  <c r="J148" i="10"/>
  <c r="BK132" i="10"/>
  <c r="J244" i="11"/>
  <c r="BK207" i="11"/>
  <c r="BK186" i="11"/>
  <c r="J148" i="11"/>
  <c r="BK227" i="11"/>
  <c r="BK211" i="11"/>
  <c r="J177" i="11"/>
  <c r="J143" i="11"/>
  <c r="BK131" i="11"/>
  <c r="J224" i="11"/>
  <c r="J181" i="11"/>
  <c r="BK145" i="11"/>
  <c r="J229" i="11"/>
  <c r="J212" i="11"/>
  <c r="BK188" i="11"/>
  <c r="J172" i="11"/>
  <c r="BK157" i="11"/>
  <c r="J133" i="11"/>
  <c r="J135" i="12"/>
  <c r="J150" i="12"/>
  <c r="BK141" i="12"/>
  <c r="J140" i="12"/>
  <c r="J141" i="12"/>
  <c r="BK135" i="12"/>
  <c r="BK336" i="13"/>
  <c r="J297" i="13"/>
  <c r="BK276" i="13"/>
  <c r="BK265" i="13"/>
  <c r="J164" i="13"/>
  <c r="J299" i="13"/>
  <c r="BK274" i="13"/>
  <c r="J176" i="13"/>
  <c r="BK147" i="13"/>
  <c r="BK225" i="13"/>
  <c r="BK172" i="13"/>
  <c r="BK273" i="13"/>
  <c r="BK240" i="13"/>
  <c r="BK236" i="13"/>
  <c r="J264" i="13"/>
  <c r="J147" i="13"/>
  <c r="J216" i="13"/>
  <c r="J191" i="13"/>
  <c r="BK131" i="14"/>
  <c r="BK198" i="14"/>
  <c r="J182" i="14"/>
  <c r="J216" i="14"/>
  <c r="BK180" i="14"/>
  <c r="BK159" i="14"/>
  <c r="J217" i="14"/>
  <c r="BK217" i="14"/>
  <c r="BK312" i="2"/>
  <c r="BK640" i="2"/>
  <c r="BK624" i="2"/>
  <c r="BK589" i="2"/>
  <c r="BK570" i="2"/>
  <c r="J541" i="2"/>
  <c r="J518" i="2"/>
  <c r="BK458" i="2"/>
  <c r="J431" i="2"/>
  <c r="BK248" i="2"/>
  <c r="BK139" i="2"/>
  <c r="BK486" i="2"/>
  <c r="J452" i="2"/>
  <c r="BK347" i="2"/>
  <c r="J176" i="2"/>
  <c r="BK487" i="2"/>
  <c r="BK438" i="2"/>
  <c r="J212" i="2"/>
  <c r="J444" i="2"/>
  <c r="J136" i="3"/>
  <c r="J157" i="3"/>
  <c r="BK131" i="3"/>
  <c r="J151" i="4"/>
  <c r="J134" i="4"/>
  <c r="J2020" i="9"/>
  <c r="J1639" i="9"/>
  <c r="J1561" i="9"/>
  <c r="BK1423" i="9"/>
  <c r="BK1276" i="9"/>
  <c r="J1056" i="9"/>
  <c r="J2023" i="9"/>
  <c r="J578" i="9"/>
  <c r="J1710" i="9"/>
  <c r="BK1598" i="9"/>
  <c r="J1406" i="9"/>
  <c r="J1284" i="9"/>
  <c r="J1211" i="9"/>
  <c r="BK1184" i="9"/>
  <c r="J1104" i="9"/>
  <c r="BK822" i="9"/>
  <c r="BK652" i="9"/>
  <c r="BK602" i="9"/>
  <c r="J1902" i="9"/>
  <c r="BK1604" i="9"/>
  <c r="J1419" i="9"/>
  <c r="BK1363" i="9"/>
  <c r="J1152" i="9"/>
  <c r="J1062" i="9"/>
  <c r="J478" i="9"/>
  <c r="BK221" i="9"/>
  <c r="BK1711" i="9"/>
  <c r="BK1496" i="9"/>
  <c r="BK669" i="9"/>
  <c r="BK308" i="9"/>
  <c r="J1900" i="9"/>
  <c r="J394" i="9"/>
  <c r="BK1578" i="9"/>
  <c r="BK508" i="9"/>
  <c r="BK328" i="9"/>
  <c r="BK1486" i="9"/>
  <c r="J1451" i="9"/>
  <c r="J1223" i="9"/>
  <c r="BK970" i="9"/>
  <c r="BK1612" i="9"/>
  <c r="J545" i="9"/>
  <c r="J261" i="9"/>
  <c r="BK1621" i="9"/>
  <c r="J1300" i="9"/>
  <c r="J1178" i="9"/>
  <c r="BK1042" i="9"/>
  <c r="BK193" i="10"/>
  <c r="BK247" i="11"/>
  <c r="BK215" i="11"/>
  <c r="BK204" i="11"/>
  <c r="J185" i="11"/>
  <c r="J158" i="11"/>
  <c r="J145" i="11"/>
  <c r="BK132" i="11"/>
  <c r="BK245" i="11"/>
  <c r="J204" i="11"/>
  <c r="J191" i="11"/>
  <c r="BK143" i="11"/>
  <c r="BK225" i="11"/>
  <c r="BK209" i="11"/>
  <c r="BK192" i="11"/>
  <c r="J178" i="11"/>
  <c r="J163" i="11"/>
  <c r="J130" i="11"/>
  <c r="J237" i="11"/>
  <c r="BK219" i="11"/>
  <c r="J199" i="11"/>
  <c r="J173" i="11"/>
  <c r="BK159" i="11"/>
  <c r="BK133" i="11"/>
  <c r="J218" i="11"/>
  <c r="BK175" i="11"/>
  <c r="BK149" i="11"/>
  <c r="BK233" i="11"/>
  <c r="BK197" i="11"/>
  <c r="BK187" i="11"/>
  <c r="BK164" i="11"/>
  <c r="BK332" i="13"/>
  <c r="J179" i="13"/>
  <c r="BK293" i="13"/>
  <c r="J217" i="13"/>
  <c r="BK181" i="13"/>
  <c r="BK327" i="13"/>
  <c r="J312" i="13"/>
  <c r="J148" i="13"/>
  <c r="BK312" i="13"/>
  <c r="J195" i="13"/>
  <c r="J336" i="13"/>
  <c r="J324" i="13"/>
  <c r="BK299" i="13"/>
  <c r="BK232" i="13"/>
  <c r="BK339" i="13"/>
  <c r="BK313" i="13"/>
  <c r="J289" i="13"/>
  <c r="BK258" i="13"/>
  <c r="BK317" i="13"/>
  <c r="J284" i="13"/>
  <c r="J215" i="13"/>
  <c r="BK162" i="13"/>
  <c r="BK284" i="13"/>
  <c r="J190" i="13"/>
  <c r="BK269" i="13"/>
  <c r="BK272" i="13"/>
  <c r="J234" i="13"/>
  <c r="J241" i="13"/>
  <c r="BK220" i="13"/>
  <c r="J184" i="13"/>
  <c r="BK152" i="13"/>
  <c r="J201" i="13"/>
  <c r="BK177" i="13"/>
  <c r="BK164" i="13"/>
  <c r="BK213" i="13"/>
  <c r="J227" i="14"/>
  <c r="J206" i="14"/>
  <c r="BK158" i="14"/>
  <c r="J222" i="14"/>
  <c r="J199" i="14"/>
  <c r="BK181" i="14"/>
  <c r="BK220" i="14"/>
  <c r="J194" i="14"/>
  <c r="J175" i="14"/>
  <c r="BK207" i="14"/>
  <c r="BK171" i="14"/>
  <c r="J151" i="14"/>
  <c r="BK210" i="14"/>
  <c r="J195" i="14"/>
  <c r="J137" i="14"/>
  <c r="J183" i="14"/>
  <c r="BK130" i="14"/>
  <c r="BK144" i="14"/>
  <c r="J155" i="14"/>
  <c r="J141" i="14"/>
  <c r="BK129" i="14"/>
  <c r="BK148" i="15"/>
  <c r="BK149" i="15"/>
  <c r="BK133" i="15"/>
  <c r="BK639" i="2"/>
  <c r="BK635" i="2"/>
  <c r="J628" i="2"/>
  <c r="BK625" i="2"/>
  <c r="J622" i="2"/>
  <c r="BK614" i="2"/>
  <c r="J612" i="2"/>
  <c r="BK599" i="2"/>
  <c r="BK595" i="2"/>
  <c r="J591" i="2"/>
  <c r="J587" i="2"/>
  <c r="BK581" i="2"/>
  <c r="BK577" i="2"/>
  <c r="J570" i="2"/>
  <c r="J564" i="2"/>
  <c r="BK554" i="2"/>
  <c r="BK546" i="2"/>
  <c r="BK535" i="2"/>
  <c r="J529" i="2"/>
  <c r="BK514" i="2"/>
  <c r="J318" i="2"/>
  <c r="BK294" i="2"/>
  <c r="J191" i="2"/>
  <c r="J639" i="2"/>
  <c r="J625" i="2"/>
  <c r="BK608" i="2"/>
  <c r="BK587" i="2"/>
  <c r="J579" i="2"/>
  <c r="BK540" i="2"/>
  <c r="BK522" i="2"/>
  <c r="J472" i="2"/>
  <c r="BK431" i="2"/>
  <c r="BK339" i="2"/>
  <c r="BK223" i="2"/>
  <c r="BK162" i="2"/>
  <c r="BK132" i="3"/>
  <c r="J160" i="3"/>
  <c r="BK144" i="3"/>
  <c r="J161" i="3"/>
  <c r="J153" i="3"/>
  <c r="BK146" i="3"/>
  <c r="BK151" i="4"/>
  <c r="BK136" i="4"/>
  <c r="BK134" i="4"/>
  <c r="BK145" i="4"/>
  <c r="BK133" i="5"/>
  <c r="BK135" i="5"/>
  <c r="BK136" i="6"/>
  <c r="J139" i="6"/>
  <c r="BK1859" i="9"/>
  <c r="BK370" i="9"/>
  <c r="BK1735" i="9"/>
  <c r="J1641" i="9"/>
  <c r="BK1446" i="9"/>
  <c r="J1377" i="9"/>
  <c r="J1261" i="9"/>
  <c r="BK1204" i="9"/>
  <c r="BK1181" i="9"/>
  <c r="J946" i="9"/>
  <c r="J656" i="9"/>
  <c r="BK578" i="9"/>
  <c r="J2074" i="9"/>
  <c r="BK1942" i="9"/>
  <c r="J1871" i="9"/>
  <c r="BK394" i="9"/>
  <c r="J203" i="9"/>
  <c r="BK1947" i="9"/>
  <c r="J1444" i="9"/>
  <c r="J1359" i="9"/>
  <c r="J1158" i="9"/>
  <c r="BK955" i="9"/>
  <c r="BK712" i="9"/>
  <c r="J292" i="9"/>
  <c r="BK245" i="9"/>
  <c r="J1596" i="9"/>
  <c r="BK1561" i="9"/>
  <c r="BK1438" i="9"/>
  <c r="BK1171" i="9"/>
  <c r="BK1104" i="9"/>
  <c r="J602" i="9"/>
  <c r="J234" i="9"/>
  <c r="J1889" i="9"/>
  <c r="J1492" i="9"/>
  <c r="BK644" i="9"/>
  <c r="J353" i="9"/>
  <c r="J617" i="9"/>
  <c r="J1708" i="9"/>
  <c r="BK1594" i="9"/>
  <c r="BK1459" i="9"/>
  <c r="J1355" i="9"/>
  <c r="J1201" i="9"/>
  <c r="J1052" i="9"/>
  <c r="BK755" i="9"/>
  <c r="J548" i="9"/>
  <c r="BK264" i="9"/>
  <c r="BK1796" i="9"/>
  <c r="BK487" i="9"/>
  <c r="BK343" i="9"/>
  <c r="J1711" i="9"/>
  <c r="BK1582" i="9"/>
  <c r="J1438" i="9"/>
  <c r="BK1230" i="9"/>
  <c r="J669" i="9"/>
  <c r="BK1588" i="9"/>
  <c r="BK1470" i="9"/>
  <c r="J1144" i="9"/>
  <c r="BK140" i="10"/>
  <c r="BK172" i="10"/>
  <c r="J162" i="10"/>
  <c r="J132" i="10"/>
  <c r="J175" i="10"/>
  <c r="BK164" i="10"/>
  <c r="BK144" i="10"/>
  <c r="J168" i="10"/>
  <c r="BK248" i="11"/>
  <c r="BK236" i="11"/>
  <c r="BK202" i="11"/>
  <c r="J188" i="11"/>
  <c r="BK146" i="11"/>
  <c r="BK230" i="13"/>
  <c r="BK306" i="13"/>
  <c r="BK141" i="13"/>
  <c r="J226" i="13"/>
  <c r="J196" i="13"/>
  <c r="J318" i="13"/>
  <c r="J313" i="13"/>
  <c r="BK295" i="13"/>
  <c r="BK346" i="13"/>
  <c r="BK301" i="13"/>
  <c r="J275" i="13"/>
  <c r="J250" i="13"/>
  <c r="J180" i="13"/>
  <c r="BK333" i="13"/>
  <c r="J320" i="13"/>
  <c r="J292" i="13"/>
  <c r="BK254" i="13"/>
  <c r="BK186" i="13"/>
  <c r="J341" i="13"/>
  <c r="BK316" i="13"/>
  <c r="J285" i="13"/>
  <c r="J268" i="13"/>
  <c r="BK329" i="13"/>
  <c r="BK291" i="13"/>
  <c r="J251" i="13"/>
  <c r="J175" i="13"/>
  <c r="J294" i="13"/>
  <c r="J186" i="13"/>
  <c r="BK288" i="13"/>
  <c r="J278" i="13"/>
  <c r="BK239" i="13"/>
  <c r="BK253" i="13"/>
  <c r="J243" i="13"/>
  <c r="BK215" i="13"/>
  <c r="BK228" i="13"/>
  <c r="J229" i="13"/>
  <c r="BK188" i="13"/>
  <c r="J167" i="13"/>
  <c r="J160" i="13"/>
  <c r="J225" i="14"/>
  <c r="J215" i="14"/>
  <c r="BK204" i="14"/>
  <c r="J172" i="14"/>
  <c r="BK152" i="14"/>
  <c r="J220" i="14"/>
  <c r="BK188" i="14"/>
  <c r="BK168" i="14"/>
  <c r="J142" i="14"/>
  <c r="J203" i="14"/>
  <c r="J187" i="14"/>
  <c r="J156" i="14"/>
  <c r="J164" i="14"/>
  <c r="J190" i="14"/>
  <c r="BK199" i="14"/>
  <c r="J540" i="2"/>
  <c r="BK301" i="2"/>
  <c r="BK210" i="2"/>
  <c r="BK637" i="2"/>
  <c r="J597" i="2"/>
  <c r="BK583" i="2"/>
  <c r="BK530" i="2"/>
  <c r="J450" i="2"/>
  <c r="BK389" i="2"/>
  <c r="J141" i="2"/>
  <c r="BK499" i="2"/>
  <c r="BK473" i="2"/>
  <c r="J341" i="2"/>
  <c r="BK225" i="2"/>
  <c r="J499" i="2"/>
  <c r="BK452" i="2"/>
  <c r="J306" i="2"/>
  <c r="BK491" i="2"/>
  <c r="J132" i="3"/>
  <c r="J151" i="3"/>
  <c r="BK142" i="3"/>
  <c r="J150" i="3"/>
  <c r="BK153" i="3"/>
  <c r="J149" i="4"/>
  <c r="BK759" i="9"/>
  <c r="J1947" i="9"/>
  <c r="J164" i="9"/>
  <c r="J1615" i="9"/>
  <c r="J1408" i="9"/>
  <c r="J1257" i="9"/>
  <c r="BK1164" i="9"/>
  <c r="J1363" i="9"/>
  <c r="J1184" i="9"/>
  <c r="J1039" i="9"/>
  <c r="J1948" i="9"/>
  <c r="BK1898" i="9"/>
  <c r="J1563" i="9"/>
  <c r="BK1478" i="9"/>
  <c r="BK1404" i="9"/>
  <c r="J1255" i="9"/>
  <c r="J1070" i="9"/>
  <c r="BK765" i="9"/>
  <c r="BK731" i="9"/>
  <c r="BK1644" i="9"/>
  <c r="J652" i="9"/>
  <c r="BK545" i="9"/>
  <c r="BK190" i="9"/>
  <c r="J1524" i="9"/>
  <c r="BK1146" i="9"/>
  <c r="BK1085" i="9"/>
  <c r="J532" i="9"/>
  <c r="J172" i="9"/>
  <c r="J1592" i="9"/>
  <c r="J710" i="9"/>
  <c r="BK538" i="9"/>
  <c r="BK1901" i="9"/>
  <c r="BK1629" i="9"/>
  <c r="BK1572" i="9"/>
  <c r="J1500" i="9"/>
  <c r="BK1372" i="9"/>
  <c r="BK1259" i="9"/>
  <c r="BK1199" i="9"/>
  <c r="J1135" i="9"/>
  <c r="J712" i="9"/>
  <c r="BK373" i="9"/>
  <c r="J218" i="9"/>
  <c r="J570" i="9"/>
  <c r="J376" i="9"/>
  <c r="J220" i="9"/>
  <c r="BK1639" i="9"/>
  <c r="BK1584" i="9"/>
  <c r="J1274" i="9"/>
  <c r="BK1044" i="9"/>
  <c r="J737" i="9"/>
  <c r="BK642" i="9"/>
  <c r="BK196" i="9"/>
  <c r="J482" i="9"/>
  <c r="BK261" i="9"/>
  <c r="J1472" i="9"/>
  <c r="BK968" i="9"/>
  <c r="J1623" i="9"/>
  <c r="BK1530" i="9"/>
  <c r="J638" i="9"/>
  <c r="J1594" i="9"/>
  <c r="J1431" i="9"/>
  <c r="J362" i="9"/>
  <c r="J150" i="9"/>
  <c r="BK1450" i="9"/>
  <c r="BK1246" i="9"/>
  <c r="J974" i="9"/>
  <c r="BK190" i="10"/>
  <c r="BK151" i="10"/>
  <c r="J158" i="10"/>
  <c r="BK135" i="10"/>
  <c r="J136" i="10"/>
  <c r="BK129" i="10"/>
  <c r="BK218" i="11"/>
  <c r="J187" i="11"/>
  <c r="BK150" i="11"/>
  <c r="BK254" i="11"/>
  <c r="BK224" i="11"/>
  <c r="J197" i="11"/>
  <c r="BK153" i="11"/>
  <c r="BK241" i="11"/>
  <c r="J246" i="11"/>
  <c r="J226" i="11"/>
  <c r="J169" i="11"/>
  <c r="J131" i="11"/>
  <c r="J225" i="11"/>
  <c r="BK133" i="12"/>
  <c r="J310" i="13"/>
  <c r="BK222" i="13"/>
  <c r="J141" i="13"/>
  <c r="J314" i="13"/>
  <c r="J227" i="13"/>
  <c r="BK189" i="13"/>
  <c r="J330" i="13"/>
  <c r="BK260" i="13"/>
  <c r="J187" i="13"/>
  <c r="BK331" i="13"/>
  <c r="BK304" i="13"/>
  <c r="BK275" i="13"/>
  <c r="J304" i="13"/>
  <c r="BK180" i="13"/>
  <c r="BK145" i="13"/>
  <c r="BK208" i="13"/>
  <c r="BK167" i="13"/>
  <c r="BK280" i="13"/>
  <c r="J235" i="13"/>
  <c r="J143" i="13"/>
  <c r="BK179" i="14"/>
  <c r="BK149" i="14"/>
  <c r="J204" i="14"/>
  <c r="J173" i="14"/>
  <c r="BK222" i="14"/>
  <c r="J185" i="14"/>
  <c r="BK175" i="14"/>
  <c r="BK134" i="14"/>
  <c r="J148" i="14"/>
  <c r="BK133" i="14"/>
  <c r="BK131" i="15"/>
  <c r="J128" i="15"/>
  <c r="J526" i="2"/>
  <c r="BK227" i="2"/>
  <c r="BK176" i="2"/>
  <c r="J640" i="2"/>
  <c r="BK622" i="2"/>
  <c r="J593" i="2"/>
  <c r="J581" i="2"/>
  <c r="BK556" i="2"/>
  <c r="J532" i="2"/>
  <c r="BK493" i="2"/>
  <c r="BK466" i="2"/>
  <c r="J438" i="2"/>
  <c r="BK331" i="2"/>
  <c r="J143" i="2"/>
  <c r="J505" i="2"/>
  <c r="BK323" i="2"/>
  <c r="BK327" i="2"/>
  <c r="J155" i="3"/>
  <c r="BK137" i="3"/>
  <c r="J137" i="4"/>
  <c r="J139" i="4"/>
  <c r="J138" i="4"/>
  <c r="BK142" i="4"/>
  <c r="J135" i="5"/>
  <c r="J136" i="5"/>
  <c r="BK133" i="6"/>
  <c r="J136" i="6"/>
  <c r="BK141" i="7"/>
  <c r="BK1296" i="9"/>
  <c r="BK1161" i="9"/>
  <c r="J950" i="9"/>
  <c r="BK2017" i="9"/>
  <c r="J1907" i="9"/>
  <c r="BK376" i="9"/>
  <c r="BK1652" i="9"/>
  <c r="J1510" i="9"/>
  <c r="J228" i="9"/>
  <c r="BK2029" i="9"/>
  <c r="J1482" i="9"/>
  <c r="J1386" i="9"/>
  <c r="J1180" i="9"/>
  <c r="J1077" i="9"/>
  <c r="BK782" i="9"/>
  <c r="BK704" i="9"/>
  <c r="BK449" i="9"/>
  <c r="BK1948" i="9"/>
  <c r="BK1596" i="9"/>
  <c r="J1470" i="9"/>
  <c r="BK224" i="9"/>
  <c r="BK615" i="9"/>
  <c r="BK1641" i="9"/>
  <c r="J1547" i="9"/>
  <c r="BK1444" i="9"/>
  <c r="BK164" i="9"/>
  <c r="BK1619" i="9"/>
  <c r="J1440" i="9"/>
  <c r="BK1048" i="9"/>
  <c r="BK972" i="9"/>
  <c r="BK710" i="9"/>
  <c r="J897" i="9"/>
  <c r="J185" i="10"/>
  <c r="J152" i="10"/>
  <c r="J134" i="10"/>
  <c r="J187" i="10"/>
  <c r="BK175" i="10"/>
  <c r="BK154" i="10"/>
  <c r="J128" i="10"/>
  <c r="J165" i="10"/>
  <c r="J153" i="10"/>
  <c r="J167" i="10"/>
  <c r="BK161" i="10"/>
  <c r="J140" i="10"/>
  <c r="J145" i="10"/>
  <c r="BK252" i="11"/>
  <c r="J210" i="11"/>
  <c r="BK189" i="11"/>
  <c r="J179" i="11"/>
  <c r="J155" i="11"/>
  <c r="J252" i="11"/>
  <c r="BK242" i="11"/>
  <c r="J201" i="11"/>
  <c r="J159" i="11"/>
  <c r="J230" i="11"/>
  <c r="BK214" i="11"/>
  <c r="J189" i="11"/>
  <c r="BK162" i="11"/>
  <c r="BK212" i="11"/>
  <c r="BK194" i="11"/>
  <c r="J170" i="11"/>
  <c r="BK142" i="11"/>
  <c r="J241" i="11"/>
  <c r="J223" i="11"/>
  <c r="BK156" i="11"/>
  <c r="J238" i="11"/>
  <c r="J220" i="11"/>
  <c r="J131" i="12"/>
  <c r="BK124" i="12"/>
  <c r="BK271" i="13"/>
  <c r="J231" i="13"/>
  <c r="J142" i="13"/>
  <c r="BK178" i="13"/>
  <c r="J266" i="13"/>
  <c r="BK206" i="13"/>
  <c r="BK308" i="13"/>
  <c r="J253" i="13"/>
  <c r="BK192" i="13"/>
  <c r="BK155" i="13"/>
  <c r="BK307" i="13"/>
  <c r="J296" i="13"/>
  <c r="BK264" i="13"/>
  <c r="BK160" i="13"/>
  <c r="BK292" i="13"/>
  <c r="J222" i="13"/>
  <c r="BK148" i="13"/>
  <c r="J198" i="13"/>
  <c r="J155" i="13"/>
  <c r="J282" i="13"/>
  <c r="BK143" i="13"/>
  <c r="J214" i="13"/>
  <c r="BK224" i="14"/>
  <c r="J212" i="14"/>
  <c r="BK185" i="14"/>
  <c r="J169" i="14"/>
  <c r="J224" i="14"/>
  <c r="J192" i="14"/>
  <c r="BK174" i="14"/>
  <c r="BK137" i="14"/>
  <c r="BK212" i="14"/>
  <c r="BK186" i="14"/>
  <c r="BK157" i="14"/>
  <c r="BK178" i="14"/>
  <c r="BK156" i="14"/>
  <c r="BK136" i="14"/>
  <c r="BK187" i="14"/>
  <c r="BK200" i="14"/>
  <c r="J152" i="14"/>
  <c r="BK148" i="14"/>
  <c r="J135" i="14"/>
  <c r="J149" i="15"/>
  <c r="J133" i="15"/>
  <c r="J637" i="2"/>
  <c r="BK632" i="2"/>
  <c r="BK626" i="2"/>
  <c r="J624" i="2"/>
  <c r="J620" i="2"/>
  <c r="BK612" i="2"/>
  <c r="J608" i="2"/>
  <c r="BK597" i="2"/>
  <c r="BK593" i="2"/>
  <c r="J589" i="2"/>
  <c r="J583" i="2"/>
  <c r="BK579" i="2"/>
  <c r="J572" i="2"/>
  <c r="J566" i="2"/>
  <c r="J556" i="2"/>
  <c r="BK552" i="2"/>
  <c r="BK541" i="2"/>
  <c r="BK533" i="2"/>
  <c r="J522" i="2"/>
  <c r="BK333" i="2"/>
  <c r="J311" i="2"/>
  <c r="J219" i="2"/>
  <c r="BK177" i="2"/>
  <c r="J632" i="2"/>
  <c r="BK620" i="2"/>
  <c r="BK591" i="2"/>
  <c r="J577" i="2"/>
  <c r="J546" i="2"/>
  <c r="J520" i="2"/>
  <c r="J454" i="2"/>
  <c r="BK335" i="2"/>
  <c r="J202" i="2"/>
  <c r="BK505" i="2"/>
  <c r="J474" i="2"/>
  <c r="BK391" i="2"/>
  <c r="J325" i="2"/>
  <c r="J501" i="2"/>
  <c r="J473" i="2"/>
  <c r="BK419" i="2"/>
  <c r="BK325" i="2"/>
  <c r="BK195" i="2"/>
  <c r="J433" i="2"/>
  <c r="BK403" i="2"/>
  <c r="BK265" i="2"/>
  <c r="J339" i="2"/>
  <c r="J407" i="2"/>
  <c r="BK138" i="3"/>
  <c r="BK132" i="6"/>
  <c r="BK137" i="7"/>
  <c r="J135" i="7"/>
  <c r="J132" i="7"/>
  <c r="J157" i="8"/>
  <c r="J152" i="8"/>
  <c r="BK2067" i="9"/>
  <c r="BK1885" i="9"/>
  <c r="J1627" i="9"/>
  <c r="J1549" i="9"/>
  <c r="BK1395" i="9"/>
  <c r="J1192" i="9"/>
  <c r="J1067" i="9"/>
  <c r="BK756" i="9"/>
  <c r="J2014" i="9"/>
  <c r="J414" i="9"/>
  <c r="BK150" i="9"/>
  <c r="J1447" i="9"/>
  <c r="BK1375" i="9"/>
  <c r="BK1220" i="9"/>
  <c r="J1197" i="9"/>
  <c r="J1128" i="9"/>
  <c r="J923" i="9"/>
  <c r="J615" i="9"/>
  <c r="J2078" i="9"/>
  <c r="J756" i="9"/>
  <c r="J577" i="9"/>
  <c r="BK1904" i="9"/>
  <c r="J464" i="9"/>
  <c r="J231" i="9"/>
  <c r="J1859" i="9"/>
  <c r="BK1518" i="9"/>
  <c r="J1417" i="9"/>
  <c r="J1259" i="9"/>
  <c r="BK1122" i="9"/>
  <c r="J955" i="9"/>
  <c r="BK412" i="9"/>
  <c r="J162" i="9"/>
  <c r="J1735" i="9"/>
  <c r="BK1472" i="9"/>
  <c r="J703" i="9"/>
  <c r="J468" i="9"/>
  <c r="J611" i="9"/>
  <c r="BK1668" i="9"/>
  <c r="J373" i="9"/>
  <c r="BK231" i="9"/>
  <c r="BK1625" i="9"/>
  <c r="BK1504" i="9"/>
  <c r="BK1411" i="9"/>
  <c r="BK1120" i="9"/>
  <c r="BK946" i="9"/>
  <c r="J714" i="9"/>
  <c r="J565" i="9"/>
  <c r="J735" i="9"/>
  <c r="J412" i="9"/>
  <c r="BK330" i="9"/>
  <c r="J1520" i="9"/>
  <c r="J1385" i="9"/>
  <c r="BK1067" i="9"/>
  <c r="J629" i="9"/>
  <c r="BK1559" i="9"/>
  <c r="J1502" i="9"/>
  <c r="BK1180" i="9"/>
  <c r="BK1039" i="9"/>
  <c r="BK773" i="9"/>
  <c r="BK1576" i="9"/>
  <c r="J308" i="9"/>
  <c r="J1612" i="9"/>
  <c r="J1450" i="9"/>
  <c r="BK1383" i="9"/>
  <c r="J978" i="9"/>
  <c r="BK721" i="9"/>
  <c r="BK611" i="9"/>
  <c r="BK1474" i="9"/>
  <c r="BK488" i="9"/>
  <c r="BK152" i="9"/>
  <c r="BK1468" i="9"/>
  <c r="J1244" i="9"/>
  <c r="J582" i="9"/>
  <c r="BK192" i="10"/>
  <c r="BK174" i="10"/>
  <c r="J130" i="10"/>
  <c r="BK150" i="10"/>
  <c r="BK137" i="10"/>
  <c r="J143" i="10"/>
  <c r="BK253" i="11"/>
  <c r="J242" i="11"/>
  <c r="J227" i="11"/>
  <c r="J198" i="11"/>
  <c r="J153" i="11"/>
  <c r="J221" i="11"/>
  <c r="J200" i="11"/>
  <c r="BK190" i="11"/>
  <c r="BK176" i="11"/>
  <c r="BK155" i="11"/>
  <c r="BK151" i="12"/>
  <c r="BK142" i="12"/>
  <c r="BK132" i="12"/>
  <c r="J147" i="12"/>
  <c r="BK123" i="12"/>
  <c r="BK126" i="12"/>
  <c r="BK131" i="12"/>
  <c r="J136" i="12"/>
  <c r="BK279" i="13"/>
  <c r="J239" i="13"/>
  <c r="BK158" i="13"/>
  <c r="BK321" i="13"/>
  <c r="BK303" i="13"/>
  <c r="BK146" i="13"/>
  <c r="J257" i="13"/>
  <c r="BK223" i="13"/>
  <c r="BK342" i="13"/>
  <c r="BK328" i="13"/>
  <c r="J319" i="13"/>
  <c r="BK286" i="13"/>
  <c r="J327" i="13"/>
  <c r="J283" i="13"/>
  <c r="J252" i="13"/>
  <c r="J183" i="13"/>
  <c r="J332" i="13"/>
  <c r="BK314" i="13"/>
  <c r="J295" i="13"/>
  <c r="BK243" i="13"/>
  <c r="J328" i="13"/>
  <c r="BK305" i="13"/>
  <c r="BK282" i="13"/>
  <c r="BK270" i="13"/>
  <c r="J199" i="13"/>
  <c r="J249" i="13"/>
  <c r="BK150" i="13"/>
  <c r="J237" i="13"/>
  <c r="BK212" i="13"/>
  <c r="BK237" i="13"/>
  <c r="J205" i="13"/>
  <c r="BK174" i="13"/>
  <c r="BK226" i="13"/>
  <c r="J145" i="13"/>
  <c r="J211" i="14"/>
  <c r="BK183" i="14"/>
  <c r="BK226" i="14"/>
  <c r="BK203" i="14"/>
  <c r="J140" i="14"/>
  <c r="J202" i="14"/>
  <c r="J157" i="14"/>
  <c r="J149" i="14"/>
  <c r="J150" i="14"/>
  <c r="J133" i="14"/>
  <c r="BK147" i="15"/>
  <c r="BK146" i="2"/>
  <c r="J162" i="2"/>
  <c r="J397" i="2"/>
  <c r="J482" i="2"/>
  <c r="BK401" i="2"/>
  <c r="J356" i="2"/>
  <c r="J393" i="2"/>
  <c r="BK369" i="2"/>
  <c r="J138" i="3"/>
  <c r="BK161" i="3"/>
  <c r="BK157" i="3"/>
  <c r="J163" i="3"/>
  <c r="BK138" i="5"/>
  <c r="BK135" i="6"/>
  <c r="J131" i="8"/>
  <c r="J1629" i="9"/>
  <c r="J1504" i="9"/>
  <c r="BK1186" i="9"/>
  <c r="BK575" i="9"/>
  <c r="BK2020" i="9"/>
  <c r="BK410" i="9"/>
  <c r="BK220" i="9"/>
  <c r="BK633" i="9"/>
  <c r="J1578" i="9"/>
  <c r="J1455" i="9"/>
  <c r="J1395" i="9"/>
  <c r="J826" i="9"/>
  <c r="BK1871" i="9"/>
  <c r="BK577" i="9"/>
  <c r="J1885" i="9"/>
  <c r="J1437" i="9"/>
  <c r="J1175" i="9"/>
  <c r="BK984" i="9"/>
  <c r="BK228" i="9"/>
  <c r="BK1500" i="9"/>
  <c r="BK629" i="9"/>
  <c r="J1858" i="9"/>
  <c r="BK1821" i="9"/>
  <c r="BK1492" i="9"/>
  <c r="J1293" i="9"/>
  <c r="BK1182" i="9"/>
  <c r="BK927" i="9"/>
  <c r="J449" i="9"/>
  <c r="J1781" i="9"/>
  <c r="BK362" i="9"/>
  <c r="J1667" i="9"/>
  <c r="J1412" i="9"/>
  <c r="BK760" i="9"/>
  <c r="J644" i="9"/>
  <c r="BK714" i="9"/>
  <c r="BK1670" i="9"/>
  <c r="BK1357" i="9"/>
  <c r="J1652" i="9"/>
  <c r="J1580" i="9"/>
  <c r="J486" i="9"/>
  <c r="J1296" i="9"/>
  <c r="J943" i="9"/>
  <c r="J180" i="10"/>
  <c r="J194" i="10"/>
  <c r="J173" i="10"/>
  <c r="BK138" i="10"/>
  <c r="J169" i="10"/>
  <c r="J189" i="10"/>
  <c r="J157" i="10"/>
  <c r="BK130" i="10"/>
  <c r="J129" i="10"/>
  <c r="J209" i="11"/>
  <c r="BK183" i="11"/>
  <c r="BK147" i="11"/>
  <c r="J215" i="11"/>
  <c r="J182" i="11"/>
  <c r="J144" i="11"/>
  <c r="J208" i="11"/>
  <c r="J152" i="11"/>
  <c r="BK199" i="11"/>
  <c r="J168" i="11"/>
  <c r="BK149" i="12"/>
  <c r="BK146" i="12"/>
  <c r="BK128" i="12"/>
  <c r="BK122" i="12"/>
  <c r="BK244" i="13"/>
  <c r="J152" i="13"/>
  <c r="J308" i="13"/>
  <c r="J272" i="13"/>
  <c r="BK199" i="13"/>
  <c r="BK324" i="13"/>
  <c r="J172" i="13"/>
  <c r="J287" i="13"/>
  <c r="J333" i="13"/>
  <c r="BK285" i="13"/>
  <c r="J256" i="13"/>
  <c r="BK242" i="13"/>
  <c r="BK154" i="14"/>
  <c r="BK190" i="14"/>
  <c r="BK140" i="14"/>
  <c r="J174" i="14"/>
  <c r="BK195" i="14"/>
  <c r="BK135" i="14"/>
  <c r="J128" i="14"/>
  <c r="J148" i="15"/>
  <c r="BK468" i="2"/>
  <c r="BK338" i="2"/>
  <c r="BK454" i="2"/>
  <c r="J267" i="2"/>
  <c r="J225" i="2"/>
  <c r="J403" i="2"/>
  <c r="BK143" i="2"/>
  <c r="J137" i="3"/>
  <c r="J142" i="3"/>
  <c r="J139" i="3"/>
  <c r="J130" i="5"/>
  <c r="BK137" i="8"/>
  <c r="BK1064" i="9"/>
  <c r="J1376" i="9"/>
  <c r="J1217" i="9"/>
  <c r="BK1144" i="9"/>
  <c r="BK725" i="9"/>
  <c r="J2034" i="9"/>
  <c r="J1476" i="9"/>
  <c r="BK1223" i="9"/>
  <c r="J646" i="9"/>
  <c r="J1590" i="9"/>
  <c r="J1536" i="9"/>
  <c r="BK1406" i="9"/>
  <c r="BK1111" i="9"/>
  <c r="BK923" i="9"/>
  <c r="BK636" i="9"/>
  <c r="J633" i="9"/>
  <c r="BK1887" i="9"/>
  <c r="J1486" i="9"/>
  <c r="J1372" i="9"/>
  <c r="J1064" i="9"/>
  <c r="J328" i="9"/>
  <c r="J1796" i="9"/>
  <c r="BK1451" i="9"/>
  <c r="BK1241" i="9"/>
  <c r="BK1152" i="9"/>
  <c r="J1646" i="9"/>
  <c r="J229" i="9"/>
  <c r="BK1580" i="9"/>
  <c r="J1106" i="9"/>
  <c r="BK836" i="9"/>
  <c r="J1506" i="9"/>
  <c r="BK1631" i="9"/>
  <c r="J1083" i="9"/>
  <c r="BK646" i="9"/>
  <c r="BK548" i="9"/>
  <c r="BK166" i="10"/>
  <c r="BK188" i="10"/>
  <c r="BK160" i="10"/>
  <c r="J186" i="10"/>
  <c r="J181" i="10"/>
  <c r="BK165" i="10"/>
  <c r="J151" i="10"/>
  <c r="J131" i="10"/>
  <c r="BK234" i="11"/>
  <c r="J196" i="11"/>
  <c r="BK237" i="11"/>
  <c r="BK210" i="11"/>
  <c r="BK169" i="11"/>
  <c r="J254" i="11"/>
  <c r="J202" i="11"/>
  <c r="J248" i="11"/>
  <c r="J128" i="12"/>
  <c r="BK137" i="12"/>
  <c r="J129" i="12"/>
  <c r="J124" i="12"/>
  <c r="J232" i="13"/>
  <c r="BK341" i="13"/>
  <c r="J280" i="13"/>
  <c r="BK267" i="13"/>
  <c r="BK330" i="13"/>
  <c r="BK263" i="13"/>
  <c r="J321" i="13"/>
  <c r="BK250" i="13"/>
  <c r="J301" i="13"/>
  <c r="BK290" i="13"/>
  <c r="J221" i="13"/>
  <c r="BK153" i="14"/>
  <c r="BK206" i="14"/>
  <c r="BK172" i="14"/>
  <c r="J188" i="14"/>
  <c r="J130" i="14"/>
  <c r="BK151" i="15"/>
  <c r="BK501" i="2"/>
  <c r="BK144" i="2"/>
  <c r="J425" i="2"/>
  <c r="BK356" i="2"/>
  <c r="J223" i="2"/>
  <c r="BK136" i="3"/>
  <c r="J147" i="3"/>
  <c r="J148" i="3"/>
  <c r="BK148" i="3"/>
  <c r="BK143" i="6"/>
  <c r="J132" i="6"/>
  <c r="BK130" i="7"/>
  <c r="BK152" i="8"/>
  <c r="J1937" i="9"/>
  <c r="BK1508" i="9"/>
  <c r="J1374" i="9"/>
  <c r="BK1158" i="9"/>
  <c r="J2029" i="9"/>
  <c r="J607" i="9"/>
  <c r="J1643" i="9"/>
  <c r="J1383" i="9"/>
  <c r="BK1183" i="9"/>
  <c r="J782" i="9"/>
  <c r="J488" i="9"/>
  <c r="J1904" i="9"/>
  <c r="J1901" i="9"/>
  <c r="BK1569" i="9"/>
  <c r="BK1410" i="9"/>
  <c r="BK1077" i="9"/>
  <c r="J758" i="9"/>
  <c r="J1984" i="9"/>
  <c r="BK586" i="9"/>
  <c r="BK1135" i="9"/>
  <c r="BK468" i="9"/>
  <c r="J1650" i="9"/>
  <c r="BK1536" i="9"/>
  <c r="BK1359" i="9"/>
  <c r="BK1197" i="9"/>
  <c r="BK757" i="9"/>
  <c r="BK414" i="9"/>
  <c r="BK1431" i="9"/>
  <c r="J1019" i="9"/>
  <c r="BK482" i="9"/>
  <c r="BK974" i="9"/>
  <c r="BK1563" i="9"/>
  <c r="BK1355" i="9"/>
  <c r="J1048" i="9"/>
  <c r="J760" i="9"/>
  <c r="J575" i="9"/>
  <c r="BK1457" i="9"/>
  <c r="BK1079" i="9"/>
  <c r="BK565" i="9"/>
  <c r="BK1502" i="9"/>
  <c r="J1635" i="9"/>
  <c r="BK1252" i="9"/>
  <c r="BK607" i="9"/>
  <c r="BK183" i="10"/>
  <c r="J192" i="10"/>
  <c r="BK163" i="10"/>
  <c r="BK187" i="10"/>
  <c r="J142" i="10"/>
  <c r="J139" i="10"/>
  <c r="BK152" i="10"/>
  <c r="BK173" i="11"/>
  <c r="BK139" i="11"/>
  <c r="BK235" i="11"/>
  <c r="BK163" i="11"/>
  <c r="J235" i="11"/>
  <c r="J186" i="11"/>
  <c r="BK151" i="11"/>
  <c r="J231" i="11"/>
  <c r="J165" i="11"/>
  <c r="J145" i="12"/>
  <c r="J137" i="12"/>
  <c r="BK136" i="12"/>
  <c r="BK140" i="12"/>
  <c r="J238" i="13"/>
  <c r="BK326" i="13"/>
  <c r="BK173" i="13"/>
  <c r="BK201" i="13"/>
  <c r="J340" i="13"/>
  <c r="BK315" i="13"/>
  <c r="J150" i="13"/>
  <c r="J262" i="13"/>
  <c r="J165" i="13"/>
  <c r="J276" i="13"/>
  <c r="BK210" i="13"/>
  <c r="J326" i="13"/>
  <c r="BK281" i="13"/>
  <c r="BK322" i="13"/>
  <c r="BK257" i="13"/>
  <c r="J144" i="13"/>
  <c r="J263" i="13"/>
  <c r="BK219" i="14"/>
  <c r="J181" i="14"/>
  <c r="BK215" i="14"/>
  <c r="BK151" i="14"/>
  <c r="BK208" i="14"/>
  <c r="J159" i="14"/>
  <c r="J197" i="14"/>
  <c r="J138" i="14"/>
  <c r="J146" i="14"/>
  <c r="BK162" i="14"/>
  <c r="J136" i="14"/>
  <c r="J134" i="14"/>
  <c r="J147" i="15"/>
  <c r="BK520" i="2"/>
  <c r="BK628" i="2"/>
  <c r="J599" i="2"/>
  <c r="BK585" i="2"/>
  <c r="BK564" i="2"/>
  <c r="BK529" i="2"/>
  <c r="BK474" i="2"/>
  <c r="BK405" i="2"/>
  <c r="J478" i="2"/>
  <c r="BK415" i="2"/>
  <c r="J313" i="2"/>
  <c r="BK345" i="2"/>
  <c r="J231" i="2"/>
  <c r="BK399" i="2"/>
  <c r="J369" i="2"/>
  <c r="J399" i="2"/>
  <c r="J210" i="2"/>
  <c r="BK191" i="2"/>
  <c r="BK134" i="3"/>
  <c r="BK155" i="3"/>
  <c r="J143" i="3"/>
  <c r="BK156" i="3"/>
  <c r="BK143" i="3"/>
  <c r="BK158" i="3"/>
  <c r="J140" i="3"/>
  <c r="BK140" i="3"/>
  <c r="BK141" i="4"/>
  <c r="J132" i="4"/>
  <c r="BK133" i="4"/>
  <c r="BK131" i="4"/>
  <c r="J140" i="5"/>
  <c r="J134" i="5"/>
  <c r="BK139" i="6"/>
  <c r="J138" i="6"/>
  <c r="J141" i="7"/>
  <c r="BK135" i="7"/>
  <c r="J133" i="7"/>
  <c r="BK131" i="8"/>
  <c r="J141" i="8"/>
  <c r="J1986" i="9"/>
  <c r="J1875" i="9"/>
  <c r="BK1608" i="9"/>
  <c r="J1532" i="9"/>
  <c r="J1446" i="9"/>
  <c r="J1387" i="9"/>
  <c r="J1171" i="9"/>
  <c r="J986" i="9"/>
  <c r="J2016" i="9"/>
  <c r="BK1822" i="9"/>
  <c r="BK1532" i="9"/>
  <c r="BK1351" i="9"/>
  <c r="J1097" i="9"/>
  <c r="BK818" i="9"/>
  <c r="BK739" i="9"/>
  <c r="BK1875" i="9"/>
  <c r="J1572" i="9"/>
  <c r="J1498" i="9"/>
  <c r="BK1453" i="9"/>
  <c r="BK1376" i="9"/>
  <c r="BK1083" i="9"/>
  <c r="BK943" i="9"/>
  <c r="J828" i="9"/>
  <c r="BK727" i="9"/>
  <c r="BK1637" i="9"/>
  <c r="BK631" i="9"/>
  <c r="BK425" i="9"/>
  <c r="J264" i="9"/>
  <c r="BK1889" i="9"/>
  <c r="BK1592" i="9"/>
  <c r="J1468" i="9"/>
  <c r="J1375" i="9"/>
  <c r="BK1173" i="9"/>
  <c r="J1109" i="9"/>
  <c r="BK978" i="9"/>
  <c r="J196" i="9"/>
  <c r="J1843" i="9"/>
  <c r="BK1377" i="9"/>
  <c r="J636" i="9"/>
  <c r="BK162" i="9"/>
  <c r="BK1710" i="9"/>
  <c r="J1822" i="9"/>
  <c r="BK1600" i="9"/>
  <c r="BK203" i="9"/>
  <c r="BK1660" i="9"/>
  <c r="BK1528" i="9"/>
  <c r="J1276" i="9"/>
  <c r="J1108" i="9"/>
  <c r="J984" i="9"/>
  <c r="BK758" i="9"/>
  <c r="BK703" i="9"/>
  <c r="J1670" i="9"/>
  <c r="BK670" i="9"/>
  <c r="BK292" i="9"/>
  <c r="BK1480" i="9"/>
  <c r="J1457" i="9"/>
  <c r="J1302" i="9"/>
  <c r="BK1056" i="9"/>
  <c r="J1190" i="9"/>
  <c r="J773" i="9"/>
  <c r="BK716" i="9"/>
  <c r="J1625" i="9"/>
  <c r="J1514" i="9"/>
  <c r="BK464" i="9"/>
  <c r="J245" i="9"/>
  <c r="J1551" i="9"/>
  <c r="BK1401" i="9"/>
  <c r="J1155" i="9"/>
  <c r="J576" i="9"/>
  <c r="J191" i="10"/>
  <c r="BK173" i="10"/>
  <c r="J161" i="10"/>
  <c r="BK142" i="10"/>
  <c r="J190" i="10"/>
  <c r="BK177" i="10"/>
  <c r="BK144" i="11"/>
  <c r="J253" i="11"/>
  <c r="BK246" i="11"/>
  <c r="J213" i="11"/>
  <c r="BK184" i="11"/>
  <c r="J150" i="11"/>
  <c r="J245" i="11"/>
  <c r="J216" i="11"/>
  <c r="J194" i="11"/>
  <c r="BK172" i="11"/>
  <c r="J160" i="11"/>
  <c r="BK250" i="11"/>
  <c r="BK223" i="11"/>
  <c r="BK201" i="11"/>
  <c r="BK148" i="11"/>
  <c r="BK134" i="12"/>
  <c r="J130" i="12"/>
  <c r="J132" i="12"/>
  <c r="J127" i="12"/>
  <c r="J125" i="12"/>
  <c r="J305" i="13"/>
  <c r="J245" i="13"/>
  <c r="BK190" i="13"/>
  <c r="BK343" i="13"/>
  <c r="BK319" i="13"/>
  <c r="J281" i="13"/>
  <c r="J218" i="13"/>
  <c r="BK191" i="13"/>
  <c r="J334" i="13"/>
  <c r="BK287" i="13"/>
  <c r="BK325" i="13"/>
  <c r="BK289" i="13"/>
  <c r="BK268" i="13"/>
  <c r="J194" i="13"/>
  <c r="BK153" i="13"/>
  <c r="BK310" i="13"/>
  <c r="J267" i="13"/>
  <c r="BK251" i="13"/>
  <c r="BK231" i="13"/>
  <c r="BK154" i="13"/>
  <c r="J260" i="13"/>
  <c r="BK196" i="13"/>
  <c r="J171" i="13"/>
  <c r="J230" i="13"/>
  <c r="BK214" i="13"/>
  <c r="J153" i="13"/>
  <c r="J210" i="13"/>
  <c r="J181" i="13"/>
  <c r="BK165" i="13"/>
  <c r="J220" i="13"/>
  <c r="J226" i="14"/>
  <c r="J218" i="14"/>
  <c r="BK209" i="14"/>
  <c r="BK176" i="14"/>
  <c r="J147" i="14"/>
  <c r="BK216" i="14"/>
  <c r="BK182" i="14"/>
  <c r="BK532" i="2"/>
  <c r="BK209" i="2"/>
  <c r="J144" i="2"/>
  <c r="J626" i="2"/>
  <c r="J595" i="2"/>
  <c r="BK566" i="2"/>
  <c r="J533" i="2"/>
  <c r="J476" i="2"/>
  <c r="BK456" i="2"/>
  <c r="BK387" i="2"/>
  <c r="BK412" i="2"/>
  <c r="BK231" i="2"/>
  <c r="BK341" i="2"/>
  <c r="J152" i="3"/>
  <c r="J134" i="3"/>
  <c r="J136" i="4"/>
  <c r="BK138" i="4"/>
  <c r="BK144" i="4"/>
  <c r="BK137" i="4"/>
  <c r="BK130" i="5"/>
  <c r="BK138" i="6"/>
  <c r="J141" i="6"/>
  <c r="J133" i="6"/>
  <c r="BK139" i="7"/>
  <c r="BK134" i="7"/>
  <c r="J130" i="7"/>
  <c r="BK145" i="8"/>
  <c r="BK146" i="8"/>
  <c r="BK1649" i="9"/>
  <c r="J1411" i="9"/>
  <c r="BK1293" i="9"/>
  <c r="BK1201" i="9"/>
  <c r="J1161" i="9"/>
  <c r="J836" i="9"/>
  <c r="BK621" i="9"/>
  <c r="J2070" i="9"/>
  <c r="J1898" i="9"/>
  <c r="J544" i="9"/>
  <c r="J223" i="9"/>
  <c r="BK2018" i="9"/>
  <c r="BK1602" i="9"/>
  <c r="BK1387" i="9"/>
  <c r="J1146" i="9"/>
  <c r="J976" i="9"/>
  <c r="BK1937" i="9"/>
  <c r="J1576" i="9"/>
  <c r="J1557" i="9"/>
  <c r="J1484" i="9"/>
  <c r="BK729" i="9"/>
  <c r="J591" i="9"/>
  <c r="BK172" i="9"/>
  <c r="J1821" i="9"/>
  <c r="J1861" i="9"/>
  <c r="BK1643" i="9"/>
  <c r="J1528" i="9"/>
  <c r="J1488" i="9"/>
  <c r="BK1392" i="9"/>
  <c r="BK1217" i="9"/>
  <c r="J1183" i="9"/>
  <c r="BK1128" i="9"/>
  <c r="J869" i="9"/>
  <c r="BK625" i="9"/>
  <c r="J274" i="9"/>
  <c r="BK1708" i="9"/>
  <c r="BK371" i="9"/>
  <c r="BK234" i="9"/>
  <c r="J1668" i="9"/>
  <c r="BK1570" i="9"/>
  <c r="BK1462" i="9"/>
  <c r="J1330" i="9"/>
  <c r="BK656" i="9"/>
  <c r="J1608" i="9"/>
  <c r="J1534" i="9"/>
  <c r="J1453" i="9"/>
  <c r="J1050" i="9"/>
  <c r="J968" i="9"/>
  <c r="J733" i="9"/>
  <c r="J1637" i="9"/>
  <c r="J546" i="9"/>
  <c r="J1555" i="9"/>
  <c r="BK1448" i="9"/>
  <c r="BK1250" i="9"/>
  <c r="J177" i="10"/>
  <c r="J159" i="10"/>
  <c r="J193" i="10"/>
  <c r="BK186" i="10"/>
  <c r="J170" i="10"/>
  <c r="BK157" i="10"/>
  <c r="BK176" i="10"/>
  <c r="J160" i="10"/>
  <c r="J176" i="10"/>
  <c r="J132" i="11"/>
  <c r="BK220" i="11"/>
  <c r="J195" i="11"/>
  <c r="J184" i="11"/>
  <c r="BK170" i="11"/>
  <c r="BK158" i="11"/>
  <c r="BK229" i="11"/>
  <c r="BK222" i="11"/>
  <c r="BK191" i="11"/>
  <c r="J164" i="11"/>
  <c r="BK137" i="11"/>
  <c r="J228" i="11"/>
  <c r="J211" i="11"/>
  <c r="BK160" i="11"/>
  <c r="J142" i="11"/>
  <c r="J234" i="11"/>
  <c r="BK195" i="11"/>
  <c r="BK178" i="11"/>
  <c r="J156" i="11"/>
  <c r="J135" i="11"/>
  <c r="BK139" i="12"/>
  <c r="J121" i="12"/>
  <c r="BK127" i="12"/>
  <c r="J146" i="12"/>
  <c r="J126" i="12"/>
  <c r="BK216" i="13"/>
  <c r="BK179" i="13"/>
  <c r="BK311" i="13"/>
  <c r="BK296" i="13"/>
  <c r="J247" i="13"/>
  <c r="J236" i="13"/>
  <c r="J158" i="13"/>
  <c r="J325" i="13"/>
  <c r="J300" i="13"/>
  <c r="BK170" i="14"/>
  <c r="BK193" i="14"/>
  <c r="J145" i="14"/>
  <c r="J158" i="14"/>
  <c r="J166" i="14"/>
  <c r="J143" i="14"/>
  <c r="BK132" i="14"/>
  <c r="BK129" i="15"/>
  <c r="BK132" i="15"/>
  <c r="J129" i="15"/>
  <c r="J530" i="2"/>
  <c r="J265" i="2"/>
  <c r="J635" i="2"/>
  <c r="J614" i="2"/>
  <c r="J585" i="2"/>
  <c r="J552" i="2"/>
  <c r="BK478" i="2"/>
  <c r="BK444" i="2"/>
  <c r="J347" i="2"/>
  <c r="J312" i="2"/>
  <c r="J503" i="2"/>
  <c r="J427" i="2"/>
  <c r="BK212" i="2"/>
  <c r="BK427" i="2"/>
  <c r="J294" i="2"/>
  <c r="J486" i="2"/>
  <c r="BK421" i="2"/>
  <c r="BK221" i="2"/>
  <c r="BK392" i="2"/>
  <c r="BK393" i="2"/>
  <c r="AS104" i="1"/>
  <c r="J133" i="4"/>
  <c r="BK131" i="5"/>
  <c r="J131" i="5"/>
  <c r="J134" i="6"/>
  <c r="BK134" i="6"/>
  <c r="J130" i="6"/>
  <c r="J136" i="7"/>
  <c r="J131" i="7"/>
  <c r="J153" i="8"/>
  <c r="J137" i="8"/>
  <c r="BK1984" i="9"/>
  <c r="BK1843" i="9"/>
  <c r="J1602" i="9"/>
  <c r="J1496" i="9"/>
  <c r="J1241" i="9"/>
  <c r="BK1192" i="9"/>
  <c r="BK826" i="9"/>
  <c r="BK627" i="9"/>
  <c r="J487" i="9"/>
  <c r="J2067" i="9"/>
  <c r="J1905" i="9"/>
  <c r="J538" i="9"/>
  <c r="J190" i="9"/>
  <c r="BK2014" i="9"/>
  <c r="J1584" i="9"/>
  <c r="BK1393" i="9"/>
  <c r="BK1195" i="9"/>
  <c r="BK1030" i="9"/>
  <c r="J753" i="9"/>
  <c r="J1633" i="9"/>
  <c r="BK458" i="9"/>
  <c r="J1880" i="9"/>
  <c r="BK1190" i="9"/>
  <c r="J972" i="9"/>
  <c r="J425" i="9"/>
  <c r="J152" i="9"/>
  <c r="BK604" i="9"/>
  <c r="J725" i="9"/>
  <c r="BK1551" i="9"/>
  <c r="J1381" i="9"/>
  <c r="BK1635" i="9"/>
  <c r="J1474" i="9"/>
  <c r="J1044" i="9"/>
  <c r="BK897" i="9"/>
  <c r="J1649" i="9"/>
  <c r="BK1526" i="9"/>
  <c r="BK1646" i="9"/>
  <c r="J1530" i="9"/>
  <c r="J1393" i="9"/>
  <c r="J1058" i="9"/>
  <c r="J188" i="10"/>
  <c r="BK156" i="10"/>
  <c r="BK143" i="10"/>
  <c r="BK205" i="11"/>
  <c r="BK179" i="11"/>
  <c r="BK140" i="11"/>
  <c r="BK238" i="11"/>
  <c r="J222" i="11"/>
  <c r="J166" i="11"/>
  <c r="J243" i="11"/>
  <c r="BK213" i="11"/>
  <c r="J192" i="11"/>
  <c r="BK171" i="11"/>
  <c r="J140" i="11"/>
  <c r="J148" i="12"/>
  <c r="J134" i="12"/>
  <c r="J149" i="12"/>
  <c r="BK148" i="12"/>
  <c r="BK247" i="13"/>
  <c r="BK202" i="13"/>
  <c r="J331" i="13"/>
  <c r="J322" i="13"/>
  <c r="BK300" i="13"/>
  <c r="J343" i="13"/>
  <c r="J288" i="13"/>
  <c r="J273" i="13"/>
  <c r="J177" i="13"/>
  <c r="BK245" i="13"/>
  <c r="BK219" i="13"/>
  <c r="BK238" i="13"/>
  <c r="BK197" i="14"/>
  <c r="BK169" i="14"/>
  <c r="BK218" i="14"/>
  <c r="BK173" i="14"/>
  <c r="J196" i="14"/>
  <c r="J131" i="14"/>
  <c r="J132" i="15"/>
  <c r="BK128" i="15"/>
  <c r="BK433" i="2"/>
  <c r="J456" i="2"/>
  <c r="J458" i="2"/>
  <c r="BK358" i="2"/>
  <c r="BK267" i="2"/>
  <c r="BK141" i="3"/>
  <c r="J141" i="4"/>
  <c r="BK147" i="4"/>
  <c r="BK136" i="5"/>
  <c r="BK141" i="8"/>
  <c r="J2022" i="9"/>
  <c r="J1619" i="9"/>
  <c r="BK1419" i="9"/>
  <c r="BK1062" i="9"/>
  <c r="BK1956" i="9"/>
  <c r="BK1781" i="9"/>
  <c r="J1508" i="9"/>
  <c r="BK1302" i="9"/>
  <c r="J1195" i="9"/>
  <c r="J1111" i="9"/>
  <c r="J586" i="9"/>
  <c r="BK2034" i="9"/>
  <c r="BK1880" i="9"/>
  <c r="BK353" i="9"/>
  <c r="BK2023" i="9"/>
  <c r="BK1433" i="9"/>
  <c r="J1186" i="9"/>
  <c r="J1448" i="9"/>
  <c r="BK1361" i="9"/>
  <c r="J1046" i="9"/>
  <c r="J755" i="9"/>
  <c r="BK1606" i="9"/>
  <c r="J408" i="9"/>
  <c r="BK470" i="9"/>
  <c r="BK1740" i="9"/>
  <c r="BK1412" i="9"/>
  <c r="BK478" i="9"/>
  <c r="BK1257" i="9"/>
  <c r="BK1155" i="9"/>
  <c r="BK719" i="9"/>
  <c r="J230" i="9"/>
  <c r="BK408" i="9"/>
  <c r="BK1776" i="9"/>
  <c r="BK1524" i="9"/>
  <c r="J1122" i="9"/>
  <c r="J716" i="9"/>
  <c r="BK160" i="9"/>
  <c r="BK1665" i="9"/>
  <c r="J1113" i="9"/>
  <c r="J627" i="9"/>
  <c r="BK1187" i="9"/>
  <c r="BK950" i="9"/>
  <c r="BK733" i="9"/>
  <c r="BK1538" i="9"/>
  <c r="BK400" i="9"/>
  <c r="J1392" i="9"/>
  <c r="J490" i="9"/>
  <c r="J172" i="10"/>
  <c r="J144" i="10"/>
  <c r="BK181" i="10"/>
  <c r="BK136" i="10"/>
  <c r="BK162" i="10"/>
  <c r="J184" i="10"/>
  <c r="BK148" i="10"/>
  <c r="BK161" i="11"/>
  <c r="J251" i="11"/>
  <c r="J233" i="11"/>
  <c r="J171" i="11"/>
  <c r="BK244" i="11"/>
  <c r="J206" i="11"/>
  <c r="BK136" i="11"/>
  <c r="J214" i="11"/>
  <c r="BK141" i="11"/>
  <c r="BK206" i="11"/>
  <c r="BK181" i="11"/>
  <c r="J138" i="11"/>
  <c r="J138" i="12"/>
  <c r="J228" i="13"/>
  <c r="J323" i="13"/>
  <c r="BK256" i="13"/>
  <c r="J346" i="13"/>
  <c r="J271" i="13"/>
  <c r="BK261" i="13"/>
  <c r="J208" i="13"/>
  <c r="BK182" i="13"/>
  <c r="J146" i="13"/>
  <c r="J210" i="14"/>
  <c r="J180" i="14"/>
  <c r="J221" i="14"/>
  <c r="BK194" i="14"/>
  <c r="J189" i="14"/>
  <c r="BK139" i="14"/>
  <c r="BK143" i="14"/>
  <c r="BK147" i="14"/>
  <c r="J129" i="14"/>
  <c r="J554" i="2"/>
  <c r="BK465" i="2"/>
  <c r="BK395" i="2"/>
  <c r="BK318" i="2"/>
  <c r="J169" i="2"/>
  <c r="BK497" i="2"/>
  <c r="J395" i="2"/>
  <c r="J336" i="2"/>
  <c r="J177" i="2"/>
  <c r="BK482" i="2"/>
  <c r="J442" i="2"/>
  <c r="J146" i="2"/>
  <c r="J514" i="2"/>
  <c r="BK202" i="2"/>
  <c r="BK450" i="2"/>
  <c r="BK132" i="7"/>
  <c r="BK129" i="7"/>
  <c r="BK125" i="8"/>
  <c r="BK1498" i="9"/>
  <c r="J1410" i="9"/>
  <c r="J1246" i="9"/>
  <c r="BK2074" i="9"/>
  <c r="BK2025" i="9"/>
  <c r="J404" i="9"/>
  <c r="BK2070" i="9"/>
  <c r="J1956" i="9"/>
  <c r="J1518" i="9"/>
  <c r="J1361" i="9"/>
  <c r="BK1244" i="9"/>
  <c r="BK609" i="9"/>
  <c r="BK1857" i="9"/>
  <c r="J1543" i="9"/>
  <c r="BK1464" i="9"/>
  <c r="J1401" i="9"/>
  <c r="J1252" i="9"/>
  <c r="J927" i="9"/>
  <c r="J739" i="9"/>
  <c r="J642" i="9"/>
  <c r="BK1627" i="9"/>
  <c r="BK591" i="9"/>
  <c r="BK1907" i="9"/>
  <c r="BK570" i="9"/>
  <c r="BK1615" i="9"/>
  <c r="BK1510" i="9"/>
  <c r="BK1402" i="9"/>
  <c r="BK1261" i="9"/>
  <c r="BK1211" i="9"/>
  <c r="BK1175" i="9"/>
  <c r="BK986" i="9"/>
  <c r="J721" i="9"/>
  <c r="J470" i="9"/>
  <c r="BK252" i="9"/>
  <c r="J727" i="9"/>
  <c r="BK1654" i="9"/>
  <c r="J1478" i="9"/>
  <c r="J1137" i="9"/>
  <c r="BK1058" i="9"/>
  <c r="J1173" i="9"/>
  <c r="J765" i="9"/>
  <c r="BK617" i="9"/>
  <c r="J1604" i="9"/>
  <c r="J166" i="10"/>
  <c r="BK153" i="10"/>
  <c r="J150" i="10"/>
  <c r="J137" i="10"/>
  <c r="BK165" i="11"/>
  <c r="J149" i="11"/>
  <c r="J247" i="11"/>
  <c r="BK216" i="11"/>
  <c r="BK185" i="11"/>
  <c r="BK168" i="11"/>
  <c r="J146" i="11"/>
  <c r="BK135" i="11"/>
  <c r="BK230" i="11"/>
  <c r="J203" i="11"/>
  <c r="J157" i="11"/>
  <c r="BK240" i="11"/>
  <c r="J207" i="11"/>
  <c r="J175" i="11"/>
  <c r="J141" i="11"/>
  <c r="BK147" i="12"/>
  <c r="BK129" i="12"/>
  <c r="J139" i="12"/>
  <c r="BK144" i="12"/>
  <c r="BK145" i="12"/>
  <c r="BK125" i="12"/>
  <c r="J144" i="12"/>
  <c r="BK318" i="13"/>
  <c r="J233" i="13"/>
  <c r="BK184" i="13"/>
  <c r="BK320" i="13"/>
  <c r="J242" i="13"/>
  <c r="J168" i="13"/>
  <c r="J246" i="13"/>
  <c r="J255" i="13"/>
  <c r="J224" i="13"/>
  <c r="J258" i="13"/>
  <c r="BK168" i="13"/>
  <c r="BK234" i="13"/>
  <c r="J170" i="13"/>
  <c r="J223" i="13"/>
  <c r="J192" i="13"/>
  <c r="J225" i="13"/>
  <c r="BK221" i="14"/>
  <c r="BK202" i="14"/>
  <c r="J171" i="14"/>
  <c r="J165" i="14"/>
  <c r="J223" i="14"/>
  <c r="BK192" i="14"/>
  <c r="J168" i="14"/>
  <c r="BK211" i="14"/>
  <c r="BK127" i="15"/>
  <c r="J127" i="15"/>
  <c r="J509" i="2"/>
  <c r="J466" i="2"/>
  <c r="BK337" i="2"/>
  <c r="BK311" i="2"/>
  <c r="J495" i="2"/>
  <c r="BK446" i="2"/>
  <c r="J331" i="2"/>
  <c r="J465" i="2"/>
  <c r="J493" i="2"/>
  <c r="BK442" i="2"/>
  <c r="J337" i="2"/>
  <c r="BK495" i="2"/>
  <c r="J338" i="2"/>
  <c r="BK135" i="3"/>
  <c r="J143" i="4"/>
  <c r="J144" i="4"/>
  <c r="BK132" i="4"/>
  <c r="BK139" i="4"/>
  <c r="BK135" i="4"/>
  <c r="J133" i="5"/>
  <c r="J131" i="6"/>
  <c r="J135" i="6"/>
  <c r="J139" i="7"/>
  <c r="J129" i="7"/>
  <c r="J146" i="8"/>
  <c r="BK1060" i="9"/>
  <c r="BK1557" i="9"/>
  <c r="BK576" i="9"/>
  <c r="BK211" i="9"/>
  <c r="J1857" i="9"/>
  <c r="J1586" i="9"/>
  <c r="BK1461" i="9"/>
  <c r="BK1399" i="9"/>
  <c r="J1239" i="9"/>
  <c r="BK1137" i="9"/>
  <c r="J1034" i="9"/>
  <c r="J263" i="9"/>
  <c r="BK156" i="9"/>
  <c r="BK1520" i="9"/>
  <c r="J731" i="9"/>
  <c r="J631" i="9"/>
  <c r="J156" i="9"/>
  <c r="J1654" i="9"/>
  <c r="J370" i="9"/>
  <c r="J224" i="9"/>
  <c r="BK1672" i="9"/>
  <c r="J1606" i="9"/>
  <c r="BK1437" i="9"/>
  <c r="BK1239" i="9"/>
  <c r="J1060" i="9"/>
  <c r="BK828" i="9"/>
  <c r="BK718" i="9"/>
  <c r="J508" i="9"/>
  <c r="BK1667" i="9"/>
  <c r="BK532" i="9"/>
  <c r="J343" i="9"/>
  <c r="J1582" i="9"/>
  <c r="J1461" i="9"/>
  <c r="BK1106" i="9"/>
  <c r="J718" i="9"/>
  <c r="BK1549" i="9"/>
  <c r="J1357" i="9"/>
  <c r="BK1047" i="9"/>
  <c r="J814" i="9"/>
  <c r="J1647" i="9"/>
  <c r="J444" i="9"/>
  <c r="BK1623" i="9"/>
  <c r="J1427" i="9"/>
  <c r="J1182" i="9"/>
  <c r="J751" i="9"/>
  <c r="BK191" i="10"/>
  <c r="BK180" i="10"/>
  <c r="BK159" i="10"/>
  <c r="BK133" i="10"/>
  <c r="J174" i="10"/>
  <c r="BK158" i="10"/>
  <c r="BK179" i="10"/>
  <c r="BK147" i="10"/>
  <c r="BK145" i="10"/>
  <c r="BK146" i="10"/>
  <c r="J133" i="10"/>
  <c r="J249" i="11"/>
  <c r="BK226" i="11"/>
  <c r="BK203" i="11"/>
  <c r="J180" i="11"/>
  <c r="J167" i="11"/>
  <c r="J183" i="11"/>
  <c r="J161" i="11"/>
  <c r="J136" i="11"/>
  <c r="BK337" i="13"/>
  <c r="BK297" i="13"/>
  <c r="J342" i="13"/>
  <c r="BK252" i="13"/>
  <c r="BK266" i="13"/>
  <c r="BK205" i="13"/>
  <c r="BK255" i="13"/>
  <c r="BK229" i="13"/>
  <c r="J213" i="13"/>
  <c r="J162" i="13"/>
  <c r="BK218" i="13"/>
  <c r="BK196" i="14"/>
  <c r="BK166" i="14"/>
  <c r="BK225" i="14"/>
  <c r="J167" i="14"/>
  <c r="J144" i="14"/>
  <c r="J186" i="14"/>
  <c r="BK141" i="14"/>
  <c r="J176" i="14"/>
  <c r="BK164" i="14"/>
  <c r="BK142" i="14"/>
  <c r="BK572" i="2"/>
  <c r="J462" i="2"/>
  <c r="J358" i="2"/>
  <c r="J209" i="2"/>
  <c r="BK503" i="2"/>
  <c r="J419" i="2"/>
  <c r="J287" i="2"/>
  <c r="J412" i="2"/>
  <c r="J301" i="2"/>
  <c r="BK141" i="2"/>
  <c r="BK472" i="2"/>
  <c r="J327" i="2"/>
  <c r="BK409" i="2"/>
  <c r="BK169" i="2"/>
  <c r="J391" i="2"/>
  <c r="J345" i="2"/>
  <c r="J141" i="3"/>
  <c r="BK139" i="3"/>
  <c r="BK150" i="3"/>
  <c r="J133" i="3"/>
  <c r="BK147" i="3"/>
  <c r="BK160" i="3"/>
  <c r="J156" i="3"/>
  <c r="BK140" i="4"/>
  <c r="J135" i="4"/>
  <c r="J145" i="4"/>
  <c r="J131" i="4"/>
  <c r="BK134" i="5"/>
  <c r="BK141" i="6"/>
  <c r="BK130" i="6"/>
  <c r="J137" i="7"/>
  <c r="BK133" i="7"/>
  <c r="J134" i="7"/>
  <c r="BK153" i="8"/>
  <c r="J125" i="8"/>
  <c r="J1887" i="9"/>
  <c r="J1621" i="9"/>
  <c r="J1538" i="9"/>
  <c r="BK1417" i="9"/>
  <c r="J1085" i="9"/>
  <c r="BK1052" i="9"/>
  <c r="J2025" i="9"/>
  <c r="BK1861" i="9"/>
  <c r="J1664" i="9"/>
  <c r="J1480" i="9"/>
  <c r="BK1381" i="9"/>
  <c r="BK582" i="9"/>
  <c r="BK1900" i="9"/>
  <c r="J1574" i="9"/>
  <c r="BK1534" i="9"/>
  <c r="J1433" i="9"/>
  <c r="J1399" i="9"/>
  <c r="J1230" i="9"/>
  <c r="BK1034" i="9"/>
  <c r="BK814" i="9"/>
  <c r="BK737" i="9"/>
  <c r="BK1902" i="9"/>
  <c r="J1559" i="9"/>
  <c r="BK560" i="9"/>
  <c r="BK263" i="9"/>
  <c r="J160" i="9"/>
  <c r="BK1858" i="9"/>
  <c r="J1570" i="9"/>
  <c r="J1459" i="9"/>
  <c r="J1404" i="9"/>
  <c r="BK1113" i="9"/>
  <c r="BK1506" i="9"/>
  <c r="BK1408" i="9"/>
  <c r="BK1284" i="9"/>
  <c r="J1204" i="9"/>
  <c r="BK964" i="9"/>
  <c r="J704" i="9"/>
  <c r="J458" i="9"/>
  <c r="BK223" i="9"/>
  <c r="BK486" i="9"/>
  <c r="J330" i="9"/>
  <c r="J1351" i="9"/>
  <c r="BK869" i="9"/>
  <c r="J719" i="9"/>
  <c r="BK490" i="9"/>
  <c r="J560" i="9"/>
  <c r="J410" i="9"/>
  <c r="BK1476" i="9"/>
  <c r="BK1274" i="9"/>
  <c r="BK1070" i="9"/>
  <c r="BK189" i="10"/>
  <c r="BK169" i="10"/>
  <c r="J138" i="10"/>
  <c r="J183" i="10"/>
  <c r="BK167" i="10"/>
  <c r="J179" i="10"/>
  <c r="J154" i="10"/>
  <c r="J141" i="10"/>
  <c r="BK131" i="10"/>
  <c r="BK141" i="10"/>
  <c r="BK128" i="10"/>
  <c r="J135" i="10"/>
  <c r="BK251" i="11"/>
  <c r="J236" i="11"/>
  <c r="BK200" i="11"/>
  <c r="BK177" i="11"/>
  <c r="J162" i="11"/>
  <c r="J147" i="11"/>
  <c r="BK130" i="11"/>
  <c r="J250" i="11"/>
  <c r="BK221" i="11"/>
  <c r="BK167" i="11"/>
  <c r="J151" i="11"/>
  <c r="BK243" i="11"/>
  <c r="J219" i="11"/>
  <c r="J205" i="11"/>
  <c r="J190" i="11"/>
  <c r="BK166" i="11"/>
  <c r="J139" i="11"/>
  <c r="BK150" i="12"/>
  <c r="J151" i="12"/>
  <c r="BK143" i="12"/>
  <c r="J143" i="12"/>
  <c r="J142" i="12"/>
  <c r="BK121" i="12"/>
  <c r="BK130" i="12"/>
  <c r="J293" i="13"/>
  <c r="BK235" i="13"/>
  <c r="J154" i="13"/>
  <c r="BK334" i="13"/>
  <c r="BK176" i="13"/>
  <c r="BK144" i="13"/>
  <c r="J212" i="13"/>
  <c r="J339" i="13"/>
  <c r="J317" i="13"/>
  <c r="J307" i="13"/>
  <c r="BK340" i="13"/>
  <c r="BK309" i="13"/>
  <c r="BK278" i="13"/>
  <c r="J259" i="13"/>
  <c r="BK187" i="13"/>
  <c r="J345" i="13"/>
  <c r="J329" i="13"/>
  <c r="J303" i="13"/>
  <c r="J265" i="13"/>
  <c r="J240" i="13"/>
  <c r="BK183" i="13"/>
  <c r="J315" i="13"/>
  <c r="J274" i="13"/>
  <c r="J261" i="13"/>
  <c r="J311" i="13"/>
  <c r="J286" i="13"/>
  <c r="J182" i="13"/>
  <c r="BK170" i="13"/>
  <c r="J279" i="13"/>
  <c r="J188" i="13"/>
  <c r="BK283" i="13"/>
  <c r="BK262" i="13"/>
  <c r="BK259" i="13"/>
  <c r="J206" i="13"/>
  <c r="BK142" i="13"/>
  <c r="J244" i="13"/>
  <c r="BK227" i="13"/>
  <c r="J178" i="13"/>
  <c r="BK233" i="13"/>
  <c r="BK194" i="13"/>
  <c r="BK171" i="13"/>
  <c r="BK221" i="13"/>
  <c r="BK223" i="14"/>
  <c r="J208" i="14"/>
  <c r="BK167" i="14"/>
  <c r="BK227" i="14"/>
  <c r="J207" i="14"/>
  <c r="BK177" i="14"/>
  <c r="BK150" i="14"/>
  <c r="J219" i="14"/>
  <c r="J193" i="14"/>
  <c r="J178" i="14"/>
  <c r="BK155" i="14"/>
  <c r="J153" i="14"/>
  <c r="J200" i="14"/>
  <c r="J209" i="14"/>
  <c r="BK165" i="14"/>
  <c r="J179" i="14"/>
  <c r="BK138" i="14"/>
  <c r="J139" i="14"/>
  <c r="BK128" i="14"/>
  <c r="J151" i="15"/>
  <c r="J131" i="15"/>
  <c r="BK414" i="2" l="1"/>
  <c r="P534" i="2"/>
  <c r="BK130" i="3"/>
  <c r="T132" i="5"/>
  <c r="T137" i="6"/>
  <c r="T128" i="7"/>
  <c r="T127" i="7"/>
  <c r="BK734" i="9"/>
  <c r="J734" i="9" s="1"/>
  <c r="J106" i="9" s="1"/>
  <c r="T1198" i="9"/>
  <c r="R1454" i="9"/>
  <c r="T1860" i="9"/>
  <c r="R182" i="10"/>
  <c r="R193" i="11"/>
  <c r="T145" i="2"/>
  <c r="T457" i="2"/>
  <c r="T521" i="2"/>
  <c r="R623" i="2"/>
  <c r="P159" i="3"/>
  <c r="P154" i="3" s="1"/>
  <c r="P134" i="11"/>
  <c r="BK193" i="11"/>
  <c r="J193" i="11"/>
  <c r="J103" i="11" s="1"/>
  <c r="P239" i="11"/>
  <c r="P120" i="12"/>
  <c r="AU108" i="1"/>
  <c r="BK138" i="2"/>
  <c r="J138" i="2" s="1"/>
  <c r="J100" i="2" s="1"/>
  <c r="BK390" i="2"/>
  <c r="J390" i="2"/>
  <c r="J103" i="2" s="1"/>
  <c r="P477" i="2"/>
  <c r="P521" i="2"/>
  <c r="R130" i="3"/>
  <c r="BK159" i="3"/>
  <c r="J159" i="3"/>
  <c r="J104" i="3"/>
  <c r="T124" i="8"/>
  <c r="T123" i="8" s="1"/>
  <c r="T122" i="8" s="1"/>
  <c r="BK174" i="11"/>
  <c r="J174" i="11"/>
  <c r="J102" i="11" s="1"/>
  <c r="T232" i="11"/>
  <c r="T414" i="2"/>
  <c r="T129" i="5"/>
  <c r="T128" i="5" s="1"/>
  <c r="BK375" i="9"/>
  <c r="J375" i="9"/>
  <c r="J102" i="9"/>
  <c r="P564" i="9"/>
  <c r="P635" i="9"/>
  <c r="BK1045" i="9"/>
  <c r="J1045" i="9"/>
  <c r="J107" i="9" s="1"/>
  <c r="R1112" i="9"/>
  <c r="P1185" i="9"/>
  <c r="P1189" i="9"/>
  <c r="BK1194" i="9"/>
  <c r="J1194" i="9"/>
  <c r="J114" i="9"/>
  <c r="R1301" i="9"/>
  <c r="P1454" i="9"/>
  <c r="P1671" i="9"/>
  <c r="P1860" i="9"/>
  <c r="R2033" i="9"/>
  <c r="T155" i="10"/>
  <c r="P182" i="10"/>
  <c r="BK134" i="11"/>
  <c r="J134" i="11" s="1"/>
  <c r="J100" i="11" s="1"/>
  <c r="P193" i="11"/>
  <c r="R239" i="11"/>
  <c r="P138" i="2"/>
  <c r="P390" i="2"/>
  <c r="P129" i="5"/>
  <c r="P129" i="6"/>
  <c r="R128" i="7"/>
  <c r="R127" i="7" s="1"/>
  <c r="P124" i="8"/>
  <c r="P123" i="8"/>
  <c r="P122" i="8" s="1"/>
  <c r="AU103" i="1" s="1"/>
  <c r="P149" i="9"/>
  <c r="R375" i="9"/>
  <c r="R564" i="9"/>
  <c r="BK606" i="9"/>
  <c r="J606" i="9"/>
  <c r="J104" i="9" s="1"/>
  <c r="T606" i="9"/>
  <c r="T1045" i="9"/>
  <c r="T1069" i="9"/>
  <c r="P1198" i="9"/>
  <c r="R1378" i="9"/>
  <c r="T1439" i="9"/>
  <c r="T1548" i="9"/>
  <c r="R1906" i="9"/>
  <c r="R2019" i="9"/>
  <c r="BK155" i="10"/>
  <c r="J155" i="10"/>
  <c r="J100" i="10" s="1"/>
  <c r="R171" i="10"/>
  <c r="R178" i="10"/>
  <c r="BK129" i="11"/>
  <c r="J129" i="11"/>
  <c r="J99" i="11" s="1"/>
  <c r="P154" i="11"/>
  <c r="R217" i="11"/>
  <c r="R145" i="2"/>
  <c r="BK457" i="2"/>
  <c r="J457" i="2" s="1"/>
  <c r="J107" i="2" s="1"/>
  <c r="R571" i="2"/>
  <c r="T627" i="2"/>
  <c r="T149" i="3"/>
  <c r="P132" i="5"/>
  <c r="P137" i="6"/>
  <c r="T138" i="2"/>
  <c r="R636" i="2"/>
  <c r="R159" i="3"/>
  <c r="R154" i="3" s="1"/>
  <c r="R132" i="5"/>
  <c r="T375" i="9"/>
  <c r="T635" i="9"/>
  <c r="P1069" i="9"/>
  <c r="R1198" i="9"/>
  <c r="BK1454" i="9"/>
  <c r="J1454" i="9"/>
  <c r="J119" i="9"/>
  <c r="T1671" i="9"/>
  <c r="P2033" i="9"/>
  <c r="R126" i="10"/>
  <c r="BK178" i="10"/>
  <c r="J178" i="10"/>
  <c r="J102" i="10" s="1"/>
  <c r="P129" i="11"/>
  <c r="P174" i="11"/>
  <c r="BK239" i="11"/>
  <c r="J239" i="11" s="1"/>
  <c r="J106" i="11" s="1"/>
  <c r="R149" i="9"/>
  <c r="T734" i="9"/>
  <c r="BK1301" i="9"/>
  <c r="J1301" i="9"/>
  <c r="J116" i="9" s="1"/>
  <c r="T1454" i="9"/>
  <c r="R1860" i="9"/>
  <c r="P2019" i="9"/>
  <c r="BK126" i="10"/>
  <c r="J126" i="10"/>
  <c r="J99" i="10" s="1"/>
  <c r="P178" i="10"/>
  <c r="R134" i="11"/>
  <c r="T217" i="11"/>
  <c r="BK120" i="12"/>
  <c r="J120" i="12"/>
  <c r="T534" i="2"/>
  <c r="R149" i="3"/>
  <c r="R248" i="13"/>
  <c r="R298" i="13"/>
  <c r="BK335" i="13"/>
  <c r="J335" i="13"/>
  <c r="J114" i="13" s="1"/>
  <c r="R335" i="13"/>
  <c r="R344" i="13"/>
  <c r="R138" i="2"/>
  <c r="R390" i="2"/>
  <c r="BK477" i="2"/>
  <c r="J477" i="2" s="1"/>
  <c r="J108" i="2" s="1"/>
  <c r="R521" i="2"/>
  <c r="P623" i="2"/>
  <c r="T636" i="2"/>
  <c r="P130" i="3"/>
  <c r="P128" i="7"/>
  <c r="P127" i="7"/>
  <c r="AU102" i="1"/>
  <c r="R154" i="11"/>
  <c r="BK217" i="11"/>
  <c r="J217" i="11"/>
  <c r="J104" i="11" s="1"/>
  <c r="BK232" i="11"/>
  <c r="J232" i="11" s="1"/>
  <c r="J105" i="11" s="1"/>
  <c r="T390" i="2"/>
  <c r="BK534" i="2"/>
  <c r="J534" i="2" s="1"/>
  <c r="J110" i="2" s="1"/>
  <c r="P636" i="2"/>
  <c r="BK130" i="4"/>
  <c r="J130" i="4"/>
  <c r="J101" i="4"/>
  <c r="R129" i="5"/>
  <c r="R128" i="5" s="1"/>
  <c r="BK129" i="6"/>
  <c r="J129" i="6"/>
  <c r="J101" i="6" s="1"/>
  <c r="BK248" i="13"/>
  <c r="J248" i="13" s="1"/>
  <c r="J111" i="13" s="1"/>
  <c r="BK298" i="13"/>
  <c r="J298" i="13" s="1"/>
  <c r="J112" i="13" s="1"/>
  <c r="P344" i="13"/>
  <c r="BK326" i="2"/>
  <c r="J326" i="2" s="1"/>
  <c r="J102" i="2" s="1"/>
  <c r="P149" i="3"/>
  <c r="P130" i="4"/>
  <c r="P129" i="4"/>
  <c r="AU99" i="1" s="1"/>
  <c r="BK128" i="7"/>
  <c r="J128" i="7"/>
  <c r="J101" i="7" s="1"/>
  <c r="BK233" i="9"/>
  <c r="J233" i="9"/>
  <c r="J101" i="9"/>
  <c r="P734" i="9"/>
  <c r="BK1112" i="9"/>
  <c r="J1112" i="9"/>
  <c r="J111" i="9" s="1"/>
  <c r="BK1185" i="9"/>
  <c r="J1185" i="9" s="1"/>
  <c r="J112" i="9" s="1"/>
  <c r="R1185" i="9"/>
  <c r="R1189" i="9"/>
  <c r="P1194" i="9"/>
  <c r="T1194" i="9"/>
  <c r="BK1378" i="9"/>
  <c r="J1378" i="9" s="1"/>
  <c r="J117" i="9" s="1"/>
  <c r="P1439" i="9"/>
  <c r="R1548" i="9"/>
  <c r="BK1860" i="9"/>
  <c r="J1860" i="9" s="1"/>
  <c r="J122" i="9" s="1"/>
  <c r="BK2033" i="9"/>
  <c r="J2033" i="9" s="1"/>
  <c r="J125" i="9" s="1"/>
  <c r="P155" i="10"/>
  <c r="BK171" i="10"/>
  <c r="J171" i="10" s="1"/>
  <c r="J101" i="10" s="1"/>
  <c r="T178" i="10"/>
  <c r="R129" i="11"/>
  <c r="R174" i="11"/>
  <c r="T239" i="11"/>
  <c r="T120" i="12"/>
  <c r="R140" i="13"/>
  <c r="T248" i="13"/>
  <c r="T298" i="13"/>
  <c r="T338" i="13"/>
  <c r="T326" i="2"/>
  <c r="R477" i="2"/>
  <c r="BK627" i="2"/>
  <c r="J627" i="2"/>
  <c r="J113" i="2" s="1"/>
  <c r="T129" i="6"/>
  <c r="T128" i="6" s="1"/>
  <c r="P233" i="9"/>
  <c r="T233" i="9"/>
  <c r="BK564" i="9"/>
  <c r="J564" i="9"/>
  <c r="J103" i="9"/>
  <c r="BK635" i="9"/>
  <c r="J635" i="9" s="1"/>
  <c r="J105" i="9" s="1"/>
  <c r="P1045" i="9"/>
  <c r="BK1069" i="9"/>
  <c r="J1069" i="9"/>
  <c r="J110" i="9" s="1"/>
  <c r="BK1198" i="9"/>
  <c r="J1198" i="9"/>
  <c r="J115" i="9" s="1"/>
  <c r="P1378" i="9"/>
  <c r="R1439" i="9"/>
  <c r="BK1671" i="9"/>
  <c r="J1671" i="9" s="1"/>
  <c r="J121" i="9" s="1"/>
  <c r="P1906" i="9"/>
  <c r="T2019" i="9"/>
  <c r="R155" i="10"/>
  <c r="T182" i="10"/>
  <c r="T129" i="11"/>
  <c r="T174" i="11"/>
  <c r="R232" i="11"/>
  <c r="R120" i="12"/>
  <c r="T140" i="13"/>
  <c r="BK163" i="13"/>
  <c r="J163" i="13" s="1"/>
  <c r="J104" i="13" s="1"/>
  <c r="T163" i="13"/>
  <c r="P185" i="13"/>
  <c r="R185" i="13"/>
  <c r="BK193" i="13"/>
  <c r="J193" i="13"/>
  <c r="J106" i="13"/>
  <c r="R193" i="13"/>
  <c r="P200" i="13"/>
  <c r="P248" i="13"/>
  <c r="P335" i="13"/>
  <c r="T149" i="9"/>
  <c r="R734" i="9"/>
  <c r="T1112" i="9"/>
  <c r="T1185" i="9"/>
  <c r="T1189" i="9"/>
  <c r="T1378" i="9"/>
  <c r="BK1548" i="9"/>
  <c r="J1548" i="9"/>
  <c r="J120" i="9" s="1"/>
  <c r="T1906" i="9"/>
  <c r="P126" i="10"/>
  <c r="T171" i="10"/>
  <c r="T154" i="11"/>
  <c r="P211" i="13"/>
  <c r="R302" i="13"/>
  <c r="P338" i="13"/>
  <c r="P414" i="2"/>
  <c r="P571" i="2"/>
  <c r="R627" i="2"/>
  <c r="BK132" i="5"/>
  <c r="J132" i="5" s="1"/>
  <c r="J102" i="5" s="1"/>
  <c r="R137" i="6"/>
  <c r="R124" i="8"/>
  <c r="R123" i="8" s="1"/>
  <c r="R122" i="8" s="1"/>
  <c r="R233" i="9"/>
  <c r="R635" i="9"/>
  <c r="R1069" i="9"/>
  <c r="P1301" i="9"/>
  <c r="R1671" i="9"/>
  <c r="T2033" i="9"/>
  <c r="BK182" i="10"/>
  <c r="J182" i="10"/>
  <c r="J103" i="10"/>
  <c r="T193" i="11"/>
  <c r="P140" i="13"/>
  <c r="P139" i="13" s="1"/>
  <c r="P163" i="13"/>
  <c r="R163" i="13"/>
  <c r="BK185" i="13"/>
  <c r="J185" i="13" s="1"/>
  <c r="J105" i="13" s="1"/>
  <c r="T185" i="13"/>
  <c r="P193" i="13"/>
  <c r="T193" i="13"/>
  <c r="BK200" i="13"/>
  <c r="J200" i="13"/>
  <c r="J107" i="13" s="1"/>
  <c r="R200" i="13"/>
  <c r="T200" i="13"/>
  <c r="BK204" i="13"/>
  <c r="J204" i="13"/>
  <c r="J109" i="13" s="1"/>
  <c r="P204" i="13"/>
  <c r="T211" i="13"/>
  <c r="P298" i="13"/>
  <c r="BK145" i="2"/>
  <c r="T477" i="2"/>
  <c r="BK623" i="2"/>
  <c r="J623" i="2" s="1"/>
  <c r="J112" i="2" s="1"/>
  <c r="T159" i="3"/>
  <c r="T154" i="3" s="1"/>
  <c r="T129" i="3" s="1"/>
  <c r="BK137" i="6"/>
  <c r="J137" i="6" s="1"/>
  <c r="J102" i="6" s="1"/>
  <c r="P302" i="13"/>
  <c r="R338" i="13"/>
  <c r="R127" i="14"/>
  <c r="T161" i="14"/>
  <c r="P191" i="14"/>
  <c r="T205" i="14"/>
  <c r="R414" i="2"/>
  <c r="T571" i="2"/>
  <c r="BK636" i="2"/>
  <c r="J636" i="2"/>
  <c r="J114" i="2" s="1"/>
  <c r="BK149" i="3"/>
  <c r="J149" i="3"/>
  <c r="J102" i="3" s="1"/>
  <c r="BK129" i="5"/>
  <c r="J129" i="5"/>
  <c r="J101" i="5" s="1"/>
  <c r="BK140" i="13"/>
  <c r="R204" i="13"/>
  <c r="T204" i="13"/>
  <c r="P161" i="14"/>
  <c r="R184" i="14"/>
  <c r="T184" i="14"/>
  <c r="BK214" i="14"/>
  <c r="J214" i="14"/>
  <c r="J104" i="14" s="1"/>
  <c r="R326" i="2"/>
  <c r="P457" i="2"/>
  <c r="R534" i="2"/>
  <c r="T623" i="2"/>
  <c r="R130" i="4"/>
  <c r="R129" i="4"/>
  <c r="BK124" i="8"/>
  <c r="J124" i="8"/>
  <c r="J100" i="8" s="1"/>
  <c r="BK149" i="9"/>
  <c r="P375" i="9"/>
  <c r="T564" i="9"/>
  <c r="P606" i="9"/>
  <c r="R606" i="9"/>
  <c r="R1045" i="9"/>
  <c r="P1112" i="9"/>
  <c r="BK1189" i="9"/>
  <c r="J1189" i="9"/>
  <c r="J113" i="9" s="1"/>
  <c r="R1194" i="9"/>
  <c r="T1301" i="9"/>
  <c r="BK1439" i="9"/>
  <c r="J1439" i="9"/>
  <c r="J118" i="9" s="1"/>
  <c r="P1548" i="9"/>
  <c r="BK1906" i="9"/>
  <c r="J1906" i="9" s="1"/>
  <c r="J123" i="9" s="1"/>
  <c r="BK2019" i="9"/>
  <c r="J2019" i="9"/>
  <c r="J124" i="9" s="1"/>
  <c r="T126" i="10"/>
  <c r="T125" i="10" s="1"/>
  <c r="P171" i="10"/>
  <c r="BK154" i="11"/>
  <c r="J154" i="11" s="1"/>
  <c r="J101" i="11" s="1"/>
  <c r="P217" i="11"/>
  <c r="BK127" i="14"/>
  <c r="J127" i="14" s="1"/>
  <c r="J99" i="14" s="1"/>
  <c r="BK161" i="14"/>
  <c r="J161" i="14" s="1"/>
  <c r="J100" i="14" s="1"/>
  <c r="P184" i="14"/>
  <c r="R191" i="14"/>
  <c r="P205" i="14"/>
  <c r="T214" i="14"/>
  <c r="P126" i="15"/>
  <c r="T126" i="15"/>
  <c r="R130" i="15"/>
  <c r="P326" i="2"/>
  <c r="R457" i="2"/>
  <c r="BK521" i="2"/>
  <c r="J521" i="2" s="1"/>
  <c r="J109" i="2" s="1"/>
  <c r="P627" i="2"/>
  <c r="T130" i="4"/>
  <c r="T129" i="4"/>
  <c r="T134" i="11"/>
  <c r="P232" i="11"/>
  <c r="BK211" i="13"/>
  <c r="J211" i="13" s="1"/>
  <c r="J110" i="13" s="1"/>
  <c r="BK302" i="13"/>
  <c r="J302" i="13"/>
  <c r="J113" i="13" s="1"/>
  <c r="BK338" i="13"/>
  <c r="J338" i="13"/>
  <c r="J115" i="13" s="1"/>
  <c r="BK344" i="13"/>
  <c r="J344" i="13" s="1"/>
  <c r="J116" i="13" s="1"/>
  <c r="T127" i="14"/>
  <c r="T126" i="14" s="1"/>
  <c r="BK184" i="14"/>
  <c r="J184" i="14" s="1"/>
  <c r="J101" i="14" s="1"/>
  <c r="T191" i="14"/>
  <c r="R205" i="14"/>
  <c r="R214" i="14"/>
  <c r="BK126" i="15"/>
  <c r="J126" i="15"/>
  <c r="J100" i="15" s="1"/>
  <c r="R126" i="15"/>
  <c r="R125" i="15"/>
  <c r="R124" i="15" s="1"/>
  <c r="P130" i="15"/>
  <c r="P145" i="2"/>
  <c r="BK571" i="2"/>
  <c r="J571" i="2" s="1"/>
  <c r="J111" i="2" s="1"/>
  <c r="T130" i="3"/>
  <c r="R129" i="6"/>
  <c r="R128" i="6"/>
  <c r="R211" i="13"/>
  <c r="T302" i="13"/>
  <c r="T335" i="13"/>
  <c r="T344" i="13"/>
  <c r="P127" i="14"/>
  <c r="P126" i="14" s="1"/>
  <c r="AU110" i="1" s="1"/>
  <c r="R161" i="14"/>
  <c r="BK191" i="14"/>
  <c r="J191" i="14"/>
  <c r="J102" i="14" s="1"/>
  <c r="BK205" i="14"/>
  <c r="J205" i="14" s="1"/>
  <c r="J103" i="14" s="1"/>
  <c r="P214" i="14"/>
  <c r="BK130" i="15"/>
  <c r="J130" i="15" s="1"/>
  <c r="J101" i="15" s="1"/>
  <c r="T130" i="15"/>
  <c r="BK137" i="5"/>
  <c r="J137" i="5"/>
  <c r="J103" i="5"/>
  <c r="BK139" i="5"/>
  <c r="J139" i="5"/>
  <c r="J104" i="5" s="1"/>
  <c r="BK138" i="7"/>
  <c r="J138" i="7"/>
  <c r="J102" i="7" s="1"/>
  <c r="BK148" i="4"/>
  <c r="J148" i="4" s="1"/>
  <c r="J103" i="4" s="1"/>
  <c r="BK1066" i="9"/>
  <c r="J1066" i="9"/>
  <c r="J108" i="9"/>
  <c r="BK161" i="13"/>
  <c r="J161" i="13"/>
  <c r="J103" i="13" s="1"/>
  <c r="BK159" i="13"/>
  <c r="J159" i="13"/>
  <c r="J102" i="13" s="1"/>
  <c r="BK150" i="4"/>
  <c r="J150" i="4" s="1"/>
  <c r="J104" i="4" s="1"/>
  <c r="BK142" i="6"/>
  <c r="J142" i="6"/>
  <c r="J104" i="6"/>
  <c r="BK157" i="13"/>
  <c r="J157" i="13"/>
  <c r="J101" i="13" s="1"/>
  <c r="BK146" i="4"/>
  <c r="J146" i="4"/>
  <c r="J102" i="4" s="1"/>
  <c r="BK140" i="6"/>
  <c r="J140" i="6" s="1"/>
  <c r="J103" i="6" s="1"/>
  <c r="BK162" i="3"/>
  <c r="BK154" i="3" s="1"/>
  <c r="J154" i="3" s="1"/>
  <c r="J103" i="3" s="1"/>
  <c r="J162" i="3"/>
  <c r="J105" i="3" s="1"/>
  <c r="BK411" i="2"/>
  <c r="J411" i="2"/>
  <c r="J104" i="2" s="1"/>
  <c r="BK140" i="7"/>
  <c r="J140" i="7" s="1"/>
  <c r="J103" i="7" s="1"/>
  <c r="BK150" i="15"/>
  <c r="J150" i="15"/>
  <c r="J102" i="15" s="1"/>
  <c r="J91" i="15"/>
  <c r="F121" i="15"/>
  <c r="E85" i="15"/>
  <c r="BF131" i="15"/>
  <c r="BF133" i="15"/>
  <c r="BF147" i="15"/>
  <c r="BF148" i="15"/>
  <c r="BF128" i="15"/>
  <c r="BF129" i="15"/>
  <c r="BF127" i="15"/>
  <c r="BF132" i="15"/>
  <c r="BF149" i="15"/>
  <c r="BF151" i="15"/>
  <c r="E114" i="14"/>
  <c r="BE130" i="14"/>
  <c r="J140" i="13"/>
  <c r="J100" i="13" s="1"/>
  <c r="BE132" i="14"/>
  <c r="J91" i="14"/>
  <c r="BE133" i="14"/>
  <c r="BE136" i="14"/>
  <c r="BE129" i="14"/>
  <c r="BE137" i="14"/>
  <c r="BE134" i="14"/>
  <c r="BE139" i="14"/>
  <c r="BE149" i="14"/>
  <c r="BE155" i="14"/>
  <c r="BE128" i="14"/>
  <c r="BE131" i="14"/>
  <c r="BE140" i="14"/>
  <c r="BE144" i="14"/>
  <c r="BE152" i="14"/>
  <c r="BE141" i="14"/>
  <c r="BE148" i="14"/>
  <c r="F123" i="14"/>
  <c r="BE142" i="14"/>
  <c r="BE178" i="14"/>
  <c r="BE180" i="14"/>
  <c r="BE143" i="14"/>
  <c r="BE147" i="14"/>
  <c r="BE171" i="14"/>
  <c r="BE173" i="14"/>
  <c r="BE174" i="14"/>
  <c r="BE196" i="14"/>
  <c r="BE207" i="14"/>
  <c r="BE212" i="14"/>
  <c r="BE138" i="14"/>
  <c r="BE156" i="14"/>
  <c r="BE157" i="14"/>
  <c r="BE163" i="14"/>
  <c r="BE165" i="14"/>
  <c r="BE192" i="14"/>
  <c r="BE203" i="14"/>
  <c r="BE206" i="14"/>
  <c r="BE145" i="14"/>
  <c r="BE154" i="14"/>
  <c r="BE158" i="14"/>
  <c r="BE162" i="14"/>
  <c r="BE170" i="14"/>
  <c r="BE175" i="14"/>
  <c r="BE176" i="14"/>
  <c r="BE186" i="14"/>
  <c r="BE208" i="14"/>
  <c r="BE169" i="14"/>
  <c r="BE179" i="14"/>
  <c r="BE199" i="14"/>
  <c r="BE204" i="14"/>
  <c r="BE218" i="14"/>
  <c r="BE183" i="14"/>
  <c r="BE198" i="14"/>
  <c r="BE200" i="14"/>
  <c r="BE202" i="14"/>
  <c r="BE219" i="14"/>
  <c r="BE153" i="14"/>
  <c r="BE167" i="14"/>
  <c r="BE181" i="14"/>
  <c r="BE185" i="14"/>
  <c r="BE190" i="14"/>
  <c r="BE211" i="14"/>
  <c r="BE215" i="14"/>
  <c r="BE216" i="14"/>
  <c r="BE217" i="14"/>
  <c r="BE225" i="14"/>
  <c r="BE135" i="14"/>
  <c r="BE146" i="14"/>
  <c r="BE164" i="14"/>
  <c r="BE172" i="14"/>
  <c r="BE187" i="14"/>
  <c r="BE189" i="14"/>
  <c r="BE193" i="14"/>
  <c r="BE209" i="14"/>
  <c r="BE210" i="14"/>
  <c r="BE221" i="14"/>
  <c r="BE222" i="14"/>
  <c r="BE150" i="14"/>
  <c r="BE151" i="14"/>
  <c r="BE159" i="14"/>
  <c r="BE166" i="14"/>
  <c r="BE168" i="14"/>
  <c r="BE177" i="14"/>
  <c r="BE182" i="14"/>
  <c r="BE188" i="14"/>
  <c r="BE194" i="14"/>
  <c r="BE195" i="14"/>
  <c r="BE197" i="14"/>
  <c r="BE201" i="14"/>
  <c r="BE220" i="14"/>
  <c r="BE223" i="14"/>
  <c r="BE224" i="14"/>
  <c r="BE226" i="14"/>
  <c r="BE227" i="14"/>
  <c r="BE147" i="13"/>
  <c r="BE152" i="13"/>
  <c r="BE153" i="13"/>
  <c r="BE198" i="13"/>
  <c r="BE205" i="13"/>
  <c r="BE208" i="13"/>
  <c r="BE210" i="13"/>
  <c r="BE215" i="13"/>
  <c r="BE223" i="13"/>
  <c r="BE176" i="13"/>
  <c r="BE183" i="13"/>
  <c r="BE191" i="13"/>
  <c r="BE196" i="13"/>
  <c r="BE199" i="13"/>
  <c r="BE217" i="13"/>
  <c r="BE219" i="13"/>
  <c r="BE220" i="13"/>
  <c r="BE224" i="13"/>
  <c r="BE236" i="13"/>
  <c r="BE243" i="13"/>
  <c r="BE244" i="13"/>
  <c r="BE172" i="13"/>
  <c r="BE229" i="13"/>
  <c r="BE195" i="13"/>
  <c r="J132" i="13"/>
  <c r="BE167" i="13"/>
  <c r="BE180" i="13"/>
  <c r="E85" i="13"/>
  <c r="BE144" i="13"/>
  <c r="BE160" i="13"/>
  <c r="BE162" i="13"/>
  <c r="BE247" i="13"/>
  <c r="BE262" i="13"/>
  <c r="BE263" i="13"/>
  <c r="BE268" i="13"/>
  <c r="BE141" i="13"/>
  <c r="BE184" i="13"/>
  <c r="BE189" i="13"/>
  <c r="BE202" i="13"/>
  <c r="BE216" i="13"/>
  <c r="BE225" i="13"/>
  <c r="BE227" i="13"/>
  <c r="BE232" i="13"/>
  <c r="BE237" i="13"/>
  <c r="BE241" i="13"/>
  <c r="BE245" i="13"/>
  <c r="BE283" i="13"/>
  <c r="BE284" i="13"/>
  <c r="BE146" i="13"/>
  <c r="BE260" i="13"/>
  <c r="F135" i="13"/>
  <c r="BE158" i="13"/>
  <c r="BE181" i="13"/>
  <c r="BE192" i="13"/>
  <c r="BE206" i="13"/>
  <c r="BE212" i="13"/>
  <c r="BE218" i="13"/>
  <c r="BE230" i="13"/>
  <c r="BE276" i="13"/>
  <c r="BE280" i="13"/>
  <c r="BE292" i="13"/>
  <c r="BE297" i="13"/>
  <c r="BE171" i="13"/>
  <c r="BE154" i="13"/>
  <c r="BE165" i="13"/>
  <c r="BE173" i="13"/>
  <c r="BE178" i="13"/>
  <c r="BE213" i="13"/>
  <c r="BE226" i="13"/>
  <c r="BE231" i="13"/>
  <c r="BE246" i="13"/>
  <c r="BE258" i="13"/>
  <c r="BE266" i="13"/>
  <c r="BE269" i="13"/>
  <c r="BE282" i="13"/>
  <c r="BE287" i="13"/>
  <c r="BE294" i="13"/>
  <c r="BE305" i="13"/>
  <c r="BE307" i="13"/>
  <c r="BE326" i="13"/>
  <c r="BE155" i="13"/>
  <c r="BE267" i="13"/>
  <c r="BE277" i="13"/>
  <c r="BE278" i="13"/>
  <c r="BE286" i="13"/>
  <c r="BE288" i="13"/>
  <c r="BE293" i="13"/>
  <c r="BE299" i="13"/>
  <c r="BE306" i="13"/>
  <c r="BE317" i="13"/>
  <c r="BE323" i="13"/>
  <c r="BE324" i="13"/>
  <c r="BE328" i="13"/>
  <c r="BE329" i="13"/>
  <c r="BE330" i="13"/>
  <c r="BE142" i="13"/>
  <c r="BE143" i="13"/>
  <c r="BE145" i="13"/>
  <c r="BE148" i="13"/>
  <c r="BE150" i="13"/>
  <c r="BE170" i="13"/>
  <c r="BE190" i="13"/>
  <c r="BE194" i="13"/>
  <c r="BE221" i="13"/>
  <c r="BE256" i="13"/>
  <c r="BE257" i="13"/>
  <c r="BE261" i="13"/>
  <c r="BE270" i="13"/>
  <c r="BE271" i="13"/>
  <c r="BE272" i="13"/>
  <c r="BE304" i="13"/>
  <c r="BE313" i="13"/>
  <c r="BE325" i="13"/>
  <c r="BE327" i="13"/>
  <c r="BE340" i="13"/>
  <c r="BE343" i="13"/>
  <c r="BE168" i="13"/>
  <c r="BE174" i="13"/>
  <c r="BE177" i="13"/>
  <c r="BE201" i="13"/>
  <c r="BE234" i="13"/>
  <c r="BE238" i="13"/>
  <c r="BE240" i="13"/>
  <c r="BE265" i="13"/>
  <c r="BE273" i="13"/>
  <c r="BE274" i="13"/>
  <c r="BE279" i="13"/>
  <c r="BE300" i="13"/>
  <c r="BE303" i="13"/>
  <c r="BE315" i="13"/>
  <c r="BE316" i="13"/>
  <c r="BE321" i="13"/>
  <c r="BE333" i="13"/>
  <c r="BE339" i="13"/>
  <c r="BE345" i="13"/>
  <c r="J98" i="12"/>
  <c r="BE281" i="13"/>
  <c r="BE285" i="13"/>
  <c r="BE301" i="13"/>
  <c r="BE308" i="13"/>
  <c r="BE311" i="13"/>
  <c r="BE314" i="13"/>
  <c r="BE342" i="13"/>
  <c r="BE320" i="13"/>
  <c r="BE334" i="13"/>
  <c r="BE175" i="13"/>
  <c r="BE179" i="13"/>
  <c r="BE188" i="13"/>
  <c r="BE214" i="13"/>
  <c r="BE222" i="13"/>
  <c r="BE233" i="13"/>
  <c r="BE235" i="13"/>
  <c r="BE239" i="13"/>
  <c r="BE242" i="13"/>
  <c r="BE249" i="13"/>
  <c r="BE255" i="13"/>
  <c r="BE259" i="13"/>
  <c r="BE275" i="13"/>
  <c r="BE289" i="13"/>
  <c r="BE291" i="13"/>
  <c r="BE295" i="13"/>
  <c r="BE296" i="13"/>
  <c r="BE309" i="13"/>
  <c r="BE310" i="13"/>
  <c r="BE318" i="13"/>
  <c r="BE331" i="13"/>
  <c r="BE336" i="13"/>
  <c r="BE337" i="13"/>
  <c r="BE341" i="13"/>
  <c r="BE346" i="13"/>
  <c r="BE164" i="13"/>
  <c r="BE182" i="13"/>
  <c r="BE186" i="13"/>
  <c r="BE187" i="13"/>
  <c r="BE228" i="13"/>
  <c r="BE250" i="13"/>
  <c r="BE251" i="13"/>
  <c r="BE252" i="13"/>
  <c r="BE253" i="13"/>
  <c r="BE254" i="13"/>
  <c r="BE264" i="13"/>
  <c r="BE290" i="13"/>
  <c r="BE312" i="13"/>
  <c r="BE319" i="13"/>
  <c r="BE322" i="13"/>
  <c r="BE332" i="13"/>
  <c r="J91" i="12"/>
  <c r="F117" i="12"/>
  <c r="BE122" i="12"/>
  <c r="BE121" i="12"/>
  <c r="BE123" i="12"/>
  <c r="BE128" i="12"/>
  <c r="BE129" i="12"/>
  <c r="BE135" i="12"/>
  <c r="BE139" i="12"/>
  <c r="BE134" i="12"/>
  <c r="BE137" i="12"/>
  <c r="BE138" i="12"/>
  <c r="BE141" i="12"/>
  <c r="E85" i="12"/>
  <c r="BE130" i="12"/>
  <c r="BE140" i="12"/>
  <c r="BE124" i="12"/>
  <c r="BE125" i="12"/>
  <c r="BE143" i="12"/>
  <c r="BE147" i="12"/>
  <c r="BE149" i="12"/>
  <c r="BE126" i="12"/>
  <c r="BE132" i="12"/>
  <c r="BE144" i="12"/>
  <c r="BE150" i="12"/>
  <c r="BE151" i="12"/>
  <c r="BE127" i="12"/>
  <c r="BE131" i="12"/>
  <c r="BE133" i="12"/>
  <c r="BE136" i="12"/>
  <c r="BE142" i="12"/>
  <c r="BE145" i="12"/>
  <c r="BE146" i="12"/>
  <c r="BE148" i="12"/>
  <c r="F94" i="11"/>
  <c r="BE132" i="11"/>
  <c r="BE133" i="11"/>
  <c r="BE170" i="11"/>
  <c r="BE189" i="11"/>
  <c r="BE194" i="11"/>
  <c r="BE196" i="11"/>
  <c r="BE205" i="11"/>
  <c r="BE219" i="11"/>
  <c r="BE221" i="11"/>
  <c r="BE222" i="11"/>
  <c r="BE235" i="11"/>
  <c r="BE237" i="11"/>
  <c r="BE242" i="11"/>
  <c r="J91" i="11"/>
  <c r="BE130" i="11"/>
  <c r="BE147" i="11"/>
  <c r="BE155" i="11"/>
  <c r="BE162" i="11"/>
  <c r="BE173" i="11"/>
  <c r="BE180" i="11"/>
  <c r="BE192" i="11"/>
  <c r="BE206" i="11"/>
  <c r="BE210" i="11"/>
  <c r="BE211" i="11"/>
  <c r="BE215" i="11"/>
  <c r="BE220" i="11"/>
  <c r="BE225" i="11"/>
  <c r="BE227" i="11"/>
  <c r="BE229" i="11"/>
  <c r="BE233" i="11"/>
  <c r="BE245" i="11"/>
  <c r="E116" i="11"/>
  <c r="BE139" i="11"/>
  <c r="BE144" i="11"/>
  <c r="BE145" i="11"/>
  <c r="BE149" i="11"/>
  <c r="BE150" i="11"/>
  <c r="BE158" i="11"/>
  <c r="BE163" i="11"/>
  <c r="BE167" i="11"/>
  <c r="BE169" i="11"/>
  <c r="BE178" i="11"/>
  <c r="BE179" i="11"/>
  <c r="BE190" i="11"/>
  <c r="BE200" i="11"/>
  <c r="BE201" i="11"/>
  <c r="BE202" i="11"/>
  <c r="BE208" i="11"/>
  <c r="BE218" i="11"/>
  <c r="BE228" i="11"/>
  <c r="BE231" i="11"/>
  <c r="BE236" i="11"/>
  <c r="BE238" i="11"/>
  <c r="BE246" i="11"/>
  <c r="BK125" i="10"/>
  <c r="J125" i="10" s="1"/>
  <c r="J98" i="10" s="1"/>
  <c r="BE143" i="11"/>
  <c r="BE153" i="11"/>
  <c r="BE156" i="11"/>
  <c r="BE157" i="11"/>
  <c r="BE159" i="11"/>
  <c r="BE161" i="11"/>
  <c r="BE164" i="11"/>
  <c r="BE168" i="11"/>
  <c r="BE177" i="11"/>
  <c r="BE185" i="11"/>
  <c r="BE191" i="11"/>
  <c r="BE204" i="11"/>
  <c r="BE223" i="11"/>
  <c r="BE224" i="11"/>
  <c r="BE226" i="11"/>
  <c r="BE234" i="11"/>
  <c r="BE240" i="11"/>
  <c r="BE244" i="11"/>
  <c r="BE131" i="11"/>
  <c r="BE137" i="11"/>
  <c r="BE140" i="11"/>
  <c r="BE141" i="11"/>
  <c r="BE142" i="11"/>
  <c r="BE148" i="11"/>
  <c r="BE152" i="11"/>
  <c r="BE166" i="11"/>
  <c r="BE176" i="11"/>
  <c r="BE183" i="11"/>
  <c r="BE186" i="11"/>
  <c r="BE187" i="11"/>
  <c r="BE195" i="11"/>
  <c r="BE198" i="11"/>
  <c r="BE203" i="11"/>
  <c r="BE207" i="11"/>
  <c r="BE209" i="11"/>
  <c r="BE243" i="11"/>
  <c r="BE247" i="11"/>
  <c r="BE248" i="11"/>
  <c r="BE249" i="11"/>
  <c r="BE250" i="11"/>
  <c r="BE251" i="11"/>
  <c r="BE254" i="11"/>
  <c r="BE135" i="11"/>
  <c r="BE136" i="11"/>
  <c r="BE138" i="11"/>
  <c r="BE146" i="11"/>
  <c r="BE151" i="11"/>
  <c r="BE160" i="11"/>
  <c r="BE165" i="11"/>
  <c r="BE171" i="11"/>
  <c r="BE172" i="11"/>
  <c r="BE175" i="11"/>
  <c r="BE181" i="11"/>
  <c r="BE182" i="11"/>
  <c r="BE184" i="11"/>
  <c r="BE188" i="11"/>
  <c r="BE197" i="11"/>
  <c r="BE199" i="11"/>
  <c r="BE212" i="11"/>
  <c r="BE213" i="11"/>
  <c r="BE214" i="11"/>
  <c r="BE216" i="11"/>
  <c r="BE230" i="11"/>
  <c r="BE241" i="11"/>
  <c r="BE252" i="11"/>
  <c r="BE253" i="11"/>
  <c r="BE130" i="10"/>
  <c r="J91" i="10"/>
  <c r="BE133" i="10"/>
  <c r="BE127" i="10"/>
  <c r="BE128" i="10"/>
  <c r="BE142" i="10"/>
  <c r="BE144" i="10"/>
  <c r="BE131" i="10"/>
  <c r="BE132" i="10"/>
  <c r="BE136" i="10"/>
  <c r="BE139" i="10"/>
  <c r="BE146" i="10"/>
  <c r="BE154" i="10"/>
  <c r="BE167" i="10"/>
  <c r="BE168" i="10"/>
  <c r="E113" i="10"/>
  <c r="BE134" i="10"/>
  <c r="BE140" i="10"/>
  <c r="BE141" i="10"/>
  <c r="BE157" i="10"/>
  <c r="BE160" i="10"/>
  <c r="BE164" i="10"/>
  <c r="BE166" i="10"/>
  <c r="BE172" i="10"/>
  <c r="BE175" i="10"/>
  <c r="BE180" i="10"/>
  <c r="BE183" i="10"/>
  <c r="BE187" i="10"/>
  <c r="J149" i="9"/>
  <c r="J100" i="9"/>
  <c r="BE138" i="10"/>
  <c r="BE143" i="10"/>
  <c r="BE152" i="10"/>
  <c r="BE159" i="10"/>
  <c r="BE161" i="10"/>
  <c r="BE163" i="10"/>
  <c r="BE173" i="10"/>
  <c r="BE184" i="10"/>
  <c r="BE185" i="10"/>
  <c r="F122" i="10"/>
  <c r="BE145" i="10"/>
  <c r="BE149" i="10"/>
  <c r="BE151" i="10"/>
  <c r="BE156" i="10"/>
  <c r="BE165" i="10"/>
  <c r="BE169" i="10"/>
  <c r="BE170" i="10"/>
  <c r="BE179" i="10"/>
  <c r="BE181" i="10"/>
  <c r="BE186" i="10"/>
  <c r="BE190" i="10"/>
  <c r="BE191" i="10"/>
  <c r="BE193" i="10"/>
  <c r="BE129" i="10"/>
  <c r="BE135" i="10"/>
  <c r="BE137" i="10"/>
  <c r="BE147" i="10"/>
  <c r="BE148" i="10"/>
  <c r="BE150" i="10"/>
  <c r="BE153" i="10"/>
  <c r="BE158" i="10"/>
  <c r="BE162" i="10"/>
  <c r="BE174" i="10"/>
  <c r="BE176" i="10"/>
  <c r="BE177" i="10"/>
  <c r="BE188" i="10"/>
  <c r="BE189" i="10"/>
  <c r="BE192" i="10"/>
  <c r="BE194" i="10"/>
  <c r="BE545" i="9"/>
  <c r="BE570" i="9"/>
  <c r="BE818" i="9"/>
  <c r="BE927" i="9"/>
  <c r="BE946" i="9"/>
  <c r="BE976" i="9"/>
  <c r="BE986" i="9"/>
  <c r="BE1083" i="9"/>
  <c r="BE1128" i="9"/>
  <c r="BE1144" i="9"/>
  <c r="BE1164" i="9"/>
  <c r="BE1236" i="9"/>
  <c r="BE1261" i="9"/>
  <c r="BE1293" i="9"/>
  <c r="BE1302" i="9"/>
  <c r="BE1423" i="9"/>
  <c r="BE1447" i="9"/>
  <c r="BE1464" i="9"/>
  <c r="BE1470" i="9"/>
  <c r="BE1472" i="9"/>
  <c r="BE1574" i="9"/>
  <c r="BE1582" i="9"/>
  <c r="F94" i="9"/>
  <c r="J141" i="9"/>
  <c r="BE218" i="9"/>
  <c r="BE231" i="9"/>
  <c r="BE234" i="9"/>
  <c r="BE264" i="9"/>
  <c r="BE292" i="9"/>
  <c r="BE412" i="9"/>
  <c r="BE470" i="9"/>
  <c r="BE482" i="9"/>
  <c r="BE508" i="9"/>
  <c r="BE532" i="9"/>
  <c r="BE652" i="9"/>
  <c r="BE670" i="9"/>
  <c r="BE1386" i="9"/>
  <c r="BE1433" i="9"/>
  <c r="BE1444" i="9"/>
  <c r="BE1450" i="9"/>
  <c r="BE1476" i="9"/>
  <c r="BE1557" i="9"/>
  <c r="BE1598" i="9"/>
  <c r="BE607" i="9"/>
  <c r="BE629" i="9"/>
  <c r="BE631" i="9"/>
  <c r="BE633" i="9"/>
  <c r="BE703" i="9"/>
  <c r="BE735" i="9"/>
  <c r="BE739" i="9"/>
  <c r="BE756" i="9"/>
  <c r="BE759" i="9"/>
  <c r="BE814" i="9"/>
  <c r="BE826" i="9"/>
  <c r="BE923" i="9"/>
  <c r="BE950" i="9"/>
  <c r="BE1030" i="9"/>
  <c r="BE1039" i="9"/>
  <c r="BE1042" i="9"/>
  <c r="BE1060" i="9"/>
  <c r="BE1186" i="9"/>
  <c r="BE1239" i="9"/>
  <c r="BE1395" i="9"/>
  <c r="BE1408" i="9"/>
  <c r="BE1410" i="9"/>
  <c r="BE1411" i="9"/>
  <c r="BE1437" i="9"/>
  <c r="BE1451" i="9"/>
  <c r="BE1584" i="9"/>
  <c r="BE1590" i="9"/>
  <c r="BE1592" i="9"/>
  <c r="BE1594" i="9"/>
  <c r="BE1604" i="9"/>
  <c r="BE1615" i="9"/>
  <c r="BE1631" i="9"/>
  <c r="BE1633" i="9"/>
  <c r="BE1637" i="9"/>
  <c r="BE464" i="9"/>
  <c r="BE1596" i="9"/>
  <c r="BE1600" i="9"/>
  <c r="BE1635" i="9"/>
  <c r="BE755" i="9"/>
  <c r="BE978" i="9"/>
  <c r="BE1155" i="9"/>
  <c r="BE1173" i="9"/>
  <c r="BE1178" i="9"/>
  <c r="BE1183" i="9"/>
  <c r="BE1377" i="9"/>
  <c r="BE1455" i="9"/>
  <c r="BE1457" i="9"/>
  <c r="BE1466" i="9"/>
  <c r="BE1478" i="9"/>
  <c r="BE1553" i="9"/>
  <c r="BE1570" i="9"/>
  <c r="BE1576" i="9"/>
  <c r="BE1580" i="9"/>
  <c r="BE1586" i="9"/>
  <c r="BE1612" i="9"/>
  <c r="BE1619" i="9"/>
  <c r="BE1639" i="9"/>
  <c r="BE1643" i="9"/>
  <c r="BE1647" i="9"/>
  <c r="BE1649" i="9"/>
  <c r="BE1654" i="9"/>
  <c r="BE625" i="9"/>
  <c r="BE638" i="9"/>
  <c r="BE1070" i="9"/>
  <c r="BE1097" i="9"/>
  <c r="BE1182" i="9"/>
  <c r="BE1259" i="9"/>
  <c r="BE1300" i="9"/>
  <c r="BE1379" i="9"/>
  <c r="BE1383" i="9"/>
  <c r="BE1393" i="9"/>
  <c r="BE1459" i="9"/>
  <c r="BE1474" i="9"/>
  <c r="BE1484" i="9"/>
  <c r="BE1492" i="9"/>
  <c r="BE1500" i="9"/>
  <c r="BE1502" i="9"/>
  <c r="BE1510" i="9"/>
  <c r="BE1572" i="9"/>
  <c r="BE1650" i="9"/>
  <c r="BE1652" i="9"/>
  <c r="BE1660" i="9"/>
  <c r="E135" i="9"/>
  <c r="BE196" i="9"/>
  <c r="BE353" i="9"/>
  <c r="BE373" i="9"/>
  <c r="BE400" i="9"/>
  <c r="BE458" i="9"/>
  <c r="BE468" i="9"/>
  <c r="BE487" i="9"/>
  <c r="BE716" i="9"/>
  <c r="BE718" i="9"/>
  <c r="BE729" i="9"/>
  <c r="BE737" i="9"/>
  <c r="BE1623" i="9"/>
  <c r="BE1708" i="9"/>
  <c r="BK123" i="8"/>
  <c r="J123" i="8"/>
  <c r="J99" i="8" s="1"/>
  <c r="BE190" i="9"/>
  <c r="BE252" i="9"/>
  <c r="BE261" i="9"/>
  <c r="BE376" i="9"/>
  <c r="BE486" i="9"/>
  <c r="BE636" i="9"/>
  <c r="BE646" i="9"/>
  <c r="BE656" i="9"/>
  <c r="BE731" i="9"/>
  <c r="BE753" i="9"/>
  <c r="BE782" i="9"/>
  <c r="BE836" i="9"/>
  <c r="BE943" i="9"/>
  <c r="BE1034" i="9"/>
  <c r="BE1046" i="9"/>
  <c r="BE1054" i="9"/>
  <c r="BE1064" i="9"/>
  <c r="BE1109" i="9"/>
  <c r="BE1158" i="9"/>
  <c r="BE1175" i="9"/>
  <c r="BE1180" i="9"/>
  <c r="BE1181" i="9"/>
  <c r="BE1220" i="9"/>
  <c r="BE1252" i="9"/>
  <c r="BE1257" i="9"/>
  <c r="BE1374" i="9"/>
  <c r="BE1385" i="9"/>
  <c r="BE1417" i="9"/>
  <c r="BE1448" i="9"/>
  <c r="BE1453" i="9"/>
  <c r="BE1496" i="9"/>
  <c r="BE1498" i="9"/>
  <c r="BE1559" i="9"/>
  <c r="BE1578" i="9"/>
  <c r="BE1608" i="9"/>
  <c r="BE1627" i="9"/>
  <c r="BE1629" i="9"/>
  <c r="BE1641" i="9"/>
  <c r="BE1670" i="9"/>
  <c r="BE1781" i="9"/>
  <c r="BE162" i="9"/>
  <c r="BE211" i="9"/>
  <c r="BE263" i="9"/>
  <c r="BE274" i="9"/>
  <c r="BE370" i="9"/>
  <c r="BE394" i="9"/>
  <c r="BE538" i="9"/>
  <c r="BE548" i="9"/>
  <c r="BE577" i="9"/>
  <c r="BE578" i="9"/>
  <c r="BE582" i="9"/>
  <c r="BE1667" i="9"/>
  <c r="BE1672" i="9"/>
  <c r="BE224" i="9"/>
  <c r="BE404" i="9"/>
  <c r="BE406" i="9"/>
  <c r="BE575" i="9"/>
  <c r="BE576" i="9"/>
  <c r="BE602" i="9"/>
  <c r="BE609" i="9"/>
  <c r="BE615" i="9"/>
  <c r="BE725" i="9"/>
  <c r="BE733" i="9"/>
  <c r="BE828" i="9"/>
  <c r="BE897" i="9"/>
  <c r="BE970" i="9"/>
  <c r="BE984" i="9"/>
  <c r="BE1067" i="9"/>
  <c r="BE1146" i="9"/>
  <c r="BE1184" i="9"/>
  <c r="BE1192" i="9"/>
  <c r="BE1195" i="9"/>
  <c r="BE1197" i="9"/>
  <c r="BE1204" i="9"/>
  <c r="BE1217" i="9"/>
  <c r="BE1381" i="9"/>
  <c r="BE1387" i="9"/>
  <c r="BE1401" i="9"/>
  <c r="BE1412" i="9"/>
  <c r="BE1480" i="9"/>
  <c r="BE1482" i="9"/>
  <c r="BE1518" i="9"/>
  <c r="BE1530" i="9"/>
  <c r="BE1569" i="9"/>
  <c r="BE1710" i="9"/>
  <c r="BE1740" i="9"/>
  <c r="BE1665" i="9"/>
  <c r="BE1668" i="9"/>
  <c r="BE1776" i="9"/>
  <c r="BE164" i="9"/>
  <c r="BE220" i="9"/>
  <c r="BE328" i="9"/>
  <c r="BE362" i="9"/>
  <c r="BE444" i="9"/>
  <c r="BE617" i="9"/>
  <c r="BE621" i="9"/>
  <c r="BE642" i="9"/>
  <c r="BE721" i="9"/>
  <c r="BE1359" i="9"/>
  <c r="BE1399" i="9"/>
  <c r="BE1538" i="9"/>
  <c r="BE1796" i="9"/>
  <c r="BE1821" i="9"/>
  <c r="BE1857" i="9"/>
  <c r="BE1861" i="9"/>
  <c r="BE150" i="9"/>
  <c r="BE160" i="9"/>
  <c r="BE203" i="9"/>
  <c r="BE223" i="9"/>
  <c r="BE245" i="9"/>
  <c r="BE308" i="9"/>
  <c r="BE327" i="9"/>
  <c r="BE425" i="9"/>
  <c r="BE546" i="9"/>
  <c r="BE964" i="9"/>
  <c r="BE968" i="9"/>
  <c r="BE972" i="9"/>
  <c r="BE974" i="9"/>
  <c r="BE1019" i="9"/>
  <c r="BE1058" i="9"/>
  <c r="BE1077" i="9"/>
  <c r="BE1108" i="9"/>
  <c r="BE1230" i="9"/>
  <c r="BE1255" i="9"/>
  <c r="BE1330" i="9"/>
  <c r="BE1361" i="9"/>
  <c r="BE1392" i="9"/>
  <c r="BE1404" i="9"/>
  <c r="BE1406" i="9"/>
  <c r="BE1514" i="9"/>
  <c r="BE1520" i="9"/>
  <c r="BE1526" i="9"/>
  <c r="BE1528" i="9"/>
  <c r="BE1822" i="9"/>
  <c r="BE1843" i="9"/>
  <c r="BE1871" i="9"/>
  <c r="BE1875" i="9"/>
  <c r="BE1904" i="9"/>
  <c r="BE1905" i="9"/>
  <c r="BE1935" i="9"/>
  <c r="BE1948" i="9"/>
  <c r="BE1956" i="9"/>
  <c r="BE1984" i="9"/>
  <c r="BE156" i="9"/>
  <c r="BE221" i="9"/>
  <c r="BE228" i="9"/>
  <c r="BE229" i="9"/>
  <c r="BE230" i="9"/>
  <c r="BE410" i="9"/>
  <c r="BE478" i="9"/>
  <c r="BE544" i="9"/>
  <c r="BE565" i="9"/>
  <c r="BE604" i="9"/>
  <c r="BE611" i="9"/>
  <c r="BE627" i="9"/>
  <c r="BE667" i="9"/>
  <c r="BE669" i="9"/>
  <c r="BE1551" i="9"/>
  <c r="BE1859" i="9"/>
  <c r="BE1942" i="9"/>
  <c r="BE1947" i="9"/>
  <c r="BE747" i="9"/>
  <c r="BE751" i="9"/>
  <c r="BE1048" i="9"/>
  <c r="BE1050" i="9"/>
  <c r="BE1056" i="9"/>
  <c r="BE1079" i="9"/>
  <c r="BE1135" i="9"/>
  <c r="BE1241" i="9"/>
  <c r="BE1276" i="9"/>
  <c r="BE1284" i="9"/>
  <c r="BE1363" i="9"/>
  <c r="BE1427" i="9"/>
  <c r="BE1431" i="9"/>
  <c r="BE1438" i="9"/>
  <c r="BE1446" i="9"/>
  <c r="BE1462" i="9"/>
  <c r="BE1547" i="9"/>
  <c r="BE1555" i="9"/>
  <c r="BE1561" i="9"/>
  <c r="BE1621" i="9"/>
  <c r="BE1646" i="9"/>
  <c r="BE1858" i="9"/>
  <c r="BE1887" i="9"/>
  <c r="BE2014" i="9"/>
  <c r="BE586" i="9"/>
  <c r="BE591" i="9"/>
  <c r="BE710" i="9"/>
  <c r="BE758" i="9"/>
  <c r="BE760" i="9"/>
  <c r="BE822" i="9"/>
  <c r="BE1052" i="9"/>
  <c r="BE1085" i="9"/>
  <c r="BE1111" i="9"/>
  <c r="BE1152" i="9"/>
  <c r="BE1161" i="9"/>
  <c r="BE1171" i="9"/>
  <c r="BE1187" i="9"/>
  <c r="BE1372" i="9"/>
  <c r="BE1461" i="9"/>
  <c r="BE1468" i="9"/>
  <c r="BE1508" i="9"/>
  <c r="BE1524" i="9"/>
  <c r="BE1543" i="9"/>
  <c r="BE1549" i="9"/>
  <c r="BE1563" i="9"/>
  <c r="BE1900" i="9"/>
  <c r="BE2017" i="9"/>
  <c r="BE2074" i="9"/>
  <c r="BE343" i="9"/>
  <c r="BE408" i="9"/>
  <c r="BE414" i="9"/>
  <c r="BE488" i="9"/>
  <c r="BE490" i="9"/>
  <c r="BE1889" i="9"/>
  <c r="BE1901" i="9"/>
  <c r="BE1937" i="9"/>
  <c r="BE2016" i="9"/>
  <c r="BE2018" i="9"/>
  <c r="BE2070" i="9"/>
  <c r="BE2078" i="9"/>
  <c r="BE560" i="9"/>
  <c r="BE644" i="9"/>
  <c r="BE704" i="9"/>
  <c r="BE712" i="9"/>
  <c r="BE714" i="9"/>
  <c r="BE719" i="9"/>
  <c r="BE727" i="9"/>
  <c r="BE765" i="9"/>
  <c r="BE869" i="9"/>
  <c r="BE955" i="9"/>
  <c r="BE1044" i="9"/>
  <c r="BE1062" i="9"/>
  <c r="BE1106" i="9"/>
  <c r="BE1120" i="9"/>
  <c r="BE1122" i="9"/>
  <c r="BE1137" i="9"/>
  <c r="BE1190" i="9"/>
  <c r="BE1199" i="9"/>
  <c r="BE1201" i="9"/>
  <c r="BE1211" i="9"/>
  <c r="BE1223" i="9"/>
  <c r="BE1246" i="9"/>
  <c r="BE1274" i="9"/>
  <c r="BE1296" i="9"/>
  <c r="BE1351" i="9"/>
  <c r="BE1419" i="9"/>
  <c r="BE1486" i="9"/>
  <c r="BE1488" i="9"/>
  <c r="BE1504" i="9"/>
  <c r="BE1506" i="9"/>
  <c r="BE1532" i="9"/>
  <c r="BE1588" i="9"/>
  <c r="BE1602" i="9"/>
  <c r="BE1606" i="9"/>
  <c r="BE1644" i="9"/>
  <c r="BE152" i="9"/>
  <c r="BE172" i="9"/>
  <c r="BE330" i="9"/>
  <c r="BE371" i="9"/>
  <c r="BE449" i="9"/>
  <c r="BE1711" i="9"/>
  <c r="BE1735" i="9"/>
  <c r="BE1880" i="9"/>
  <c r="BE1885" i="9"/>
  <c r="BE1902" i="9"/>
  <c r="BE1986" i="9"/>
  <c r="BE2022" i="9"/>
  <c r="BE2034" i="9"/>
  <c r="BE2067" i="9"/>
  <c r="BE2068" i="9"/>
  <c r="BE757" i="9"/>
  <c r="BE773" i="9"/>
  <c r="BE1047" i="9"/>
  <c r="BE1104" i="9"/>
  <c r="BE1113" i="9"/>
  <c r="BE1244" i="9"/>
  <c r="BE1250" i="9"/>
  <c r="BE1355" i="9"/>
  <c r="BE1357" i="9"/>
  <c r="BE1375" i="9"/>
  <c r="BE1376" i="9"/>
  <c r="BE1402" i="9"/>
  <c r="BE1440" i="9"/>
  <c r="BE1534" i="9"/>
  <c r="BE1536" i="9"/>
  <c r="BE1625" i="9"/>
  <c r="BE1658" i="9"/>
  <c r="BE1664" i="9"/>
  <c r="BE1898" i="9"/>
  <c r="BE1907" i="9"/>
  <c r="BE2020" i="9"/>
  <c r="BE2023" i="9"/>
  <c r="BE2025" i="9"/>
  <c r="BE2029" i="9"/>
  <c r="J91" i="8"/>
  <c r="F94" i="8"/>
  <c r="E110" i="8"/>
  <c r="BE125" i="8"/>
  <c r="BE131" i="8"/>
  <c r="BE141" i="8"/>
  <c r="BE145" i="8"/>
  <c r="BE153" i="8"/>
  <c r="BE146" i="8"/>
  <c r="BE157" i="8"/>
  <c r="BE137" i="8"/>
  <c r="BE152" i="8"/>
  <c r="E85" i="7"/>
  <c r="BE130" i="7"/>
  <c r="BE131" i="7"/>
  <c r="BE132" i="7"/>
  <c r="J93" i="7"/>
  <c r="F96" i="7"/>
  <c r="BE129" i="7"/>
  <c r="BE133" i="7"/>
  <c r="BE134" i="7"/>
  <c r="BE135" i="7"/>
  <c r="BE136" i="7"/>
  <c r="BE137" i="7"/>
  <c r="BE139" i="7"/>
  <c r="BE141" i="7"/>
  <c r="BE131" i="6"/>
  <c r="F96" i="6"/>
  <c r="E85" i="6"/>
  <c r="J122" i="6"/>
  <c r="BE130" i="6"/>
  <c r="BE132" i="6"/>
  <c r="BE134" i="6"/>
  <c r="BE139" i="6"/>
  <c r="BE141" i="6"/>
  <c r="BE136" i="6"/>
  <c r="BE138" i="6"/>
  <c r="BE133" i="6"/>
  <c r="BE135" i="6"/>
  <c r="BE143" i="6"/>
  <c r="E85" i="5"/>
  <c r="J93" i="5"/>
  <c r="BE134" i="5"/>
  <c r="BE136" i="5"/>
  <c r="BE138" i="5"/>
  <c r="F96" i="5"/>
  <c r="BE131" i="5"/>
  <c r="BE135" i="5"/>
  <c r="BE140" i="5"/>
  <c r="BE130" i="5"/>
  <c r="BE133" i="5"/>
  <c r="J123" i="4"/>
  <c r="BE134" i="4"/>
  <c r="BE136" i="4"/>
  <c r="BE139" i="4"/>
  <c r="J130" i="3"/>
  <c r="J101" i="3" s="1"/>
  <c r="BE131" i="4"/>
  <c r="BE132" i="4"/>
  <c r="E115" i="4"/>
  <c r="BE141" i="4"/>
  <c r="BE145" i="4"/>
  <c r="F96" i="4"/>
  <c r="BE137" i="4"/>
  <c r="BE140" i="4"/>
  <c r="BE142" i="4"/>
  <c r="BE144" i="4"/>
  <c r="BE151" i="4"/>
  <c r="BE133" i="4"/>
  <c r="BE135" i="4"/>
  <c r="BE138" i="4"/>
  <c r="BE143" i="4"/>
  <c r="BE147" i="4"/>
  <c r="BE149" i="4"/>
  <c r="BE133" i="3"/>
  <c r="BE135" i="3"/>
  <c r="J414" i="2"/>
  <c r="J106" i="2"/>
  <c r="J93" i="3"/>
  <c r="BE141" i="3"/>
  <c r="BE136" i="3"/>
  <c r="BE142" i="3"/>
  <c r="BE144" i="3"/>
  <c r="BE157" i="3"/>
  <c r="BE158" i="3"/>
  <c r="BE145" i="3"/>
  <c r="BE146" i="3"/>
  <c r="BE147" i="3"/>
  <c r="BE150" i="3"/>
  <c r="BE155" i="3"/>
  <c r="BE161" i="3"/>
  <c r="J145" i="2"/>
  <c r="J101" i="2" s="1"/>
  <c r="E85" i="3"/>
  <c r="BE131" i="3"/>
  <c r="BE132" i="3"/>
  <c r="BE134" i="3"/>
  <c r="BE153" i="3"/>
  <c r="BE139" i="3"/>
  <c r="BE148" i="3"/>
  <c r="BE151" i="3"/>
  <c r="BE152" i="3"/>
  <c r="BE156" i="3"/>
  <c r="BE160" i="3"/>
  <c r="BE163" i="3"/>
  <c r="F96" i="3"/>
  <c r="BE137" i="3"/>
  <c r="BE138" i="3"/>
  <c r="BE140" i="3"/>
  <c r="BE143" i="3"/>
  <c r="BE143" i="2"/>
  <c r="BE146" i="2"/>
  <c r="BE162" i="2"/>
  <c r="BE287" i="2"/>
  <c r="E124" i="2"/>
  <c r="BE141" i="2"/>
  <c r="BE176" i="2"/>
  <c r="BE225" i="2"/>
  <c r="BE356" i="2"/>
  <c r="BE387" i="2"/>
  <c r="BE392" i="2"/>
  <c r="BE347" i="2"/>
  <c r="BE403" i="2"/>
  <c r="F94" i="2"/>
  <c r="BE397" i="2"/>
  <c r="J91" i="2"/>
  <c r="BE177" i="2"/>
  <c r="BE493" i="2"/>
  <c r="BE313" i="2"/>
  <c r="BE325" i="2"/>
  <c r="BE369" i="2"/>
  <c r="BE221" i="2"/>
  <c r="BE227" i="2"/>
  <c r="BE337" i="2"/>
  <c r="BE341" i="2"/>
  <c r="BE358" i="2"/>
  <c r="BE391" i="2"/>
  <c r="BE393" i="2"/>
  <c r="BE395" i="2"/>
  <c r="BE407" i="2"/>
  <c r="BE409" i="2"/>
  <c r="BE458" i="2"/>
  <c r="BE473" i="2"/>
  <c r="BE415" i="2"/>
  <c r="BE431" i="2"/>
  <c r="BE438" i="2"/>
  <c r="BE442" i="2"/>
  <c r="BE454" i="2"/>
  <c r="BE462" i="2"/>
  <c r="BE312" i="2"/>
  <c r="BE339" i="2"/>
  <c r="BE191" i="2"/>
  <c r="BE209" i="2"/>
  <c r="BE265" i="2"/>
  <c r="BE412" i="2"/>
  <c r="BE421" i="2"/>
  <c r="BE444" i="2"/>
  <c r="BE466" i="2"/>
  <c r="BE468" i="2"/>
  <c r="BE491" i="2"/>
  <c r="BE497" i="2"/>
  <c r="BE169" i="2"/>
  <c r="BE195" i="2"/>
  <c r="BE202" i="2"/>
  <c r="BE210" i="2"/>
  <c r="BE219" i="2"/>
  <c r="BE223" i="2"/>
  <c r="BE267" i="2"/>
  <c r="BE269" i="2"/>
  <c r="BE318" i="2"/>
  <c r="BE323" i="2"/>
  <c r="BE335" i="2"/>
  <c r="BE338" i="2"/>
  <c r="BE345" i="2"/>
  <c r="BE389" i="2"/>
  <c r="BE405" i="2"/>
  <c r="BE427" i="2"/>
  <c r="BE450" i="2"/>
  <c r="BE456" i="2"/>
  <c r="BE465" i="2"/>
  <c r="BE474" i="2"/>
  <c r="BE476" i="2"/>
  <c r="BE478" i="2"/>
  <c r="BE482" i="2"/>
  <c r="BE487" i="2"/>
  <c r="BE495" i="2"/>
  <c r="BE499" i="2"/>
  <c r="BE501" i="2"/>
  <c r="BE503" i="2"/>
  <c r="BE505" i="2"/>
  <c r="BE509" i="2"/>
  <c r="BE184" i="2"/>
  <c r="BE144" i="2"/>
  <c r="BE231" i="2"/>
  <c r="BE294" i="2"/>
  <c r="BE301" i="2"/>
  <c r="BE311" i="2"/>
  <c r="BE327" i="2"/>
  <c r="BE333" i="2"/>
  <c r="BE399" i="2"/>
  <c r="BE401" i="2"/>
  <c r="BE419" i="2"/>
  <c r="BE425" i="2"/>
  <c r="BE433" i="2"/>
  <c r="BE446" i="2"/>
  <c r="BE452" i="2"/>
  <c r="BE472" i="2"/>
  <c r="BE486" i="2"/>
  <c r="BE518" i="2"/>
  <c r="BE520" i="2"/>
  <c r="BE522" i="2"/>
  <c r="BE526" i="2"/>
  <c r="BE529" i="2"/>
  <c r="BE530" i="2"/>
  <c r="BE535" i="2"/>
  <c r="BE554" i="2"/>
  <c r="BE564" i="2"/>
  <c r="BE572" i="2"/>
  <c r="BE581" i="2"/>
  <c r="BE585" i="2"/>
  <c r="BE587" i="2"/>
  <c r="BE599" i="2"/>
  <c r="BE608" i="2"/>
  <c r="BE612" i="2"/>
  <c r="BE614" i="2"/>
  <c r="BE635" i="2"/>
  <c r="BE637" i="2"/>
  <c r="BE639" i="2"/>
  <c r="BE640" i="2"/>
  <c r="BE139" i="2"/>
  <c r="BE212" i="2"/>
  <c r="BE248" i="2"/>
  <c r="BE306" i="2"/>
  <c r="BE331" i="2"/>
  <c r="BE336" i="2"/>
  <c r="BE514" i="2"/>
  <c r="BE532" i="2"/>
  <c r="BE533" i="2"/>
  <c r="BE540" i="2"/>
  <c r="BE541" i="2"/>
  <c r="BE546" i="2"/>
  <c r="BE552" i="2"/>
  <c r="BE556" i="2"/>
  <c r="BE566" i="2"/>
  <c r="BE570" i="2"/>
  <c r="BE577" i="2"/>
  <c r="BE579" i="2"/>
  <c r="BE583" i="2"/>
  <c r="BE589" i="2"/>
  <c r="BE591" i="2"/>
  <c r="BE593" i="2"/>
  <c r="BE595" i="2"/>
  <c r="BE597" i="2"/>
  <c r="BE620" i="2"/>
  <c r="BE622" i="2"/>
  <c r="BE624" i="2"/>
  <c r="BE625" i="2"/>
  <c r="BE626" i="2"/>
  <c r="BE628" i="2"/>
  <c r="BE632" i="2"/>
  <c r="F37" i="2"/>
  <c r="BB96" i="1"/>
  <c r="F38" i="10"/>
  <c r="BC106" i="1"/>
  <c r="F38" i="11"/>
  <c r="BC107" i="1" s="1"/>
  <c r="J36" i="13"/>
  <c r="AW109" i="1" s="1"/>
  <c r="F39" i="14"/>
  <c r="BD110" i="1" s="1"/>
  <c r="F39" i="15"/>
  <c r="BD111" i="1" s="1"/>
  <c r="F38" i="15"/>
  <c r="BC111" i="1" s="1"/>
  <c r="J32" i="12"/>
  <c r="F36" i="2"/>
  <c r="BA96" i="1" s="1"/>
  <c r="F36" i="10"/>
  <c r="BA106" i="1"/>
  <c r="F37" i="11"/>
  <c r="BB107" i="1"/>
  <c r="F37" i="12"/>
  <c r="BB108" i="1"/>
  <c r="F37" i="13"/>
  <c r="BB109" i="1"/>
  <c r="F36" i="14"/>
  <c r="BA110" i="1"/>
  <c r="F35" i="15"/>
  <c r="AZ111" i="1" s="1"/>
  <c r="F39" i="2"/>
  <c r="BD96" i="1"/>
  <c r="J36" i="10"/>
  <c r="AW106" i="1"/>
  <c r="F39" i="11"/>
  <c r="BD107" i="1"/>
  <c r="F38" i="12"/>
  <c r="BC108" i="1"/>
  <c r="F39" i="13"/>
  <c r="BD109" i="1"/>
  <c r="J36" i="14"/>
  <c r="AW110" i="1" s="1"/>
  <c r="J35" i="15"/>
  <c r="AV111" i="1"/>
  <c r="F41" i="3"/>
  <c r="BD98" i="1"/>
  <c r="F40" i="4"/>
  <c r="BC99" i="1"/>
  <c r="F38" i="6"/>
  <c r="BA101" i="1"/>
  <c r="F41" i="6"/>
  <c r="BD101" i="1"/>
  <c r="F40" i="7"/>
  <c r="BC102" i="1" s="1"/>
  <c r="F36" i="8"/>
  <c r="BA103" i="1"/>
  <c r="F37" i="9"/>
  <c r="BB105" i="1" s="1"/>
  <c r="F40" i="3"/>
  <c r="BC98" i="1"/>
  <c r="J38" i="4"/>
  <c r="AW99" i="1"/>
  <c r="F39" i="5"/>
  <c r="BB100" i="1"/>
  <c r="F40" i="6"/>
  <c r="BC101" i="1" s="1"/>
  <c r="F39" i="7"/>
  <c r="BB102" i="1"/>
  <c r="F39" i="8"/>
  <c r="BD103" i="1" s="1"/>
  <c r="F37" i="10"/>
  <c r="BB106" i="1"/>
  <c r="F36" i="11"/>
  <c r="BA107" i="1"/>
  <c r="J36" i="12"/>
  <c r="AW108" i="1"/>
  <c r="F39" i="12"/>
  <c r="BD108" i="1" s="1"/>
  <c r="F38" i="13"/>
  <c r="BC109" i="1"/>
  <c r="F38" i="14"/>
  <c r="BC110" i="1" s="1"/>
  <c r="J36" i="2"/>
  <c r="AW96" i="1"/>
  <c r="F39" i="10"/>
  <c r="BD106" i="1"/>
  <c r="J36" i="11"/>
  <c r="AW107" i="1"/>
  <c r="F36" i="12"/>
  <c r="BA108" i="1" s="1"/>
  <c r="F36" i="13"/>
  <c r="BA109" i="1"/>
  <c r="F37" i="14"/>
  <c r="BB110" i="1" s="1"/>
  <c r="F37" i="15"/>
  <c r="BB111" i="1"/>
  <c r="F39" i="3"/>
  <c r="BB98" i="1"/>
  <c r="F41" i="4"/>
  <c r="BD99" i="1"/>
  <c r="F38" i="5"/>
  <c r="BA100" i="1" s="1"/>
  <c r="J38" i="5"/>
  <c r="AW100" i="1"/>
  <c r="J38" i="6"/>
  <c r="AW101" i="1" s="1"/>
  <c r="J38" i="7"/>
  <c r="AW102" i="1"/>
  <c r="F41" i="7"/>
  <c r="BD102" i="1"/>
  <c r="F38" i="8"/>
  <c r="BC103" i="1"/>
  <c r="F38" i="9"/>
  <c r="BC105" i="1" s="1"/>
  <c r="J38" i="3"/>
  <c r="AW98" i="1"/>
  <c r="F39" i="4"/>
  <c r="BB99" i="1" s="1"/>
  <c r="F40" i="5"/>
  <c r="BC100" i="1"/>
  <c r="F39" i="6"/>
  <c r="BB101" i="1"/>
  <c r="J36" i="8"/>
  <c r="AW103" i="1"/>
  <c r="F36" i="9"/>
  <c r="BA105" i="1" s="1"/>
  <c r="F38" i="2"/>
  <c r="BC96" i="1" s="1"/>
  <c r="J36" i="9"/>
  <c r="AW105" i="1" s="1"/>
  <c r="AS95" i="1"/>
  <c r="AS94" i="1"/>
  <c r="F38" i="3"/>
  <c r="BA98" i="1"/>
  <c r="F38" i="4"/>
  <c r="BA99" i="1"/>
  <c r="F41" i="5"/>
  <c r="BD100" i="1" s="1"/>
  <c r="F38" i="7"/>
  <c r="BA102" i="1"/>
  <c r="F37" i="8"/>
  <c r="BB103" i="1" s="1"/>
  <c r="F39" i="9"/>
  <c r="BD105" i="1"/>
  <c r="BK203" i="13" l="1"/>
  <c r="J203" i="13" s="1"/>
  <c r="J108" i="13" s="1"/>
  <c r="BK126" i="14"/>
  <c r="J126" i="14" s="1"/>
  <c r="J98" i="14" s="1"/>
  <c r="BK1068" i="9"/>
  <c r="J1068" i="9" s="1"/>
  <c r="J109" i="9" s="1"/>
  <c r="BK128" i="11"/>
  <c r="J128" i="11" s="1"/>
  <c r="J32" i="11" s="1"/>
  <c r="BK148" i="9"/>
  <c r="J148" i="9" s="1"/>
  <c r="J99" i="9" s="1"/>
  <c r="P413" i="2"/>
  <c r="T139" i="13"/>
  <c r="R125" i="10"/>
  <c r="T128" i="11"/>
  <c r="P125" i="10"/>
  <c r="AU106" i="1" s="1"/>
  <c r="P128" i="11"/>
  <c r="AU107" i="1" s="1"/>
  <c r="T1068" i="9"/>
  <c r="R129" i="3"/>
  <c r="P125" i="15"/>
  <c r="P124" i="15"/>
  <c r="AU111" i="1" s="1"/>
  <c r="BK139" i="13"/>
  <c r="J139" i="13" s="1"/>
  <c r="J99" i="13" s="1"/>
  <c r="T413" i="2"/>
  <c r="BK137" i="2"/>
  <c r="J137" i="2"/>
  <c r="J99" i="2"/>
  <c r="P129" i="3"/>
  <c r="AU98" i="1" s="1"/>
  <c r="P1068" i="9"/>
  <c r="R1068" i="9"/>
  <c r="R139" i="13"/>
  <c r="P137" i="2"/>
  <c r="P136" i="2" s="1"/>
  <c r="AU96" i="1" s="1"/>
  <c r="R413" i="2"/>
  <c r="P203" i="13"/>
  <c r="P138" i="13" s="1"/>
  <c r="AU109" i="1" s="1"/>
  <c r="R137" i="2"/>
  <c r="R136" i="2" s="1"/>
  <c r="P128" i="6"/>
  <c r="AU101" i="1"/>
  <c r="P148" i="9"/>
  <c r="P147" i="9" s="1"/>
  <c r="AU105" i="1" s="1"/>
  <c r="R128" i="11"/>
  <c r="R126" i="14"/>
  <c r="T148" i="9"/>
  <c r="T147" i="9" s="1"/>
  <c r="T203" i="13"/>
  <c r="T137" i="2"/>
  <c r="T136" i="2" s="1"/>
  <c r="BK129" i="3"/>
  <c r="J129" i="3"/>
  <c r="J100" i="3"/>
  <c r="T125" i="15"/>
  <c r="T124" i="15" s="1"/>
  <c r="R203" i="13"/>
  <c r="R148" i="9"/>
  <c r="R147" i="9"/>
  <c r="P128" i="5"/>
  <c r="AU100" i="1"/>
  <c r="BK413" i="2"/>
  <c r="J413" i="2" s="1"/>
  <c r="J105" i="2" s="1"/>
  <c r="AG108" i="1"/>
  <c r="BK127" i="7"/>
  <c r="J127" i="7" s="1"/>
  <c r="J100" i="7" s="1"/>
  <c r="BK128" i="5"/>
  <c r="J128" i="5"/>
  <c r="J100" i="5"/>
  <c r="BK128" i="6"/>
  <c r="J128" i="6"/>
  <c r="J100" i="6" s="1"/>
  <c r="BK129" i="4"/>
  <c r="J129" i="4"/>
  <c r="J100" i="4"/>
  <c r="BK125" i="15"/>
  <c r="J125" i="15" s="1"/>
  <c r="J99" i="15" s="1"/>
  <c r="BK138" i="13"/>
  <c r="J138" i="13"/>
  <c r="J32" i="13" s="1"/>
  <c r="AG109" i="1" s="1"/>
  <c r="AG107" i="1"/>
  <c r="J98" i="11"/>
  <c r="BK147" i="9"/>
  <c r="J147" i="9" s="1"/>
  <c r="J32" i="9" s="1"/>
  <c r="AG105" i="1" s="1"/>
  <c r="BK122" i="8"/>
  <c r="J122" i="8"/>
  <c r="J98" i="8"/>
  <c r="J37" i="3"/>
  <c r="AV98" i="1" s="1"/>
  <c r="AT98" i="1" s="1"/>
  <c r="F35" i="12"/>
  <c r="AZ108" i="1" s="1"/>
  <c r="J35" i="2"/>
  <c r="AV96" i="1" s="1"/>
  <c r="AT96" i="1" s="1"/>
  <c r="J37" i="4"/>
  <c r="AV99" i="1"/>
  <c r="AT99" i="1"/>
  <c r="J32" i="10"/>
  <c r="AG106" i="1"/>
  <c r="F36" i="15"/>
  <c r="BA111" i="1" s="1"/>
  <c r="BA104" i="1" s="1"/>
  <c r="AW104" i="1" s="1"/>
  <c r="J37" i="5"/>
  <c r="AV100" i="1"/>
  <c r="AT100" i="1"/>
  <c r="J35" i="8"/>
  <c r="AV103" i="1" s="1"/>
  <c r="AT103" i="1" s="1"/>
  <c r="J32" i="14"/>
  <c r="AG110" i="1"/>
  <c r="BB104" i="1"/>
  <c r="AX104" i="1" s="1"/>
  <c r="BC104" i="1"/>
  <c r="AY104" i="1" s="1"/>
  <c r="F37" i="4"/>
  <c r="AZ99" i="1"/>
  <c r="F35" i="9"/>
  <c r="AZ105" i="1" s="1"/>
  <c r="F37" i="5"/>
  <c r="AZ100" i="1"/>
  <c r="BC97" i="1"/>
  <c r="AY97" i="1"/>
  <c r="J35" i="10"/>
  <c r="AV106" i="1" s="1"/>
  <c r="AT106" i="1" s="1"/>
  <c r="F37" i="6"/>
  <c r="AZ101" i="1"/>
  <c r="F35" i="8"/>
  <c r="AZ103" i="1"/>
  <c r="J35" i="14"/>
  <c r="AV110" i="1" s="1"/>
  <c r="AT110" i="1" s="1"/>
  <c r="F37" i="3"/>
  <c r="AZ98" i="1"/>
  <c r="F35" i="10"/>
  <c r="AZ106" i="1" s="1"/>
  <c r="F35" i="2"/>
  <c r="AZ96" i="1" s="1"/>
  <c r="BA97" i="1"/>
  <c r="AW97" i="1"/>
  <c r="J35" i="13"/>
  <c r="AV109" i="1"/>
  <c r="AT109" i="1" s="1"/>
  <c r="BD97" i="1"/>
  <c r="J35" i="12"/>
  <c r="AV108" i="1"/>
  <c r="AT108" i="1"/>
  <c r="AN108" i="1"/>
  <c r="F37" i="7"/>
  <c r="AZ102" i="1" s="1"/>
  <c r="F35" i="13"/>
  <c r="AZ109" i="1"/>
  <c r="J37" i="6"/>
  <c r="AV101" i="1"/>
  <c r="AT101" i="1" s="1"/>
  <c r="BD104" i="1"/>
  <c r="BB97" i="1"/>
  <c r="AX97" i="1"/>
  <c r="F35" i="11"/>
  <c r="AZ107" i="1" s="1"/>
  <c r="J37" i="7"/>
  <c r="AV102" i="1" s="1"/>
  <c r="AT102" i="1" s="1"/>
  <c r="J36" i="15"/>
  <c r="AW111" i="1"/>
  <c r="AT111" i="1" s="1"/>
  <c r="J35" i="9"/>
  <c r="AV105" i="1" s="1"/>
  <c r="AT105" i="1" s="1"/>
  <c r="J35" i="11"/>
  <c r="AV107" i="1"/>
  <c r="AT107" i="1"/>
  <c r="AN107" i="1"/>
  <c r="F35" i="14"/>
  <c r="AZ110" i="1"/>
  <c r="R138" i="13" l="1"/>
  <c r="T138" i="13"/>
  <c r="BK136" i="2"/>
  <c r="J136" i="2"/>
  <c r="BK124" i="15"/>
  <c r="J124" i="15"/>
  <c r="J98" i="15" s="1"/>
  <c r="AN110" i="1"/>
  <c r="AN109" i="1"/>
  <c r="J41" i="14"/>
  <c r="J98" i="13"/>
  <c r="J41" i="13"/>
  <c r="J41" i="12"/>
  <c r="AN106" i="1"/>
  <c r="J41" i="11"/>
  <c r="AN105" i="1"/>
  <c r="J98" i="9"/>
  <c r="J41" i="10"/>
  <c r="J41" i="9"/>
  <c r="AU97" i="1"/>
  <c r="AU104" i="1"/>
  <c r="J34" i="6"/>
  <c r="AG101" i="1"/>
  <c r="J34" i="4"/>
  <c r="AG99" i="1" s="1"/>
  <c r="J32" i="2"/>
  <c r="AG96" i="1"/>
  <c r="J34" i="5"/>
  <c r="AG100" i="1"/>
  <c r="J34" i="7"/>
  <c r="AG102" i="1" s="1"/>
  <c r="J34" i="3"/>
  <c r="AG98" i="1"/>
  <c r="BB95" i="1"/>
  <c r="AX95" i="1"/>
  <c r="BD95" i="1"/>
  <c r="BC95" i="1"/>
  <c r="AY95" i="1" s="1"/>
  <c r="AZ104" i="1"/>
  <c r="AV104" i="1" s="1"/>
  <c r="AT104" i="1" s="1"/>
  <c r="AZ97" i="1"/>
  <c r="AV97" i="1"/>
  <c r="AT97" i="1"/>
  <c r="BA95" i="1"/>
  <c r="AW95" i="1" s="1"/>
  <c r="J32" i="8"/>
  <c r="AG103" i="1"/>
  <c r="AN103" i="1" s="1"/>
  <c r="J41" i="2" l="1"/>
  <c r="J43" i="3"/>
  <c r="J43" i="7"/>
  <c r="J43" i="4"/>
  <c r="J43" i="5"/>
  <c r="J43" i="6"/>
  <c r="J98" i="2"/>
  <c r="J41" i="8"/>
  <c r="AN98" i="1"/>
  <c r="AN96" i="1"/>
  <c r="AN99" i="1"/>
  <c r="AN100" i="1"/>
  <c r="AN101" i="1"/>
  <c r="AN102" i="1"/>
  <c r="AU95" i="1"/>
  <c r="AU94" i="1"/>
  <c r="BD94" i="1"/>
  <c r="W33" i="1"/>
  <c r="AZ95" i="1"/>
  <c r="AV95" i="1"/>
  <c r="AT95" i="1"/>
  <c r="BC94" i="1"/>
  <c r="AY94" i="1" s="1"/>
  <c r="J32" i="15"/>
  <c r="AG111" i="1" s="1"/>
  <c r="AG104" i="1" s="1"/>
  <c r="AN104" i="1" s="1"/>
  <c r="AG97" i="1"/>
  <c r="BA94" i="1"/>
  <c r="W30" i="1"/>
  <c r="BB94" i="1"/>
  <c r="AX94" i="1"/>
  <c r="J41" i="15" l="1"/>
  <c r="AN111" i="1"/>
  <c r="AN97" i="1"/>
  <c r="AG95" i="1"/>
  <c r="AG94" i="1"/>
  <c r="AK26" i="1" s="1"/>
  <c r="W32" i="1"/>
  <c r="W31" i="1"/>
  <c r="AW94" i="1"/>
  <c r="AK30" i="1" s="1"/>
  <c r="AZ94" i="1"/>
  <c r="AV94" i="1" s="1"/>
  <c r="AK29" i="1" s="1"/>
  <c r="AN95" i="1" l="1"/>
  <c r="AK35" i="1"/>
  <c r="W29" i="1"/>
  <c r="AT94" i="1"/>
  <c r="AN94" i="1" l="1"/>
</calcChain>
</file>

<file path=xl/sharedStrings.xml><?xml version="1.0" encoding="utf-8"?>
<sst xmlns="http://schemas.openxmlformats.org/spreadsheetml/2006/main" count="36968" uniqueCount="4810">
  <si>
    <t>Export Komplet</t>
  </si>
  <si>
    <t/>
  </si>
  <si>
    <t>2.0</t>
  </si>
  <si>
    <t>ZAMOK</t>
  </si>
  <si>
    <t>False</t>
  </si>
  <si>
    <t>{a04553ec-a335-49cb-920a-8e553eb5a5d3}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</si>
  <si>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</si>
  <si>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</si>
  <si>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</si>
  <si>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</si>
  <si>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</si>
  <si>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</si>
  <si>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</si>
  <si>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</si>
  <si>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ZN2024_041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</si>
  <si>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</si>
  <si>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</si>
  <si>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Varnsdorf - administrativní budova</t>
  </si>
  <si>
    <t>KSO:</t>
  </si>
  <si>
    <t>CC-CZ:</t>
  </si>
  <si>
    <t>Místo:</t>
  </si>
  <si>
    <t>Varnsdorf</t>
  </si>
  <si>
    <t>Datum:</t>
  </si>
  <si>
    <t>2. 9. 2024</t>
  </si>
  <si>
    <t>Zadavatel:</t>
  </si>
  <si>
    <t>IČ:</t>
  </si>
  <si>
    <t>Nemocnice Varnsdorf</t>
  </si>
  <si>
    <t>DIČ:</t>
  </si>
  <si>
    <t>Uchazeč:</t>
  </si>
  <si>
    <t>Vyplň údaj</t>
  </si>
  <si>
    <t>Projektant:</t>
  </si>
  <si>
    <t>ForWood - Ing. Václav Jára</t>
  </si>
  <si>
    <t>True</t>
  </si>
  <si>
    <t>Zpracovatel:</t>
  </si>
  <si>
    <t>Bc. Zuzana Kosáková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</si>
  <si>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</si>
  <si>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</si>
  <si>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</si>
  <si>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</si>
  <si>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</si>
  <si>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</si>
  <si>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</si>
  <si>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</si>
  <si>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</si>
  <si>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</si>
  <si>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</si>
  <si>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</si>
  <si>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</si>
  <si>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</si>
  <si>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</si>
  <si>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</si>
  <si>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</si>
  <si>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</si>
  <si>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</si>
  <si>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</si>
  <si>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</si>
  <si>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</si>
  <si>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</si>
  <si>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</si>
  <si>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</si>
  <si>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</si>
  <si>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</si>
  <si>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</si>
  <si>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</si>
  <si>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</si>
  <si>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</si>
  <si>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</si>
  <si>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</si>
  <si>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</si>
  <si>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</si>
  <si>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</si>
  <si>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</si>
  <si>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</si>
  <si>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</si>
  <si>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</si>
  <si>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</si>
  <si>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</si>
  <si>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</si>
  <si>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</si>
  <si>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</si>
  <si>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</si>
  <si>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Uplatnitelné náklady</t>
  </si>
  <si>
    <t>STA</t>
  </si>
  <si>
    <t>1</t>
  </si>
  <si>
    <t>{be87dca7-cd69-4161-b6d1-a05d6bcc3433}</t>
  </si>
  <si>
    <t>2</t>
  </si>
  <si>
    <t>/</t>
  </si>
  <si>
    <t>SO 701_A</t>
  </si>
  <si>
    <t>Stavební část, obálka budovy - uplatnitelné náklady</t>
  </si>
  <si>
    <t>Soupis</t>
  </si>
  <si>
    <t>{847e858b-44a8-444b-8927-aa341cfb9e35}</t>
  </si>
  <si>
    <t>SO 701_B</t>
  </si>
  <si>
    <t>Fotovoltaická elektrárna - uplatnitelné náklady</t>
  </si>
  <si>
    <t>{f641a79b-9431-4dee-af9c-61d1bd449df7}</t>
  </si>
  <si>
    <t>SO 701_006a</t>
  </si>
  <si>
    <t>AC část</t>
  </si>
  <si>
    <t>3</t>
  </si>
  <si>
    <t>{e78bbd0f-0272-49a6-9687-7f6a55c3a467}</t>
  </si>
  <si>
    <t>SO 701_006b</t>
  </si>
  <si>
    <t>DC část</t>
  </si>
  <si>
    <t>{20a88151-27ff-4ab3-9ae9-2994522651ac}</t>
  </si>
  <si>
    <t>SO 701_006c</t>
  </si>
  <si>
    <t>Konstrukce</t>
  </si>
  <si>
    <t>{d38adf24-fa36-4433-8e1b-65374497624b}</t>
  </si>
  <si>
    <t>SO 701_006d</t>
  </si>
  <si>
    <t>Střídače a panely</t>
  </si>
  <si>
    <t>{2f0f0d64-110f-4a9d-8ea8-77e7afac7750}</t>
  </si>
  <si>
    <t>SO 701_006e</t>
  </si>
  <si>
    <t>VRN</t>
  </si>
  <si>
    <t>{967961d4-25e3-45f2-b840-2be7f5dddd8a}</t>
  </si>
  <si>
    <t>SO 701_C</t>
  </si>
  <si>
    <t>Stínění - uplatnitelné náklady</t>
  </si>
  <si>
    <t>{f9ad90b4-8e9d-44d3-90a9-b4d6dba6a3fc}</t>
  </si>
  <si>
    <t>SO 002</t>
  </si>
  <si>
    <t>Neuplatnitelné náklady</t>
  </si>
  <si>
    <t>{836980a8-be93-4490-9f8d-8f40136a1109}</t>
  </si>
  <si>
    <t>SO 701_000</t>
  </si>
  <si>
    <t>Stavební část, vnitřní dispozice - neuplatnitelné náklady</t>
  </si>
  <si>
    <t>{35c0501c-c099-4b67-964f-50849ca0da38}</t>
  </si>
  <si>
    <t>SO 701_001</t>
  </si>
  <si>
    <t>Slaboproud - neuplatnitelné náklady</t>
  </si>
  <si>
    <t>{1c288cce-cd79-4a19-bb0c-f286500a4550}</t>
  </si>
  <si>
    <t>SO 701_002</t>
  </si>
  <si>
    <t>Silnoproud  - neuplatnitelné náklady</t>
  </si>
  <si>
    <t>{e506256a-b7ef-46d9-8240-7252290f1e04}</t>
  </si>
  <si>
    <t>SO 701_004</t>
  </si>
  <si>
    <t>Gastro - bufet  - neuplatnitelné náklady</t>
  </si>
  <si>
    <t>{f8bd6147-4d17-4680-8ddf-55f83e9a294b}</t>
  </si>
  <si>
    <t>SO 701_005</t>
  </si>
  <si>
    <t>ZTI vč. přípojek - neuplatnitelné náklady</t>
  </si>
  <si>
    <t>{97377c52-0d27-4009-a870-e4e8775fcd52}</t>
  </si>
  <si>
    <t>SO 701_006</t>
  </si>
  <si>
    <t>VZT  - neuplatnitelné náklady</t>
  </si>
  <si>
    <t>{1a6e4d69-8af3-4618-98d3-b6019625ecb4}</t>
  </si>
  <si>
    <t>SO 909</t>
  </si>
  <si>
    <t>VRN - neuplatnitelné náklady</t>
  </si>
  <si>
    <t>{b3adbf67-ea88-41cf-acc3-e96b16f08152}</t>
  </si>
  <si>
    <t>KRYCÍ LIST SOUPISU PRACÍ</t>
  </si>
  <si>
    <t>Objekt:</t>
  </si>
  <si>
    <t>SO 001 - Uplatnitelné náklady</t>
  </si>
  <si>
    <t>Soupis:</t>
  </si>
  <si>
    <t>SO 701_A - Stavební část, obálka budovy - uplatnitelné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</si>
  <si>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</si>
  <si>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</si>
  <si>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</si>
  <si>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</si>
  <si>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</si>
  <si>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</si>
  <si>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</si>
  <si>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</si>
  <si>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</si>
  <si>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</si>
  <si>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</si>
  <si>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</si>
  <si>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</si>
  <si>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</si>
  <si>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</si>
  <si>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</si>
  <si>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</si>
  <si>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</si>
  <si>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</si>
  <si>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</si>
  <si>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</si>
  <si>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</si>
  <si>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</si>
  <si>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</si>
  <si>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</si>
  <si>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</si>
  <si>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</si>
  <si>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</si>
  <si>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</si>
  <si>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</si>
  <si>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</si>
  <si>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</si>
  <si>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</si>
  <si>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</si>
  <si>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</si>
  <si>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</si>
  <si>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</si>
  <si>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</si>
  <si>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</si>
  <si>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</si>
  <si>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</si>
  <si>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</si>
  <si>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4</t>
  </si>
  <si>
    <t>-1450503289</t>
  </si>
  <si>
    <t>VV</t>
  </si>
  <si>
    <t>(25,96+16,165)*1,0*1,0*0,2   "20% ručně</t>
  </si>
  <si>
    <t>132251101</t>
  </si>
  <si>
    <t>Hloubení rýh nezapažených š do 800 mm v hornině třídy těžitelnosti I skupiny 3 objem do 20 m3 strojně</t>
  </si>
  <si>
    <t>426567903</t>
  </si>
  <si>
    <t>(25,96+16,165)*1,0*1,0*0,8   "20% ručně</t>
  </si>
  <si>
    <t>174111102</t>
  </si>
  <si>
    <t>Zásyp v uzavřených prostorech sypaninou se zhutněním ručně</t>
  </si>
  <si>
    <t>CS ÚRS 2024 01</t>
  </si>
  <si>
    <t>-365640842</t>
  </si>
  <si>
    <t>174151102</t>
  </si>
  <si>
    <t>Zásyp v prostoru s omezeným pohybem stroje sypaninou se zhutněním</t>
  </si>
  <si>
    <t>1587717719</t>
  </si>
  <si>
    <t>6</t>
  </si>
  <si>
    <t>Úpravy povrchů, podlahy a osazování výplní</t>
  </si>
  <si>
    <t>5</t>
  </si>
  <si>
    <t>612325302</t>
  </si>
  <si>
    <t>Vápenocementová štuková omítka ostění nebo nadpraží</t>
  </si>
  <si>
    <t>m2</t>
  </si>
  <si>
    <t>-158806852</t>
  </si>
  <si>
    <t>0,3*(1,5*3*3+1,805+2,45*2)   "1PP</t>
  </si>
  <si>
    <t>0,45*(2,1*2+1,53)</t>
  </si>
  <si>
    <t>0,51*(2,35*2+0,85+2,61+2,34*2)</t>
  </si>
  <si>
    <t>Mezisoučet</t>
  </si>
  <si>
    <t>0,64*(4,79+1,42*2+4,09+2,03*2)  "1NP</t>
  </si>
  <si>
    <t>0,64*(1,72+6,105)+0,75*1,72</t>
  </si>
  <si>
    <t>0,75*2,7+0,48*((6,025+2,7)+(1,55+1,98*2)*3)</t>
  </si>
  <si>
    <t>0,48*(1,55+1,98*2)*7</t>
  </si>
  <si>
    <t>0,3*(1,55+3,28*2)</t>
  </si>
  <si>
    <t>0,48*(1,55+1,98*2)*17</t>
  </si>
  <si>
    <t>0,48*(1,42+2,9*2)</t>
  </si>
  <si>
    <t>Součet</t>
  </si>
  <si>
    <t>621151001</t>
  </si>
  <si>
    <t>Penetrační akrylátový nátěr vnějších pastovitých tenkovrstvých omítek podhledů</t>
  </si>
  <si>
    <t>1772395434</t>
  </si>
  <si>
    <t>měřeno digitálně</t>
  </si>
  <si>
    <t>30,57  "vstup</t>
  </si>
  <si>
    <t>33,19   "spodní část balkonu</t>
  </si>
  <si>
    <t>(0,05+0,16+0,05)*(1,54*2+22,805)   "boky</t>
  </si>
  <si>
    <t>58,47   "1.18 - S08 V2</t>
  </si>
  <si>
    <t>7</t>
  </si>
  <si>
    <t>621241111</t>
  </si>
  <si>
    <t>Montáž kontaktního zateplení vnějších podhledů lepením a mechanickým kotvením desek kalcium-silikátových tl do 80 mm</t>
  </si>
  <si>
    <t>-1620515402</t>
  </si>
  <si>
    <t>S.04</t>
  </si>
  <si>
    <t>8</t>
  </si>
  <si>
    <t>M</t>
  </si>
  <si>
    <t>28376803</t>
  </si>
  <si>
    <t>deska fenolická tepelně izolační fasádní λ=0,020 tl 50mm</t>
  </si>
  <si>
    <t>-1243095114</t>
  </si>
  <si>
    <t>9</t>
  </si>
  <si>
    <t>621251107</t>
  </si>
  <si>
    <t>Příplatek k cenám kontaktního zateplení podhledů za zápustnou montáž a použití  použití tepelněizolačních zátek z fenolické pěny</t>
  </si>
  <si>
    <t>1636184387</t>
  </si>
  <si>
    <t>10</t>
  </si>
  <si>
    <t>621531022</t>
  </si>
  <si>
    <t>Tenkovrstvá silikonová zrnitá omítka zrnitost 2,0 mm vnějších podhledů</t>
  </si>
  <si>
    <t>1078731860</t>
  </si>
  <si>
    <t>11</t>
  </si>
  <si>
    <t>622121100</t>
  </si>
  <si>
    <t>Zatření spár vápennou u maltou vnějších stěn z cihel</t>
  </si>
  <si>
    <t>-879617299</t>
  </si>
  <si>
    <t>(9,7+3,455*2)*2,7   "1PP</t>
  </si>
  <si>
    <t>-(1,5*1,5*2+1,805*2,45)</t>
  </si>
  <si>
    <t>622151001</t>
  </si>
  <si>
    <t>Penetrační akrylátový nátěr vnějších pastovitých tenkovrstvých omítek stěn</t>
  </si>
  <si>
    <t>1822842367</t>
  </si>
  <si>
    <t>113,62   "JV</t>
  </si>
  <si>
    <t>45,45   "JZ</t>
  </si>
  <si>
    <t>122,41   "SZ</t>
  </si>
  <si>
    <t>95,86   "SV</t>
  </si>
  <si>
    <t>13</t>
  </si>
  <si>
    <t>622151021</t>
  </si>
  <si>
    <t>Penetrační akrylátový nátěr vnějších mozaikových tenkovrstvých omítek stěn</t>
  </si>
  <si>
    <t>-965191205</t>
  </si>
  <si>
    <t>22     "JV</t>
  </si>
  <si>
    <t>11     "JZ</t>
  </si>
  <si>
    <t>8    "SV</t>
  </si>
  <si>
    <t>11    "SZ</t>
  </si>
  <si>
    <t>14</t>
  </si>
  <si>
    <t>622211031</t>
  </si>
  <si>
    <t>Montáž kontaktního zateplení vnějších stěn lepením a mechanickým kotvením polystyrénových desek  do betonu a zdiva tl přes 120 do 160 mm</t>
  </si>
  <si>
    <t>1244456010</t>
  </si>
  <si>
    <t>15</t>
  </si>
  <si>
    <t>28376425</t>
  </si>
  <si>
    <t>deska z polystyrénu XPS, hrana polodrážková a hladký povrch 300kPA tl 160mm</t>
  </si>
  <si>
    <t>1299997159</t>
  </si>
  <si>
    <t>52,8*1,05 'Přepočtené koeficientem množství</t>
  </si>
  <si>
    <t>16</t>
  </si>
  <si>
    <t>622211032</t>
  </si>
  <si>
    <t>Montáž kontaktního zateplení vnějších stěn lepením a mechanickým kotvením polystyrénových desek do pórobetonu tl přes 120 do 160 mm</t>
  </si>
  <si>
    <t>-961248678</t>
  </si>
  <si>
    <t>17</t>
  </si>
  <si>
    <t>28375952</t>
  </si>
  <si>
    <t>deska EPS 70 fasádní λ=0,039 tl 160mm</t>
  </si>
  <si>
    <t>-1027888432</t>
  </si>
  <si>
    <t>377,34*1,05 'Přepočtené koeficientem množství</t>
  </si>
  <si>
    <t>18</t>
  </si>
  <si>
    <t>622251101</t>
  </si>
  <si>
    <t>Příplatek k cenám kontaktního zateplení vnějších stěn za zápustnou montáž a použití tepelněizolačních zátek z polystyrenu</t>
  </si>
  <si>
    <t>1380694389</t>
  </si>
  <si>
    <t>52+377,34</t>
  </si>
  <si>
    <t>19</t>
  </si>
  <si>
    <t>622252001</t>
  </si>
  <si>
    <t>Montáž profilů kontaktního zateplení připevněných mechanicky</t>
  </si>
  <si>
    <t>m</t>
  </si>
  <si>
    <t>-1398930490</t>
  </si>
  <si>
    <t>((25,96-3,145)+14,535)*2</t>
  </si>
  <si>
    <t>20</t>
  </si>
  <si>
    <t>59051653</t>
  </si>
  <si>
    <t>profil zakládací Al tl 0,7mm pro ETICS pro izolant tl 160mm</t>
  </si>
  <si>
    <t>1307341127</t>
  </si>
  <si>
    <t>74,7*1,05 'Přepočtené koeficientem množství</t>
  </si>
  <si>
    <t>622252002</t>
  </si>
  <si>
    <t>Montáž profilů kontaktního zateplení lepených</t>
  </si>
  <si>
    <t>-615532187</t>
  </si>
  <si>
    <t>247,305*2</t>
  </si>
  <si>
    <t>78,675*2</t>
  </si>
  <si>
    <t>22</t>
  </si>
  <si>
    <t>59051476</t>
  </si>
  <si>
    <t>profil začišťovací PVC 9mm s výztužnou tkaninou pro ostění ETICS</t>
  </si>
  <si>
    <t>622563549</t>
  </si>
  <si>
    <t>(1,5*3*3+1,805+2,45*2)   "1PP</t>
  </si>
  <si>
    <t>(2,1*2+1,53)</t>
  </si>
  <si>
    <t>(2,35*2+0,85+2,61+2,34*2)</t>
  </si>
  <si>
    <t>(4,79+1,42*2+4,09+2,03*2)  "1NP</t>
  </si>
  <si>
    <t>(1,72+6,105)+0,75*1,72</t>
  </si>
  <si>
    <t>2,7+((6,025+2,7)+(1,55+1,98*2)*3)</t>
  </si>
  <si>
    <t>(1,55+1,98*2)*7</t>
  </si>
  <si>
    <t>(1,55+3,28*2)</t>
  </si>
  <si>
    <t>(1,55+1,98*2)*17</t>
  </si>
  <si>
    <t>(1,42+2,9*2)</t>
  </si>
  <si>
    <t>247,305*1,1 'Přepočtené koeficientem množství</t>
  </si>
  <si>
    <t>23</t>
  </si>
  <si>
    <t>59051510</t>
  </si>
  <si>
    <t>profil začišťovací s okapnicí PVC s výztužnou tkaninou pro nadpraží ETICS</t>
  </si>
  <si>
    <t>1898718590</t>
  </si>
  <si>
    <t>(1,5*3+1,805)   "1PP</t>
  </si>
  <si>
    <t>1,53</t>
  </si>
  <si>
    <t>0,85+2,61</t>
  </si>
  <si>
    <t>4,79+4,09  "1NP</t>
  </si>
  <si>
    <t>6,105</t>
  </si>
  <si>
    <t>6,025+1,55*3</t>
  </si>
  <si>
    <t>1,55*7</t>
  </si>
  <si>
    <t>1,55</t>
  </si>
  <si>
    <t>1,55*17</t>
  </si>
  <si>
    <t>1,42</t>
  </si>
  <si>
    <t>78,675*1,1 'Přepočtené koeficientem množství</t>
  </si>
  <si>
    <t>24</t>
  </si>
  <si>
    <t>59051516</t>
  </si>
  <si>
    <t>profil začišťovací PVC pro ostění vnitřních omítek</t>
  </si>
  <si>
    <t>-277377235</t>
  </si>
  <si>
    <t>25</t>
  </si>
  <si>
    <t>59051512</t>
  </si>
  <si>
    <t>profil začišťovací s okapnicí PVC s výztužnou tkaninou pro parapet ETICS</t>
  </si>
  <si>
    <t>541366250</t>
  </si>
  <si>
    <t>26</t>
  </si>
  <si>
    <t>622325102</t>
  </si>
  <si>
    <t>Oprava vnější vápenocementové hladké omítky složitosti 1 stěn v rozsahu přes 10 do 30 %</t>
  </si>
  <si>
    <t>-704558204</t>
  </si>
  <si>
    <t>měřeno digitálně - fasáda</t>
  </si>
  <si>
    <t>sokl</t>
  </si>
  <si>
    <t>13,4   "pilíře</t>
  </si>
  <si>
    <t>38,5   "vstup</t>
  </si>
  <si>
    <t>32,77   "balkon</t>
  </si>
  <si>
    <t>27</t>
  </si>
  <si>
    <t>622511112</t>
  </si>
  <si>
    <t>Tenkovrstvá akrylátová mozaiková střednězrnná omítka vnějších stěn</t>
  </si>
  <si>
    <t>-78391975</t>
  </si>
  <si>
    <t>28</t>
  </si>
  <si>
    <t>622531022</t>
  </si>
  <si>
    <t>Tenkovrstvá silikonová zrnitá omítka zrnitost 2,0 mm vnějších stěn</t>
  </si>
  <si>
    <t>804029227</t>
  </si>
  <si>
    <t>29</t>
  </si>
  <si>
    <t>631311116</t>
  </si>
  <si>
    <t>Mazanina tl přes 50 do 80 mm z betonu prostého bez zvýšených nároků na prostředí tř. C 25/30</t>
  </si>
  <si>
    <t>-1592577040</t>
  </si>
  <si>
    <t>16,42*0,06   "1.01</t>
  </si>
  <si>
    <t>16,98*0,06   "1.14</t>
  </si>
  <si>
    <t>29,6*0,06    "1.15</t>
  </si>
  <si>
    <t>30</t>
  </si>
  <si>
    <t>631311124</t>
  </si>
  <si>
    <t>Mazanina tl přes 80 do 120 mm z betonu prostého bez zvýšených nároků na prostředí tř. C 16/20</t>
  </si>
  <si>
    <t>-1784276435</t>
  </si>
  <si>
    <t>16,42*0,1   "1.01</t>
  </si>
  <si>
    <t>16,98*0,1   "1.14</t>
  </si>
  <si>
    <t>29,6*0,1    "1.15</t>
  </si>
  <si>
    <t>31</t>
  </si>
  <si>
    <t>631319171</t>
  </si>
  <si>
    <t>Příplatek k mazanině tl přes 50 do 80 mm za stržení povrchu spodní vrstvy před vložením výztuže</t>
  </si>
  <si>
    <t>-661666761</t>
  </si>
  <si>
    <t>32</t>
  </si>
  <si>
    <t>631319173</t>
  </si>
  <si>
    <t>Příplatek k mazanině tl přes 80 do 120 mm za stržení povrchu spodní vrstvy před vložením výztuže</t>
  </si>
  <si>
    <t>-2024007773</t>
  </si>
  <si>
    <t>33</t>
  </si>
  <si>
    <t>631362021</t>
  </si>
  <si>
    <t>Výztuž mazanin svařovanými sítěmi Kari</t>
  </si>
  <si>
    <t>t</t>
  </si>
  <si>
    <t>-1276946234</t>
  </si>
  <si>
    <t>16,42/6*1,25*26,64/1000*2   "1.01</t>
  </si>
  <si>
    <t>16,98/6*1,25*26,64/1000*2   "1.14</t>
  </si>
  <si>
    <t>29,6/6*1,25*26,64/1000 *2   "1.15</t>
  </si>
  <si>
    <t>34</t>
  </si>
  <si>
    <t>632481213</t>
  </si>
  <si>
    <t>Separační vrstva z PE fólie</t>
  </si>
  <si>
    <t>1555581487</t>
  </si>
  <si>
    <t>16,42   "1.01</t>
  </si>
  <si>
    <t>16,98   "1.14</t>
  </si>
  <si>
    <t>29,6    "1.15</t>
  </si>
  <si>
    <t>35</t>
  </si>
  <si>
    <t>632481215</t>
  </si>
  <si>
    <t>Separační vrstva z geotextilie</t>
  </si>
  <si>
    <t>2086076571</t>
  </si>
  <si>
    <t>212,0   "b.17</t>
  </si>
  <si>
    <t>36</t>
  </si>
  <si>
    <t>634112123</t>
  </si>
  <si>
    <t>Obvodová dilatace podlahovým páskem z pěnového PE s fólií mezi stěnou a mazaninou nebo potěrem v 80 mm</t>
  </si>
  <si>
    <t>1223643879</t>
  </si>
  <si>
    <t>Ostatní konstrukce a práce, bourání</t>
  </si>
  <si>
    <t>37</t>
  </si>
  <si>
    <t>941211111</t>
  </si>
  <si>
    <t>Montáž lešení řadového rámového lehkého zatížení do 200 kg/m2 š přes 0,6 do 0,9 m v do 10 m</t>
  </si>
  <si>
    <t>1407754051</t>
  </si>
  <si>
    <t>(25,96+14,535)*8,0</t>
  </si>
  <si>
    <t>(25,96+14,535)*11,0</t>
  </si>
  <si>
    <t>38</t>
  </si>
  <si>
    <t>941211211</t>
  </si>
  <si>
    <t>Příplatek k lešení řadovému rámovému lehkému š 0,9 m v přes 10 do 25 m za první a ZKD den použití</t>
  </si>
  <si>
    <t>653312041</t>
  </si>
  <si>
    <t>769,405*30*2   "předpokládaná doba použití 2 měsíce</t>
  </si>
  <si>
    <t>39</t>
  </si>
  <si>
    <t>941211322</t>
  </si>
  <si>
    <t>Odborná prohlídka lešení řadového rámového lehkého s podlahami zatížení do 200 kg/m2 š od 0,6 do 0,9 m v do 25 m pl přes 500 do 2000 m2 zakrytého sítí</t>
  </si>
  <si>
    <t>kus</t>
  </si>
  <si>
    <t>-145879519</t>
  </si>
  <si>
    <t>2   "předpokládaná doba použití 2 měsíce</t>
  </si>
  <si>
    <t>40</t>
  </si>
  <si>
    <t>941211811</t>
  </si>
  <si>
    <t>Demontáž lešení řadového rámového lehkého zatížení do 200 kg/m2 š přes 0,6 do 0,9 m v do 10 m</t>
  </si>
  <si>
    <t>821457011</t>
  </si>
  <si>
    <t>41</t>
  </si>
  <si>
    <t>944511111</t>
  </si>
  <si>
    <t>Montáž ochranné sítě z textilie z umělých vláken</t>
  </si>
  <si>
    <t>-1946004372</t>
  </si>
  <si>
    <t>42</t>
  </si>
  <si>
    <t>944511211</t>
  </si>
  <si>
    <t>Příplatek k ochranné síti za první a ZKD den použití</t>
  </si>
  <si>
    <t>848573208</t>
  </si>
  <si>
    <t>43</t>
  </si>
  <si>
    <t>944511811</t>
  </si>
  <si>
    <t>Demontáž ochranné sítě z textilie z umělých vláken</t>
  </si>
  <si>
    <t>-957065875</t>
  </si>
  <si>
    <t>44</t>
  </si>
  <si>
    <t>9529011.R1</t>
  </si>
  <si>
    <t>Úklid v prostoru staveniště</t>
  </si>
  <si>
    <t>-67632973</t>
  </si>
  <si>
    <t xml:space="preserve"> 200    "předpokládané množstí</t>
  </si>
  <si>
    <t>45</t>
  </si>
  <si>
    <t>953511213.R1</t>
  </si>
  <si>
    <t>Nosný tepelně-izolační prvek Isokorb XT typ QP-V3-R0-H200-L500-5.0 dle specifikace v PD</t>
  </si>
  <si>
    <t>118703329</t>
  </si>
  <si>
    <t>3,73   "D.1.b.3</t>
  </si>
  <si>
    <t>10,705   "zastřešení vstupu</t>
  </si>
  <si>
    <t>46</t>
  </si>
  <si>
    <t>962032111</t>
  </si>
  <si>
    <t>Bourání zdiva z keramických děrovaných cihel na MVC do 1 m3</t>
  </si>
  <si>
    <t>-870903646</t>
  </si>
  <si>
    <t>1,45*0,9*0,45*3   "parapet pro dveře D46</t>
  </si>
  <si>
    <t>47</t>
  </si>
  <si>
    <t>965082941</t>
  </si>
  <si>
    <t>Odstranění násypů pod podlahami tl přes 200 mm</t>
  </si>
  <si>
    <t>-1523024044</t>
  </si>
  <si>
    <t xml:space="preserve">1,75*2,4*(1,33-0,15)   "pod podestou </t>
  </si>
  <si>
    <t>1,16*5,95*1,33/2    "pod rampou</t>
  </si>
  <si>
    <t>4,2*2,0*(1,33-0,2)/2   "pod schodištěm</t>
  </si>
  <si>
    <t>16,42*0,2   "1.01</t>
  </si>
  <si>
    <t>16,98*0,2   "1.14</t>
  </si>
  <si>
    <t>48</t>
  </si>
  <si>
    <t>968062354</t>
  </si>
  <si>
    <t>Vybourání dřevěných rámů oken dvojitých včetně křídel pl do 1 m2</t>
  </si>
  <si>
    <t>301936380</t>
  </si>
  <si>
    <t>1,19*0,6  "1PP přístřešek pro agregát</t>
  </si>
  <si>
    <t>49</t>
  </si>
  <si>
    <t>968062357</t>
  </si>
  <si>
    <t>Vybourání dřevěných rámů oken dvojitých včetně křídel pl přes 4 m2</t>
  </si>
  <si>
    <t>-349883074</t>
  </si>
  <si>
    <t>1,5*1,5*2   "O01</t>
  </si>
  <si>
    <t>1,55*1,98*19   "O02</t>
  </si>
  <si>
    <t>1,55*1,98*5   "O03</t>
  </si>
  <si>
    <t>6,105*1,72   "O04</t>
  </si>
  <si>
    <t>6,025*1,7   "O05</t>
  </si>
  <si>
    <t>4,79*1,42   "O06</t>
  </si>
  <si>
    <t>1,55*3,28   "O07</t>
  </si>
  <si>
    <t>1,05*2,45   "D02</t>
  </si>
  <si>
    <t>1,55*2,865*3   "D46</t>
  </si>
  <si>
    <t>50</t>
  </si>
  <si>
    <t>978015341</t>
  </si>
  <si>
    <t>Otlučení (osekání) vnější vápenné nebo vápenocementové omítky stupně členitosti 1 a 2 v rozsahu přes 20 do 30 %</t>
  </si>
  <si>
    <t>182275504</t>
  </si>
  <si>
    <t>51</t>
  </si>
  <si>
    <t>993111111</t>
  </si>
  <si>
    <t>Dovoz a odvoz lešení řadového do 10 km včetně naložení a složení</t>
  </si>
  <si>
    <t>-1915408184</t>
  </si>
  <si>
    <t>769,405</t>
  </si>
  <si>
    <t>52</t>
  </si>
  <si>
    <t>993111119</t>
  </si>
  <si>
    <t>Příplatek k ceně dovozu a odvozu lešení řadového ZKD 10 km přes 10 km</t>
  </si>
  <si>
    <t>-191921496</t>
  </si>
  <si>
    <t>997</t>
  </si>
  <si>
    <t>Přesun sutě</t>
  </si>
  <si>
    <t>53</t>
  </si>
  <si>
    <t>997013112</t>
  </si>
  <si>
    <t>Vnitrostaveništní doprava suti a vybouraných hmot pro budovy v přes 6 do 9 m s použitím mechanizace</t>
  </si>
  <si>
    <t>-1699079932</t>
  </si>
  <si>
    <t>54</t>
  </si>
  <si>
    <t>997013501</t>
  </si>
  <si>
    <t>Odvoz suti a vybouraných hmot na skládku nebo meziskládku do 1 km se složením</t>
  </si>
  <si>
    <t>-1227518165</t>
  </si>
  <si>
    <t>55</t>
  </si>
  <si>
    <t>997013509</t>
  </si>
  <si>
    <t>Příplatek k odvozu suti a vybouraných hmot na skládku ZKD 1 km přes 1 km</t>
  </si>
  <si>
    <t>1935025079</t>
  </si>
  <si>
    <t>54,44*14 'Přepočtené koeficientem množství</t>
  </si>
  <si>
    <t>56</t>
  </si>
  <si>
    <t>997013631</t>
  </si>
  <si>
    <t>Poplatek za uložení na skládce (skládkovné) stavebního odpadu směsného kód odpadu 17 09 04</t>
  </si>
  <si>
    <t>762556903</t>
  </si>
  <si>
    <t>54,44*0,045 'Přepočtené koeficientem množství</t>
  </si>
  <si>
    <t>57</t>
  </si>
  <si>
    <t>997013811</t>
  </si>
  <si>
    <t>Poplatek za uložení na skládce (skládkovné) stavebního odpadu dřevěného kód odpadu 17 02 01</t>
  </si>
  <si>
    <t>1944205897</t>
  </si>
  <si>
    <t>54,44*0,005 'Přepočtené koeficientem množství</t>
  </si>
  <si>
    <t>58</t>
  </si>
  <si>
    <t>997013861</t>
  </si>
  <si>
    <t>Poplatek za uložení stavebního odpadu na recyklační skládce (skládkovné) z prostého betonu kód odpadu 17 01 01</t>
  </si>
  <si>
    <t>-80517804</t>
  </si>
  <si>
    <t>54,44*0,1 'Přepočtené koeficientem množství</t>
  </si>
  <si>
    <t>59</t>
  </si>
  <si>
    <t>997013862</t>
  </si>
  <si>
    <t>Poplatek za uložení stavebního odpadu na recyklační skládce (skládkovné) z armovaného betonu kód odpadu  17 01 01</t>
  </si>
  <si>
    <t>-1336931589</t>
  </si>
  <si>
    <t>54,44*0,15 'Přepočtené koeficientem množství</t>
  </si>
  <si>
    <t>60</t>
  </si>
  <si>
    <t>997013863</t>
  </si>
  <si>
    <t>Poplatek za uložení stavebního odpadu na recyklační skládce (skládkovné) cihelného kód odpadu  17 01 02</t>
  </si>
  <si>
    <t>-2058805795</t>
  </si>
  <si>
    <t>54,44*0,04 'Přepočtené koeficientem množství</t>
  </si>
  <si>
    <t>61</t>
  </si>
  <si>
    <t>997013871</t>
  </si>
  <si>
    <t>Poplatek za uložení stavebního odpadu na recyklační skládce (skládkovné) směsného stavebního a demoličního kód odpadu  17 09 04</t>
  </si>
  <si>
    <t>1151873555</t>
  </si>
  <si>
    <t>62</t>
  </si>
  <si>
    <t>997013873</t>
  </si>
  <si>
    <t>Poplatek za uložení stavebního odpadu na recyklační skládce (skládkovné) zeminy a kamení zatříděného do Katalogu odpadů pod kódem 17 05 04</t>
  </si>
  <si>
    <t>1304956039</t>
  </si>
  <si>
    <t>54,44*0,61 'Přepočtené koeficientem množství</t>
  </si>
  <si>
    <t>63</t>
  </si>
  <si>
    <t>997013875</t>
  </si>
  <si>
    <t>Poplatek za uložení stavebního odpadu na recyklační skládce (skládkovné) asfaltového bez obsahu dehtu zatříděného do Katalogu odpadů pod kódem 17 03 02</t>
  </si>
  <si>
    <t>1902584414</t>
  </si>
  <si>
    <t>998</t>
  </si>
  <si>
    <t>Přesun hmot</t>
  </si>
  <si>
    <t>64</t>
  </si>
  <si>
    <t>998011010</t>
  </si>
  <si>
    <t>Přesun hmot pro budovy zděné s omezením mechanizace pro budovy v přes 12 do 24 m</t>
  </si>
  <si>
    <t>-1746515886</t>
  </si>
  <si>
    <t>PSV</t>
  </si>
  <si>
    <t>Práce a dodávky PSV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</si>
  <si>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</si>
  <si>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</si>
  <si>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</si>
  <si>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</si>
  <si>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</si>
  <si>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1593400466</t>
  </si>
  <si>
    <t>66</t>
  </si>
  <si>
    <t>11163150</t>
  </si>
  <si>
    <t>lak penetrační asfaltový</t>
  </si>
  <si>
    <t>520616422</t>
  </si>
  <si>
    <t>33,4*0,00033 'Přepočtené koeficientem množství</t>
  </si>
  <si>
    <t>67</t>
  </si>
  <si>
    <t>711112001</t>
  </si>
  <si>
    <t>Provedení izolace proti zemní vlhkosti svislé za studena nátěrem penetračním</t>
  </si>
  <si>
    <t>2026053891</t>
  </si>
  <si>
    <t>(13,5+14,5)*2,5    "1PP plošná sanace - Sanace 1a</t>
  </si>
  <si>
    <t>10,7+22,5+10,7+0,45+0,45+6,5+1,5   "sokl</t>
  </si>
  <si>
    <t>68</t>
  </si>
  <si>
    <t>245510.R2</t>
  </si>
  <si>
    <t>mineralizace zpevnění podkladu - koncentrát s hloubkovým ochranným účinkem, hydrofobizující a kapiláry zužující, difuzně otevřená bariéra proti negativní vlhkosti pro sjednocení savosti</t>
  </si>
  <si>
    <t>kg</t>
  </si>
  <si>
    <t>928254962</t>
  </si>
  <si>
    <t>122,8*0,205 'Přepočtené koeficientem množství</t>
  </si>
  <si>
    <t>69</t>
  </si>
  <si>
    <t>711112051</t>
  </si>
  <si>
    <t>Provedení izolace proti zemní vlhkosti svislé za studena 2x nátěr tekutou elastickou hydroizolací</t>
  </si>
  <si>
    <t>-972795442</t>
  </si>
  <si>
    <t>70</t>
  </si>
  <si>
    <t>11163002</t>
  </si>
  <si>
    <t>stěrka hydroizolační asfaltová jednosložková plněná pryžovým granulátem do spodní stavby</t>
  </si>
  <si>
    <t>237689541</t>
  </si>
  <si>
    <t>122,8*3,85 'Přepočtené koeficientem množství</t>
  </si>
  <si>
    <t>71</t>
  </si>
  <si>
    <t>7111131.R1</t>
  </si>
  <si>
    <t>Vyrovnání zdiva do líce těsnící hydroizoilační maltou se síranovzdorným pojivem, Pevnost v tlaku po 28 dnech cca 24 N/mm²</t>
  </si>
  <si>
    <t>1314115967</t>
  </si>
  <si>
    <t>vyrovnání zdiva</t>
  </si>
  <si>
    <t>72</t>
  </si>
  <si>
    <t>711131811</t>
  </si>
  <si>
    <t>Odstranění izolace proti zemní vlhkosti vodorovné</t>
  </si>
  <si>
    <t>-382090869</t>
  </si>
  <si>
    <t>73</t>
  </si>
  <si>
    <t>711141559</t>
  </si>
  <si>
    <t>Provedení izolace proti zemní vlhkosti pásy přitavením vodorovné NAIP</t>
  </si>
  <si>
    <t>-937211677</t>
  </si>
  <si>
    <t>9,7*3,5</t>
  </si>
  <si>
    <t>74</t>
  </si>
  <si>
    <t>62833158</t>
  </si>
  <si>
    <t>pás asfaltový natavitelný oxidovaný tl 4,0mm typu G200 S40 s vložkou ze skleněné tkaniny, s jemnozrnným minerálním posypem</t>
  </si>
  <si>
    <t>-1144534948</t>
  </si>
  <si>
    <t>33,95*1,1655 'Přepočtené koeficientem množství</t>
  </si>
  <si>
    <t>75</t>
  </si>
  <si>
    <t>711191011</t>
  </si>
  <si>
    <t>Provedení adhezního můstku na svislé ploše</t>
  </si>
  <si>
    <t>-1145965891</t>
  </si>
  <si>
    <t>76</t>
  </si>
  <si>
    <t>585812.R1</t>
  </si>
  <si>
    <t>Adhezní můstek - nátěr minerální hydroizolační stěrkou s vysokou odolnosti proi síranům, součinitel difuzního odporu μ cca 100, pevnost v tlaku po 28 dnech cca 28N/mm²</t>
  </si>
  <si>
    <t>-1799726341</t>
  </si>
  <si>
    <t>122,8*1,62 'Přepočtené koeficientem množství</t>
  </si>
  <si>
    <t>77</t>
  </si>
  <si>
    <t>711192202.R1</t>
  </si>
  <si>
    <t>Provedení izolace proti zemní vlhkosti hydroizolační stěrkou svislé na zdivu</t>
  </si>
  <si>
    <t>541456165</t>
  </si>
  <si>
    <t>122,8</t>
  </si>
  <si>
    <t>78</t>
  </si>
  <si>
    <t>245510.R1</t>
  </si>
  <si>
    <t>dvoukomponentní flexibilní polymerová hydroizolační stěrka, schopnost překlenovat trhliny min. 2 mm, vodotěsnost &gt; 3 bar po 28 dnech od aplikace, dolnost vůči UV záření</t>
  </si>
  <si>
    <t>4853590</t>
  </si>
  <si>
    <t>122,8*9,9 'Přepočtené koeficientem množství</t>
  </si>
  <si>
    <t>79</t>
  </si>
  <si>
    <t>998711123</t>
  </si>
  <si>
    <t>Přesun hmot tonážní pro izolace proti vodě, vlhkosti a plynům ruční v objektech v přes 12 do 24 m</t>
  </si>
  <si>
    <t>1113165429</t>
  </si>
  <si>
    <t>712</t>
  </si>
  <si>
    <t>Povlakové krytiny</t>
  </si>
  <si>
    <t>80</t>
  </si>
  <si>
    <t>712311101</t>
  </si>
  <si>
    <t>Provedení povlakové krytiny střech do 10° za studena lakem penetračním nebo asfaltovým</t>
  </si>
  <si>
    <t>1486221996</t>
  </si>
  <si>
    <t>58,47   "1.18 - S.08</t>
  </si>
  <si>
    <t>33,19   "2.13 - S.09</t>
  </si>
  <si>
    <t>81</t>
  </si>
  <si>
    <t>851655513</t>
  </si>
  <si>
    <t>P</t>
  </si>
  <si>
    <t>Poznámka k položce:_x000D_
Spotřeba 0,3-0,4kg/m2</t>
  </si>
  <si>
    <t>91,66*0,00032 'Přepočtené koeficientem množství</t>
  </si>
  <si>
    <t>82</t>
  </si>
  <si>
    <t>712341559</t>
  </si>
  <si>
    <t>Provedení povlakové krytiny střech do 10° pásy NAIP přitavením v plné ploše</t>
  </si>
  <si>
    <t>-1505077383</t>
  </si>
  <si>
    <t>83</t>
  </si>
  <si>
    <t>62853004</t>
  </si>
  <si>
    <t>pás asfaltový natavitelný modifikovaný SBS s vložkou ze skleněné tkaniny a spalitelnou PE fólií nebo jemnozrnným minerálním posypem na horním povrchu tl 4,0mm</t>
  </si>
  <si>
    <t>-602586495</t>
  </si>
  <si>
    <t>91,66*1,1655 'Přepočtené koeficientem množství</t>
  </si>
  <si>
    <t>84</t>
  </si>
  <si>
    <t>712363001</t>
  </si>
  <si>
    <t>Provedení povlakové krytiny střech do 10° termoplastickou fólií PVC rozvinutím a natažením v ploše</t>
  </si>
  <si>
    <t>-783640954</t>
  </si>
  <si>
    <t>85</t>
  </si>
  <si>
    <t>28343016</t>
  </si>
  <si>
    <t>fólie hydroizolační střešní mPVC určená ke stabilizaci přitížením a do vegetačních střech tl 2,0mm</t>
  </si>
  <si>
    <t>2068887394</t>
  </si>
  <si>
    <t>86</t>
  </si>
  <si>
    <t>712391171</t>
  </si>
  <si>
    <t>Provedení povlakové krytiny střech do 10° podkladní textilní vrstvy</t>
  </si>
  <si>
    <t>2101813764</t>
  </si>
  <si>
    <t>87</t>
  </si>
  <si>
    <t>69311175</t>
  </si>
  <si>
    <t>geotextilie PP s ÚV stabilizací 500g/m2</t>
  </si>
  <si>
    <t>-661486475</t>
  </si>
  <si>
    <t>91,66*1,155 'Přepočtené koeficientem množství</t>
  </si>
  <si>
    <t>88</t>
  </si>
  <si>
    <t>998712123</t>
  </si>
  <si>
    <t>Přesun hmot tonážní pro krytiny povlakové ruční v objektech v přes 12 do 24 m</t>
  </si>
  <si>
    <t>1020457032</t>
  </si>
  <si>
    <t>713</t>
  </si>
  <si>
    <t>Izolace tepelné</t>
  </si>
  <si>
    <t>89</t>
  </si>
  <si>
    <t>713120821</t>
  </si>
  <si>
    <t>Odstranění tepelné izolace podlah volně kladené z polystyrenu suchého tl do 100 mm</t>
  </si>
  <si>
    <t>1223837964</t>
  </si>
  <si>
    <t>16,42  "1.01</t>
  </si>
  <si>
    <t>90</t>
  </si>
  <si>
    <t>713121111</t>
  </si>
  <si>
    <t>Montáž izolace tepelné podlah volně kladenými rohožemi, pásy, dílci, deskami 1 vrstva</t>
  </si>
  <si>
    <t>-329306626</t>
  </si>
  <si>
    <t>91</t>
  </si>
  <si>
    <t>28375924</t>
  </si>
  <si>
    <t>deska EPS 200 pro konstrukce s velmi vysokým zatížením λ=0,034 tl 80mm</t>
  </si>
  <si>
    <t>-239357809</t>
  </si>
  <si>
    <t>92</t>
  </si>
  <si>
    <t>713121111.1</t>
  </si>
  <si>
    <t>1185005258</t>
  </si>
  <si>
    <t>14,97+12,96+10,26+4,91+8,78+9,35   "1PP</t>
  </si>
  <si>
    <t>4,59+32,16+3,37+1,84+6,04</t>
  </si>
  <si>
    <t>93</t>
  </si>
  <si>
    <t>1599765810</t>
  </si>
  <si>
    <t>109,23*1,05 'Přepočtené koeficientem množství</t>
  </si>
  <si>
    <t>94</t>
  </si>
  <si>
    <t>713121121</t>
  </si>
  <si>
    <t>Montáž izolace tepelné podlah volně kladenými rohožemi, pásy, dílci, deskami 2 vrstvy</t>
  </si>
  <si>
    <t>-1788136496</t>
  </si>
  <si>
    <t>212,0   "b.17 - S.03</t>
  </si>
  <si>
    <t>95</t>
  </si>
  <si>
    <t>63148107</t>
  </si>
  <si>
    <t>deska tepelně izolační minerální univerzální λ=0,038-0,039 tl 160mm</t>
  </si>
  <si>
    <t>-230524489</t>
  </si>
  <si>
    <t>212*2,1 'Přepočtené koeficientem množství</t>
  </si>
  <si>
    <t>96</t>
  </si>
  <si>
    <t>713121131</t>
  </si>
  <si>
    <t>Montáž izolace tepelné podlah parotěsné reflexní tl do 5 mm</t>
  </si>
  <si>
    <t>1830076645</t>
  </si>
  <si>
    <t>97</t>
  </si>
  <si>
    <t>28329336</t>
  </si>
  <si>
    <t>fólie PE vyztužená Al vrstvou pro parotěsnou vrstvu 160g/m2</t>
  </si>
  <si>
    <t>1486586579</t>
  </si>
  <si>
    <t>212*1,05 'Přepočtené koeficientem množství</t>
  </si>
  <si>
    <t>98</t>
  </si>
  <si>
    <t>713123211</t>
  </si>
  <si>
    <t>Montáž tepelné izolace z XPS tepelně izolačního systému základové desky svisle 1 vrstva do 100 mm</t>
  </si>
  <si>
    <t>652806226</t>
  </si>
  <si>
    <t>10,7+22,5+10,7+0,45+0,45+6,5+1,5</t>
  </si>
  <si>
    <t>99</t>
  </si>
  <si>
    <t>28376382</t>
  </si>
  <si>
    <t>deska XPS hrana polodrážková a hladký povrch 500kPA λ=0,035 tl 100mm</t>
  </si>
  <si>
    <t>-438522445</t>
  </si>
  <si>
    <t>52,8*1,08 'Přepočtené koeficientem množství</t>
  </si>
  <si>
    <t>100</t>
  </si>
  <si>
    <t>713141131</t>
  </si>
  <si>
    <t>Montáž izolace tepelné střech plochých lepené za studena plně 1 vrstva rohoží, pásů, dílců, desek</t>
  </si>
  <si>
    <t>1796708815</t>
  </si>
  <si>
    <t>101</t>
  </si>
  <si>
    <t>28375906</t>
  </si>
  <si>
    <t>deska EPS 200 pro konstrukce s velmi vysokým zatížením λ=0,034</t>
  </si>
  <si>
    <t>-1996231860</t>
  </si>
  <si>
    <t>58,47*(0,02+0,1)/2  "1.18 - S.08</t>
  </si>
  <si>
    <t>33,19*(0,02+0,05)/2   "2.13 - S.09</t>
  </si>
  <si>
    <t>4,67*1,08 'Přepočtené koeficientem množství</t>
  </si>
  <si>
    <t>102</t>
  </si>
  <si>
    <t>713191134</t>
  </si>
  <si>
    <t>Montáž izolace tepelné podlah, stropů vrchem nebo střech překrytí fólií se svařovaným spojem</t>
  </si>
  <si>
    <t>-1355743327</t>
  </si>
  <si>
    <t>270   "b.19</t>
  </si>
  <si>
    <t>103</t>
  </si>
  <si>
    <t>63150819</t>
  </si>
  <si>
    <t>fólie kontaktní difuzně propustná pro doplňkovou hydroizolační vrstvu, jednovrstvá mikrovláknitá s funkční vrstvou tl 220μm</t>
  </si>
  <si>
    <t>-585766894</t>
  </si>
  <si>
    <t>482*1,1655 'Přepočtené koeficientem množství</t>
  </si>
  <si>
    <t>104</t>
  </si>
  <si>
    <t>998713123</t>
  </si>
  <si>
    <t>Přesun hmot tonážní pro izolace tepelné ruční v objektech v přes 12 do 24 m</t>
  </si>
  <si>
    <t>1810374667</t>
  </si>
  <si>
    <t>762</t>
  </si>
  <si>
    <t>Konstrukce tesařské</t>
  </si>
  <si>
    <t>105</t>
  </si>
  <si>
    <t>762342511</t>
  </si>
  <si>
    <t>Montáž kontralatí na podklad bez tepelné izolace</t>
  </si>
  <si>
    <t>1816675944</t>
  </si>
  <si>
    <t>12,0*2  "pozn. G</t>
  </si>
  <si>
    <t>4*8,5*2   "pozn. K</t>
  </si>
  <si>
    <t>106</t>
  </si>
  <si>
    <t>60514106</t>
  </si>
  <si>
    <t>řezivo jehličnaté lať pevnostní třída S10-13 průřez 40x60mm</t>
  </si>
  <si>
    <t>1187739200</t>
  </si>
  <si>
    <t>92*0,06*0,04</t>
  </si>
  <si>
    <t>0,221*1,05 'Přepočtené koeficientem množství</t>
  </si>
  <si>
    <t>107</t>
  </si>
  <si>
    <t>762395000</t>
  </si>
  <si>
    <t>Spojovací prostředky krovů, bednění, laťování, nadstřešních konstrukcí</t>
  </si>
  <si>
    <t>746094689</t>
  </si>
  <si>
    <t>108</t>
  </si>
  <si>
    <t>762511277</t>
  </si>
  <si>
    <t>Podlahové kce podkladové z desek OSB tl 25 mm broušených na pero a drážku šroubovaných</t>
  </si>
  <si>
    <t>609792962</t>
  </si>
  <si>
    <t>20,46   "b.17</t>
  </si>
  <si>
    <t>109</t>
  </si>
  <si>
    <t>762595001</t>
  </si>
  <si>
    <t>Spojovací prostředky pro položení dřevěných podlah a zakrytí kanálů</t>
  </si>
  <si>
    <t>2070437713</t>
  </si>
  <si>
    <t>110</t>
  </si>
  <si>
    <t>998762123</t>
  </si>
  <si>
    <t>Přesun hmot tonážní pro kce tesařské ruční v objektech v přes 12 do 24 m</t>
  </si>
  <si>
    <t>1983826828</t>
  </si>
  <si>
    <t>764</t>
  </si>
  <si>
    <t>Konstrukce klempířské</t>
  </si>
  <si>
    <t>111</t>
  </si>
  <si>
    <t>7129990.R1</t>
  </si>
  <si>
    <t>Montáž držáku pro aplikaci fotovoltaických nebo solárních panelů</t>
  </si>
  <si>
    <t>ks</t>
  </si>
  <si>
    <t>-1078788545</t>
  </si>
  <si>
    <t>10*4</t>
  </si>
  <si>
    <t>16*4</t>
  </si>
  <si>
    <t>112</t>
  </si>
  <si>
    <t>42412486</t>
  </si>
  <si>
    <t>držák střešní pro falcované krytiny pro fotovoltaické konstrukce nerezový</t>
  </si>
  <si>
    <t>1476281738</t>
  </si>
  <si>
    <t>113</t>
  </si>
  <si>
    <t>764002851</t>
  </si>
  <si>
    <t>Demontáž oplechování parapetů do suti</t>
  </si>
  <si>
    <t>976282705</t>
  </si>
  <si>
    <t>1,19   "1PP</t>
  </si>
  <si>
    <t>6,105+6,025+1,55*11+1,61   "1NP</t>
  </si>
  <si>
    <t>1,55*18   "2NP</t>
  </si>
  <si>
    <t>114</t>
  </si>
  <si>
    <t>764004861</t>
  </si>
  <si>
    <t>Demontáž svodu do suti</t>
  </si>
  <si>
    <t>1818567111</t>
  </si>
  <si>
    <t>2,2    "příst.pro agregát</t>
  </si>
  <si>
    <t>3,0    "střecha přístavby garáží</t>
  </si>
  <si>
    <t>6,0   "střecha nad vstupem</t>
  </si>
  <si>
    <t>8,5*2+10,2*2</t>
  </si>
  <si>
    <t>115</t>
  </si>
  <si>
    <t>764221406.R1</t>
  </si>
  <si>
    <t>Oplechování větraného hřebene s větrací mřížkou z Al plechu rš 560 mm</t>
  </si>
  <si>
    <t>520797276</t>
  </si>
  <si>
    <t>12,0   "pozn. G</t>
  </si>
  <si>
    <t>116</t>
  </si>
  <si>
    <t>764221438</t>
  </si>
  <si>
    <t>Oplechování větraného nároží z Al plechu z hřebenáčů</t>
  </si>
  <si>
    <t>2130593603</t>
  </si>
  <si>
    <t>4*8,5   "pozn. K</t>
  </si>
  <si>
    <t>117</t>
  </si>
  <si>
    <t>764226443</t>
  </si>
  <si>
    <t>Oplechování parapetů rovných celoplošně lepené z Al plechu rš 250 mm</t>
  </si>
  <si>
    <t>1088850295</t>
  </si>
  <si>
    <t>1,55   "1NP - schodiště</t>
  </si>
  <si>
    <t>1,55   "2NP</t>
  </si>
  <si>
    <t>1NP</t>
  </si>
  <si>
    <t>6,105+6,025+1,55*10+4,79</t>
  </si>
  <si>
    <t>2NP</t>
  </si>
  <si>
    <t>118</t>
  </si>
  <si>
    <t>764528421</t>
  </si>
  <si>
    <t>Svody kruhové včetně objímek, kolen, odskoků z Al plechu průměru 80 mm</t>
  </si>
  <si>
    <t>2091886254</t>
  </si>
  <si>
    <t>6,5+3,0</t>
  </si>
  <si>
    <t>119</t>
  </si>
  <si>
    <t>764528422</t>
  </si>
  <si>
    <t>Svody kruhové včetně objímek, kolen, odskoků z Al plechu průměru 100 mm</t>
  </si>
  <si>
    <t>1564672990</t>
  </si>
  <si>
    <t>120</t>
  </si>
  <si>
    <t>998764123</t>
  </si>
  <si>
    <t>Přesun hmot tonážní pro konstrukce klempířské ruční v objektech v přes 12 do 24 m</t>
  </si>
  <si>
    <t>346853163</t>
  </si>
  <si>
    <t>766</t>
  </si>
  <si>
    <t>Konstrukce truhlářské</t>
  </si>
  <si>
    <t>121</t>
  </si>
  <si>
    <t>766441821</t>
  </si>
  <si>
    <t>Demontáž parapetních desek dřevěných nebo plastových šířky do 300 mm délky do 2000 mm</t>
  </si>
  <si>
    <t>CS ÚRS 2022 01</t>
  </si>
  <si>
    <t>-971673996</t>
  </si>
  <si>
    <t>1   "1PP</t>
  </si>
  <si>
    <t>12   "1NP</t>
  </si>
  <si>
    <t>18   "2NP</t>
  </si>
  <si>
    <t>122</t>
  </si>
  <si>
    <t>766441823.R1</t>
  </si>
  <si>
    <t>Demontáž parapetních desek dřevěných nebo plastových šířky do 300 mm délky přes 2000 mm</t>
  </si>
  <si>
    <t>-263362416</t>
  </si>
  <si>
    <t>6,105+6,025   "1NP</t>
  </si>
  <si>
    <t>123</t>
  </si>
  <si>
    <t>7666221_D02</t>
  </si>
  <si>
    <t>D+M plastových dveří 1050/2450mm dle specifikace v PD ozn. D02</t>
  </si>
  <si>
    <t>-2083941136</t>
  </si>
  <si>
    <t>1,05*2,45</t>
  </si>
  <si>
    <t>124</t>
  </si>
  <si>
    <t>7666221_D46</t>
  </si>
  <si>
    <t>D+M plastových dveří 1550/2865mm dle specifikace v PD ozn. D46</t>
  </si>
  <si>
    <t>686616101</t>
  </si>
  <si>
    <t>1,55*2,865*3</t>
  </si>
  <si>
    <t>125</t>
  </si>
  <si>
    <t>7666221_O01</t>
  </si>
  <si>
    <t>D+M plastových oken 1500/1500mm dle specifikace v PD ozn. O01</t>
  </si>
  <si>
    <t>-1841041986</t>
  </si>
  <si>
    <t>1,5*1,5*2</t>
  </si>
  <si>
    <t>126</t>
  </si>
  <si>
    <t>7666221_O02</t>
  </si>
  <si>
    <t>D+M plastových oken 1550/1980mm dle specifikace v PD ozn. O02</t>
  </si>
  <si>
    <t>-724050925</t>
  </si>
  <si>
    <t>1,55*1,98*19</t>
  </si>
  <si>
    <t>127</t>
  </si>
  <si>
    <t>7666221_O03</t>
  </si>
  <si>
    <t>D+M plastových oken 1550/1980mm dle specifikace v PD ozn. O03</t>
  </si>
  <si>
    <t>249307647</t>
  </si>
  <si>
    <t>1,55*1,98*5</t>
  </si>
  <si>
    <t>128</t>
  </si>
  <si>
    <t>7666221_O04</t>
  </si>
  <si>
    <t>D+M hliníkových oken 6105/1720mm dle specifikace v PD ozn. O04</t>
  </si>
  <si>
    <t>-1428119011</t>
  </si>
  <si>
    <t>6,105*1,72</t>
  </si>
  <si>
    <t>129</t>
  </si>
  <si>
    <t>7666221_O05</t>
  </si>
  <si>
    <t>D+M hliníkových oken 6025/1700mm dle specifikace v PD ozn. O05</t>
  </si>
  <si>
    <t>-302282623</t>
  </si>
  <si>
    <t>6,025*1,7</t>
  </si>
  <si>
    <t>130</t>
  </si>
  <si>
    <t>7666221_O06</t>
  </si>
  <si>
    <t>D+M plastových oken 4790/1420mm dle specifikace v PD ozn. O06</t>
  </si>
  <si>
    <t>-1472458811</t>
  </si>
  <si>
    <t>4,79*1,42</t>
  </si>
  <si>
    <t>131</t>
  </si>
  <si>
    <t>7666221_O07</t>
  </si>
  <si>
    <t>D+M plastových oken 1550/3280mm dle specifikace v PD ozn. O07</t>
  </si>
  <si>
    <t>1550656260</t>
  </si>
  <si>
    <t>1,55*3,28</t>
  </si>
  <si>
    <t>132</t>
  </si>
  <si>
    <t>766622861</t>
  </si>
  <si>
    <t>Vyvěšení křídel dřevěných nebo plastových okenních do 1,5 m2</t>
  </si>
  <si>
    <t>172007599</t>
  </si>
  <si>
    <t>1  "1PP agregát</t>
  </si>
  <si>
    <t>133</t>
  </si>
  <si>
    <t>766622862.R1</t>
  </si>
  <si>
    <t>Vyvěšení křídel dřevěných nebo plastových okenních přes 1,5 m2</t>
  </si>
  <si>
    <t xml:space="preserve">m2 </t>
  </si>
  <si>
    <t>-800521355</t>
  </si>
  <si>
    <t>1,5*1,5*2  "O01</t>
  </si>
  <si>
    <t>1,55*1,98*22   "O02</t>
  </si>
  <si>
    <t>134</t>
  </si>
  <si>
    <t>766694111</t>
  </si>
  <si>
    <t>Montáž parapetních desek dřevěných nebo plastových š do 30 cm dl do 1,0 m</t>
  </si>
  <si>
    <t>1413975983</t>
  </si>
  <si>
    <t>135</t>
  </si>
  <si>
    <t>60794102</t>
  </si>
  <si>
    <t>parapet dřevotřískový vnitřní povrch laminátový š 260mm</t>
  </si>
  <si>
    <t>-1033437100</t>
  </si>
  <si>
    <t>3,1*1,05 'Přepočtené koeficientem množství</t>
  </si>
  <si>
    <t>136</t>
  </si>
  <si>
    <t>766694121</t>
  </si>
  <si>
    <t>Montáž parapetních desek dřevěných nebo plastových š přes 30 cm dl do 1,0 m</t>
  </si>
  <si>
    <t>1296327255</t>
  </si>
  <si>
    <t>137</t>
  </si>
  <si>
    <t>60794106</t>
  </si>
  <si>
    <t>parapet dřevotřískový vnitřní povrch laminátový š 450mm</t>
  </si>
  <si>
    <t>-559174025</t>
  </si>
  <si>
    <t>58,77*1,05 'Přepočtené koeficientem množství</t>
  </si>
  <si>
    <t>138</t>
  </si>
  <si>
    <t>998766313</t>
  </si>
  <si>
    <t>Přesun hmot procentní pro kce truhlářské ruční v objektech v přes 12 do 24 m</t>
  </si>
  <si>
    <t>%</t>
  </si>
  <si>
    <t>-551102024</t>
  </si>
  <si>
    <t>767</t>
  </si>
  <si>
    <t>Konstrukce zámečnické</t>
  </si>
  <si>
    <t>139</t>
  </si>
  <si>
    <t>767810123</t>
  </si>
  <si>
    <t>Montáž mřížek větracích kruhových D přes 200 do 300 mm</t>
  </si>
  <si>
    <t>370369027</t>
  </si>
  <si>
    <t>140</t>
  </si>
  <si>
    <t>42972569</t>
  </si>
  <si>
    <t>mřížka větrací plastová na kruhové potrubí D 300mm</t>
  </si>
  <si>
    <t>2080663894</t>
  </si>
  <si>
    <t>141</t>
  </si>
  <si>
    <t>998767313</t>
  </si>
  <si>
    <t>Přesun hmot procentní pro zámečnické konstrukce ruční v objektech v přes 12 do 24 m</t>
  </si>
  <si>
    <t>903769405</t>
  </si>
  <si>
    <t>772</t>
  </si>
  <si>
    <t>Podlahy z kamene</t>
  </si>
  <si>
    <t>142</t>
  </si>
  <si>
    <t>772528112</t>
  </si>
  <si>
    <t>Kladení dlažby z kamene na sucho na terče plochy do 0,16 m2 v terče přes 25 do 70 mm</t>
  </si>
  <si>
    <t>-532451144</t>
  </si>
  <si>
    <t>143</t>
  </si>
  <si>
    <t>59245716</t>
  </si>
  <si>
    <t>dlažba plošná terasová betonová 400x400mm tl 40mm vymývaný povrch</t>
  </si>
  <si>
    <t>1720414289</t>
  </si>
  <si>
    <t>Poznámka k položce:_x000D_
Spotřeba: 6,25 kus/m2</t>
  </si>
  <si>
    <t>91,66*1,04 'Přepočtené koeficientem množství</t>
  </si>
  <si>
    <t>144</t>
  </si>
  <si>
    <t>998772123</t>
  </si>
  <si>
    <t>Přesun hmot tonážní pro podlahy z kamene ruční v objektech v přes 12 do 24 m</t>
  </si>
  <si>
    <t>1182955221</t>
  </si>
  <si>
    <t>784</t>
  </si>
  <si>
    <t>Dokončovací práce - malby a tapety</t>
  </si>
  <si>
    <t>145</t>
  </si>
  <si>
    <t>784181101</t>
  </si>
  <si>
    <t>Základní akrylátová jednonásobná bezbarvá penetrace podkladu v místnostech v do 3,80 m</t>
  </si>
  <si>
    <t>-1088950374</t>
  </si>
  <si>
    <t>117,541   "ostění</t>
  </si>
  <si>
    <t>146</t>
  </si>
  <si>
    <t>784211101</t>
  </si>
  <si>
    <t>Dvojnásobné bílé malby ze směsí za mokra výborně oděruvzdorných v místnostech v do 3,80 m</t>
  </si>
  <si>
    <t>-1726526920</t>
  </si>
  <si>
    <t>147</t>
  </si>
  <si>
    <t>784211141</t>
  </si>
  <si>
    <t>Příplatek k cenám 2x maleb ze směsí za mokra oděruvzdorných za provádění pl do 5 m2</t>
  </si>
  <si>
    <t>1057274808</t>
  </si>
  <si>
    <t>SO 701_B - Fotovoltaická elektrárna - uplatnitelné náklady</t>
  </si>
  <si>
    <t>Úroveň 3:</t>
  </si>
  <si>
    <t>SO 701_006a - AC část</t>
  </si>
  <si>
    <t>D1 - Materiál</t>
  </si>
  <si>
    <t>D2 - Požární bezpečnost</t>
  </si>
  <si>
    <t>D3 - Elektromontážní a zemní práce</t>
  </si>
  <si>
    <t xml:space="preserve">    D4 - HZS</t>
  </si>
  <si>
    <t xml:space="preserve">    D5 - Dodávky</t>
  </si>
  <si>
    <t>D1</t>
  </si>
  <si>
    <t>Materiál</t>
  </si>
  <si>
    <t>Pol116</t>
  </si>
  <si>
    <t>Rozvodnice NA omítku IP65, průhledné dveře, 3 řady, 54 modulu</t>
  </si>
  <si>
    <t>Pol117</t>
  </si>
  <si>
    <t>Záslepka pro výřezy 45mm, 12 modulů TE, bílá, lámatelná po 2,25mm (1/8TE)</t>
  </si>
  <si>
    <t>Pol118</t>
  </si>
  <si>
    <t>Hlavní vypínač, 3-pól, In=40A</t>
  </si>
  <si>
    <t>Pol119</t>
  </si>
  <si>
    <t>Instalační stykač, Uc=230V AC, In=40A, 4zap. kont.</t>
  </si>
  <si>
    <t>Pol120</t>
  </si>
  <si>
    <t>Jistič PL6, char B, 3-pólový, Icn=6kA, In=20A</t>
  </si>
  <si>
    <t>Pol121</t>
  </si>
  <si>
    <t>Jistič PL6, char B, 3-pólový, Icn=6kA, In=6A</t>
  </si>
  <si>
    <t>Pol122</t>
  </si>
  <si>
    <t>Pojistkový odpojovač, fotovoltaické aplikace, 2-pole, 1000V DC / 30A, C10 (10x38mm)</t>
  </si>
  <si>
    <t>Pol123</t>
  </si>
  <si>
    <t>Svodič přepětí T1+T2 (I+II, B+C), fotovoltaické aplikace 1000V DC, max.zkrat.proud 1000A</t>
  </si>
  <si>
    <t>Pol124</t>
  </si>
  <si>
    <t>Kabel CYKY 5x16 mm5</t>
  </si>
  <si>
    <t>Pol125</t>
  </si>
  <si>
    <t>Ultra rychlá válcová pojistka pro fotovoltaiku, (norma UL), 10x38mm, 1100V DC, 15A</t>
  </si>
  <si>
    <t>Pol126</t>
  </si>
  <si>
    <t>Jistič PL6, char B, 1-pólový, Icn=6kA, In=2A</t>
  </si>
  <si>
    <t>Pol127</t>
  </si>
  <si>
    <t>Smart meter přímý</t>
  </si>
  <si>
    <t>Pol128</t>
  </si>
  <si>
    <t>Trubka ohebná  32mm šedá  - UV odolná</t>
  </si>
  <si>
    <t>Pol129</t>
  </si>
  <si>
    <t>1 Příchytky na trubku 32 mm  do zdi</t>
  </si>
  <si>
    <t>Pol130</t>
  </si>
  <si>
    <t>Plechové žlaby, rošty 50 x 50  vč. příslušenství</t>
  </si>
  <si>
    <t>Pol131</t>
  </si>
  <si>
    <t>Vodič CYA 16 mm2 zž</t>
  </si>
  <si>
    <t>Pol132</t>
  </si>
  <si>
    <t>Stop tlačítko s aretací</t>
  </si>
  <si>
    <t>Pol133</t>
  </si>
  <si>
    <t>Drobný elektroinstalační materiál (svorky, lisovací oka, šroubky, příchytky)</t>
  </si>
  <si>
    <t>sada</t>
  </si>
  <si>
    <t>D2</t>
  </si>
  <si>
    <t>Požární bezpečnost</t>
  </si>
  <si>
    <t>Pol134</t>
  </si>
  <si>
    <t>Hasící přístroj</t>
  </si>
  <si>
    <t>Pol135</t>
  </si>
  <si>
    <t>Protipožární ucpávky</t>
  </si>
  <si>
    <t>Pol136</t>
  </si>
  <si>
    <t>Kompletační činnost</t>
  </si>
  <si>
    <t>Pol137</t>
  </si>
  <si>
    <t>Rezerva</t>
  </si>
  <si>
    <t>D3</t>
  </si>
  <si>
    <t>Elektromontážní a zemní práce</t>
  </si>
  <si>
    <t>Pol138</t>
  </si>
  <si>
    <t>Montáž  rozvodnice vč. výzbroje</t>
  </si>
  <si>
    <t>Pol139</t>
  </si>
  <si>
    <t>Napojení na stávající elektroinstalaci objektu</t>
  </si>
  <si>
    <t>Pol140</t>
  </si>
  <si>
    <t>Napojení na stávající hromosvodní soustavu/soustavu pospojování objektu</t>
  </si>
  <si>
    <t>Pol141</t>
  </si>
  <si>
    <t>Úprava ochodního měření vč. materiálu (kabel, jističe, převodník,..)</t>
  </si>
  <si>
    <t>D4</t>
  </si>
  <si>
    <t>HZS</t>
  </si>
  <si>
    <t>Pol142</t>
  </si>
  <si>
    <t>Montážní a demontážní práce v HZS</t>
  </si>
  <si>
    <t>hod</t>
  </si>
  <si>
    <t>Pol143</t>
  </si>
  <si>
    <t>Výchozí revize</t>
  </si>
  <si>
    <t>D5</t>
  </si>
  <si>
    <t>Dodávky</t>
  </si>
  <si>
    <t>Pol144</t>
  </si>
  <si>
    <t>Doprava a přesun dodávek</t>
  </si>
  <si>
    <t>SO 701_006b - DC část</t>
  </si>
  <si>
    <t>D2 - Elektromontážní a zemní práce</t>
  </si>
  <si>
    <t>D3 - HZS</t>
  </si>
  <si>
    <t>D4 - Dodávky</t>
  </si>
  <si>
    <t>D5 - DC část celkem</t>
  </si>
  <si>
    <t>Pol145</t>
  </si>
  <si>
    <t>DC konektory MC4 (samec+samice)</t>
  </si>
  <si>
    <t>Pol146</t>
  </si>
  <si>
    <t>DC vodič, UV odolný 6mm2_černý</t>
  </si>
  <si>
    <t>Pol147</t>
  </si>
  <si>
    <t>DC vodič, UV odolný 6mm2_červený</t>
  </si>
  <si>
    <t>Pol148</t>
  </si>
  <si>
    <t>rozvaděč DC2 - třída ochrany I+ II, IP65</t>
  </si>
  <si>
    <t>Pol149</t>
  </si>
  <si>
    <t>Pojistkový odpojovač, fotovoltaické aplikace, 2- pole, 1000V DC / 30A, (10 x 38mm)  Ex9FP 2P 30A</t>
  </si>
  <si>
    <t>Pol150</t>
  </si>
  <si>
    <t>Válcová pojistka pro fotovoltaiku, (norma UL), 10 x 38 mm, 1000V DC, 15A/16A</t>
  </si>
  <si>
    <t>Pol151</t>
  </si>
  <si>
    <t>Svodič přepětí T1+T2 (I+II,B+C), fotovoltaické aplikace 1000V DC,  Ex9UEP1+2 6.25 3P 1000</t>
  </si>
  <si>
    <t>Pol152</t>
  </si>
  <si>
    <t>Kabelová vývodka s maticí (PG9)</t>
  </si>
  <si>
    <t>Pol153</t>
  </si>
  <si>
    <t>Stahovací páska</t>
  </si>
  <si>
    <t>Pol154</t>
  </si>
  <si>
    <t>Oceloplechový žlab</t>
  </si>
  <si>
    <t>Pol155</t>
  </si>
  <si>
    <t>Lišta na kabely</t>
  </si>
  <si>
    <t>Pol156</t>
  </si>
  <si>
    <t>Podružný materiál (svorky, konektory, příchytky,..)</t>
  </si>
  <si>
    <t>Pol157</t>
  </si>
  <si>
    <t>GZS z položek prací</t>
  </si>
  <si>
    <t>Pol158</t>
  </si>
  <si>
    <t>Pol159</t>
  </si>
  <si>
    <t>Montáž kabelů DC 6 mm2</t>
  </si>
  <si>
    <t>Pol160</t>
  </si>
  <si>
    <t>Pol161</t>
  </si>
  <si>
    <t>DC část celkem</t>
  </si>
  <si>
    <t>SO 701_006c - Konstrukce</t>
  </si>
  <si>
    <t>D2 - Ostatní náklady</t>
  </si>
  <si>
    <t>Pol162</t>
  </si>
  <si>
    <t>Hliníková střešní konstrukce na rovnou střechu východ /západ</t>
  </si>
  <si>
    <t>Pol163</t>
  </si>
  <si>
    <t>Podružný materiál</t>
  </si>
  <si>
    <t>Ostatní náklady</t>
  </si>
  <si>
    <t>Pol164</t>
  </si>
  <si>
    <t>Pol165</t>
  </si>
  <si>
    <t>Územní vlivy</t>
  </si>
  <si>
    <t>Pol166</t>
  </si>
  <si>
    <t>Pol167</t>
  </si>
  <si>
    <t>Pol168</t>
  </si>
  <si>
    <t>Pol169</t>
  </si>
  <si>
    <t>SO 701_006d - Střídače a panely</t>
  </si>
  <si>
    <t>Pol170</t>
  </si>
  <si>
    <t>Třífázový střídač o výkonu 15 kW</t>
  </si>
  <si>
    <t>Pol171</t>
  </si>
  <si>
    <t>FV panel o výkonu 450 Wp</t>
  </si>
  <si>
    <t>Pol172</t>
  </si>
  <si>
    <t>Pol173</t>
  </si>
  <si>
    <t>Power Optimizér rapid shutdown o výkonu 1000 W</t>
  </si>
  <si>
    <t>Pol174</t>
  </si>
  <si>
    <t>RSS transmiter k optimizéru</t>
  </si>
  <si>
    <t>Pol175</t>
  </si>
  <si>
    <t>Pol176</t>
  </si>
  <si>
    <t>Pol177</t>
  </si>
  <si>
    <t>Montáž třífázového střídače</t>
  </si>
  <si>
    <t>Pol178</t>
  </si>
  <si>
    <t>Montáž fotovoltaického panelu</t>
  </si>
  <si>
    <t>Pol179</t>
  </si>
  <si>
    <t>Pol180</t>
  </si>
  <si>
    <t>SO 701_006e - VRN</t>
  </si>
  <si>
    <t>D1 - VRN</t>
  </si>
  <si>
    <t>D2 - Dokumentace</t>
  </si>
  <si>
    <t>D4 - Revize</t>
  </si>
  <si>
    <t>Pol181</t>
  </si>
  <si>
    <t>Zabezpečeni pracoviště</t>
  </si>
  <si>
    <t>kpl</t>
  </si>
  <si>
    <t>Pol182</t>
  </si>
  <si>
    <t>Proškolení obsluhy</t>
  </si>
  <si>
    <t>Pol183</t>
  </si>
  <si>
    <t>Zkušební provoz</t>
  </si>
  <si>
    <t>Pol184</t>
  </si>
  <si>
    <t>Nastavení, zprovoznění a odzkoušení NN ochrany včetně vystavení protokolu</t>
  </si>
  <si>
    <t>Pol185</t>
  </si>
  <si>
    <t>Vypracování místního provozního předpisu</t>
  </si>
  <si>
    <t>Pol186</t>
  </si>
  <si>
    <t>Pol187</t>
  </si>
  <si>
    <t>Ekologická likvidace odpadu</t>
  </si>
  <si>
    <t>Pol188</t>
  </si>
  <si>
    <t>Doprava na staveništi (dle dodavatele)</t>
  </si>
  <si>
    <t>Pol189</t>
  </si>
  <si>
    <t>Doprava (dle dodavatele)</t>
  </si>
  <si>
    <t>Dokumentace</t>
  </si>
  <si>
    <t>Pol190</t>
  </si>
  <si>
    <t>Projektová dokumentace ve stupni DSPS dle vyhlášky č. 499/2006 sb.</t>
  </si>
  <si>
    <t>Revize</t>
  </si>
  <si>
    <t>Pol199</t>
  </si>
  <si>
    <t>Vystavení výchozí revizní zprávy</t>
  </si>
  <si>
    <t>SO 701_C - Stínění - uplatnitelné náklady</t>
  </si>
  <si>
    <t xml:space="preserve">    786 - Dokončovací práce - čalounické úpravy</t>
  </si>
  <si>
    <t>786</t>
  </si>
  <si>
    <t>Dokončovací práce - čalounické úpravy</t>
  </si>
  <si>
    <t>786623013</t>
  </si>
  <si>
    <t>Montáž venkovní žaluzie ovládané motorem upevněné na rám okna nebo do žaluziové schránky pl přes 4 do 6 m2</t>
  </si>
  <si>
    <t>512057774</t>
  </si>
  <si>
    <t>10    "žal 1</t>
  </si>
  <si>
    <t>1    "žal 2</t>
  </si>
  <si>
    <t>2    "žal 5</t>
  </si>
  <si>
    <t>3    "žal 6</t>
  </si>
  <si>
    <t>55342531</t>
  </si>
  <si>
    <t>žaluzie Z-90 ovládaná základním motorem včetně příslušenství plochy do 6,0m2</t>
  </si>
  <si>
    <t>-2004848357</t>
  </si>
  <si>
    <t>10*1,45*1,88   "žal 1</t>
  </si>
  <si>
    <t>1,33*2,815    "žal 2</t>
  </si>
  <si>
    <t>2*1,4*1,4    "žal 5</t>
  </si>
  <si>
    <t>3*1,45*2,815   "žal 6</t>
  </si>
  <si>
    <t>786623017</t>
  </si>
  <si>
    <t>Montáž venkovní žaluzie ovládané motorem upevněné na rám okna nebo do žaluziové schránky pl přes 8 m2</t>
  </si>
  <si>
    <t>-906610895</t>
  </si>
  <si>
    <t>1  "žal 3</t>
  </si>
  <si>
    <t>1   "žal 4</t>
  </si>
  <si>
    <t>55342535</t>
  </si>
  <si>
    <t>žaluzie Z-90 ovládaná základním motorem včetně příslušenství plochy do 16,0m2</t>
  </si>
  <si>
    <t>2035817085</t>
  </si>
  <si>
    <t>6,005*2,65  "žal 3</t>
  </si>
  <si>
    <t>5,925*2,65   "žal 4</t>
  </si>
  <si>
    <t>786623041</t>
  </si>
  <si>
    <t>Montáž žaluziové schránky dl přes 1300 do 2400 mm</t>
  </si>
  <si>
    <t>-1446303841</t>
  </si>
  <si>
    <t>28376731</t>
  </si>
  <si>
    <t>kryt podomítkový PUR s izolací XPS 30 mm včetně kotvení pro žaluzii plochy do 6,0m2 š do 2,0m</t>
  </si>
  <si>
    <t>1363772334</t>
  </si>
  <si>
    <t>10*1,45   "žal 1</t>
  </si>
  <si>
    <t>1,33    "žal 2</t>
  </si>
  <si>
    <t>2*1,4    "žal 5</t>
  </si>
  <si>
    <t>3*1,45    "žal 6</t>
  </si>
  <si>
    <t>786623045</t>
  </si>
  <si>
    <t>Montáž žaluziové schránky dl přes 4000 mm</t>
  </si>
  <si>
    <t>-192304575</t>
  </si>
  <si>
    <t>28376743</t>
  </si>
  <si>
    <t>kryt podomítkový PUR s izolací XPS 30 mm včetně kotvení pro žaluzii plochy do 16,0m2 š přes 4,0m</t>
  </si>
  <si>
    <t>-315717985</t>
  </si>
  <si>
    <t>6,005  "žal 3</t>
  </si>
  <si>
    <t>5,925   "žal 4</t>
  </si>
  <si>
    <t>998786203</t>
  </si>
  <si>
    <t>Přesun hmot procentní pro stínění a čalounické úpravy v objektech v přes 12 do 24 m</t>
  </si>
  <si>
    <t>-903569576</t>
  </si>
  <si>
    <t>SO 002 - Neuplatnitelné náklady</t>
  </si>
  <si>
    <t>SO 701_000 - Stavební část, vnitřní dispozice - neuplatnitelné náklady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</si>
  <si>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</si>
  <si>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</si>
  <si>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</si>
  <si>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</si>
  <si>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</si>
  <si>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</si>
  <si>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</si>
  <si>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</si>
  <si>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765 - Krytina skládaná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</si>
  <si>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</si>
  <si>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</si>
  <si>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</si>
  <si>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</si>
  <si>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111251101</t>
  </si>
  <si>
    <t>Odstranění křovin a stromů průměru kmene do 100 mm i s kořeny sklonu terénu do 1:5 z celkové plochy do 100 m2 strojně</t>
  </si>
  <si>
    <t>-1044472634</t>
  </si>
  <si>
    <t>63,0   "v místě nové komunikace</t>
  </si>
  <si>
    <t>113107522</t>
  </si>
  <si>
    <t>Odstranění podkladu z kameniva drceného tl přes 100 do 200 mm při překopech strojně pl přes 15 m2</t>
  </si>
  <si>
    <t>938583112</t>
  </si>
  <si>
    <t>443,0</t>
  </si>
  <si>
    <t>-63,0   "nová komunikace</t>
  </si>
  <si>
    <t>113107542</t>
  </si>
  <si>
    <t>Odstranění podkladu živičných tl přes 50 do 100 mm při překopech strojně pl přes 15 m2</t>
  </si>
  <si>
    <t>-418015883</t>
  </si>
  <si>
    <t>121151103</t>
  </si>
  <si>
    <t>Sejmutí ornice plochy do 100 m2 tl vrstvy do 200 mm strojně</t>
  </si>
  <si>
    <t>-1680716939</t>
  </si>
  <si>
    <t>122251101</t>
  </si>
  <si>
    <t>Odkopávky a prokopávky nezapažené v hornině třídy těžitelnosti I skupiny 3 objem do 20 m3 strojně</t>
  </si>
  <si>
    <t>-164195991</t>
  </si>
  <si>
    <t>63,0*(0,5-0,2)   "v mísět nové komunikace</t>
  </si>
  <si>
    <t>132211401</t>
  </si>
  <si>
    <t>Hloubená vykopávka pod základy v hornině třídy těžitelnosti I skupiny 3 ručně</t>
  </si>
  <si>
    <t>-1728508894</t>
  </si>
  <si>
    <t>9,7*(3,58-3,18)</t>
  </si>
  <si>
    <t>1,02*(3,58-3,18)</t>
  </si>
  <si>
    <t>16,47*(3,58-3,18)</t>
  </si>
  <si>
    <t>0,29*(3,58-3,18)</t>
  </si>
  <si>
    <t>10,992*0,25    "příplatek k množství za rozšíření výkopu pro umožnění přístupu</t>
  </si>
  <si>
    <t>-13678213</t>
  </si>
  <si>
    <t>10,12*(4,3-3,75)</t>
  </si>
  <si>
    <t>0,6*0,5*(4,3-3,25)</t>
  </si>
  <si>
    <t>1,85*0,6*(3,8-3,25)</t>
  </si>
  <si>
    <t>0,5*0,6*(3,8-2,85)</t>
  </si>
  <si>
    <t>(7,41-1,765*1,03)*(3,4-2,85)</t>
  </si>
  <si>
    <t>3,72*(3,15-2,6)</t>
  </si>
  <si>
    <t>0,5*0,6*(3,15-2,1)</t>
  </si>
  <si>
    <t>3,0*0,6*(2,3-2,1)</t>
  </si>
  <si>
    <t>0,5*0,6*(2,65-1,6)</t>
  </si>
  <si>
    <t>2,5*0,6*(2,15-1,6)</t>
  </si>
  <si>
    <t>0,5*0,6*(2,25-1,35)</t>
  </si>
  <si>
    <t>2,5*0,6*(1,9-1,35)</t>
  </si>
  <si>
    <t>0,5*0,6*(1,9-0,85)</t>
  </si>
  <si>
    <t>1,115*0,6*(1,4-0,85)</t>
  </si>
  <si>
    <t>15,492*0,2   "příplatek k množství za případné zešikmení výkopu</t>
  </si>
  <si>
    <t>139711111</t>
  </si>
  <si>
    <t>Vykopávky v uzavřených prostorech v hornině třídy těžitelnosti I skupiny 1 až 3 ručně</t>
  </si>
  <si>
    <t>1677172542</t>
  </si>
  <si>
    <t>16,73*(3,05-2,73-0,25)</t>
  </si>
  <si>
    <t>13,58*(3,05-2,73-0,25)</t>
  </si>
  <si>
    <t>12,53*(3,05-2,73-0,25)</t>
  </si>
  <si>
    <t>9,96*(3,05-0,54-0,25)   "prostor u schodiště</t>
  </si>
  <si>
    <t>139911121</t>
  </si>
  <si>
    <t>Bourání kcí v hloubených vykopávkách ze zdiva z betonu prostého ručně</t>
  </si>
  <si>
    <t>-250648863</t>
  </si>
  <si>
    <t>Fáze A - odsekání části původního základu</t>
  </si>
  <si>
    <t>41,898*0,3*0,15</t>
  </si>
  <si>
    <t>6,36*0,3*0,15</t>
  </si>
  <si>
    <t>68,4825*0,3*0,15</t>
  </si>
  <si>
    <t>(0,575+0,51)*2*0,3*0,15</t>
  </si>
  <si>
    <t>162251102</t>
  </si>
  <si>
    <t>Vodorovné přemístění přes 20 do 50 m výkopku/sypaniny z horniny třídy těžitelnosti I skupiny 1 až 3</t>
  </si>
  <si>
    <t>1754836916</t>
  </si>
  <si>
    <t>63,*0,2  "ornice</t>
  </si>
  <si>
    <t>18,9  "pod komunikaci</t>
  </si>
  <si>
    <t>13,74</t>
  </si>
  <si>
    <t>18,59</t>
  </si>
  <si>
    <t>25,509</t>
  </si>
  <si>
    <t>33,318   "zásyp</t>
  </si>
  <si>
    <t>162751117</t>
  </si>
  <si>
    <t>Vodorovné přemístění přes 9 000 do 10000 m výkopku/sypaniny z horniny třídy těžitelnosti I skupiny 1 až 3</t>
  </si>
  <si>
    <t>557432350</t>
  </si>
  <si>
    <t>18,9   "pod komunikaci</t>
  </si>
  <si>
    <t>-33,318  "zásyp</t>
  </si>
  <si>
    <t>162751119</t>
  </si>
  <si>
    <t>Příplatek k vodorovnému přemístění výkopku/sypaniny z horniny třídy těžitelnosti I skupiny 1 až 3 ZKD 1000 m přes 10000 m</t>
  </si>
  <si>
    <t>796640344</t>
  </si>
  <si>
    <t>43,421*5   "předpoklad do 15-ti km</t>
  </si>
  <si>
    <t>167151101</t>
  </si>
  <si>
    <t>Nakládání výkopku z hornin třídy těžitelnosti I skupiny 1 až 3 do 100 m3</t>
  </si>
  <si>
    <t>1659382571</t>
  </si>
  <si>
    <t>171201231</t>
  </si>
  <si>
    <t>Poplatek za uložení zeminy a kamení na recyklační skládce (skládkovné) kód odpadu 17 05 04</t>
  </si>
  <si>
    <t>-786033560</t>
  </si>
  <si>
    <t>43,421*1,85</t>
  </si>
  <si>
    <t>171251201</t>
  </si>
  <si>
    <t>Uložení sypaniny na skládky nebo meziskládky</t>
  </si>
  <si>
    <t>-733082264</t>
  </si>
  <si>
    <t>Zásyp v uzavřených prostorech sypaninou se zhutněním</t>
  </si>
  <si>
    <t>461530560</t>
  </si>
  <si>
    <t>30,57*1,0    "S.16 - 1.17</t>
  </si>
  <si>
    <t>181311103</t>
  </si>
  <si>
    <t>Rozprostření ornice tl vrstvy do 200 mm v rovině nebo ve svahu do 1:5 ručně</t>
  </si>
  <si>
    <t>-307438865</t>
  </si>
  <si>
    <t>181951111</t>
  </si>
  <si>
    <t>Úprava pláně v hornině třídy těžitelnosti I skupiny 1 až 3 bez zhutnění strojně</t>
  </si>
  <si>
    <t>1743258416</t>
  </si>
  <si>
    <t>183405211</t>
  </si>
  <si>
    <t>Výsev trávníku hydroosevem na ornici</t>
  </si>
  <si>
    <t>1858317459</t>
  </si>
  <si>
    <t>00572410</t>
  </si>
  <si>
    <t>osivo směs travní parková</t>
  </si>
  <si>
    <t>-456402058</t>
  </si>
  <si>
    <t>63*0,025 'Přepočtené koeficientem množství</t>
  </si>
  <si>
    <t>Zakládání</t>
  </si>
  <si>
    <t>271532212</t>
  </si>
  <si>
    <t>Podsyp pod základové konstrukce se zhutněním z hrubého kameniva frakce 16 až 32 mm</t>
  </si>
  <si>
    <t>1537542422</t>
  </si>
  <si>
    <t>16,73*0,1  "1PP</t>
  </si>
  <si>
    <t>13,58*0,1</t>
  </si>
  <si>
    <t>12,53*0,1</t>
  </si>
  <si>
    <t>9,96*0,1   "prostor u schodiště</t>
  </si>
  <si>
    <t>8,865*3,06*0,1   "pod přístavbu 1PP - P07</t>
  </si>
  <si>
    <t>2,915*15,515*0,25  "přísupové schodiště, rampa</t>
  </si>
  <si>
    <t>(0,755+6,105)*0,2   "přístup na terasu</t>
  </si>
  <si>
    <t>273313611</t>
  </si>
  <si>
    <t>Základové desky z betonu tř. C 16/20</t>
  </si>
  <si>
    <t>-1456729708</t>
  </si>
  <si>
    <t>16,73*0,15  "1PP</t>
  </si>
  <si>
    <t>13,58*0,15</t>
  </si>
  <si>
    <t>12,53*0,15</t>
  </si>
  <si>
    <t>9,96*0,15   "prostor u schodiště</t>
  </si>
  <si>
    <t>9,7*3,5*0,15  "přístavba 1PP - P07</t>
  </si>
  <si>
    <t>273321411</t>
  </si>
  <si>
    <t>Základové desky ze ŽB bez zvýšených nároků na prostředí tř. C 20/25</t>
  </si>
  <si>
    <t>-564330608</t>
  </si>
  <si>
    <t>2,915*10,705*0,2  "zastřešený vstup / rampa</t>
  </si>
  <si>
    <t>2,755*1,3*0,2   "podesta schodiště</t>
  </si>
  <si>
    <t>273351121</t>
  </si>
  <si>
    <t>Zřízení bednění základových desek</t>
  </si>
  <si>
    <t>1042406636</t>
  </si>
  <si>
    <t>2,755*5*0,2</t>
  </si>
  <si>
    <t>273351122</t>
  </si>
  <si>
    <t>Odstranění bednění základových desek</t>
  </si>
  <si>
    <t>-1121248443</t>
  </si>
  <si>
    <t>273362021</t>
  </si>
  <si>
    <t>Výztuž základových desek svařovanými sítěmi Kari</t>
  </si>
  <si>
    <t>1473749353</t>
  </si>
  <si>
    <t xml:space="preserve"> 2x kari 8/150/150</t>
  </si>
  <si>
    <t>16,73/6*1,25*32,39/1000*2  "1PP</t>
  </si>
  <si>
    <t>13,58/6*1,25*32,39/1000*2</t>
  </si>
  <si>
    <t>12,53/6*1,25*32,39/1000*2</t>
  </si>
  <si>
    <t>9,96/6*1,25*32,39/1000*2   "prostor u schodiště</t>
  </si>
  <si>
    <t>9,7*3,5/6*1,25*32,39/1000*2  "přístavba 1PP - P07</t>
  </si>
  <si>
    <t>2,915*10,705/6*1,25*32,39/1000*2  "zastřešený vstup / rampa</t>
  </si>
  <si>
    <t xml:space="preserve">2,755*1,3/6*1,25*32,39/1000*2   "podesta schodiště </t>
  </si>
  <si>
    <t>274313611</t>
  </si>
  <si>
    <t>Základové pásy z betonu tř. C 16/20</t>
  </si>
  <si>
    <t>-1008006323</t>
  </si>
  <si>
    <t>10,12*0,15</t>
  </si>
  <si>
    <t>0,6*0,5*0,15</t>
  </si>
  <si>
    <t>1,85*0,6*0,15</t>
  </si>
  <si>
    <t>0,5*0,6*0,15</t>
  </si>
  <si>
    <t>7,41*0,15</t>
  </si>
  <si>
    <t>3,72*0,15</t>
  </si>
  <si>
    <t>3,0*0,6*0,15</t>
  </si>
  <si>
    <t>2,5*0,6*0,15</t>
  </si>
  <si>
    <t>1,115*0,6*0,15</t>
  </si>
  <si>
    <t>4,445*0,15   "příplatek k množství za lití do země</t>
  </si>
  <si>
    <t>274321411</t>
  </si>
  <si>
    <t>Základové pasy ze ŽB bez zvýšených nároků na prostředí tř. C 20/25</t>
  </si>
  <si>
    <t>1835352022</t>
  </si>
  <si>
    <t>10,12*(4,15-3,75)</t>
  </si>
  <si>
    <t>0,6*0,5*(4,15-3,25)</t>
  </si>
  <si>
    <t>1,85*0,6*(3,65-3,25)</t>
  </si>
  <si>
    <t>0,5*0,6*(3,65-2,85)</t>
  </si>
  <si>
    <t>(7,41-1,765*1,03)*(3,25-2,85)</t>
  </si>
  <si>
    <t>3,72*(3,0-2,6)</t>
  </si>
  <si>
    <t>0,5*0,6*(3,0-2,1)</t>
  </si>
  <si>
    <t>3,0*0,6*(2,5-2,1)</t>
  </si>
  <si>
    <t>0,5*0,6*(2,5-1,6)</t>
  </si>
  <si>
    <t>2,5*0,6*(2,0-1,6)</t>
  </si>
  <si>
    <t>0,5*0,6*(2,1-1,35)</t>
  </si>
  <si>
    <t>2,5*0,6*(1,75-1,35)</t>
  </si>
  <si>
    <t>0,5*0,6*(1,75-0,85)</t>
  </si>
  <si>
    <t>1,115*0,6*(1,25-0,85)</t>
  </si>
  <si>
    <t>274351121</t>
  </si>
  <si>
    <t>Zřízení bednění základových pasů rovného</t>
  </si>
  <si>
    <t>562060760</t>
  </si>
  <si>
    <t>(0,6+1,115*2)*(1,25-0,85)</t>
  </si>
  <si>
    <t>0,5*2*(1,75-0,85)</t>
  </si>
  <si>
    <t>2,5*2*(1,75-1,35)</t>
  </si>
  <si>
    <t>0,5*2*(2,1-1,35)</t>
  </si>
  <si>
    <t>2,5*2*(2,0-1,6)</t>
  </si>
  <si>
    <t>0,5*2*(2,5-1,6)</t>
  </si>
  <si>
    <t>3,0*2*(2,5-2,1)</t>
  </si>
  <si>
    <t>0,5*2*(3,0-2,1)</t>
  </si>
  <si>
    <t>(1,55+2,65+0,945*2+3,7+3,1+0,6)*(3,0-2,6)</t>
  </si>
  <si>
    <t>(3,7+0,6+3,3+3,255+1,815+1,4*2+0,2)*(3,25-2,85)</t>
  </si>
  <si>
    <t>0,5*2*(3,65-2,85)</t>
  </si>
  <si>
    <t>1,85*2*(3,65-3,25)</t>
  </si>
  <si>
    <t>0,5*2*(4,15-3,25)</t>
  </si>
  <si>
    <t>1,0*2*(4,15-3,75)</t>
  </si>
  <si>
    <t>0,6*(2,1-1,75)+0,6*0,5*10+0,6*0,1+0,6*0,4*2</t>
  </si>
  <si>
    <t>(3,06*2+8,865)*(4,15-3,75)</t>
  </si>
  <si>
    <t>(3,66*2+10,065)*(4,15-3,75)</t>
  </si>
  <si>
    <t>274351122</t>
  </si>
  <si>
    <t>Odstranění bednění základových pasů rovného</t>
  </si>
  <si>
    <t>-959941499</t>
  </si>
  <si>
    <t>274361821</t>
  </si>
  <si>
    <t>Výztuž základových pasů betonářskou ocelí 10 505 (R)</t>
  </si>
  <si>
    <t>-1581024760</t>
  </si>
  <si>
    <t>11,95*0,12    "předpokládané vyztužení 120 kg / m3</t>
  </si>
  <si>
    <t>279113145</t>
  </si>
  <si>
    <t>Základová zeď tl přes 300 do 400 mm z tvárnic ztraceného bednění včetně výplně z betonu tř. C 20/25</t>
  </si>
  <si>
    <t>-2030837955</t>
  </si>
  <si>
    <t>(1,115+0,5)*(0,85-0,13)</t>
  </si>
  <si>
    <t>(2,5+0,5)*(1,35-0,13)</t>
  </si>
  <si>
    <t>(2,5+0,5)*(1,6-0,13)</t>
  </si>
  <si>
    <t>(3,0+0,5)*(2,1-0,13)</t>
  </si>
  <si>
    <t>4,6*((2,6-0,13)+(2,6-1,73))/2</t>
  </si>
  <si>
    <t>(3,05+3,5)*0,9</t>
  </si>
  <si>
    <t>2,5*1,3</t>
  </si>
  <si>
    <t>1,15*2,85</t>
  </si>
  <si>
    <t>(3,45*2+9,7)*(3,75-3,25)</t>
  </si>
  <si>
    <t>279311126</t>
  </si>
  <si>
    <t>Postupné podbetonování základového zdiva prostým betonem se zvýšenými nároky na prostředí tř. C 25/30</t>
  </si>
  <si>
    <t>2012238142</t>
  </si>
  <si>
    <t>9,7*0,1</t>
  </si>
  <si>
    <t>1,02*0,1</t>
  </si>
  <si>
    <t>16,47*0,1</t>
  </si>
  <si>
    <t>0,29*0,1</t>
  </si>
  <si>
    <t>1,02*0,1   "podbetonování pod schodištěm</t>
  </si>
  <si>
    <t>1,2*2*0,1</t>
  </si>
  <si>
    <t>3,09*0,15   "příplatek k množství za lití do země</t>
  </si>
  <si>
    <t>279311147</t>
  </si>
  <si>
    <t>Postupné podbetonování základového zdiva železovým betonem se zvýšenými nároky na prostředí tř. C 30/37</t>
  </si>
  <si>
    <t>-312507768</t>
  </si>
  <si>
    <t>do betonu bude přidána krystalizující HI dle specifikace v PD</t>
  </si>
  <si>
    <t>9,7*(3,48-3,18)</t>
  </si>
  <si>
    <t>1,02*(3,48-3,18)</t>
  </si>
  <si>
    <t>16,47*(3,48-3,18)</t>
  </si>
  <si>
    <t>0,29*(3,48-3,18)</t>
  </si>
  <si>
    <t>1,02*1,33   "podbetonování pod schodištěm</t>
  </si>
  <si>
    <t>1,2*2*1,33</t>
  </si>
  <si>
    <t>279351411</t>
  </si>
  <si>
    <t>Bednění základového zdiva při podbetonování ploch rovinných zřízení</t>
  </si>
  <si>
    <t>400800770</t>
  </si>
  <si>
    <t>41,898*0,3</t>
  </si>
  <si>
    <t>6,36*0,3</t>
  </si>
  <si>
    <t>68,4825*0,3</t>
  </si>
  <si>
    <t>(0,575+0,51)*2*0,3</t>
  </si>
  <si>
    <t>(0,36+2,82)*2*1,33   "podbetonování pod schodištěm</t>
  </si>
  <si>
    <t>5,8*2*1,33</t>
  </si>
  <si>
    <t>279351412</t>
  </si>
  <si>
    <t>Bednění základového zdiva při podbetonování ploch rovinných odstranění</t>
  </si>
  <si>
    <t>-1874735397</t>
  </si>
  <si>
    <t>279361113</t>
  </si>
  <si>
    <t>Výztuž základového zdiva při podbetonování z betonářské oceli 10 505</t>
  </si>
  <si>
    <t>278554776</t>
  </si>
  <si>
    <t>12,793*0,12   "předpokládané vyztužení 120 kg / m3</t>
  </si>
  <si>
    <t>279361821</t>
  </si>
  <si>
    <t>Výztuž základových zdí nosných betonářskou ocelí 10 505</t>
  </si>
  <si>
    <t>1602637392</t>
  </si>
  <si>
    <t>44,533*0,4*0,08    "předpokládané vyztužení 80 kg / m3</t>
  </si>
  <si>
    <t>Svislé a kompletní konstrukce</t>
  </si>
  <si>
    <t>310239211</t>
  </si>
  <si>
    <t>Zazdívka otvorů pl přes 1 do 4 m2 ve zdivu nadzákladovém cihlami pálenými na MVC</t>
  </si>
  <si>
    <t>591457544</t>
  </si>
  <si>
    <t>1PP</t>
  </si>
  <si>
    <t xml:space="preserve">0,48*0,325*2,85   </t>
  </si>
  <si>
    <t>0,305*0,62*2,85</t>
  </si>
  <si>
    <t>0,61*2,1    "u rozdělovače PV</t>
  </si>
  <si>
    <t>0,5*2,1       "u rozdělovače PV</t>
  </si>
  <si>
    <t>0,1*2,1   "dozdívka ostění</t>
  </si>
  <si>
    <t>0,16*0,21*2,1    "ostění</t>
  </si>
  <si>
    <t>0,16*0,16*2,1</t>
  </si>
  <si>
    <t>0,75*0,15*2,1    "u umyvadla</t>
  </si>
  <si>
    <t>0,35*2,1   "u rozvaděče</t>
  </si>
  <si>
    <t>0,7*0,12*2,1</t>
  </si>
  <si>
    <t>311235121</t>
  </si>
  <si>
    <t>Zdivo jednovrstvé z cihel broušených do P10 na tenkovrstvou maltu tl 200 mm</t>
  </si>
  <si>
    <t>-2114931695</t>
  </si>
  <si>
    <t>3,25*2,85   "1PP</t>
  </si>
  <si>
    <t>2,995*2,85    "1NP</t>
  </si>
  <si>
    <t>2,785*3,105   "2NP</t>
  </si>
  <si>
    <t>311235161</t>
  </si>
  <si>
    <t>Zdivo jednovrstvé z cihel broušených přes P10 do P15 na tenkovrstvou maltu tl 300 mm</t>
  </si>
  <si>
    <t>1191954331</t>
  </si>
  <si>
    <t>(9,7+3,455*2)*2,85</t>
  </si>
  <si>
    <t>317168011</t>
  </si>
  <si>
    <t>Překlad keramický plochý š 115 mm dl 1000 mm</t>
  </si>
  <si>
    <t>442003974</t>
  </si>
  <si>
    <t>12    "P08</t>
  </si>
  <si>
    <t>317168012</t>
  </si>
  <si>
    <t>Překlad keramický plochý š 115 mm dl 1250 mm</t>
  </si>
  <si>
    <t>37736016</t>
  </si>
  <si>
    <t>7   "P09</t>
  </si>
  <si>
    <t>317168022</t>
  </si>
  <si>
    <t>Překlad keramický plochý š 145 mm dl 1250 mm</t>
  </si>
  <si>
    <t>-22098654</t>
  </si>
  <si>
    <t>6   "P07</t>
  </si>
  <si>
    <t>317168054</t>
  </si>
  <si>
    <t>Překlad keramický vysoký v 238 mm dl 1750 mm</t>
  </si>
  <si>
    <t>270729112</t>
  </si>
  <si>
    <t>3*2    "P01</t>
  </si>
  <si>
    <t>317168056</t>
  </si>
  <si>
    <t>Překlad keramický vysoký v 238 mm dl 2250 mm</t>
  </si>
  <si>
    <t>-190753421</t>
  </si>
  <si>
    <t>3*1   "P02</t>
  </si>
  <si>
    <t>317234410</t>
  </si>
  <si>
    <t>Vyzdívka mezi nosníky z cihel pálených na MC</t>
  </si>
  <si>
    <t>1045875211</t>
  </si>
  <si>
    <t>2,05*0,445*0,1   "P03</t>
  </si>
  <si>
    <t>2,775*0,43*0,2   "P06</t>
  </si>
  <si>
    <t>1,4*(0,33+0,53)/2*4*0,16   "P10</t>
  </si>
  <si>
    <t>2,05*0,55*0,16  "P12</t>
  </si>
  <si>
    <t>2,3*0,2*0,18   "P13</t>
  </si>
  <si>
    <t>1,3*0,34*2*0,14   "P14</t>
  </si>
  <si>
    <t>2,7*0,34*0,18   "P15</t>
  </si>
  <si>
    <t xml:space="preserve">4,49*0,48*0,24     "P04 </t>
  </si>
  <si>
    <t>5,19*0,48*0,24   "P05</t>
  </si>
  <si>
    <t>3173181.R1</t>
  </si>
  <si>
    <t>Tlaková zóna překladů válcovaných i keramických z betonu tř. C 16/20 vč. bednění</t>
  </si>
  <si>
    <t>soub.</t>
  </si>
  <si>
    <t>1152783013</t>
  </si>
  <si>
    <t>2*2   "P01</t>
  </si>
  <si>
    <t>1*2   "P02</t>
  </si>
  <si>
    <t>1*2   "P3</t>
  </si>
  <si>
    <t>1*2  "P04</t>
  </si>
  <si>
    <t>1*2   "P05</t>
  </si>
  <si>
    <t>1*2   "P06</t>
  </si>
  <si>
    <t>6*2    "P07</t>
  </si>
  <si>
    <t>12*2   "P08</t>
  </si>
  <si>
    <t>7*2   "P09</t>
  </si>
  <si>
    <t>4*2   "P10</t>
  </si>
  <si>
    <t>1*2    "P11</t>
  </si>
  <si>
    <t>1*2   "P12</t>
  </si>
  <si>
    <t>1*2   "P13</t>
  </si>
  <si>
    <t>2*2   "P14</t>
  </si>
  <si>
    <t>1*2   "P15</t>
  </si>
  <si>
    <t>1*2   "P16</t>
  </si>
  <si>
    <t>1*2   "P17</t>
  </si>
  <si>
    <t>317944321</t>
  </si>
  <si>
    <t>Válcované nosníky do č.12 dodatečně osazované do připravených otvorů</t>
  </si>
  <si>
    <t>61876295</t>
  </si>
  <si>
    <t>3*2,05*8,3/1000   "P3</t>
  </si>
  <si>
    <t>4*0,8*8,3/1000   "P16</t>
  </si>
  <si>
    <t>4*0,6*8,3/1000   "P17</t>
  </si>
  <si>
    <t>317944323</t>
  </si>
  <si>
    <t>Válcované nosníky č.14 až 22 dodatečně osazované do připravených otvorů</t>
  </si>
  <si>
    <t>990203010</t>
  </si>
  <si>
    <t>3*2,775*23,0/1000   "P06</t>
  </si>
  <si>
    <t>3*1,4*16,2/1000*4   "P10</t>
  </si>
  <si>
    <t>1*1,1*16,2/1000   "P11</t>
  </si>
  <si>
    <t>2*2,05*16,2/1000  "P12</t>
  </si>
  <si>
    <t>2*2,3*19,3/1000   "P13</t>
  </si>
  <si>
    <t>2*1,3*13,2/1000*2   "P14</t>
  </si>
  <si>
    <t>2*2,7*19,3/1000    "P15</t>
  </si>
  <si>
    <t>317944325</t>
  </si>
  <si>
    <t>Válcované nosníky č.24 a vyšší dodatečně osazované do připravených otvorů</t>
  </si>
  <si>
    <t>-959969216</t>
  </si>
  <si>
    <t>3*4,49*31,5/1000*1,15  "P04 - 15% váhy na sváry</t>
  </si>
  <si>
    <t>1*4,49*23,164/1000*1,15</t>
  </si>
  <si>
    <t xml:space="preserve">2*4,49*0,125*78,5/1000*1,15   "P10 </t>
  </si>
  <si>
    <t>3*5,19*31,5/1000   "P05</t>
  </si>
  <si>
    <t>317998112</t>
  </si>
  <si>
    <t>Tepelná izolace mezi překlady v 24 cm z EPS tl přes 50 do 70 mm</t>
  </si>
  <si>
    <t>1957648347</t>
  </si>
  <si>
    <t>2*1,75    "P01</t>
  </si>
  <si>
    <t>1*2,25   "P02</t>
  </si>
  <si>
    <t>319202123</t>
  </si>
  <si>
    <t>Dodatečná izolace zdiva tl přes 300 do 450 mm nízkotlakou injektáží křemičitým roztokem</t>
  </si>
  <si>
    <t>1989683833</t>
  </si>
  <si>
    <t>2,85</t>
  </si>
  <si>
    <t>319202124</t>
  </si>
  <si>
    <t>Dodatečná izolace zdiva tl přes 450 do 600 mm nízkotlakou injektáží křemičitým roztokem</t>
  </si>
  <si>
    <t>-716713396</t>
  </si>
  <si>
    <t>5,5+5,3+4,8</t>
  </si>
  <si>
    <t>1,5+6,1</t>
  </si>
  <si>
    <t>7,2+6,1</t>
  </si>
  <si>
    <t>7,45+4,5+5,4</t>
  </si>
  <si>
    <t>5,15*2</t>
  </si>
  <si>
    <t>330321410</t>
  </si>
  <si>
    <t>Sloupy nebo pilíře ze ŽB tř. C 25/30 bez výztuže</t>
  </si>
  <si>
    <t>-1949111285</t>
  </si>
  <si>
    <t>0,4*0,4*3,0*3   "předstřešený vstup</t>
  </si>
  <si>
    <t>1,15*0,25*3,5   "sloup pro plošinu</t>
  </si>
  <si>
    <t>331351121</t>
  </si>
  <si>
    <t>Zřízení bednění čtyřúhelníkových sloupů v do 4 m průřezu přes 0,08 do 0,16 m2</t>
  </si>
  <si>
    <t>-1601265413</t>
  </si>
  <si>
    <t>0,4*4*3,0*3</t>
  </si>
  <si>
    <t>(1,15+0,25)*2*3,2</t>
  </si>
  <si>
    <t>331351122</t>
  </si>
  <si>
    <t>Odstranění bednění čtyřúhelníkových sloupů v do 4 m průřezu přes 0,08 do 0,16 m2</t>
  </si>
  <si>
    <t>219377455</t>
  </si>
  <si>
    <t>331351911</t>
  </si>
  <si>
    <t>Příplatek k cenám bednění čtyřúhelníkových sloupů za pohledový beton</t>
  </si>
  <si>
    <t>1867630932</t>
  </si>
  <si>
    <t>331361821</t>
  </si>
  <si>
    <t>Výztuž sloupů hranatých betonářskou ocelí 10 505</t>
  </si>
  <si>
    <t>-971078144</t>
  </si>
  <si>
    <t>2,446*0,15   "předpokládané množství 150 kg /m3</t>
  </si>
  <si>
    <t>342244201</t>
  </si>
  <si>
    <t>Příčka z cihel broušených na tenkovrstvou maltu tloušťky 80 mm</t>
  </si>
  <si>
    <t>-613922107</t>
  </si>
  <si>
    <t>(1,735+4,18+1,645)*2,85-0,7*1,97*3-0,6*1,97</t>
  </si>
  <si>
    <t>1,25*2,85-0,6*1,97</t>
  </si>
  <si>
    <t>(1,57+2,85+1,48+2,55)*2,915-(0,6*1,97+0,7*1,97)</t>
  </si>
  <si>
    <t>(2,1+1,5)*2,915+0,425*1,98-0,6*1,97*2</t>
  </si>
  <si>
    <t>1,65*2,915-0,7*1,95+0,975*2,915+0,425*1,98-0,6*1,97</t>
  </si>
  <si>
    <t>(1,895+0,9)*2,915-0,6*1,97*2</t>
  </si>
  <si>
    <t>0,425*1,98+(1,125+0,71+0,475+1,215)*2,915</t>
  </si>
  <si>
    <t>2,37*3,106-0,7*1,97</t>
  </si>
  <si>
    <t>(2,1+1,5)*3,106-0,6*1,97*2</t>
  </si>
  <si>
    <t>(1,65+0,975)*3,106-(0,7*1,97+0,6*1,97)</t>
  </si>
  <si>
    <t>342244221</t>
  </si>
  <si>
    <t>Příčka z cihel broušených na tenkovrstvou maltu tloušťky 140 mm</t>
  </si>
  <si>
    <t>1491007161</t>
  </si>
  <si>
    <t>1,735*2,85</t>
  </si>
  <si>
    <t>2,815*2,85</t>
  </si>
  <si>
    <t>0,615*2,85   "přizdívka v mč 0.10</t>
  </si>
  <si>
    <t>2,965*2,85-1,6*2,5</t>
  </si>
  <si>
    <t>2,695*2,85*3-0,7*1,97</t>
  </si>
  <si>
    <t>1,0*2,85-0,7*1,97</t>
  </si>
  <si>
    <t>2,63*2,85-1,855*2,85</t>
  </si>
  <si>
    <t>3,2*2,85-0,8*1,97</t>
  </si>
  <si>
    <t>1,515*2,915-0,7*1,97</t>
  </si>
  <si>
    <t>1,025*2,915   "přizdívka</t>
  </si>
  <si>
    <t>(3,495+1,57)*2,915</t>
  </si>
  <si>
    <t>(2,79+2,02+2,315)*2,915</t>
  </si>
  <si>
    <t>5,025*2,915-0,8*1,97</t>
  </si>
  <si>
    <t>2,975*3,106</t>
  </si>
  <si>
    <t>2,96*3,106   "přizdívka</t>
  </si>
  <si>
    <t>(2,025+2,165)*3,106</t>
  </si>
  <si>
    <t>345321414</t>
  </si>
  <si>
    <t>Zídky atikové, parapetní, schodišťové a zábradelní ze ŽB tř. C 20/25</t>
  </si>
  <si>
    <t>112905078</t>
  </si>
  <si>
    <t>okolo schodiště / rampy</t>
  </si>
  <si>
    <t>(3,5+0,945+0,4+2,35+4,32+5,185)*0,4*1,0</t>
  </si>
  <si>
    <t>3,33*0,4*1,0</t>
  </si>
  <si>
    <t>(0,4+0,907)*0,2*1,0</t>
  </si>
  <si>
    <t>345351005</t>
  </si>
  <si>
    <t>Zřízení bednění plnostěnných zídek atikových, parapetních, zábradelních</t>
  </si>
  <si>
    <t>400050550</t>
  </si>
  <si>
    <t>(3,5+0,945+0,4+2,35+4,32+5,185)*2*1,0</t>
  </si>
  <si>
    <t>3,33*2*1,0</t>
  </si>
  <si>
    <t>(0,4+0,907)*2*1,0</t>
  </si>
  <si>
    <t>345351006</t>
  </si>
  <si>
    <t>Odstranění bednění plnostěnných zídek atikových, parapetních, zábradelních</t>
  </si>
  <si>
    <t>223890518</t>
  </si>
  <si>
    <t>342351911</t>
  </si>
  <si>
    <t>Příplatek k cenám bednění výplňových stěn a příček za pohledový beton</t>
  </si>
  <si>
    <t>1597384111</t>
  </si>
  <si>
    <t>345361821</t>
  </si>
  <si>
    <t>Výztuž zídek atikových, parapetních, schodišťových a zábradelních betonářskou ocelí 10 505</t>
  </si>
  <si>
    <t>831593391</t>
  </si>
  <si>
    <t>8,273*0,1   "předpokládané vyztužení 100 kg / m3</t>
  </si>
  <si>
    <t>346244381</t>
  </si>
  <si>
    <t>Plentování jednostranné v do 200 mm válcovaných nosníků cihlami</t>
  </si>
  <si>
    <t>719705192</t>
  </si>
  <si>
    <t>2*2,05*0,1   "P3</t>
  </si>
  <si>
    <t>2*2,775*0,2   "P06</t>
  </si>
  <si>
    <t>2*1,4*0,16*4   "P10</t>
  </si>
  <si>
    <t>2*1,1*0,16   "P11</t>
  </si>
  <si>
    <t>2*2,05*0,16  "P12</t>
  </si>
  <si>
    <t>2*2,3*0,18  "P13</t>
  </si>
  <si>
    <t>2*1,3*0,14*2   "P14</t>
  </si>
  <si>
    <t>2*2,7*0,18    "P15</t>
  </si>
  <si>
    <t>2*0,8*0,1   "P16</t>
  </si>
  <si>
    <t>2*0,6*0,1   "P17</t>
  </si>
  <si>
    <t>346244382</t>
  </si>
  <si>
    <t>Plentování jednostranné v přes 200 do 300 mm válcovaných nosníků cihlami</t>
  </si>
  <si>
    <t>1817222377</t>
  </si>
  <si>
    <t xml:space="preserve">2*4,49*0,24  "P04 </t>
  </si>
  <si>
    <t>2*5,19*0,24   "P05</t>
  </si>
  <si>
    <t>Vodorovné konstrukce</t>
  </si>
  <si>
    <t>411321414</t>
  </si>
  <si>
    <t>Stropy deskové ze ŽB tř. C 25/30</t>
  </si>
  <si>
    <t>103534745</t>
  </si>
  <si>
    <t>9,745*3,5*0,2   "strop nad 1PP / terasa</t>
  </si>
  <si>
    <t>(1,791+4,426)*(1,51+0,4+1,75)*0,2  "zastřešení mimo přístavbu</t>
  </si>
  <si>
    <t>3,265*10,705*0,16   "zastřešení vstupu</t>
  </si>
  <si>
    <t>411351011</t>
  </si>
  <si>
    <t>Zřízení bednění stropů deskových tl přes 5 do 25 cm bez podpěrné kce</t>
  </si>
  <si>
    <t>845681227</t>
  </si>
  <si>
    <t>9,745*3,5+(9,745+3,5)*2*0,2   "strop nad 1PP / terasa</t>
  </si>
  <si>
    <t>(1,791+4,426)*(1,51+0,4+1,75)+((1,791+4,426)*(1,51+0,4+1,75))*2*0,2  "zastřešení mimo přístavbu</t>
  </si>
  <si>
    <t>3,265*10,705+(3,265+10,705)*2*0,16   "zastřešení vstupu</t>
  </si>
  <si>
    <t>411351012</t>
  </si>
  <si>
    <t>Odstranění bednění stropů deskových tl přes 5 do 25 cm bez podpěrné kce</t>
  </si>
  <si>
    <t>1052334419</t>
  </si>
  <si>
    <t>411354313</t>
  </si>
  <si>
    <t>Zřízení podpěrné konstrukce stropů výšky do 4 m tl přes 15 do 25 cm</t>
  </si>
  <si>
    <t>326984268</t>
  </si>
  <si>
    <t>411354314</t>
  </si>
  <si>
    <t>Odstranění podpěrné konstrukce stropů výšky do 4 m tl přes 15 do 25 cm</t>
  </si>
  <si>
    <t>-1431329145</t>
  </si>
  <si>
    <t>411361821</t>
  </si>
  <si>
    <t>Výztuž stropů betonářskou ocelí 10 505</t>
  </si>
  <si>
    <t>1760518244</t>
  </si>
  <si>
    <t>12,0/1000    "D1.2.b.3</t>
  </si>
  <si>
    <t>149,0/1000   "D1.2.b.4</t>
  </si>
  <si>
    <t>411362021</t>
  </si>
  <si>
    <t>Výztuž stropů svařovanými sítěmi Kari</t>
  </si>
  <si>
    <t>1128198008</t>
  </si>
  <si>
    <t>888,0/1000    "D1.2.b.3</t>
  </si>
  <si>
    <t>711,0/1000   "D1.2.b.4</t>
  </si>
  <si>
    <t>413232211</t>
  </si>
  <si>
    <t>Zazdívka zhlaví válcovaných nosníků v do 150 mm</t>
  </si>
  <si>
    <t>1542800575</t>
  </si>
  <si>
    <t>3*2   "P3</t>
  </si>
  <si>
    <t>4*2   "P16</t>
  </si>
  <si>
    <t>4*2   "P17</t>
  </si>
  <si>
    <t>413232221</t>
  </si>
  <si>
    <t>Zazdívka zhlaví válcovaných nosníků v přes 150 do 300 mm</t>
  </si>
  <si>
    <t>-783267676</t>
  </si>
  <si>
    <t>3*2  "P06</t>
  </si>
  <si>
    <t>3*2*4   "P10</t>
  </si>
  <si>
    <t>1*2   "P11</t>
  </si>
  <si>
    <t>2*2  "P12</t>
  </si>
  <si>
    <t>2*2   "P13</t>
  </si>
  <si>
    <t>2*2*2   "P14</t>
  </si>
  <si>
    <t>2*2   "P15</t>
  </si>
  <si>
    <t xml:space="preserve">3*2  "P04 </t>
  </si>
  <si>
    <t>3*2   "P05</t>
  </si>
  <si>
    <t>434121431</t>
  </si>
  <si>
    <t>Osazení ŽB schodišťových stupňů broušených nebo leštěných oboustranně zazděných současně při zdění</t>
  </si>
  <si>
    <t>-61986500</t>
  </si>
  <si>
    <t>1,81*11</t>
  </si>
  <si>
    <t>59373003</t>
  </si>
  <si>
    <t>stupeň betonový vibrovlisovaný š 325 v 165 dl 1000mm</t>
  </si>
  <si>
    <t>99162227</t>
  </si>
  <si>
    <t>19,91*1,05 'Přepočtené koeficientem množství</t>
  </si>
  <si>
    <t>Komunikace pozemní</t>
  </si>
  <si>
    <t>564730101</t>
  </si>
  <si>
    <t>Podklad z kameniva hrubého drceného vel. 16-32 mm plochy do 100 m2 tl 100 mm</t>
  </si>
  <si>
    <t>-2000414363</t>
  </si>
  <si>
    <t>30,57    "S.16 - 1.17</t>
  </si>
  <si>
    <t>564750101</t>
  </si>
  <si>
    <t>Podklad z kameniva hrubého drceného vel. 16-32 mm plochy do 100 m2 tl 150 mm</t>
  </si>
  <si>
    <t>-371344935</t>
  </si>
  <si>
    <t>63,0   "nová komunikace</t>
  </si>
  <si>
    <t>564761101</t>
  </si>
  <si>
    <t>Podklad z kameniva hrubého drceného vel. 32-63 mm plochy do 100 m2 tl 200 mm</t>
  </si>
  <si>
    <t>-853293066</t>
  </si>
  <si>
    <t>63,0    "S.17 - nová komunikace</t>
  </si>
  <si>
    <t>565145101</t>
  </si>
  <si>
    <t>Asfaltový beton vrstva podkladní ACP 16 (obalované kamenivo OKS) tl 60 mm š do 1,5 m</t>
  </si>
  <si>
    <t>-1983129842</t>
  </si>
  <si>
    <t>566901243</t>
  </si>
  <si>
    <t>Vyspravení podkladu po překopech inženýrských sítí plochy přes 15 m2 kamenivem hrubým drceným tl. 200 mm</t>
  </si>
  <si>
    <t>-317503286</t>
  </si>
  <si>
    <t>443,0   "stávající</t>
  </si>
  <si>
    <t>572141112</t>
  </si>
  <si>
    <t>Vyrovnání povrchu dosavadních krytů asfaltovým betonem ACO (AB) tl přes 40 do 60 mm</t>
  </si>
  <si>
    <t>1465044696</t>
  </si>
  <si>
    <t>573111112</t>
  </si>
  <si>
    <t>Postřik živičný infiltrační s posypem z asfaltu množství 1 kg/m2</t>
  </si>
  <si>
    <t>-1788855742</t>
  </si>
  <si>
    <t>443,0   "stávající + nový</t>
  </si>
  <si>
    <t>573231107</t>
  </si>
  <si>
    <t>Postřik živičný spojovací ze silniční emulze v množství 0,40 kg/m2</t>
  </si>
  <si>
    <t>641353018</t>
  </si>
  <si>
    <t>577134211</t>
  </si>
  <si>
    <t>Asfaltový beton vrstva obrusná ACO 11 (ABS) tř. II tl 40 mm š do 3 m z nemodifikovaného asfaltu</t>
  </si>
  <si>
    <t>316107557</t>
  </si>
  <si>
    <t>596811311</t>
  </si>
  <si>
    <t>Kladení velkoformátové betonové dlažby tl do 100 mm velikosti do 0,5 m2 pl do 300 m2</t>
  </si>
  <si>
    <t>347877787</t>
  </si>
  <si>
    <t>59246025</t>
  </si>
  <si>
    <t>dlažba plošná betonová terasová vymývaná 600x600x50mm</t>
  </si>
  <si>
    <t>-1657625943</t>
  </si>
  <si>
    <t>30,57*1,03 'Přepočtené koeficientem množství</t>
  </si>
  <si>
    <t>611131100</t>
  </si>
  <si>
    <t>Vápenný postřik vnitřních stropů nanášený ručně</t>
  </si>
  <si>
    <t>-1612261632</t>
  </si>
  <si>
    <t>14,97+12,96+10,26+4,91+8,78+9,35+4,59+32,16+3,37+1,84+6,04   "1PP</t>
  </si>
  <si>
    <t>611131121</t>
  </si>
  <si>
    <t>Penetrační disperzní nátěr vnitřních stropů nanášený ručně</t>
  </si>
  <si>
    <t>-1043812587</t>
  </si>
  <si>
    <t>109,23</t>
  </si>
  <si>
    <t xml:space="preserve">420,34   </t>
  </si>
  <si>
    <t>611321141</t>
  </si>
  <si>
    <t>Vápenocementová omítka štuková dvouvrstvá vnitřních stropů rovných nanášená ručně</t>
  </si>
  <si>
    <t>-454038967</t>
  </si>
  <si>
    <t>611321191</t>
  </si>
  <si>
    <t>Příplatek k vápenocementové omítce vnitřních stropů za každých dalších 5 mm tloušťky ručně</t>
  </si>
  <si>
    <t>-1768364550</t>
  </si>
  <si>
    <t>109,23*2</t>
  </si>
  <si>
    <t>611325416</t>
  </si>
  <si>
    <t>Oprava vnitřní vápenocementové hladké omítky stropů v rozsahu plochy do 10 % s celoplošným přeštukováním</t>
  </si>
  <si>
    <t>1365994676</t>
  </si>
  <si>
    <t>14,55+5,05+3,75+15,17+15,27+6,59+7,03+3,32+5,17+3,11   "1NP</t>
  </si>
  <si>
    <t>5,95+24,01+57,62+16,09+2,61+1,88+30,57</t>
  </si>
  <si>
    <t>18,5+11,31+6,03+6,37+6,93+3,53+8,59+24,03+21,88+15,81   "2NP</t>
  </si>
  <si>
    <t>15,81+34,57+29,24</t>
  </si>
  <si>
    <t>612131121</t>
  </si>
  <si>
    <t>Penetrační disperzní nátěr vnitřních stěn nanášený ručně</t>
  </si>
  <si>
    <t>188113718</t>
  </si>
  <si>
    <t>313,509</t>
  </si>
  <si>
    <t>1302,712</t>
  </si>
  <si>
    <t>612131151</t>
  </si>
  <si>
    <t>Sanační postřik vnitřních stěn nanášený celoplošně ručně</t>
  </si>
  <si>
    <t>367879956</t>
  </si>
  <si>
    <t>(1,635+1,0+1,65+0,9+0,885+1,0)*2*2,62   "0.04</t>
  </si>
  <si>
    <t>(2,1+4,18)*2*2,62   "0.05</t>
  </si>
  <si>
    <t>(2,965+3,215)*2*2,62   "0.06</t>
  </si>
  <si>
    <t>(2,695+1,75)*2*2,62   "0.07</t>
  </si>
  <si>
    <t>(5,025+6,4+0,51)*2*2,62   "0.08</t>
  </si>
  <si>
    <t>(6,18+1,355+0,48)*2*2,62   "chodba</t>
  </si>
  <si>
    <t>(1,695+1,25+0,9+1,25)*2*2,62   "0.09</t>
  </si>
  <si>
    <t>(1,2+1,15)*2*2,62   "úklid</t>
  </si>
  <si>
    <t>(1,185+1,315+5,6+0,36)*2*2,62   "0.11</t>
  </si>
  <si>
    <t>612324111</t>
  </si>
  <si>
    <t>Sanační omítka podkladní vnitřních stěn nanášená ručně</t>
  </si>
  <si>
    <t>526717675</t>
  </si>
  <si>
    <t>313,509*2</t>
  </si>
  <si>
    <t>612325131</t>
  </si>
  <si>
    <t>Omítka sanační jádrová vnitřních stěn nanášená ručně</t>
  </si>
  <si>
    <t>2094391262</t>
  </si>
  <si>
    <t>612325422</t>
  </si>
  <si>
    <t>Oprava vnitřní vápenocementové štukové omítky stěn v rozsahu plochy přes 10 do 30 %</t>
  </si>
  <si>
    <t>1092099228</t>
  </si>
  <si>
    <t>(5,065+3,255)*2*2,915-4,79*1,42   "1.01</t>
  </si>
  <si>
    <t>(2,835+1,515+0,295)*2*2,915   "1.02</t>
  </si>
  <si>
    <t>(1,23+1,48+1,2+1,48)*2*2,915   "1.03</t>
  </si>
  <si>
    <t>(5,065+0,43+3,485)*2*2,915  "1.04</t>
  </si>
  <si>
    <t>(2,63+1,77+2,54+1,33+0,33)*2*2,915   "1.05</t>
  </si>
  <si>
    <t xml:space="preserve">(0,33+5,595+1,725)*2*2,915 </t>
  </si>
  <si>
    <t>(1,1+1,5+0,9+1,5+2,1+1,55)*2*2,915   "1.06</t>
  </si>
  <si>
    <t>(1,55+1,65+2,225+1,5+0,975+1,345)*2*2,915    "1.07</t>
  </si>
  <si>
    <t>(1,87+1,975)*2*2,915  "1.08</t>
  </si>
  <si>
    <t>(1,895+1,025+1,895+1,975)*2*2,915    "1.09</t>
  </si>
  <si>
    <t>(1,025+0,9+1,975+1,215)*2*2,915    "1.10</t>
  </si>
  <si>
    <t>(3,45+1,725)*2*2,915   "1.11</t>
  </si>
  <si>
    <t>(3,98+5,315)*2*2,915    "1.12</t>
  </si>
  <si>
    <t>(3,98+0,75+12,85)*2*2,915-(6,025*2,7+6,105*1,75)   "1.13</t>
  </si>
  <si>
    <t>(3,4+4,64)*2*2,915-(4,09*2,7+1,375*1,8+1,0*2,7+4,64*2,1)    "1.14</t>
  </si>
  <si>
    <t>(4,57+1,725+0,55+0,415+2,37)*2*3,106   "2.01</t>
  </si>
  <si>
    <t>(3,615+3,13)*2*3,106   "2.02</t>
  </si>
  <si>
    <t>(3,13+1,925)*2*3,106   "2.03</t>
  </si>
  <si>
    <t>(1,1+1,5+0,9+1,5+1,535+2,1)*2*3,106   "2.04</t>
  </si>
  <si>
    <t>(0,975+1,325+2,245+1,5+1,65+1,535)*2*3,106   "2.05</t>
  </si>
  <si>
    <t>(2,166+1,875)*2*3,106   "2.06</t>
  </si>
  <si>
    <t>(2,865+2,975)*2*3,106   "2.07</t>
  </si>
  <si>
    <t>(5,08+4,61)*2*3,106   "2.08</t>
  </si>
  <si>
    <t>(4,815+4,245)*2*3,106   "2.09</t>
  </si>
  <si>
    <t>(3,415+4,4)*2*3,106   "2.10</t>
  </si>
  <si>
    <t>(7,815+4,24)*2*3,106   "2.11</t>
  </si>
  <si>
    <t>(16,955+1,725+2,74)*2*3,106   "2.12</t>
  </si>
  <si>
    <t>612328131</t>
  </si>
  <si>
    <t>Sanační štuk vnitřních stěn tloušťky do 3 mm</t>
  </si>
  <si>
    <t>-578101729</t>
  </si>
  <si>
    <t>622635061</t>
  </si>
  <si>
    <t>Oprava spárování komínového zdiva MC v rozsahu přes 10 do 20 %</t>
  </si>
  <si>
    <t>-1795755359</t>
  </si>
  <si>
    <t xml:space="preserve">  "pozn. A</t>
  </si>
  <si>
    <t>(1,1+0,45)*2*1,5</t>
  </si>
  <si>
    <t>(0,7+0,45)*2*2,0</t>
  </si>
  <si>
    <t>623151001</t>
  </si>
  <si>
    <t>Penetrační akrylátový nátěr vnějších pastovitých tenkovrstvých omítek pilířů a sloupů</t>
  </si>
  <si>
    <t>-326526661</t>
  </si>
  <si>
    <t>13,4   "měřeno digitálně</t>
  </si>
  <si>
    <t>623531022</t>
  </si>
  <si>
    <t>Tenkovrstvá silikonová zrnitá omítka zrnitost 2,0 mm vnějších pilířů nebo sloupů</t>
  </si>
  <si>
    <t>1014090074</t>
  </si>
  <si>
    <t>631311125</t>
  </si>
  <si>
    <t>Mazanina tl přes 80 do 120 mm z betonu prostého bez zvýšených nároků na prostředí tř. C 20/25</t>
  </si>
  <si>
    <t>-1322522870</t>
  </si>
  <si>
    <t>109,23*0,1    "1PP</t>
  </si>
  <si>
    <t>631319012</t>
  </si>
  <si>
    <t>Příplatek k mazanině tl přes 80 do 120 mm za přehlazení povrchu</t>
  </si>
  <si>
    <t>2125897871</t>
  </si>
  <si>
    <t>32,16*0,1   "0.08</t>
  </si>
  <si>
    <t>-904178088</t>
  </si>
  <si>
    <t>1485312890</t>
  </si>
  <si>
    <t>109,23/6*1,25*26,64/1000*2       "2x KARI 6/100/100</t>
  </si>
  <si>
    <t>636311132</t>
  </si>
  <si>
    <t>Kladení dlažby z betonových dlaždic 60x60 cm na sucho na terče z umělé hmoty do výšky přes 50 do 70 mm</t>
  </si>
  <si>
    <t>-295202355</t>
  </si>
  <si>
    <t>58,47 "1.18</t>
  </si>
  <si>
    <t>33,19   "2.13</t>
  </si>
  <si>
    <t>-1016720859</t>
  </si>
  <si>
    <t>91,66*1,1 'Přepočtené koeficientem množství</t>
  </si>
  <si>
    <t>637121112</t>
  </si>
  <si>
    <t>Okapový chodník z kačírku tl 150 mm s udusáním</t>
  </si>
  <si>
    <t>655318707</t>
  </si>
  <si>
    <t>33,0*0,5</t>
  </si>
  <si>
    <t>637311122</t>
  </si>
  <si>
    <t>Okapový chodník z betonových chodníkových obrubníků stojatých lože beton</t>
  </si>
  <si>
    <t>1124433820</t>
  </si>
  <si>
    <t>33,0   "měřeno digitálně</t>
  </si>
  <si>
    <t>642946111</t>
  </si>
  <si>
    <t>Osazování pouzdra posuvných dveří s jednou kapsou pro jedno křídlo š do 800 mm do zděné příčky</t>
  </si>
  <si>
    <t>1771134768</t>
  </si>
  <si>
    <t>1   "1NP - D31</t>
  </si>
  <si>
    <t>55331612</t>
  </si>
  <si>
    <t>pouzdro stavební posuvných dveří jednopouzdrové 800mm standardní rozměr</t>
  </si>
  <si>
    <t>647986638</t>
  </si>
  <si>
    <t>916131213</t>
  </si>
  <si>
    <t>Osazení silničního obrubníku betonového stojatého s boční opěrou do lože z betonu prostého</t>
  </si>
  <si>
    <t>-344055684</t>
  </si>
  <si>
    <t>39,0  "měřeno digitálně</t>
  </si>
  <si>
    <t>59217031</t>
  </si>
  <si>
    <t>obrubník betonový silniční 1000x150x250mm</t>
  </si>
  <si>
    <t>-838590330</t>
  </si>
  <si>
    <t>39*1,05 'Přepočtené koeficientem množství</t>
  </si>
  <si>
    <t>916991121.R1</t>
  </si>
  <si>
    <t>Lože pod obrubníky, krajníky nebo obruby z dlažebních kostek z betonu prostého</t>
  </si>
  <si>
    <t>1649603644</t>
  </si>
  <si>
    <t>betonové schody</t>
  </si>
  <si>
    <t>2,745*3,0*0,1</t>
  </si>
  <si>
    <t>2,745*1,0*0,1</t>
  </si>
  <si>
    <t>1,3*1,0*0,1</t>
  </si>
  <si>
    <t>obrubníky</t>
  </si>
  <si>
    <t>39,0*0,15</t>
  </si>
  <si>
    <t>-105368871</t>
  </si>
  <si>
    <t>187531968</t>
  </si>
  <si>
    <t>-419121783</t>
  </si>
  <si>
    <t>-160089923</t>
  </si>
  <si>
    <t>1495324643</t>
  </si>
  <si>
    <t>487742911</t>
  </si>
  <si>
    <t>1511613244</t>
  </si>
  <si>
    <t>949101111</t>
  </si>
  <si>
    <t>Lešení pomocné pro objekty pozemních staveb s lešeňovou podlahou v do 1,9 m zatížení do 150 kg/m2</t>
  </si>
  <si>
    <t>-1003167645</t>
  </si>
  <si>
    <t>952901111</t>
  </si>
  <si>
    <t>Vyčištění budov bytové a občanské výstavby při výšce podlaží do 4 m</t>
  </si>
  <si>
    <t>-1833308813</t>
  </si>
  <si>
    <t>276,21</t>
  </si>
  <si>
    <t>219,98</t>
  </si>
  <si>
    <t>961044111</t>
  </si>
  <si>
    <t>Bourání základů z betonu prostého</t>
  </si>
  <si>
    <t>-881556533</t>
  </si>
  <si>
    <t>3,33*0,5*1,0   "pod vstupním schodištěm</t>
  </si>
  <si>
    <t>10,705*0,5*1,0</t>
  </si>
  <si>
    <t>(4,5+3,0)*0,5*1,0</t>
  </si>
  <si>
    <t>(10,11+1,59*2)*0,5*1,0   "pod garážemi</t>
  </si>
  <si>
    <t>(3,065*2+4,5)*0,4*1,0   "pod přístavkem</t>
  </si>
  <si>
    <t>962023391</t>
  </si>
  <si>
    <t>Bourání zdiva nadzákladového smíšeného na MV nebo MVC přes 1 m3</t>
  </si>
  <si>
    <t>-1178156575</t>
  </si>
  <si>
    <t>0,62*0,62*5,0</t>
  </si>
  <si>
    <t>0,385*0,385*5,0</t>
  </si>
  <si>
    <t>0,385*0,385*3,0*2</t>
  </si>
  <si>
    <t>3,0*0,45*(0,5+2,0)/2*2  "zídky schodiště</t>
  </si>
  <si>
    <t>1,16*0,45*2,0</t>
  </si>
  <si>
    <t>0,4*5,1*(0,5+2,0)/2   "u rampy</t>
  </si>
  <si>
    <t>1,165*0,62*0,5</t>
  </si>
  <si>
    <t>962032231</t>
  </si>
  <si>
    <t>Bourání zdiva z cihel pálených nebo vápenopískových na MV nebo MVC přes 1 m3</t>
  </si>
  <si>
    <t>-1604059430</t>
  </si>
  <si>
    <t>1,715*0,485*2,3</t>
  </si>
  <si>
    <t>(1,21+1,2)*0,35*2,3</t>
  </si>
  <si>
    <t>(1,24+1,15)*0,3*2,3</t>
  </si>
  <si>
    <t>0,48*1,55*2,3</t>
  </si>
  <si>
    <t>10,1*0,37*3,0-(2,79*2,13+2,645*2,13+2,455*2,15)*0,5  "čelní stěny</t>
  </si>
  <si>
    <t>(3,065*2+4,5)*0,35*(2,2+2,7)/2   "přístavek na agregát</t>
  </si>
  <si>
    <t>6,105*0,48*0,89   "parapety</t>
  </si>
  <si>
    <t>6,025*0,48*0,89</t>
  </si>
  <si>
    <t>2,475*0,45*2,7-1,525*2,08*0,45</t>
  </si>
  <si>
    <t>1,515*0,16*2,915</t>
  </si>
  <si>
    <t>1,44*2,915   "měřeno digitálně</t>
  </si>
  <si>
    <t>1,57*0,15*2,915</t>
  </si>
  <si>
    <t>4,25*0,32*2,915</t>
  </si>
  <si>
    <t>0,64*2,915    "stáv. soc.zařízení - příčky, měřeno digit.</t>
  </si>
  <si>
    <t>1,4*2,915   " 1.11</t>
  </si>
  <si>
    <t>1,08*2,915   " 1.09</t>
  </si>
  <si>
    <t>2,95*0,16*3,105    "2.02</t>
  </si>
  <si>
    <t>1,925*0,1*2,0   " 2.03</t>
  </si>
  <si>
    <t>4,24*0,12*3,105   "2.09</t>
  </si>
  <si>
    <t>0,87*3,105   "2.10</t>
  </si>
  <si>
    <t>0,57*3,105    "2.13</t>
  </si>
  <si>
    <t>2,785*0,12*3,105   "2.07</t>
  </si>
  <si>
    <t>0,79*3,105   "stáv. soc. zař.</t>
  </si>
  <si>
    <t>0,2*0,49*2,07    "ostění u 2.09</t>
  </si>
  <si>
    <t>963012520</t>
  </si>
  <si>
    <t>Bourání stropů z ŽB desek š přes 300 mm tl přes 140 mm</t>
  </si>
  <si>
    <t>1242781436</t>
  </si>
  <si>
    <t>10,3*1,65*0,2   "garáže</t>
  </si>
  <si>
    <t>1,7*11,0*0,25   "vstup</t>
  </si>
  <si>
    <t>963042819</t>
  </si>
  <si>
    <t>Bourání schodišťových stupňů betonových zhotovených na místě</t>
  </si>
  <si>
    <t>-242214581</t>
  </si>
  <si>
    <t>4,2*7</t>
  </si>
  <si>
    <t>3,9</t>
  </si>
  <si>
    <t>963053936</t>
  </si>
  <si>
    <t>Bourání ŽB schodišťových ramen monolitických samonosných</t>
  </si>
  <si>
    <t>-1161778008</t>
  </si>
  <si>
    <t>4,0*4,2</t>
  </si>
  <si>
    <t>3,4*0,3</t>
  </si>
  <si>
    <t>964011211</t>
  </si>
  <si>
    <t>Vybourání ŽB překladů prefabrikovaných dl do 3 m hmotnosti do 50 kg/m</t>
  </si>
  <si>
    <t>1205394399</t>
  </si>
  <si>
    <t>2,0*0,45*0,3   "1PP předklad nad vstupními dveřmi</t>
  </si>
  <si>
    <t>965043341</t>
  </si>
  <si>
    <t>Bourání podkladů pod dlažby betonových s potěrem nebo teracem tl do 100 mm pl přes 4 m2</t>
  </si>
  <si>
    <t>-254741179</t>
  </si>
  <si>
    <t>16,73*0,1</t>
  </si>
  <si>
    <t>965043441</t>
  </si>
  <si>
    <t>Bourání podkladů pod dlažby betonových s potěrem nebo teracem tl do 150 mm pl přes 4 m2</t>
  </si>
  <si>
    <t>-1026506922</t>
  </si>
  <si>
    <t>5,9*1,16*0,15   "rampa a schodiště</t>
  </si>
  <si>
    <t>2,75*4,25*0,15</t>
  </si>
  <si>
    <t>10,11*1,59*0,2   "garáže</t>
  </si>
  <si>
    <t>3,065*4,5*0,2   "přístavek</t>
  </si>
  <si>
    <t>14,55*0,2   "1.01</t>
  </si>
  <si>
    <t>5,05*0,2    "1.02</t>
  </si>
  <si>
    <t>3,75*0,2   "1.03</t>
  </si>
  <si>
    <t>15,17*0,2   "1.04</t>
  </si>
  <si>
    <t>15,27*02   "1.05</t>
  </si>
  <si>
    <t>6,59*0,2   "1.06</t>
  </si>
  <si>
    <t>7,03*0,2   "1.07</t>
  </si>
  <si>
    <t>3,32*0,2   "1.08</t>
  </si>
  <si>
    <t>5,17*0,2   "1.09</t>
  </si>
  <si>
    <t>3,11*0,2   "1.10</t>
  </si>
  <si>
    <t>11,34*0,2   "1.11 - bufet část</t>
  </si>
  <si>
    <t>2,61*0,2   "1.15</t>
  </si>
  <si>
    <t>1,88*0,2  "1.16</t>
  </si>
  <si>
    <t>16,73*0,15   "1PP</t>
  </si>
  <si>
    <t>1. a 2.NP</t>
  </si>
  <si>
    <t>179,75*0,15   "stáv. podklad pod keram. dlažby</t>
  </si>
  <si>
    <t>142,68*0,15  "stáv. podklad pod lino</t>
  </si>
  <si>
    <t>60,49*0,15    "stáv. podklad pod koberec</t>
  </si>
  <si>
    <t>965049112</t>
  </si>
  <si>
    <t>Příplatek k bourání betonových mazanin za bourání mazanin se svařovanou sítí tl přes 100 mm</t>
  </si>
  <si>
    <t>-482689799</t>
  </si>
  <si>
    <t>968072455</t>
  </si>
  <si>
    <t>Vybourání kovových dveřních zárubní pl do 2 m2</t>
  </si>
  <si>
    <t>1213532772</t>
  </si>
  <si>
    <t>0,9*1,99   "agregát</t>
  </si>
  <si>
    <t>0,82*2,21</t>
  </si>
  <si>
    <t>0,9*1,97</t>
  </si>
  <si>
    <t>0,65*1,975*2  "1NP</t>
  </si>
  <si>
    <t>0,85*1,94</t>
  </si>
  <si>
    <t>0,65*1,97*4</t>
  </si>
  <si>
    <t>0,85*1,95*4</t>
  </si>
  <si>
    <t>0,8*1,98</t>
  </si>
  <si>
    <t>0,6*1,975</t>
  </si>
  <si>
    <t>0,95*1,995</t>
  </si>
  <si>
    <t>0,85*1,945</t>
  </si>
  <si>
    <t>0,85*1,955</t>
  </si>
  <si>
    <t>0,88*1,985</t>
  </si>
  <si>
    <t>0,87*1,985</t>
  </si>
  <si>
    <t>0,65*1,975*4</t>
  </si>
  <si>
    <t>0,85*1,98*5</t>
  </si>
  <si>
    <t>0,85*1,975</t>
  </si>
  <si>
    <t>0,7*1,965</t>
  </si>
  <si>
    <t>0,7*1,97</t>
  </si>
  <si>
    <t>968072456</t>
  </si>
  <si>
    <t>Vybourání kovových dveřních zárubní pl přes 2 m2</t>
  </si>
  <si>
    <t>132617623</t>
  </si>
  <si>
    <t>1,53*2,015   "1PP vstup</t>
  </si>
  <si>
    <t>1,305*2,2   "1NP vrátnice</t>
  </si>
  <si>
    <t>971033541</t>
  </si>
  <si>
    <t>Vybourání otvorů ve zdivu cihelném pl do 1 m2 na MVC nebo MV tl do 300 mm</t>
  </si>
  <si>
    <t>-1645786957</t>
  </si>
  <si>
    <t>1,315*0,2*3,0    "1PP</t>
  </si>
  <si>
    <t>1,03*0,34*2,1*(1+2)</t>
  </si>
  <si>
    <t>1,03*0,53*2,1</t>
  </si>
  <si>
    <t>1,155*0,11*3,0</t>
  </si>
  <si>
    <t>1,1*0,195*3,0</t>
  </si>
  <si>
    <t>1,65*0,25*2,3</t>
  </si>
  <si>
    <t xml:space="preserve">0,5*0,5*0,48   "pro VZT </t>
  </si>
  <si>
    <t xml:space="preserve">0,4*0,4*0,48    "pro VZT </t>
  </si>
  <si>
    <t>3,185*0,48*1,42    "1NP</t>
  </si>
  <si>
    <t>2,475*0,45*2,7-1,525*2,08*0,45   "u mč. 1.05</t>
  </si>
  <si>
    <t>1,88*0,2*2,915   "u mč. 1.07</t>
  </si>
  <si>
    <t>1,105*0,19*2,915   "u mč. 1.10</t>
  </si>
  <si>
    <t>972044451</t>
  </si>
  <si>
    <t>Vybourání otvorů ve stropech nebo klenbách z dutých tvárnic pl do 1 m2 tl přes 100 mm</t>
  </si>
  <si>
    <t>2049798899</t>
  </si>
  <si>
    <t>pro VZT</t>
  </si>
  <si>
    <t>0,4*1,1*0,43   "1NP/1PP</t>
  </si>
  <si>
    <t>974031167</t>
  </si>
  <si>
    <t>Vysekání rýh ve zdivu cihelném hl do 150 mm š do 300 mm</t>
  </si>
  <si>
    <t>1471177388</t>
  </si>
  <si>
    <t>16,305   "stropní deska přístavby / terasy</t>
  </si>
  <si>
    <t>10,705   "strop vstupu</t>
  </si>
  <si>
    <t>974031664</t>
  </si>
  <si>
    <t>Vysekání rýh ve zdivu cihelném pro vtahování nosníků hl do 150 mm v do 150 mm</t>
  </si>
  <si>
    <t>2143545876</t>
  </si>
  <si>
    <t>3*2,05   "P3</t>
  </si>
  <si>
    <t>4*0,8   "P16</t>
  </si>
  <si>
    <t>4*0,6   "P17</t>
  </si>
  <si>
    <t>974031666</t>
  </si>
  <si>
    <t>Vysekání rýh ve zdivu cihelném pro vtahování nosníků hl do 150 mm v do 250 mm</t>
  </si>
  <si>
    <t>990981285</t>
  </si>
  <si>
    <t>3*2,775   "P06</t>
  </si>
  <si>
    <t>3*1,4*4   "P10</t>
  </si>
  <si>
    <t>1*1,1   "P11</t>
  </si>
  <si>
    <t>2*2,05  "P12</t>
  </si>
  <si>
    <t>2*2,3   "P13</t>
  </si>
  <si>
    <t>2*1,3*2   "P14</t>
  </si>
  <si>
    <t>2*2,7   "P15</t>
  </si>
  <si>
    <t>974031668</t>
  </si>
  <si>
    <t>Vysekání rýh ve zdivu cihelném pro vtahování nosníků hl do 150 mm v do 350 mm</t>
  </si>
  <si>
    <t>1092391698</t>
  </si>
  <si>
    <t>3*4,49  "P04</t>
  </si>
  <si>
    <t>3*5,19   "P05</t>
  </si>
  <si>
    <t>975011331</t>
  </si>
  <si>
    <t>Podpěrné dřevení při podezdívání základů tl přes 450 do 600 mm vyzdívka v do 2 m dl podchycení přes 1 do 3 m</t>
  </si>
  <si>
    <t>1523407049</t>
  </si>
  <si>
    <t>25   "předpokládané množství</t>
  </si>
  <si>
    <t>977151116</t>
  </si>
  <si>
    <t>Jádrové vrty diamantovými korunkami do stavebních materiálů D přes 70 do 80 mm</t>
  </si>
  <si>
    <t>-1849104748</t>
  </si>
  <si>
    <t>10*0,25   "předpokládané množství - pro ÚT, VZT, elektro</t>
  </si>
  <si>
    <t>977151119</t>
  </si>
  <si>
    <t>Jádrové vrty diamantovými korunkami do stavebních materiálů D přes 100 do 110 mm</t>
  </si>
  <si>
    <t>1026474573</t>
  </si>
  <si>
    <t>5*0,25   "předpokládané množství - pro ÚT, VZT, elektro</t>
  </si>
  <si>
    <t>148</t>
  </si>
  <si>
    <t>977151125</t>
  </si>
  <si>
    <t>Jádrové vrty diamantovými korunkami do stavebních materiálů D přes 180 do 200 mm</t>
  </si>
  <si>
    <t>177809369</t>
  </si>
  <si>
    <t>149</t>
  </si>
  <si>
    <t>977151128</t>
  </si>
  <si>
    <t>Jádrové vrty diamantovými korunkami do stavebních materiálů D přes 250 do 300 mm</t>
  </si>
  <si>
    <t>-44130538</t>
  </si>
  <si>
    <t>2*0,48    "1NP</t>
  </si>
  <si>
    <t>150</t>
  </si>
  <si>
    <t>978011121</t>
  </si>
  <si>
    <t>Otlučení (osekání) vnitřní vápenné nebo vápenocementové omítky stropů v rozsahu přes 5 do 10 %</t>
  </si>
  <si>
    <t>-1319588813</t>
  </si>
  <si>
    <t>151</t>
  </si>
  <si>
    <t>978011191</t>
  </si>
  <si>
    <t>Otlučení (osekání) vnitřní vápenné nebo vápenocementové omítky stropů v rozsahu přes 50 do 100 %</t>
  </si>
  <si>
    <t>-1202822349</t>
  </si>
  <si>
    <t>4,91+8,78+9,35+4,59+32,16+3,37+1,84+6,04   "1PP</t>
  </si>
  <si>
    <t>152</t>
  </si>
  <si>
    <t>978013141</t>
  </si>
  <si>
    <t>Otlučení (osekání) vnitřní vápenné nebo vápenocementové omítky stěn v rozsahu přes 10 do 30 %</t>
  </si>
  <si>
    <t>1687575333</t>
  </si>
  <si>
    <t>153</t>
  </si>
  <si>
    <t>978013191</t>
  </si>
  <si>
    <t>Otlučení (osekání) vnitřní vápenné nebo vápenocementové omítky stěn v rozsahu přes 50 do 100 %</t>
  </si>
  <si>
    <t>-1051683496</t>
  </si>
  <si>
    <t>154</t>
  </si>
  <si>
    <t>985131111</t>
  </si>
  <si>
    <t>Očištění ploch stěn, rubu kleneb a podlah tlakovou vodou</t>
  </si>
  <si>
    <t>470441424</t>
  </si>
  <si>
    <t>71,04   "1PP strop</t>
  </si>
  <si>
    <t>313,509   "1PP stěny</t>
  </si>
  <si>
    <t>155</t>
  </si>
  <si>
    <t>985331213</t>
  </si>
  <si>
    <t>Dodatečné vlepování betonářské výztuže D 12 mm do chemické malty včetně vyvrtání otvoru</t>
  </si>
  <si>
    <t>2109321241</t>
  </si>
  <si>
    <t>6*6*0,5  "kotvení stáv.základu</t>
  </si>
  <si>
    <t>(16,305/0,3+0,65)*2*0,5   "stropní deska přístavby / terasy</t>
  </si>
  <si>
    <t>(10,705/0,3+0,317)*2*0,5   "strop vstupu</t>
  </si>
  <si>
    <t>156</t>
  </si>
  <si>
    <t>13021013</t>
  </si>
  <si>
    <t>tyč ocelová kruhová žebírková DIN 488 jakost B500B (10 505) výztuž do betonu D 12mm</t>
  </si>
  <si>
    <t>1909550328</t>
  </si>
  <si>
    <t xml:space="preserve">109*0,89/1000   </t>
  </si>
  <si>
    <t>0,097*1,15 'Přepočtené koeficientem množství</t>
  </si>
  <si>
    <t>157</t>
  </si>
  <si>
    <t>1905307239</t>
  </si>
  <si>
    <t>158</t>
  </si>
  <si>
    <t>-1183453445</t>
  </si>
  <si>
    <t>159</t>
  </si>
  <si>
    <t>997013215</t>
  </si>
  <si>
    <t>Vnitrostaveništní doprava suti a vybouraných hmot pro budovy v přes 15 do 18 m ručně</t>
  </si>
  <si>
    <t>1945964800</t>
  </si>
  <si>
    <t>160</t>
  </si>
  <si>
    <t>-1183406107</t>
  </si>
  <si>
    <t>161</t>
  </si>
  <si>
    <t>1409826581</t>
  </si>
  <si>
    <t>780,93*19 'Přepočtené koeficientem množství</t>
  </si>
  <si>
    <t>162</t>
  </si>
  <si>
    <t>-274104776</t>
  </si>
  <si>
    <t>780,93*0,1 'Přepočtené koeficientem množství</t>
  </si>
  <si>
    <t>163</t>
  </si>
  <si>
    <t>252149170</t>
  </si>
  <si>
    <t>780,93*0,01 'Přepočtené koeficientem množství</t>
  </si>
  <si>
    <t>164</t>
  </si>
  <si>
    <t>997013813</t>
  </si>
  <si>
    <t>Poplatek za uložení na skládce (skládkovné) stavebního odpadu z plastických hmot kód odpadu 17 02 03</t>
  </si>
  <si>
    <t>1204215648</t>
  </si>
  <si>
    <t>780,93*0,05 'Přepočtené koeficientem množství</t>
  </si>
  <si>
    <t>165</t>
  </si>
  <si>
    <t>997013847</t>
  </si>
  <si>
    <t>Poplatek za uložení na skládce (skládkovné) odpadu asfaltového s dehtem kód odpadu 17 03 01</t>
  </si>
  <si>
    <t>1369904299</t>
  </si>
  <si>
    <t>166</t>
  </si>
  <si>
    <t>1568264726</t>
  </si>
  <si>
    <t>167</t>
  </si>
  <si>
    <t>694945613</t>
  </si>
  <si>
    <t>780,93*0,15 'Přepočtené koeficientem množství</t>
  </si>
  <si>
    <t>168</t>
  </si>
  <si>
    <t>857505895</t>
  </si>
  <si>
    <t>780,93*0,48 'Přepočtené koeficientem množství</t>
  </si>
  <si>
    <t>169</t>
  </si>
  <si>
    <t>-44580713</t>
  </si>
  <si>
    <t>170</t>
  </si>
  <si>
    <t>-357559253</t>
  </si>
  <si>
    <t>171</t>
  </si>
  <si>
    <t>711121131</t>
  </si>
  <si>
    <t>Provedení izolace proti zemní vlhkosti vodorovné za horka nátěrem asfaltovým</t>
  </si>
  <si>
    <t>-1748148366</t>
  </si>
  <si>
    <t>9,745*3,5   "přístavba</t>
  </si>
  <si>
    <t>2,165*1,493   "plošina</t>
  </si>
  <si>
    <t>109,23    "1PP - vybourané podlahy</t>
  </si>
  <si>
    <t>14,55+5,05+3,75+15,17+15,27+6,59+7,03+3,32+5,17+3,11   "1NP - vybourané podlahy</t>
  </si>
  <si>
    <t>16,09+2,61+1,88+11,34   "část bufetu - 11,34m2</t>
  </si>
  <si>
    <t>172</t>
  </si>
  <si>
    <t>11163153</t>
  </si>
  <si>
    <t>emulze asfaltová penetrační</t>
  </si>
  <si>
    <t>litr</t>
  </si>
  <si>
    <t>2123646566</t>
  </si>
  <si>
    <t>257,5*0,45 'Přepočtené koeficientem množství</t>
  </si>
  <si>
    <t>173</t>
  </si>
  <si>
    <t>711122131</t>
  </si>
  <si>
    <t>Provedení izolace proti zemní vlhkosti svislé za horka nátěrem asfaltovým</t>
  </si>
  <si>
    <t>1682726915</t>
  </si>
  <si>
    <t>(9,745+3,5)*2*0,5   "přístavba</t>
  </si>
  <si>
    <t>(2,165+1,493)*2*0,5   "plošina</t>
  </si>
  <si>
    <t>174</t>
  </si>
  <si>
    <t>1995440038</t>
  </si>
  <si>
    <t>16,903*0,6 'Přepočtené koeficientem množství</t>
  </si>
  <si>
    <t>175</t>
  </si>
  <si>
    <t>-1683758234</t>
  </si>
  <si>
    <t>5,9*1,16   "rampa a schodiště</t>
  </si>
  <si>
    <t>2,75*4,25</t>
  </si>
  <si>
    <t>10,11*1,59  "garáže</t>
  </si>
  <si>
    <t>3,065*4,5   "přístavek</t>
  </si>
  <si>
    <t>16,73</t>
  </si>
  <si>
    <t>13,58</t>
  </si>
  <si>
    <t>12,53</t>
  </si>
  <si>
    <t>9,96   "prostor u schodiště</t>
  </si>
  <si>
    <t>176</t>
  </si>
  <si>
    <t>7152919.R1</t>
  </si>
  <si>
    <t>Oprava izolací - napojení na stávající izolaci asfaltovými tmely za horka</t>
  </si>
  <si>
    <t>-1591741788</t>
  </si>
  <si>
    <t>předpokládané množství - 1PP</t>
  </si>
  <si>
    <t xml:space="preserve">41,898*0,3 </t>
  </si>
  <si>
    <t>177</t>
  </si>
  <si>
    <t>1663636641</t>
  </si>
  <si>
    <t>257,5</t>
  </si>
  <si>
    <t>178</t>
  </si>
  <si>
    <t>62855001</t>
  </si>
  <si>
    <t>pás asfaltový natavitelný modifikovaný SBS s vložkou z polyesterové rohože a spalitelnou PE fólií nebo jemnozrnným minerálním posypem na horním povrchu tl 4,0mm</t>
  </si>
  <si>
    <t>838633014</t>
  </si>
  <si>
    <t>257,5*1,1655 'Přepočtené koeficientem množství</t>
  </si>
  <si>
    <t>179</t>
  </si>
  <si>
    <t>711142559</t>
  </si>
  <si>
    <t>Provedení izolace proti zemní vlhkosti pásy přitavením svislé NAIP</t>
  </si>
  <si>
    <t>613288420</t>
  </si>
  <si>
    <t>180</t>
  </si>
  <si>
    <t>-1145213146</t>
  </si>
  <si>
    <t>16,903*1,221 'Přepočtené koeficientem množství</t>
  </si>
  <si>
    <t>181</t>
  </si>
  <si>
    <t>2038019775</t>
  </si>
  <si>
    <t>182</t>
  </si>
  <si>
    <t>593312654</t>
  </si>
  <si>
    <t>58,47    "strop nad 1PP / terasa</t>
  </si>
  <si>
    <t>6,1*2,15   "zastřešení mimo přístavbu</t>
  </si>
  <si>
    <t>3,42*10,7   "zastřešení vstupu</t>
  </si>
  <si>
    <t>33,19     "2.13 balkon 2NP</t>
  </si>
  <si>
    <t>183</t>
  </si>
  <si>
    <t>-1671461819</t>
  </si>
  <si>
    <t>141,369*0,00045 'Přepočtené koeficientem množství</t>
  </si>
  <si>
    <t>184</t>
  </si>
  <si>
    <t>712340832</t>
  </si>
  <si>
    <t>Odstranění povlakové krytiny střech do 10° z pásů NAIP přitavených v plné ploše dvouvrstvé</t>
  </si>
  <si>
    <t>2137431653</t>
  </si>
  <si>
    <t>3,065*4,5   "1PP přístavek na agreg.</t>
  </si>
  <si>
    <t>10,3*1,65   "garáže</t>
  </si>
  <si>
    <t>1,7*11,0   "vstup</t>
  </si>
  <si>
    <t>1,55*22,485   "balkon 2NP</t>
  </si>
  <si>
    <t>185</t>
  </si>
  <si>
    <t>118257768</t>
  </si>
  <si>
    <t>3,47*10,7   "zastřešení vstupu</t>
  </si>
  <si>
    <t>186</t>
  </si>
  <si>
    <t>2060382914</t>
  </si>
  <si>
    <t>141,904*1,1655 'Přepočtené koeficientem množství</t>
  </si>
  <si>
    <t>187</t>
  </si>
  <si>
    <t>712363005</t>
  </si>
  <si>
    <t>Provedení povlakové krytiny střech do 10° navařením fólie PVC na oplechování v plné ploše</t>
  </si>
  <si>
    <t>-586084273</t>
  </si>
  <si>
    <t>188</t>
  </si>
  <si>
    <t>28342411</t>
  </si>
  <si>
    <t>fólie hydroizolační střešní mPVC s nakašírovaným PES rounem určená k lepení tl 1,5mm</t>
  </si>
  <si>
    <t>346900923</t>
  </si>
  <si>
    <t>189</t>
  </si>
  <si>
    <t>712363674</t>
  </si>
  <si>
    <t>Provedení povlakové krytiny mechanicky kotvené profily rš do 200 mm do železobetonu</t>
  </si>
  <si>
    <t>-161528469</t>
  </si>
  <si>
    <t>3,155*2+10,705   "okapnice vně atiky ploché střechy</t>
  </si>
  <si>
    <t>(5,158*2+2,655)*3   "koutová 2x ve žlabu + 1x v rohu střechy</t>
  </si>
  <si>
    <t>(5,158*2+2,655)*2   "rohová 1x atika + 1x žlab</t>
  </si>
  <si>
    <t>5,158*2  "vytažení mPVC na stěnu</t>
  </si>
  <si>
    <t>190</t>
  </si>
  <si>
    <t>55344001</t>
  </si>
  <si>
    <t>okapnice široká z poplastovaného plechu (PVC-P) rš 150mm</t>
  </si>
  <si>
    <t>733986497</t>
  </si>
  <si>
    <t>3,155*2+10,705</t>
  </si>
  <si>
    <t>17,015*1,1 'Přepočtené koeficientem množství</t>
  </si>
  <si>
    <t>191</t>
  </si>
  <si>
    <t>55344006</t>
  </si>
  <si>
    <t>lišta L koutová vnitřní z poplastovaného plechu (PVC-P) rš 100mm</t>
  </si>
  <si>
    <t>1408674810</t>
  </si>
  <si>
    <t>(5,158*2+2,655)*3</t>
  </si>
  <si>
    <t>38,913*1,1 'Přepočtené koeficientem množství</t>
  </si>
  <si>
    <t>192</t>
  </si>
  <si>
    <t>55344005</t>
  </si>
  <si>
    <t>lišta L rohová vnější z poplastovaného plechu (PVC-P) rš 100mm</t>
  </si>
  <si>
    <t>386327048</t>
  </si>
  <si>
    <t>(5,158*2+2,655)*2</t>
  </si>
  <si>
    <t>25,942*1,1 'Přepočtené koeficientem množství</t>
  </si>
  <si>
    <t>193</t>
  </si>
  <si>
    <t>55344492</t>
  </si>
  <si>
    <t>lišta rovná z poplastovaného plechu (PVC-P) rš 100mm</t>
  </si>
  <si>
    <t>-1851294597</t>
  </si>
  <si>
    <t>10,316*1,1 'Přepočtené koeficientem množství</t>
  </si>
  <si>
    <t>194</t>
  </si>
  <si>
    <t>940472311</t>
  </si>
  <si>
    <t>(3,155+0,16)*10,65   "zastřešení vstupu</t>
  </si>
  <si>
    <t>195</t>
  </si>
  <si>
    <t>-754475715</t>
  </si>
  <si>
    <t>140,08*1,16 'Přepočtené koeficientem množství</t>
  </si>
  <si>
    <t>196</t>
  </si>
  <si>
    <t>712393001</t>
  </si>
  <si>
    <t>Opracování prostupu průměru do 200 mm dvojitého hydroizolačního systému plochých střech</t>
  </si>
  <si>
    <t>135608082</t>
  </si>
  <si>
    <t>2   "střešní prostup atikou</t>
  </si>
  <si>
    <t>197</t>
  </si>
  <si>
    <t>28322058</t>
  </si>
  <si>
    <t>fólie hydroizolační střešní mPVC nevyztužená určená na detaily šedá tl 1,5mm</t>
  </si>
  <si>
    <t>1082671223</t>
  </si>
  <si>
    <t>2*0,5</t>
  </si>
  <si>
    <t>1*1,05 'Přepočtené koeficientem množství</t>
  </si>
  <si>
    <t>198</t>
  </si>
  <si>
    <t>712640862</t>
  </si>
  <si>
    <t>Odstranění povlakové krytiny střech přes 30° do 45° z pásů NAIP přitavených v plné ploše dvouvrstvé</t>
  </si>
  <si>
    <t>175719557</t>
  </si>
  <si>
    <t>23,355*11,35</t>
  </si>
  <si>
    <t>199</t>
  </si>
  <si>
    <t>712998004</t>
  </si>
  <si>
    <t>Montáž atikového chrliče z PVC DN 110</t>
  </si>
  <si>
    <t>-1039869109</t>
  </si>
  <si>
    <t>200</t>
  </si>
  <si>
    <t>56231123</t>
  </si>
  <si>
    <t>chrlič vyhřívaný s manžetou pro PVC-P hydroizolaci plochých střech DN 50/75/110/125/160</t>
  </si>
  <si>
    <t>-1938439680</t>
  </si>
  <si>
    <t>201</t>
  </si>
  <si>
    <t>712998106</t>
  </si>
  <si>
    <t>Montáž ochranného koše chrliče pro střechy s kačírkem nebo s jiným přitěžujícím souvrstvím</t>
  </si>
  <si>
    <t>-1357516817</t>
  </si>
  <si>
    <t>202</t>
  </si>
  <si>
    <t>28349100</t>
  </si>
  <si>
    <t>koš perforovaný ochranný pro odvodnění ploché střechy s kačírkem 100mm</t>
  </si>
  <si>
    <t>-1908628588</t>
  </si>
  <si>
    <t>203</t>
  </si>
  <si>
    <t>998712122</t>
  </si>
  <si>
    <t>Přesun hmot tonážní pro krytiny povlakové ruční v objektech v přes 6 do 12 m</t>
  </si>
  <si>
    <t>-1463972836</t>
  </si>
  <si>
    <t>721</t>
  </si>
  <si>
    <t>Zdravotechnika - vnitřní kanalizace</t>
  </si>
  <si>
    <t>204</t>
  </si>
  <si>
    <t>721241102</t>
  </si>
  <si>
    <t>Lapač střešních splavenin z litiny DN 125</t>
  </si>
  <si>
    <t>-1899506005</t>
  </si>
  <si>
    <t>205</t>
  </si>
  <si>
    <t>721273153</t>
  </si>
  <si>
    <t>Hlavice ventilační polypropylen PP DN 110</t>
  </si>
  <si>
    <t>919346656</t>
  </si>
  <si>
    <t>6   "pozn. D</t>
  </si>
  <si>
    <t>741</t>
  </si>
  <si>
    <t>Elektroinstalace - silnoproud</t>
  </si>
  <si>
    <t>207</t>
  </si>
  <si>
    <t>741421811</t>
  </si>
  <si>
    <t>Demontáž drátu nebo lana svodového vedení D do 8 mm kolmý svod</t>
  </si>
  <si>
    <t>148088521</t>
  </si>
  <si>
    <t>208</t>
  </si>
  <si>
    <t>741421831</t>
  </si>
  <si>
    <t>Demontáž drátu nebo lana svodového vedení D do 8 mm šikmá střecha</t>
  </si>
  <si>
    <t>-1503129834</t>
  </si>
  <si>
    <t>12+2*7,0</t>
  </si>
  <si>
    <t>742</t>
  </si>
  <si>
    <t>Elektroinstalace - slaboproud</t>
  </si>
  <si>
    <t>209</t>
  </si>
  <si>
    <t>742420021</t>
  </si>
  <si>
    <t>Montáž antenního stožáru včetně upevňovacího materiálu</t>
  </si>
  <si>
    <t>-1101123635</t>
  </si>
  <si>
    <t>2   "pozn. F</t>
  </si>
  <si>
    <t>210</t>
  </si>
  <si>
    <t>31686013</t>
  </si>
  <si>
    <t>stožár anténní kov žárový zinek plastová záslepka průměr 48mm délka 2,5m</t>
  </si>
  <si>
    <t>-197258167</t>
  </si>
  <si>
    <t>211</t>
  </si>
  <si>
    <t>762083111</t>
  </si>
  <si>
    <t>Impregnace řeziva proti dřevokaznému hmyzu a houbám máčením třída ohrožení 1 a 2</t>
  </si>
  <si>
    <t>1703435021</t>
  </si>
  <si>
    <t>2,699   "vyměňované prvky</t>
  </si>
  <si>
    <t>212</t>
  </si>
  <si>
    <t>762331911</t>
  </si>
  <si>
    <t>Vyřezání části střešní vazby průřezové pl řeziva do 120 cm2 dl do 3 m</t>
  </si>
  <si>
    <t>1266753544</t>
  </si>
  <si>
    <t>předpokládané výměry na výměnu</t>
  </si>
  <si>
    <t>1,5    "pásek K09 - 100/100mm</t>
  </si>
  <si>
    <t>213</t>
  </si>
  <si>
    <t>762331921</t>
  </si>
  <si>
    <t>Vyřezání části střešní vazby průřezové pl řeziva přes 120 do 224 cm2 dl do 3 m</t>
  </si>
  <si>
    <t>78087726</t>
  </si>
  <si>
    <t>10*2,0   "krokev K01 - 120/160mm</t>
  </si>
  <si>
    <t>2*2,0   "krokev K02 - 80/160mm</t>
  </si>
  <si>
    <t>2*1,0   "sloupek K03 - 120/160mm</t>
  </si>
  <si>
    <t>5*2,0   "kleština K05 - 80/160mm</t>
  </si>
  <si>
    <t>214</t>
  </si>
  <si>
    <t>762331931</t>
  </si>
  <si>
    <t>Vyřezání části střešní vazby průřezové pl řeziva přes 224 do 288 cm2 dl do 3 m</t>
  </si>
  <si>
    <t>385195286</t>
  </si>
  <si>
    <t>1,0   "sloupek K06 - 160/160mm</t>
  </si>
  <si>
    <t>1,0   "vaznice K07 - 160/180mm</t>
  </si>
  <si>
    <t>5,0    "pozednice K08 - 160/150mm</t>
  </si>
  <si>
    <t>215</t>
  </si>
  <si>
    <t>762331941</t>
  </si>
  <si>
    <t>Vyřezání části střešní vazby průřezové pl řeziva přes 288 do 450 cm2 dl do 3 m</t>
  </si>
  <si>
    <t>1033574329</t>
  </si>
  <si>
    <t>2*2,0   "vazný trám K04 - 180/250mm</t>
  </si>
  <si>
    <t>216</t>
  </si>
  <si>
    <t>762332921</t>
  </si>
  <si>
    <t>Doplnění části střešní vazby hranoly průřezové pl do 120 cm2 včetně materiálu</t>
  </si>
  <si>
    <t>849519908</t>
  </si>
  <si>
    <t>217</t>
  </si>
  <si>
    <t>762332922</t>
  </si>
  <si>
    <t>Doplnění části střešní vazby hranoly průřezové pl přes 120 do 224 cm2 včetně materiálu</t>
  </si>
  <si>
    <t>652454551</t>
  </si>
  <si>
    <t>218</t>
  </si>
  <si>
    <t>762332923</t>
  </si>
  <si>
    <t>Doplnění části střešní vazby hranoly průřezové pl přes 224 do 288 cm2 včetně materiálu</t>
  </si>
  <si>
    <t>-883634596</t>
  </si>
  <si>
    <t>219</t>
  </si>
  <si>
    <t>762332924</t>
  </si>
  <si>
    <t>Doplnění části střešní vazby hranoly průřezové pl přes 288 do 450 cm2 včetně materiálu</t>
  </si>
  <si>
    <t>412791596</t>
  </si>
  <si>
    <t>220</t>
  </si>
  <si>
    <t>762341210</t>
  </si>
  <si>
    <t>Montáž bednění střech rovných a šikmých sklonu do 60° z hrubých prken na sraz tl do 32 mm</t>
  </si>
  <si>
    <t>-1265598813</t>
  </si>
  <si>
    <t>270,0</t>
  </si>
  <si>
    <t>221</t>
  </si>
  <si>
    <t>60511115</t>
  </si>
  <si>
    <t>řezivo jehličnaté smrk, borovice š přes 170mm tl 24mm dl 3m</t>
  </si>
  <si>
    <t>-1414657453</t>
  </si>
  <si>
    <t>270*0,024</t>
  </si>
  <si>
    <t>6,48*1,05 'Přepočtené koeficientem množství</t>
  </si>
  <si>
    <t>222</t>
  </si>
  <si>
    <t>762341811</t>
  </si>
  <si>
    <t>Demontáž bednění střech z prken</t>
  </si>
  <si>
    <t>-336835054</t>
  </si>
  <si>
    <t>223</t>
  </si>
  <si>
    <t>762341932</t>
  </si>
  <si>
    <t>Vyřezání části bednění střech z prken tl do 32 mm pl jednotlivě přes 1 do 4 m2</t>
  </si>
  <si>
    <t>-966842074</t>
  </si>
  <si>
    <t>270,0*0,2=54 m2   "předpokládané poškození stávajícího bednění v rozsahu 20% plochy</t>
  </si>
  <si>
    <t xml:space="preserve">54/1,5=36ks </t>
  </si>
  <si>
    <t>1,5*4*36</t>
  </si>
  <si>
    <t>224</t>
  </si>
  <si>
    <t>-89706300</t>
  </si>
  <si>
    <t>270*2,5</t>
  </si>
  <si>
    <t>225</t>
  </si>
  <si>
    <t>řezivo jehličnaté lať pevnostní třída S10-13 průřez 60x60mm</t>
  </si>
  <si>
    <t>272960711</t>
  </si>
  <si>
    <t>675*0,06*0,06</t>
  </si>
  <si>
    <t>2,43*1,05 'Přepočtené koeficientem množství</t>
  </si>
  <si>
    <t>226</t>
  </si>
  <si>
    <t>762343912</t>
  </si>
  <si>
    <t>Zabednění otvorů ve střeše prkny tl do 32 mm pl jednotlivě přes 1 do 4 m2</t>
  </si>
  <si>
    <t>399204874</t>
  </si>
  <si>
    <t>270,0*0,2   "předpokládané poškození stávajícího bednění v rozsahu 20% plochy</t>
  </si>
  <si>
    <t>227</t>
  </si>
  <si>
    <t>762381012</t>
  </si>
  <si>
    <t>Heverování a podepření tesařských konstrukcí krovů, plná vazba přes 9 do 12,5 m</t>
  </si>
  <si>
    <t>1477722030</t>
  </si>
  <si>
    <t>1   "předpokládané množství</t>
  </si>
  <si>
    <t>228</t>
  </si>
  <si>
    <t>762382012</t>
  </si>
  <si>
    <t>Heverování a podepření tesařských konstrukcí krovů, prázdná vazba přes 9 do 12,5 m</t>
  </si>
  <si>
    <t>1094763698</t>
  </si>
  <si>
    <t>3   "předpokládané množství</t>
  </si>
  <si>
    <t>229</t>
  </si>
  <si>
    <t>-171235184</t>
  </si>
  <si>
    <t>54*0,032    "bednění střechy</t>
  </si>
  <si>
    <t>1,5*0,1*0,1    "pásek K09 - 100/100mm</t>
  </si>
  <si>
    <t>10*2,0*0,12*0,16   "krokev K01 - 120/160mm</t>
  </si>
  <si>
    <t>2*2,0*0,08*0,16   "krokev K02 - 80/160mm</t>
  </si>
  <si>
    <t>2*1,0*0,12*0,16   "sloupek K03 - 120/160mm</t>
  </si>
  <si>
    <t>5*2,0*0,08*0,16   "kleština K05 - 80/160mm</t>
  </si>
  <si>
    <t>1,0*0,16*0,16   "sloupek K06 - 160/160mm</t>
  </si>
  <si>
    <t>1,0*0,16*0,18   "vaznice K07 - 160/180mm</t>
  </si>
  <si>
    <t>5,0*0,16*0,15    "pozednice K08 - 160/150mm</t>
  </si>
  <si>
    <t>2*2,0*0,18*0,25   "vazný trám K04 - 180/250mm</t>
  </si>
  <si>
    <t>230</t>
  </si>
  <si>
    <t>1930440665</t>
  </si>
  <si>
    <t>231</t>
  </si>
  <si>
    <t>762512261</t>
  </si>
  <si>
    <t>Montáž podlahové kce podkladového roštu</t>
  </si>
  <si>
    <t>-137086708</t>
  </si>
  <si>
    <t>3,915*6  "K10</t>
  </si>
  <si>
    <t>4,025*3    "K11</t>
  </si>
  <si>
    <t>4,01*3    "K12</t>
  </si>
  <si>
    <t>4,16*3    "K13</t>
  </si>
  <si>
    <t>0,85*2*1,15   "K14</t>
  </si>
  <si>
    <t>2,4*1,15   "K15</t>
  </si>
  <si>
    <t>232</t>
  </si>
  <si>
    <t>60512130</t>
  </si>
  <si>
    <t>hranol stavební řezivo průřezu do 224cm2 do dl 6m</t>
  </si>
  <si>
    <t>401391581</t>
  </si>
  <si>
    <t>3,915*6*0,08*0,2  "K10</t>
  </si>
  <si>
    <t>4,025*3*0,08*0,2    "K11</t>
  </si>
  <si>
    <t>4,01*3*0,08*0,2    "K12</t>
  </si>
  <si>
    <t>4,16*3*0,08*0,2    "K13</t>
  </si>
  <si>
    <t>0,85*2*1,15*0,1*0,18   "K14</t>
  </si>
  <si>
    <t>2,4*1,15*0,1*0,18   "K15</t>
  </si>
  <si>
    <t>1,046*1,15 'Přepočtené koeficientem množství</t>
  </si>
  <si>
    <t>233</t>
  </si>
  <si>
    <t>495256570</t>
  </si>
  <si>
    <t xml:space="preserve">třmeny pro výměny součástí této položky - viz. popis u prvků K10 - K15 </t>
  </si>
  <si>
    <t>20,46</t>
  </si>
  <si>
    <t>234</t>
  </si>
  <si>
    <t>762795000</t>
  </si>
  <si>
    <t>Spojovací prostředky pro montáž prostorových vázaných kcí</t>
  </si>
  <si>
    <t>-1549318642</t>
  </si>
  <si>
    <t>6,804</t>
  </si>
  <si>
    <t>2,552</t>
  </si>
  <si>
    <t>235</t>
  </si>
  <si>
    <t>1789686372</t>
  </si>
  <si>
    <t>763</t>
  </si>
  <si>
    <t>Konstrukce suché výstavby</t>
  </si>
  <si>
    <t>236</t>
  </si>
  <si>
    <t>763131411</t>
  </si>
  <si>
    <t>SDK podhled desky 1xA 12,5 bez izolace dvouvrstvá spodní kce profil CD+UD</t>
  </si>
  <si>
    <t>-11198447</t>
  </si>
  <si>
    <t>14,97   "0.01</t>
  </si>
  <si>
    <t>12,96   "0.02</t>
  </si>
  <si>
    <t>10,26   "0.03</t>
  </si>
  <si>
    <t>8,78   "0.05</t>
  </si>
  <si>
    <t>9,35   "0.06</t>
  </si>
  <si>
    <t>4,59   "0.07</t>
  </si>
  <si>
    <t>32,16   "0.08</t>
  </si>
  <si>
    <t>6,04    "0.11</t>
  </si>
  <si>
    <t>14,55   "1.01</t>
  </si>
  <si>
    <t>15,17   "1.04</t>
  </si>
  <si>
    <t>15,27   "1.05</t>
  </si>
  <si>
    <t>5,95   "1.11</t>
  </si>
  <si>
    <t>57,62   "1.13</t>
  </si>
  <si>
    <t>16,09   "1.14</t>
  </si>
  <si>
    <t>1,88   "1.16</t>
  </si>
  <si>
    <t>18,5   "2.01</t>
  </si>
  <si>
    <t>11,31    "2.02</t>
  </si>
  <si>
    <t>8,59   "2.07</t>
  </si>
  <si>
    <t>24,03   "2.08</t>
  </si>
  <si>
    <t>21,88   "2.09</t>
  </si>
  <si>
    <t>15,81   "2.10</t>
  </si>
  <si>
    <t>34,57   "2.11</t>
  </si>
  <si>
    <t>29,24   "2.12</t>
  </si>
  <si>
    <t>237</t>
  </si>
  <si>
    <t>763131451</t>
  </si>
  <si>
    <t>SDK podhled deska 1xH2 12,5 bez izolace dvouvrstvá spodní kce profil CD+UD</t>
  </si>
  <si>
    <t>1510995054</t>
  </si>
  <si>
    <t>4,91   "0.04</t>
  </si>
  <si>
    <t>3,37    "0.09</t>
  </si>
  <si>
    <t>1,94   "0.10</t>
  </si>
  <si>
    <t>5,05   "1.02</t>
  </si>
  <si>
    <t>3,75  "1.03</t>
  </si>
  <si>
    <t>6,59   "1.06</t>
  </si>
  <si>
    <t>7,03   "1.07</t>
  </si>
  <si>
    <t>3,32   "1.08</t>
  </si>
  <si>
    <t>5,17   "1.09</t>
  </si>
  <si>
    <t>3,11   "1.10</t>
  </si>
  <si>
    <t>24,01   "1.12</t>
  </si>
  <si>
    <t>2,61   "1.15</t>
  </si>
  <si>
    <t>6,03   "2.03</t>
  </si>
  <si>
    <t>6,37   "2.04</t>
  </si>
  <si>
    <t>6,93   "2.05</t>
  </si>
  <si>
    <t>3,53   "2.06</t>
  </si>
  <si>
    <t>238</t>
  </si>
  <si>
    <t>763131714</t>
  </si>
  <si>
    <t>SDK podhled základní penetrační nátěr</t>
  </si>
  <si>
    <t>1370391789</t>
  </si>
  <si>
    <t>389,57</t>
  </si>
  <si>
    <t>93,72</t>
  </si>
  <si>
    <t>239</t>
  </si>
  <si>
    <t>763131751</t>
  </si>
  <si>
    <t>Montáž parotěsné zábrany do SDK podhledu</t>
  </si>
  <si>
    <t>67620933</t>
  </si>
  <si>
    <t>240</t>
  </si>
  <si>
    <t>28329282</t>
  </si>
  <si>
    <t>fólie PE vyztužená Al vrstvou pro parotěsnou vrstvu 170g/m2</t>
  </si>
  <si>
    <t>-2063504478</t>
  </si>
  <si>
    <t>32,16*1,1235 'Přepočtené koeficientem množství</t>
  </si>
  <si>
    <t>241</t>
  </si>
  <si>
    <t>763131752</t>
  </si>
  <si>
    <t>Montáž jedné vrstvy tepelné izolace do SDK podhledu</t>
  </si>
  <si>
    <t>-1162702331</t>
  </si>
  <si>
    <t>242</t>
  </si>
  <si>
    <t>63152099</t>
  </si>
  <si>
    <t>pás tepelně izolační univerzální λ=0,032-0,033 tl 100mm</t>
  </si>
  <si>
    <t>632780081</t>
  </si>
  <si>
    <t>32,16*1,08 'Přepočtené koeficientem množství</t>
  </si>
  <si>
    <t>243</t>
  </si>
  <si>
    <t>763131761</t>
  </si>
  <si>
    <t>Příplatek k SDK podhledu za plochu do 3 m2 jednotlivě</t>
  </si>
  <si>
    <t>-1590544474</t>
  </si>
  <si>
    <t>244</t>
  </si>
  <si>
    <t>763164561</t>
  </si>
  <si>
    <t>SDK obklad kcí tvaru L š přes 0,8 m desky 1xH2 12,5</t>
  </si>
  <si>
    <t>518050731</t>
  </si>
  <si>
    <t>(1,5+0,55)*2,85   "1.12 VZT šachta</t>
  </si>
  <si>
    <t>245</t>
  </si>
  <si>
    <t>763121714</t>
  </si>
  <si>
    <t>SDK stěna předsazená základní penetrační nátěr</t>
  </si>
  <si>
    <t>-336230873</t>
  </si>
  <si>
    <t>246</t>
  </si>
  <si>
    <t>763172324</t>
  </si>
  <si>
    <t>Montáž dvířek revizních jednoplášťových SDK kcí vel. 500x500 mm pro příčky a předsazené stěny</t>
  </si>
  <si>
    <t>-930073843</t>
  </si>
  <si>
    <t>247</t>
  </si>
  <si>
    <t>59030713</t>
  </si>
  <si>
    <t>dvířka revizní jednokřídlá s automatickým zámkem 500x500mm</t>
  </si>
  <si>
    <t>2013104325</t>
  </si>
  <si>
    <t>248</t>
  </si>
  <si>
    <t>998763333</t>
  </si>
  <si>
    <t>Přesun hmot tonážní pro konstrukce montované z desek ruční v objektech v přes 12 do 24 m</t>
  </si>
  <si>
    <t>1508814842</t>
  </si>
  <si>
    <t>249</t>
  </si>
  <si>
    <t>764002414</t>
  </si>
  <si>
    <t>Montáž strukturované oddělovací rohože jakkékoliv rš</t>
  </si>
  <si>
    <t>-1818212602</t>
  </si>
  <si>
    <t>270</t>
  </si>
  <si>
    <t>250</t>
  </si>
  <si>
    <t>28329043</t>
  </si>
  <si>
    <t>fólie difuzně propustné s nakašírovanou strukturovanou rohoží pod hladkou plechovou krytinu se samolepící páskou v podélném přesahu</t>
  </si>
  <si>
    <t>-351714985</t>
  </si>
  <si>
    <t>270*1,05 'Přepočtené koeficientem množství</t>
  </si>
  <si>
    <t>251</t>
  </si>
  <si>
    <t>764002801</t>
  </si>
  <si>
    <t>Demontáž závětrné lišty do suti</t>
  </si>
  <si>
    <t>1156226991</t>
  </si>
  <si>
    <t>3,065*2</t>
  </si>
  <si>
    <t>252</t>
  </si>
  <si>
    <t>764002811</t>
  </si>
  <si>
    <t>Demontáž okapového plechu do suti v krytině povlakové</t>
  </si>
  <si>
    <t>-1030431721</t>
  </si>
  <si>
    <t>253</t>
  </si>
  <si>
    <t>764002821</t>
  </si>
  <si>
    <t>Demontáž střešního výlezu do suti</t>
  </si>
  <si>
    <t>-1431928074</t>
  </si>
  <si>
    <t>254</t>
  </si>
  <si>
    <t>764002871</t>
  </si>
  <si>
    <t>Demontáž lemování zdí do suti</t>
  </si>
  <si>
    <t>1256765615</t>
  </si>
  <si>
    <t>4,5   "příst. agregát</t>
  </si>
  <si>
    <t>11,3   "schodiště</t>
  </si>
  <si>
    <t>10,25   "přístavba garáží</t>
  </si>
  <si>
    <t>255</t>
  </si>
  <si>
    <t>764004801</t>
  </si>
  <si>
    <t>Demontáž podokapního žlabu do suti</t>
  </si>
  <si>
    <t>-936419540</t>
  </si>
  <si>
    <t>256</t>
  </si>
  <si>
    <t>764121403</t>
  </si>
  <si>
    <t>Krytina střechy rovné drážkováním ze svitků z Al plechu rš 500 mm sklonu přes 30 do 60°</t>
  </si>
  <si>
    <t>1694809663</t>
  </si>
  <si>
    <t>257</t>
  </si>
  <si>
    <t>764221441</t>
  </si>
  <si>
    <t>Oplechování nevětraného nároží z Al plechu spojením na dvojitou stojatou drážku</t>
  </si>
  <si>
    <t>517091128</t>
  </si>
  <si>
    <t>1,0   "u komína</t>
  </si>
  <si>
    <t>4,5*2   "nad schodištěm</t>
  </si>
  <si>
    <t>258</t>
  </si>
  <si>
    <t>764221467</t>
  </si>
  <si>
    <t>Oplechování úžlabí z Al plechu rš 670 mm</t>
  </si>
  <si>
    <t>908162535</t>
  </si>
  <si>
    <t>3,5*2</t>
  </si>
  <si>
    <t>259</t>
  </si>
  <si>
    <t>764221476</t>
  </si>
  <si>
    <t>Příplatek za provedení úžlabí z Al plechu v plechové krytině</t>
  </si>
  <si>
    <t>931571109</t>
  </si>
  <si>
    <t>260</t>
  </si>
  <si>
    <t>764222433</t>
  </si>
  <si>
    <t>Oplechování rovné okapové hrany z Al plechu rš 250 mm</t>
  </si>
  <si>
    <t>2130017417</t>
  </si>
  <si>
    <t>74,1</t>
  </si>
  <si>
    <t>261</t>
  </si>
  <si>
    <t>764223452.R1</t>
  </si>
  <si>
    <t>Střešní výlez 540x830mm pro krytinu skládanou nebo plechovou z Al plechu - dle specifikace v PD ozn. C</t>
  </si>
  <si>
    <t>-1211140171</t>
  </si>
  <si>
    <t>3   "C</t>
  </si>
  <si>
    <t>262</t>
  </si>
  <si>
    <t>764223456</t>
  </si>
  <si>
    <t>Sněhový zachytávač krytiny z Al plechu průběžný dvoutrubkový</t>
  </si>
  <si>
    <t>-966548370</t>
  </si>
  <si>
    <t>47,6   "pozn. H</t>
  </si>
  <si>
    <t>263</t>
  </si>
  <si>
    <t>764304112</t>
  </si>
  <si>
    <t>Montáž lemování střešních prostupů s krytinou skládanou nebo plechovou bez lišty</t>
  </si>
  <si>
    <t>963328526</t>
  </si>
  <si>
    <t>2   "pozn. E</t>
  </si>
  <si>
    <t>264</t>
  </si>
  <si>
    <t>55350112</t>
  </si>
  <si>
    <t>průchodka manžetová D 102-178mm</t>
  </si>
  <si>
    <t>-821646200</t>
  </si>
  <si>
    <t>265</t>
  </si>
  <si>
    <t>28615619</t>
  </si>
  <si>
    <t>koleno odpadní pro vysoké teploty HTB DN 110x87°</t>
  </si>
  <si>
    <t>-1803848431</t>
  </si>
  <si>
    <t>266</t>
  </si>
  <si>
    <t>764324412</t>
  </si>
  <si>
    <t>Lemování prostupů střech s krytinou skládanou nebo plechovou bez lišty z Al plechu</t>
  </si>
  <si>
    <t>-1309696929</t>
  </si>
  <si>
    <t>1,4*0,5   "komín</t>
  </si>
  <si>
    <t>1,0*0,5</t>
  </si>
  <si>
    <t>1,0  "komin nerez</t>
  </si>
  <si>
    <t>267</t>
  </si>
  <si>
    <t>764521404</t>
  </si>
  <si>
    <t>Žlab podokapní půlkruhový z Al plechu rš 330 mm</t>
  </si>
  <si>
    <t>-1251058637</t>
  </si>
  <si>
    <t>74,1   "pozn. I</t>
  </si>
  <si>
    <t>268</t>
  </si>
  <si>
    <t>764521413</t>
  </si>
  <si>
    <t>Žlab podokapní hranatý z Al plechu rš 250 mm</t>
  </si>
  <si>
    <t>-1963027130</t>
  </si>
  <si>
    <t>3,65+14,65   "terasa 1NP</t>
  </si>
  <si>
    <t>1,4+22,81  "balkon 2NP</t>
  </si>
  <si>
    <t>269</t>
  </si>
  <si>
    <t>764521424</t>
  </si>
  <si>
    <t>Roh nebo kout půlkruhového podokapního žlabu z Al plechu rš 330 mm</t>
  </si>
  <si>
    <t>922661475</t>
  </si>
  <si>
    <t>2   "schodiště</t>
  </si>
  <si>
    <t>4+2   "střecha</t>
  </si>
  <si>
    <t>764521433</t>
  </si>
  <si>
    <t>Roh nebo kout hranatého podokapního žlabu z Al plechu rš 250 mm</t>
  </si>
  <si>
    <t>-1213259242</t>
  </si>
  <si>
    <t>2   "terasa</t>
  </si>
  <si>
    <t>2   "balkon</t>
  </si>
  <si>
    <t>271</t>
  </si>
  <si>
    <t>764521444</t>
  </si>
  <si>
    <t>Kotlík oválný (trychtýřový) pro podokapní žlaby z Al plechu 330/100 mm</t>
  </si>
  <si>
    <t>253766284</t>
  </si>
  <si>
    <t>4+1</t>
  </si>
  <si>
    <t>272</t>
  </si>
  <si>
    <t>764521463</t>
  </si>
  <si>
    <t>Kotlík hranatý pro podokapní žlaby z Al plechu 250/80 mm</t>
  </si>
  <si>
    <t>609157360</t>
  </si>
  <si>
    <t>1   "terasa 1NP</t>
  </si>
  <si>
    <t>2  "balkon 2NP</t>
  </si>
  <si>
    <t>273</t>
  </si>
  <si>
    <t>764527504</t>
  </si>
  <si>
    <t>Dilatace žlabů z Al plechu vložením dilatačního pásu s pryžovou vložkou rš 330 mm</t>
  </si>
  <si>
    <t>1265020458</t>
  </si>
  <si>
    <t>274</t>
  </si>
  <si>
    <t>-795992834</t>
  </si>
  <si>
    <t>765</t>
  </si>
  <si>
    <t>Krytina skládaná</t>
  </si>
  <si>
    <t>275</t>
  </si>
  <si>
    <t>7651131.R1</t>
  </si>
  <si>
    <t>Příplatek za okapovou hranu s větracím pásem kovovým</t>
  </si>
  <si>
    <t>471968042</t>
  </si>
  <si>
    <t>1,95*2+11,3   "schodiště</t>
  </si>
  <si>
    <t>(24+11,7+1,35)*2   "střecha</t>
  </si>
  <si>
    <t>276</t>
  </si>
  <si>
    <t>765125202</t>
  </si>
  <si>
    <t xml:space="preserve">Montáž nástavce pro odvětrání kanalizace </t>
  </si>
  <si>
    <t>-152938086</t>
  </si>
  <si>
    <t>277</t>
  </si>
  <si>
    <t>62852002</t>
  </si>
  <si>
    <t>komínek střešní odvětrávací dn 110</t>
  </si>
  <si>
    <t>645430182</t>
  </si>
  <si>
    <t>278</t>
  </si>
  <si>
    <t>765191023</t>
  </si>
  <si>
    <t>Montáž pojistné hydroizolační nebo parotěsné kladené ve sklonu přes 20° s lepenými spoji na bednění</t>
  </si>
  <si>
    <t>-338406518</t>
  </si>
  <si>
    <t>279</t>
  </si>
  <si>
    <t>59660235</t>
  </si>
  <si>
    <t>fólie kontaktní difuzně propustná pro doplňkovou hydroizolační vrstvu, mikrofleece 145g/m2</t>
  </si>
  <si>
    <t>-886155307</t>
  </si>
  <si>
    <t>270*1,1 'Přepočtené koeficientem množství</t>
  </si>
  <si>
    <t>280</t>
  </si>
  <si>
    <t>765191041</t>
  </si>
  <si>
    <t>Montáž pojistné hydroizolační nebo parotěsné fólie střešních prostupů DN do 150 mm</t>
  </si>
  <si>
    <t>-130234267</t>
  </si>
  <si>
    <t>281</t>
  </si>
  <si>
    <t>28329044</t>
  </si>
  <si>
    <t>fólie kontaktní difuzně propustná pro doplňkovou hydroizolační vrstvu, třívrstvá mikroporézní PP 150g/m2</t>
  </si>
  <si>
    <t>-253893721</t>
  </si>
  <si>
    <t>6*1,15 'Přepočtené koeficientem množství</t>
  </si>
  <si>
    <t>282</t>
  </si>
  <si>
    <t>998765123</t>
  </si>
  <si>
    <t>Přesun hmot tonážní pro krytiny skládané ruční v objektech v přes 12 do 24 m</t>
  </si>
  <si>
    <t>2112165955</t>
  </si>
  <si>
    <t>283</t>
  </si>
  <si>
    <t>766112820</t>
  </si>
  <si>
    <t>Demontáž truhlářských stěn dřevěných zasklených</t>
  </si>
  <si>
    <t>-876488642</t>
  </si>
  <si>
    <t>1,725*2,9*2   "2NP</t>
  </si>
  <si>
    <t>284</t>
  </si>
  <si>
    <t>7661212.R1</t>
  </si>
  <si>
    <t>D+Mtž atyp. dřevěných stěn dle specifikace v PD mč. 1.01 - dveře vč. zárubně ve specifikaci</t>
  </si>
  <si>
    <t>-755646720</t>
  </si>
  <si>
    <t>2,95*2,99</t>
  </si>
  <si>
    <t>285</t>
  </si>
  <si>
    <t>766231113</t>
  </si>
  <si>
    <t>Montáž sklápěcích půdních schodů</t>
  </si>
  <si>
    <t>1552720267</t>
  </si>
  <si>
    <t>1   "DPS</t>
  </si>
  <si>
    <t>286</t>
  </si>
  <si>
    <t>55347584</t>
  </si>
  <si>
    <t>schody skládací protipožární,mech. z Al profilů, El 30, pro výšku max. 320cm, 13 schodnic 140x60cm</t>
  </si>
  <si>
    <t>-1752922058</t>
  </si>
  <si>
    <t>287</t>
  </si>
  <si>
    <t>7666601_D09</t>
  </si>
  <si>
    <t>D+Mtž dveře vnitřní bezfalcové jednokřídlé 800/1970 vč. obložkové zárubně, kování, zámku, prahu, apod. - dle specifikace - PD ozn. D09</t>
  </si>
  <si>
    <t>264390218</t>
  </si>
  <si>
    <t>288</t>
  </si>
  <si>
    <t>7666601_D10</t>
  </si>
  <si>
    <t>D+Mtž dveře vnitřní bezfalcové jednokřídlé 800/1970 vč. obložkové zárubně, kování, zámku, prahu, apod. - dle specifikace - PD ozn. D10</t>
  </si>
  <si>
    <t>1490705582</t>
  </si>
  <si>
    <t>289</t>
  </si>
  <si>
    <t>7666601_D11pož</t>
  </si>
  <si>
    <t>D+Mtž dveře vnitřní bezfalcové jednokřídlé 700/1970 s PO vč. obložkové zárubně, kování, zámku, prahu, apod. - dle specifikace - PD ozn. D11pož</t>
  </si>
  <si>
    <t>-1024707700</t>
  </si>
  <si>
    <t>290</t>
  </si>
  <si>
    <t>7666601_D12</t>
  </si>
  <si>
    <t>D+Mtž dveře vnitřní bezfalcové jednokřídlé 700/1970 vč. obložkové zárubně, kování, zámku, prahu, apod. - dle specifikace v PD ozn. D12</t>
  </si>
  <si>
    <t>-1273914922</t>
  </si>
  <si>
    <t>291</t>
  </si>
  <si>
    <t>7666601_D13</t>
  </si>
  <si>
    <t>D+Mtž dveře vnitřní bezfalcové jednokřídlé 800/1970 vč. obložkové zárubně, kování, zámku, prahu, apod. - dle specifikace v PD ozn. D13</t>
  </si>
  <si>
    <t>-1243210457</t>
  </si>
  <si>
    <t>292</t>
  </si>
  <si>
    <t>7666601_D14</t>
  </si>
  <si>
    <t>D+Mtž dveře vnitřní bezfalcové jednokřídlé 700/1970 vč. obložkové zárubně, kování, WC zámku, prahu, apod. - dle specifikace v PD ozn. D14</t>
  </si>
  <si>
    <t>272866869</t>
  </si>
  <si>
    <t>293</t>
  </si>
  <si>
    <t>7666601_D15</t>
  </si>
  <si>
    <t>D+Mtž dveře vnitřní bezfalcové jednokřídlé 800/1970 vč. obložkové zárubně, kování, zámku, prahu, apod. - dle specifikace v PD ozn. D15</t>
  </si>
  <si>
    <t>-1682093751</t>
  </si>
  <si>
    <t>294</t>
  </si>
  <si>
    <t>7666601_D16</t>
  </si>
  <si>
    <t>D+Mtž dveře vnitřní bezfalcové jednokřídlé 700/1970 vč. obložkové zárubně, kování, WC zámku, prahu, apod. - dle specifikace v PD ozn. D16</t>
  </si>
  <si>
    <t>-1422168324</t>
  </si>
  <si>
    <t>295</t>
  </si>
  <si>
    <t>7666601_D17</t>
  </si>
  <si>
    <t>D+Mtž dveře vnitřní bezfalcové jednokřídlé 700/1970 vč. obložkové zárubně, kování, WC zámku, prahu, apod. - dle specifikace v PD ozn. D17</t>
  </si>
  <si>
    <t>847449050</t>
  </si>
  <si>
    <t>296</t>
  </si>
  <si>
    <t>7666601_D19pož</t>
  </si>
  <si>
    <t>D+Mtž dveře vnitřní bezfalcové jednokřídlé 700/1970 s PO EW30 DP1-C vč. obložkové zárubně, kování, zámku, prahu, apod. - dle specifikace - PD ozn. D19pož</t>
  </si>
  <si>
    <t>-741883755</t>
  </si>
  <si>
    <t>297</t>
  </si>
  <si>
    <t>7666601_D21</t>
  </si>
  <si>
    <t>D+Mtž dveře vnitřní bezfalcové jednokřídlé 700/1970 vč. obložkové zárubně, kování, zámku, prahu, apod. - dle specifikace v PD ozn. D21</t>
  </si>
  <si>
    <t>-1178544475</t>
  </si>
  <si>
    <t>298</t>
  </si>
  <si>
    <t>7666601_D22</t>
  </si>
  <si>
    <t>D+Mtž dveře vnitřní bezfalcové jednokřídlé 600/1970 vč. obložkové zárubně, kování, zámku, prahu, apod. - dle specifikace v PD ozn. D22</t>
  </si>
  <si>
    <t>-1703872108</t>
  </si>
  <si>
    <t>299</t>
  </si>
  <si>
    <t>7666601_D23</t>
  </si>
  <si>
    <t>D+Mtž dveře vnitřní bezfalcové jednokřídlé 700/1970 vč. obložkové zárubně, kování, zámku, prahu, apod. - dle specifikace v PD ozn. D23</t>
  </si>
  <si>
    <t>1193168272</t>
  </si>
  <si>
    <t>300</t>
  </si>
  <si>
    <t>7666601_D24</t>
  </si>
  <si>
    <t>D+Mtž dveře vnitřní bezfalcové jednokřídlé 700/1970 vč. obložkové zárubně, kování, zámku, prahu, apod. - dle specifikace v PD ozn. D24</t>
  </si>
  <si>
    <t>1121994050</t>
  </si>
  <si>
    <t>301</t>
  </si>
  <si>
    <t>7666601_D25</t>
  </si>
  <si>
    <t>D+Mtž dveře vnitřní bezfalcové jednokřídlé 600/1970 vč. obložkové zárubně, kování, WC zámku, prahu, apod. - dle specifikace v PD ozn. D25</t>
  </si>
  <si>
    <t>-2144753210</t>
  </si>
  <si>
    <t>302</t>
  </si>
  <si>
    <t>7666601_D26</t>
  </si>
  <si>
    <t>D+Mtž dveře vnitřní bezfalcové jednokřídlé 700/1970 vč. obložkové zárubně, kování, zámku, prahu, apod. - dle specifikace v PD ozn. D26</t>
  </si>
  <si>
    <t>-580836501</t>
  </si>
  <si>
    <t>303</t>
  </si>
  <si>
    <t>7666601_D27</t>
  </si>
  <si>
    <t>D+Mtž dveře vnitřní bezfalcové jednokřídlé 700/1970 vč. obložkové zárubně, kování, zámku, prahu, apod. - dle specifikace v PD ozn. D27</t>
  </si>
  <si>
    <t>1800436167</t>
  </si>
  <si>
    <t>304</t>
  </si>
  <si>
    <t>7666601_D28</t>
  </si>
  <si>
    <t>D+Mtž dveře vnitřní bezfalcové jednokřídlé 800/1970 vč. obložkové zárubně, kování, zámku, prahu, apod. - dle specifikace v PD ozn. D28</t>
  </si>
  <si>
    <t>-192440792</t>
  </si>
  <si>
    <t>305</t>
  </si>
  <si>
    <t>7666601_D29</t>
  </si>
  <si>
    <t>D+Mtž dveře vnitřní bezfalcové jednokřídlé 800/1970 vč. obložkové zárubně, kování, zámku, prahu, apod. - dle specifikace v PD ozn. D29</t>
  </si>
  <si>
    <t>1548534832</t>
  </si>
  <si>
    <t>306</t>
  </si>
  <si>
    <t>7666601_D30</t>
  </si>
  <si>
    <t>D+Mtž dveře vnitřní bezfalcové jednokřídlé 800/1970 vč. zárubně, kování, zámku, prahu, apod.; dveře jsou součástí truhlářské příčky v mč. 1.01 - dle specifikace v PD ozn. D30</t>
  </si>
  <si>
    <t>107606483</t>
  </si>
  <si>
    <t>307</t>
  </si>
  <si>
    <t>7666601_D31</t>
  </si>
  <si>
    <t>D+Mtž dveře vnitřní posuvné jednokřídlé 800/1970 vč. zárubně, kování, zámku, prahu, apod.; pouzdro je oceněno samostatně - dle specifikace v PD ozn. D31</t>
  </si>
  <si>
    <t>143916514</t>
  </si>
  <si>
    <t>308</t>
  </si>
  <si>
    <t>7666601_D32</t>
  </si>
  <si>
    <t>D+Mtž dveře vnitřní bezfalcové jednokřídlé 800/1970 vč. obložkové zárubně, kování, zámku, prahu, apod. - dle specifikace v PD ozn. D32</t>
  </si>
  <si>
    <t>-661120755</t>
  </si>
  <si>
    <t>309</t>
  </si>
  <si>
    <t>7666601_D33</t>
  </si>
  <si>
    <t>D+Mtž dveře vnitřní bezfalcové jednokřídlé 700/1970 vč. obložkové zárubně, kování, zámku, prahu, apod. - dle specifikace v PD ozn. D33</t>
  </si>
  <si>
    <t>1176416980</t>
  </si>
  <si>
    <t>310</t>
  </si>
  <si>
    <t>7666601_D34</t>
  </si>
  <si>
    <t>D+Mtž dveře vnitřní bezfalcové jednokřídlé 700/1970 vč. obložkové zárubně, kování, WC zámku, prahu, apod. - dle specifikace v PD ozn. D34</t>
  </si>
  <si>
    <t>807975774</t>
  </si>
  <si>
    <t>311</t>
  </si>
  <si>
    <t>7666601_D35</t>
  </si>
  <si>
    <t>D+Mtž dveře vnitřní bezfalcové jednokřídlé 700/1970 vč. obložkové zárubně, kování, zámku, prahu, apod. - dle specifikace v PD ozn. D35</t>
  </si>
  <si>
    <t>-1716588310</t>
  </si>
  <si>
    <t>312</t>
  </si>
  <si>
    <t>7666601_D36</t>
  </si>
  <si>
    <t>D+Mtž dveře vnitřní bezfalcové jednokřídlé 600/1970 vč. obložkové zárubně, kování, WC zámku, prahu, apod. - dle specifikace v PD ozn. D36</t>
  </si>
  <si>
    <t>-122856883</t>
  </si>
  <si>
    <t>313</t>
  </si>
  <si>
    <t>7666601_D38</t>
  </si>
  <si>
    <t>D+Mtž dveře vnitřní bezfalcové jednokřídlé 900/1970 vč. obložkové zárubně, kování, zámku, prahu, apod. - dle specifikace v PD ozn. D38</t>
  </si>
  <si>
    <t>613833677</t>
  </si>
  <si>
    <t>314</t>
  </si>
  <si>
    <t>7666601_D39</t>
  </si>
  <si>
    <t>D+Mtž dveře vnitřní bezfalcové jednokřídlé 700/1970 vč. obložkové zárubně, kování, zámku, prahu, apod. - dle specifikace v PD ozn. D39</t>
  </si>
  <si>
    <t>-1455875420</t>
  </si>
  <si>
    <t>315</t>
  </si>
  <si>
    <t>7666601_D41</t>
  </si>
  <si>
    <t>D+Mtž dveře vnitřní bezfalcové jednokřídlé 800/1970 vč. obložkové zárubně, kování, zámku, prahu, apod. - dle specifikace v PD ozn. D41</t>
  </si>
  <si>
    <t>1920333731</t>
  </si>
  <si>
    <t>316</t>
  </si>
  <si>
    <t>7666601_D42</t>
  </si>
  <si>
    <t>D+Mtž dveře vnitřní bezfalcové jednokřídlé 800/1970 vč. obložkové zárubně, kování, zámku, prahu, apod. - dle specifikace v PD ozn. D42</t>
  </si>
  <si>
    <t>744820011</t>
  </si>
  <si>
    <t>317</t>
  </si>
  <si>
    <t>7666601_D44</t>
  </si>
  <si>
    <t>D+Mtž dveře vnitřní bezfalcové jednokřídlé 800/1970 vč. obložkové zárubně, kování, zámku, prahu, apod. - dle specifikace v PD ozn. D44</t>
  </si>
  <si>
    <t>1773557950</t>
  </si>
  <si>
    <t>318</t>
  </si>
  <si>
    <t>7666601_D45</t>
  </si>
  <si>
    <t>D+Mtž dveře vnitřní bezfalcové jednokřídlé 700/1970 vč. obložkové zárubně, kování, zámku, prahu, apod. - dle specifikace v PD ozn. D45</t>
  </si>
  <si>
    <t>-226030543</t>
  </si>
  <si>
    <t>319</t>
  </si>
  <si>
    <t>7666601_D63</t>
  </si>
  <si>
    <t>D+Mtž dveře vnitřní bezfalcové jednokřídlé 600/1970 vč. obložkové zárubně, kování, WC zámku, prahu, apod. - dle specifikace v PD ozn. D63</t>
  </si>
  <si>
    <t>2069927338</t>
  </si>
  <si>
    <t>320</t>
  </si>
  <si>
    <t>766691914</t>
  </si>
  <si>
    <t>Vyvěšení nebo zavěšení dřevěných křídel dveří pl do 2 m2</t>
  </si>
  <si>
    <t>-1016112586</t>
  </si>
  <si>
    <t>13   "1NP</t>
  </si>
  <si>
    <t>321</t>
  </si>
  <si>
    <t>766691915.R1</t>
  </si>
  <si>
    <t>Vyvěšení nebo zavěšení dřevěných křídel dveří pl přes 2 m2</t>
  </si>
  <si>
    <t>123543174</t>
  </si>
  <si>
    <t>322</t>
  </si>
  <si>
    <t>1185702399</t>
  </si>
  <si>
    <t>323</t>
  </si>
  <si>
    <t>767112811</t>
  </si>
  <si>
    <t>Demontáž stěn pro zasklení šroubovaných</t>
  </si>
  <si>
    <t>236531754</t>
  </si>
  <si>
    <t>4,0*2,03   "1.01</t>
  </si>
  <si>
    <t>324</t>
  </si>
  <si>
    <t>7671611_K1</t>
  </si>
  <si>
    <t>D+Mtž kotva zábradlí + dešťového žlabu (svařenec) - dle specifikace v PD vč. kotvení, PÚ, apod. ozn. K1</t>
  </si>
  <si>
    <t>1258850484</t>
  </si>
  <si>
    <t>8   "K1</t>
  </si>
  <si>
    <t>325</t>
  </si>
  <si>
    <t>7671611_K2</t>
  </si>
  <si>
    <t>D+Mtž kotva zábradlí + dešťového žlabu (svařenec) - dle specifikace v PD vč. kotvení, PÚ, apod. ozn. K2</t>
  </si>
  <si>
    <t>-1395174679</t>
  </si>
  <si>
    <t>2    "K2</t>
  </si>
  <si>
    <t>326</t>
  </si>
  <si>
    <t>7671611_K3</t>
  </si>
  <si>
    <t>D+Mtž podpěra krajní dlaždice (svařenec) - dle specifikace v PD vč. kotvení, PÚ, apod. ozn. K3</t>
  </si>
  <si>
    <t>-1738044715</t>
  </si>
  <si>
    <t>10   "K3</t>
  </si>
  <si>
    <t>327</t>
  </si>
  <si>
    <t>7671611_K4</t>
  </si>
  <si>
    <t>D+Mtž hák dešťového žlabu (svařenec) - dle specifikace v PD vč. kotvení, PÚ, apod. ozn. K4</t>
  </si>
  <si>
    <t>2089636666</t>
  </si>
  <si>
    <t>10   "K4</t>
  </si>
  <si>
    <t>328</t>
  </si>
  <si>
    <t>7671611_K5</t>
  </si>
  <si>
    <t>D+Mtž  kotva zábradlí + dešťového žlabu (svařenec) - dle specifikace v PD vč. kotvení, PÚ, apod. ozn. K5</t>
  </si>
  <si>
    <t>684088468</t>
  </si>
  <si>
    <t>13   "K5</t>
  </si>
  <si>
    <t>329</t>
  </si>
  <si>
    <t>7671611_K6</t>
  </si>
  <si>
    <t>D+Mtž hák dešťového žlabu (svařenec) - dle specifikace v PD vč. kotvení, PÚ, apod. ozn. K6</t>
  </si>
  <si>
    <t>990116968</t>
  </si>
  <si>
    <t>13    "K6</t>
  </si>
  <si>
    <t>330</t>
  </si>
  <si>
    <t>767161821</t>
  </si>
  <si>
    <t>Demontáž zábradlí schodišťového rozebíratelného hmotnosti 1 m zábradlí do 20 kg do suti</t>
  </si>
  <si>
    <t>1438816114</t>
  </si>
  <si>
    <t>3,1*2   "vstupní schodiště</t>
  </si>
  <si>
    <t>5,15</t>
  </si>
  <si>
    <t>(1,4*2+22,0)   "2NP balkon</t>
  </si>
  <si>
    <t>331</t>
  </si>
  <si>
    <t>767162812.R1</t>
  </si>
  <si>
    <t>Demontáž hliníkového zábradlí skleněného dl přes 3,0 do 6,0 m</t>
  </si>
  <si>
    <t>-1696472082</t>
  </si>
  <si>
    <t>332</t>
  </si>
  <si>
    <t>7671632_VZP</t>
  </si>
  <si>
    <t xml:space="preserve">D+Mtž vertikální zdvihací plošiny velikost plošiny 914x1394mm  - dle specifikace v PD vč. kotvení, PÚ, apod. </t>
  </si>
  <si>
    <t>-1599686765</t>
  </si>
  <si>
    <t>333</t>
  </si>
  <si>
    <t>7671632_Z01</t>
  </si>
  <si>
    <t>D+Mtž zábradlí rovného v. 900mm - dle specifikace v PD vč. kotvení, PÚ, apod. ozn. Z01</t>
  </si>
  <si>
    <t>928156860</t>
  </si>
  <si>
    <t>4,685    "Z01</t>
  </si>
  <si>
    <t>334</t>
  </si>
  <si>
    <t>7671632_Z02</t>
  </si>
  <si>
    <t>D+Mtž zábradlí rovného v. 900mm - dle specifikace v PD vč. kotvení, PÚ, apod. ozn. Z02</t>
  </si>
  <si>
    <t>742374851</t>
  </si>
  <si>
    <t>4,32   "Z02</t>
  </si>
  <si>
    <t>335</t>
  </si>
  <si>
    <t>7671632_Z03</t>
  </si>
  <si>
    <t>D+Mtž zábradlí schodišťového v. 900mm - dle specifikace v PD vč. kotvení, PÚ, apod. ozn. Z03</t>
  </si>
  <si>
    <t>960310223</t>
  </si>
  <si>
    <t>4,635   "Z03</t>
  </si>
  <si>
    <t>336</t>
  </si>
  <si>
    <t>7671632_Z04</t>
  </si>
  <si>
    <t>D+Mtž zábradlí schodišťového v. 900mm - dle specifikace v PD vč. kotvení, PÚ, apod. ozn. Z04</t>
  </si>
  <si>
    <t>-1511447675</t>
  </si>
  <si>
    <t>1,14     "Z04</t>
  </si>
  <si>
    <t>337</t>
  </si>
  <si>
    <t>7671632_Z05</t>
  </si>
  <si>
    <t>D+Mtž zábradlí schodišťového v. 900mm - dle specifikace v PD vč. kotvení, PÚ, apod. ozn. Z05</t>
  </si>
  <si>
    <t>1706500268</t>
  </si>
  <si>
    <t>3,1*2   "Z05</t>
  </si>
  <si>
    <t>338</t>
  </si>
  <si>
    <t>7671632_Z06</t>
  </si>
  <si>
    <t>D+Mtž zábradlí u zdvihací plošiny v.1100mm - dle specifikace v PD vč. kotvení, PÚ, apod. ozn. Z06</t>
  </si>
  <si>
    <t>-1000268809</t>
  </si>
  <si>
    <t>0,32+0,195     "Z06</t>
  </si>
  <si>
    <t>339</t>
  </si>
  <si>
    <t>7671632_Z07</t>
  </si>
  <si>
    <t>D+Mtž zábradlí terasy v 1NP v. 900mm - dle specifikace v PD vč. kotvení, PÚ, apod. ozn. Z07</t>
  </si>
  <si>
    <t>1162354133</t>
  </si>
  <si>
    <t>0,335+0,485     "Z07</t>
  </si>
  <si>
    <t>340</t>
  </si>
  <si>
    <t>7671632_Z08</t>
  </si>
  <si>
    <t>D+Mtž zábradlí terasy v 1NP v. 900mm - dle specifikace v PD vč. kotvení, PÚ, apod. ozn. Z08</t>
  </si>
  <si>
    <t>864545474</t>
  </si>
  <si>
    <t>2,29*5     "Z08</t>
  </si>
  <si>
    <t>341</t>
  </si>
  <si>
    <t>7671632_Z09</t>
  </si>
  <si>
    <t>D+Mtž zábradlí terasy v 1NP v. 900mm - dle specifikace v PD vč. kotvení, PÚ, apod. ozn. Z09</t>
  </si>
  <si>
    <t>1163612608</t>
  </si>
  <si>
    <t>0,52+0,62   "Z09</t>
  </si>
  <si>
    <t>342</t>
  </si>
  <si>
    <t>7671632_Z10a</t>
  </si>
  <si>
    <t>D+Mtž zábradlí terasy v 1NP v. 900mm - dle specifikace v PD vč. kotvení, PÚ, apod. ozn. Z10a</t>
  </si>
  <si>
    <t>-1736593643</t>
  </si>
  <si>
    <t>1,54    "Z10a</t>
  </si>
  <si>
    <t>343</t>
  </si>
  <si>
    <t>7671632_Z10b</t>
  </si>
  <si>
    <t>D+Mtž zábradlí terasy v 1NP v. 900mm - dle specifikace v PD vč. kotvení, PÚ, apod. ozn. Z10b</t>
  </si>
  <si>
    <t>-333221081</t>
  </si>
  <si>
    <t>1,49       "Z10b</t>
  </si>
  <si>
    <t>344</t>
  </si>
  <si>
    <t>7671632_Z11</t>
  </si>
  <si>
    <t>D+Mtž zábradlí balkon ve 2NP v. 1000mm - dle specifikace v PD vč. kotvení, PÚ, apod. ozn. Z11</t>
  </si>
  <si>
    <t>-1310864438</t>
  </si>
  <si>
    <t>1,785     "Z11</t>
  </si>
  <si>
    <t>345</t>
  </si>
  <si>
    <t>7671632_Z12</t>
  </si>
  <si>
    <t>D+Mtž zábradlí balkon ve 2NP v. 1000mm - dle specifikace v PD vč. kotvení, PÚ, apod. ozn. Z12</t>
  </si>
  <si>
    <t>1423040385</t>
  </si>
  <si>
    <t>2,28*4     "Z12</t>
  </si>
  <si>
    <t>346</t>
  </si>
  <si>
    <t>7671632_Z13</t>
  </si>
  <si>
    <t>D+Mtž zábradlí balkon ve 2NP v. 1000mm - dle specifikace v PD vč. kotvení, PÚ, apod. ozn. Z13</t>
  </si>
  <si>
    <t>-275794711</t>
  </si>
  <si>
    <t>2,19     "Z13</t>
  </si>
  <si>
    <t>347</t>
  </si>
  <si>
    <t>7671632_Z14</t>
  </si>
  <si>
    <t>D+Mtž zábradlí balkon ve 2NP v. 1000mm - dle specifikace v PD vč. kotvení, PÚ, apod. ozn. Z14</t>
  </si>
  <si>
    <t>377930743</t>
  </si>
  <si>
    <t>2,28*5  "Z14</t>
  </si>
  <si>
    <t>348</t>
  </si>
  <si>
    <t>7671632_Z15</t>
  </si>
  <si>
    <t>D+Mtž zábradlí balkon ve 2NP v. 1000mm - dle specifikace v PD vč. kotvení, PÚ, apod. ozn. Z15</t>
  </si>
  <si>
    <t>1878789888</t>
  </si>
  <si>
    <t>1,785  "Z15</t>
  </si>
  <si>
    <t>349</t>
  </si>
  <si>
    <t>7671721_Z20</t>
  </si>
  <si>
    <t xml:space="preserve">D+Mtž hlavní vjezdové samonosné jednokřídlé brány - dle specifikace v PD ozn. Z20 </t>
  </si>
  <si>
    <t>-58977371</t>
  </si>
  <si>
    <t>350</t>
  </si>
  <si>
    <t>7671721_Záv</t>
  </si>
  <si>
    <t xml:space="preserve">D+Mtž závora vjezdová - dle specifikace v PD </t>
  </si>
  <si>
    <t>265887930</t>
  </si>
  <si>
    <t>351</t>
  </si>
  <si>
    <t>767531111</t>
  </si>
  <si>
    <t>Montáž vstupních kovových nebo plastových rohoží čistících zón</t>
  </si>
  <si>
    <t>-1104284713</t>
  </si>
  <si>
    <t>3,4*2,0   "1.14</t>
  </si>
  <si>
    <t>1,2*0,8*3   "před vstupy do objektu</t>
  </si>
  <si>
    <t>352</t>
  </si>
  <si>
    <t>69752002</t>
  </si>
  <si>
    <t>rohož vstupní provedení hliník extra 27 mm</t>
  </si>
  <si>
    <t>-1311843164</t>
  </si>
  <si>
    <t>10,23</t>
  </si>
  <si>
    <t>10,23*1,05 'Přepočtené koeficientem množství</t>
  </si>
  <si>
    <t>353</t>
  </si>
  <si>
    <t>767531121</t>
  </si>
  <si>
    <t>Osazení zapuštěného rámu z L profilů k čistícím rohožím</t>
  </si>
  <si>
    <t>-641899137</t>
  </si>
  <si>
    <t>(3,4+2,0)*2   "1.14</t>
  </si>
  <si>
    <t>(1,2+0,8)*2*3   "před vstupy do objektu</t>
  </si>
  <si>
    <t>354</t>
  </si>
  <si>
    <t>69752160</t>
  </si>
  <si>
    <t>rám pro zapuštění profil L-30/30 25/25 20/30 15/30-Al</t>
  </si>
  <si>
    <t>81361911</t>
  </si>
  <si>
    <t>22,8*1,1 'Přepočtené koeficientem množství</t>
  </si>
  <si>
    <t>355</t>
  </si>
  <si>
    <t>7676301_D01</t>
  </si>
  <si>
    <t>D+M AL dveří 1800/2450mm dle specifikace v PD ozn. D01</t>
  </si>
  <si>
    <t>-1965625097</t>
  </si>
  <si>
    <t>1,8*2,45</t>
  </si>
  <si>
    <t>356</t>
  </si>
  <si>
    <t>7676301_D04</t>
  </si>
  <si>
    <t>D+M AL dveří 1530/2100mm dle specifikace v PD ozn. D04</t>
  </si>
  <si>
    <t>997418182</t>
  </si>
  <si>
    <t>1,53*2,015</t>
  </si>
  <si>
    <t>357</t>
  </si>
  <si>
    <t>7676301_D05</t>
  </si>
  <si>
    <t>D+M AL dveří posuvných 4090/2700mm dle specifikace v PD ozn. D05</t>
  </si>
  <si>
    <t>-1055682285</t>
  </si>
  <si>
    <t>4,09*2,7</t>
  </si>
  <si>
    <t>358</t>
  </si>
  <si>
    <t>7676301_D06</t>
  </si>
  <si>
    <t>D+M AL posuvných dveří 4640/2940mm dle specifikace v PD ozn. D06</t>
  </si>
  <si>
    <t>1762328524</t>
  </si>
  <si>
    <t>4,64*2,94</t>
  </si>
  <si>
    <t>359</t>
  </si>
  <si>
    <t>7676301_D07</t>
  </si>
  <si>
    <t>D+M AL dveří 1430/2865mm dle specifikace v PD ozn. D07</t>
  </si>
  <si>
    <t>1405775113</t>
  </si>
  <si>
    <t>1,43*2,865</t>
  </si>
  <si>
    <t>360</t>
  </si>
  <si>
    <t>7676301_D08</t>
  </si>
  <si>
    <t>D+M AL sestavy okna a dveří tř. bezp. RC2 1430/2865mm dle specifikace v PD ozn. D08</t>
  </si>
  <si>
    <t>-1457299696</t>
  </si>
  <si>
    <t>1,475*1,8+1,0*2,7</t>
  </si>
  <si>
    <t>361</t>
  </si>
  <si>
    <t>7676301_D18</t>
  </si>
  <si>
    <t>D+M AL dveří asymetrických 1600/2550mm dle specifikace v PD ozn. D18</t>
  </si>
  <si>
    <t>587775487</t>
  </si>
  <si>
    <t>1,6*2,55</t>
  </si>
  <si>
    <t>362</t>
  </si>
  <si>
    <t>7676301_D20pož</t>
  </si>
  <si>
    <t>D+M AL dveří 1315/2550mm s PO dle specifikace v PD ozn. D20pož</t>
  </si>
  <si>
    <t>270273638</t>
  </si>
  <si>
    <t>1,315*2,55</t>
  </si>
  <si>
    <t>363</t>
  </si>
  <si>
    <t>7676301_D37</t>
  </si>
  <si>
    <t>D+M AL dveří asymetrických 1725/2850mm dle specifikace v PD ozn. D37</t>
  </si>
  <si>
    <t>-365331532</t>
  </si>
  <si>
    <t>1,725*2,85</t>
  </si>
  <si>
    <t>364</t>
  </si>
  <si>
    <t>7676301_D40</t>
  </si>
  <si>
    <t>D+M AL dveří asymetrických 1500/2900mm dle specifikace v PD ozn. D40</t>
  </si>
  <si>
    <t>1341537482</t>
  </si>
  <si>
    <t>1,5*2,9</t>
  </si>
  <si>
    <t>365</t>
  </si>
  <si>
    <t>7676301_D43</t>
  </si>
  <si>
    <t>D+M AL dveří asymetrických 1385/2900mm dle specifikace v PD ozn. D43</t>
  </si>
  <si>
    <t>-1609767492</t>
  </si>
  <si>
    <t>1,385*2,9</t>
  </si>
  <si>
    <t>366</t>
  </si>
  <si>
    <t>767632811.R1</t>
  </si>
  <si>
    <t>Demontáž vstupních AL dveří vč. zárubní pl do 6 m2</t>
  </si>
  <si>
    <t>33504707</t>
  </si>
  <si>
    <t>367</t>
  </si>
  <si>
    <t>767646411</t>
  </si>
  <si>
    <t>Montáž revizních dveří a dvířek jednokřídlových s rámem plochy do 0,5 m2</t>
  </si>
  <si>
    <t>1678340804</t>
  </si>
  <si>
    <t>0,4*0,4*10   "předpokládané množství</t>
  </si>
  <si>
    <t>368</t>
  </si>
  <si>
    <t>56245711</t>
  </si>
  <si>
    <t>dvířka revizní 400x400 bílá se zámkem</t>
  </si>
  <si>
    <t>-1408382311</t>
  </si>
  <si>
    <t>369</t>
  </si>
  <si>
    <t>767651111</t>
  </si>
  <si>
    <t>Montáž vrat garážových sekčních zajížděcích pod strop pl do 6 m2</t>
  </si>
  <si>
    <t>1230356501</t>
  </si>
  <si>
    <t>370</t>
  </si>
  <si>
    <t>55345867_D03</t>
  </si>
  <si>
    <t>vrata garážová sekční z ocelových lamel, zateplená PUR tl 42mm 2500x2300m - dle specifikace v PD ozn. D03</t>
  </si>
  <si>
    <t>-1216109920</t>
  </si>
  <si>
    <t>371</t>
  </si>
  <si>
    <t>767651800</t>
  </si>
  <si>
    <t>Demontáž zárubní vrat odřezáním plochy přes 4,5 do 10,0 m2</t>
  </si>
  <si>
    <t>2002548180</t>
  </si>
  <si>
    <t>4   "1Pp</t>
  </si>
  <si>
    <t>372</t>
  </si>
  <si>
    <t>767651821</t>
  </si>
  <si>
    <t>Demontáž vrat garážových otvíravých pl do 6 m2</t>
  </si>
  <si>
    <t>-478095561</t>
  </si>
  <si>
    <t>4   "1PP</t>
  </si>
  <si>
    <t>373</t>
  </si>
  <si>
    <t>7676615_R01.1R02</t>
  </si>
  <si>
    <t>D+Mtž sestavy uzavíracích rolet s AL lamelami, FAB zámek, rohový sloupek vč. vodících lišt, apod. - komplet dle specifikace v PD ozn. R01 a R02</t>
  </si>
  <si>
    <t>1927954685</t>
  </si>
  <si>
    <t>1,75*1,5   "R01</t>
  </si>
  <si>
    <t>1,85*1,5   "R02</t>
  </si>
  <si>
    <t>374</t>
  </si>
  <si>
    <t>767691822</t>
  </si>
  <si>
    <t>Vyvěšení nebo zavěšení kovových křídel dveří do 2 m2</t>
  </si>
  <si>
    <t>1023965158</t>
  </si>
  <si>
    <t>1   "1PP přístř. pro agregát</t>
  </si>
  <si>
    <t>375</t>
  </si>
  <si>
    <t>767851104</t>
  </si>
  <si>
    <t>Montáž lávek komínových - kompletní celé lávky</t>
  </si>
  <si>
    <t>-1289638403</t>
  </si>
  <si>
    <t>1*1,0   "pozn. J</t>
  </si>
  <si>
    <t>2*1,6</t>
  </si>
  <si>
    <t>376</t>
  </si>
  <si>
    <t>55344680</t>
  </si>
  <si>
    <t>lávka komínová 250x1000mm</t>
  </si>
  <si>
    <t>949040683</t>
  </si>
  <si>
    <t>377</t>
  </si>
  <si>
    <t>767851803</t>
  </si>
  <si>
    <t>Demontáž komínových lávek - celé komínové lávky</t>
  </si>
  <si>
    <t>2114981920</t>
  </si>
  <si>
    <t>3*1,0</t>
  </si>
  <si>
    <t>378</t>
  </si>
  <si>
    <t>7678811.R1</t>
  </si>
  <si>
    <t>D+M bodů záchytného systému do dřevěných trámových konstrukcí sevřením, kotvením</t>
  </si>
  <si>
    <t>1404596497</t>
  </si>
  <si>
    <t>379</t>
  </si>
  <si>
    <t>7678811.R2</t>
  </si>
  <si>
    <t>D+Mtž nového oplechování stávajícího nerezového komína</t>
  </si>
  <si>
    <t>1055939639</t>
  </si>
  <si>
    <t>1   "pozn. B</t>
  </si>
  <si>
    <t>380</t>
  </si>
  <si>
    <t>-1848432616</t>
  </si>
  <si>
    <t>771</t>
  </si>
  <si>
    <t>Podlahy z dlaždic</t>
  </si>
  <si>
    <t>381</t>
  </si>
  <si>
    <t>771111011</t>
  </si>
  <si>
    <t>Vysátí podkladu před pokládkou dlažby</t>
  </si>
  <si>
    <t>-203532768</t>
  </si>
  <si>
    <t>30,57    "1.17</t>
  </si>
  <si>
    <t>29,24    "2.12</t>
  </si>
  <si>
    <t>382</t>
  </si>
  <si>
    <t>771121011</t>
  </si>
  <si>
    <t>Nátěr penetrační na podlahu</t>
  </si>
  <si>
    <t>542454423</t>
  </si>
  <si>
    <t>331,84*2</t>
  </si>
  <si>
    <t>383</t>
  </si>
  <si>
    <t>771151022</t>
  </si>
  <si>
    <t>Samonivelační stěrka podlah pevnosti 30 MPa tl přes 3 do 5 mm</t>
  </si>
  <si>
    <t>1087789887</t>
  </si>
  <si>
    <t>384</t>
  </si>
  <si>
    <t>771474112</t>
  </si>
  <si>
    <t>Montáž soklů z dlaždic keramických rovných lepených cementovým flexibilním lepidlem v přes 65 do 90 mm</t>
  </si>
  <si>
    <t>613582866</t>
  </si>
  <si>
    <t>(3,69+1,86)*2    "0.01</t>
  </si>
  <si>
    <t>(3,73+3,53)*2   "0.02</t>
  </si>
  <si>
    <t>(3,205+3,2)*2   "0.03</t>
  </si>
  <si>
    <t>(2,1+4,18)*2   "0.05</t>
  </si>
  <si>
    <t>(2,965+3,215)*2   "0.06</t>
  </si>
  <si>
    <t>(2,695+1,75)*2   "0.07</t>
  </si>
  <si>
    <t>(6,18+1,355+0,48)*2   "chodba</t>
  </si>
  <si>
    <t>(1,695+1,25)*2   "0.09</t>
  </si>
  <si>
    <t>(1,185+1,315+5,6+0,36)*2 "0.11</t>
  </si>
  <si>
    <t>(3,255+4,79)*2  "1.01</t>
  </si>
  <si>
    <t>(2,835+1,515+0,295)*2   "1.02</t>
  </si>
  <si>
    <t>(5,595+1,17)*2   "1.05</t>
  </si>
  <si>
    <t>(3,45+1,17)*2   "1.11</t>
  </si>
  <si>
    <t>(5,225+4,58)*2   "1.12</t>
  </si>
  <si>
    <t>(4,64+8,8+3,95+0,1)*2  "1.13</t>
  </si>
  <si>
    <t>(0,5+3,12+3,98)*2  "1.14</t>
  </si>
  <si>
    <t>(1,2+1,57)*2   "1.15</t>
  </si>
  <si>
    <t>(1,57+1,52)*2  "1.16</t>
  </si>
  <si>
    <t>1,925+3,13   "2.03</t>
  </si>
  <si>
    <t>(16,955+1,725)*2    "2.12</t>
  </si>
  <si>
    <t>385</t>
  </si>
  <si>
    <t>771571810</t>
  </si>
  <si>
    <t>Demontáž podlah z dlaždic keramických kladených do malty</t>
  </si>
  <si>
    <t>640226878</t>
  </si>
  <si>
    <t>54,5+27,23+17,66+6,89   "1NP</t>
  </si>
  <si>
    <t>2,08+2,94+2,99</t>
  </si>
  <si>
    <t>53,33+6,1+3,3+2,73   "2NP</t>
  </si>
  <si>
    <t>386</t>
  </si>
  <si>
    <t>771574476</t>
  </si>
  <si>
    <t>Montáž podlah keramických pro mechanické zatížení lepených cementovým flexibilním lepidlem přes 9 do 12 ks/m2</t>
  </si>
  <si>
    <t>-513935575</t>
  </si>
  <si>
    <t>387</t>
  </si>
  <si>
    <t>59761127</t>
  </si>
  <si>
    <t>dlažba keramická slinutá mrazuvzdorná R10/B povrch hladký/matný tl do 10mm přes 9 do 12ks/m2</t>
  </si>
  <si>
    <t>1421136223</t>
  </si>
  <si>
    <t>331,84</t>
  </si>
  <si>
    <t>283,155*0,1  "sokl</t>
  </si>
  <si>
    <t>360,156*1,15 'Přepočtené koeficientem množství</t>
  </si>
  <si>
    <t>388</t>
  </si>
  <si>
    <t>771577211</t>
  </si>
  <si>
    <t>Příplatek k montáži podlah keramických lepených cementovým flexibilním lepidlem za plochu do 5 m2</t>
  </si>
  <si>
    <t>-1868036138</t>
  </si>
  <si>
    <t>389</t>
  </si>
  <si>
    <t>771591112</t>
  </si>
  <si>
    <t>Izolace pod dlažbu nátěrem nebo stěrkou ve dvou vrstvách</t>
  </si>
  <si>
    <t>-59565226</t>
  </si>
  <si>
    <t>390</t>
  </si>
  <si>
    <t>771591117</t>
  </si>
  <si>
    <t>Podlahy spárování akrylem</t>
  </si>
  <si>
    <t>1015070180</t>
  </si>
  <si>
    <t>391</t>
  </si>
  <si>
    <t>771591241</t>
  </si>
  <si>
    <t>Izolace těsnícími pásy vnitřní kout</t>
  </si>
  <si>
    <t>-1585958841</t>
  </si>
  <si>
    <t>12   "0.04</t>
  </si>
  <si>
    <t>5   "0.06</t>
  </si>
  <si>
    <t>8    "0.09</t>
  </si>
  <si>
    <t>4   "0.10</t>
  </si>
  <si>
    <t>4   "0.11</t>
  </si>
  <si>
    <t>5   "1.02</t>
  </si>
  <si>
    <t>8  "1.03</t>
  </si>
  <si>
    <t>14 "1.06</t>
  </si>
  <si>
    <t>12   "1.07</t>
  </si>
  <si>
    <t>4   "1.08</t>
  </si>
  <si>
    <t>10   "1.09</t>
  </si>
  <si>
    <t>10  "1.10</t>
  </si>
  <si>
    <t>5   "1.12</t>
  </si>
  <si>
    <t>4  "1.14</t>
  </si>
  <si>
    <t>4   "1.15</t>
  </si>
  <si>
    <t>4   "2.03</t>
  </si>
  <si>
    <t>12   "2.04</t>
  </si>
  <si>
    <t>13    "2.05</t>
  </si>
  <si>
    <t>4  "2.06</t>
  </si>
  <si>
    <t>392</t>
  </si>
  <si>
    <t>771591242</t>
  </si>
  <si>
    <t>Izolace těsnícími pásy vnější roh</t>
  </si>
  <si>
    <t>1300160647</t>
  </si>
  <si>
    <t>1   "0.06</t>
  </si>
  <si>
    <t>1   "1.02</t>
  </si>
  <si>
    <t>2   "1.06</t>
  </si>
  <si>
    <t>2  "1.07</t>
  </si>
  <si>
    <t>1    "1.08</t>
  </si>
  <si>
    <t>2   "1.09</t>
  </si>
  <si>
    <t>2  "1.10</t>
  </si>
  <si>
    <t>1   "1.12</t>
  </si>
  <si>
    <t>1   "1.15</t>
  </si>
  <si>
    <t>2   "2.04</t>
  </si>
  <si>
    <t>1   "2.05</t>
  </si>
  <si>
    <t>2  "2.06</t>
  </si>
  <si>
    <t>393</t>
  </si>
  <si>
    <t>771591264</t>
  </si>
  <si>
    <t>Izolace těsnícími pásy mezi podlahou a stěnou</t>
  </si>
  <si>
    <t>851911745</t>
  </si>
  <si>
    <t>394</t>
  </si>
  <si>
    <t>771592011</t>
  </si>
  <si>
    <t>Čištění vnitřních ploch podlah nebo schodišť po položení dlažby chemickými prostředky</t>
  </si>
  <si>
    <t>403061794</t>
  </si>
  <si>
    <t>395</t>
  </si>
  <si>
    <t>998771123</t>
  </si>
  <si>
    <t>Přesun hmot tonážní pro podlahy z dlaždic ruční v objektech v přes 12 do 24 m</t>
  </si>
  <si>
    <t>1690904920</t>
  </si>
  <si>
    <t>776</t>
  </si>
  <si>
    <t>Podlahy povlakové</t>
  </si>
  <si>
    <t>396</t>
  </si>
  <si>
    <t>776111115</t>
  </si>
  <si>
    <t>Broušení podkladu povlakových podlah před litím stěrky</t>
  </si>
  <si>
    <t>709183584</t>
  </si>
  <si>
    <t>11,31   "2.02</t>
  </si>
  <si>
    <t>24,03  "2.08</t>
  </si>
  <si>
    <t>15,81    "2.10</t>
  </si>
  <si>
    <t>397</t>
  </si>
  <si>
    <t>776111116</t>
  </si>
  <si>
    <t>Odstranění zbytků lepidla z podkladu povlakových podlah broušením</t>
  </si>
  <si>
    <t>1013944328</t>
  </si>
  <si>
    <t>142,68</t>
  </si>
  <si>
    <t>60,49</t>
  </si>
  <si>
    <t>398</t>
  </si>
  <si>
    <t>776201811</t>
  </si>
  <si>
    <t>Demontáž lepených povlakových podlah bez podložky ručně</t>
  </si>
  <si>
    <t>-1571218025</t>
  </si>
  <si>
    <t>linoleum</t>
  </si>
  <si>
    <t>14,89+3,76+11,74+15,94+16,96    "1NP</t>
  </si>
  <si>
    <t>21,82+9,79+10,32+14,38+12,0+11,08    "2NP</t>
  </si>
  <si>
    <t>399</t>
  </si>
  <si>
    <t>776201812</t>
  </si>
  <si>
    <t>Demontáž lepených povlakových podlah s podložkou ručně</t>
  </si>
  <si>
    <t>-900283735</t>
  </si>
  <si>
    <t>koberec / zátěžový koberec</t>
  </si>
  <si>
    <t>11,47    "1NP</t>
  </si>
  <si>
    <t>23,87+9,94+15,21    "2NP</t>
  </si>
  <si>
    <t>400</t>
  </si>
  <si>
    <t>776221111</t>
  </si>
  <si>
    <t>Lepení pásů z PVC standardním lepidlem</t>
  </si>
  <si>
    <t>1843367810</t>
  </si>
  <si>
    <t>401</t>
  </si>
  <si>
    <t>28412245</t>
  </si>
  <si>
    <t>krytina podlahová heterogenní š 1,5m tl 2mm</t>
  </si>
  <si>
    <t>-81204184</t>
  </si>
  <si>
    <t>15,17*1,1 'Přepočtené koeficientem množství</t>
  </si>
  <si>
    <t>402</t>
  </si>
  <si>
    <t>776231111</t>
  </si>
  <si>
    <t>Lepení lamel a čtverců z vinylu standardním lepidlem</t>
  </si>
  <si>
    <t>-1310629249</t>
  </si>
  <si>
    <t>403</t>
  </si>
  <si>
    <t>28411050</t>
  </si>
  <si>
    <t>dílce vinylové tl 2,0mm, nášlapná vrstva 0,40mm, úprava PUR, třída zátěže 23/32/41, otlak 0,05mm, R10, třída otěru T, hořlavost Bfl S1, bez ftalátů</t>
  </si>
  <si>
    <t>-138696578</t>
  </si>
  <si>
    <t>134,69*1,1 'Přepočtené koeficientem množství</t>
  </si>
  <si>
    <t>404</t>
  </si>
  <si>
    <t>776410811</t>
  </si>
  <si>
    <t>Odstranění soklíků a lišt pryžových nebo plastových</t>
  </si>
  <si>
    <t>-761715313</t>
  </si>
  <si>
    <t>405</t>
  </si>
  <si>
    <t>776421111</t>
  </si>
  <si>
    <t>Montáž obvodových lišt lepením</t>
  </si>
  <si>
    <t>251482484</t>
  </si>
  <si>
    <t>406</t>
  </si>
  <si>
    <t>28342165</t>
  </si>
  <si>
    <t>lišta podlahová PVC zakončovací s fabionem</t>
  </si>
  <si>
    <t>-1809751991</t>
  </si>
  <si>
    <t>200*1,1 'Přepočtené koeficientem množství</t>
  </si>
  <si>
    <t>407</t>
  </si>
  <si>
    <t>776991121</t>
  </si>
  <si>
    <t>Základní čištění nově položených podlahovin vysátím a setřením vlhkým mopem</t>
  </si>
  <si>
    <t>1961822067</t>
  </si>
  <si>
    <t>408</t>
  </si>
  <si>
    <t>998776123</t>
  </si>
  <si>
    <t>Přesun hmot tonážní pro podlahy povlakové ruční v objektech v přes 12 do 24 m</t>
  </si>
  <si>
    <t>343728234</t>
  </si>
  <si>
    <t>781</t>
  </si>
  <si>
    <t>Dokončovací práce - obklady</t>
  </si>
  <si>
    <t>409</t>
  </si>
  <si>
    <t>781111011</t>
  </si>
  <si>
    <t>Ometení (oprášení) stěny při přípravě podkladu</t>
  </si>
  <si>
    <t>357062865</t>
  </si>
  <si>
    <t>(1,635+1,0+0,9+1,65+0,885+1,65)*2*2,0    "0.04</t>
  </si>
  <si>
    <t>1,0*1,4   "0.05</t>
  </si>
  <si>
    <t>(1,125+1,65)*2*2,0   "0.10</t>
  </si>
  <si>
    <t>(1,695+1,25+0,9+1,25)*2*2,0   "0.09</t>
  </si>
  <si>
    <t>1,0*1,4   "0.08</t>
  </si>
  <si>
    <t>(1,8+0,6)*0,6   "0.02</t>
  </si>
  <si>
    <t>(1,2+1,15)*2*2,0  "0.11 - úklid</t>
  </si>
  <si>
    <t>1,0*1,4   "1.01</t>
  </si>
  <si>
    <t>(1,7+0,6)*(1,4-0,8)   "1.02</t>
  </si>
  <si>
    <t>(1,23+1,48+1,2+1,48)*2*2,0  "1.03</t>
  </si>
  <si>
    <t>(2,1+1,55+1,5+1,1+1,5+0,9)*2*2,0  "1.06</t>
  </si>
  <si>
    <t>(1,65+1,54+2,225+1,5+0,39+1,345+0,975+0,39)*2*2,0    "1.07</t>
  </si>
  <si>
    <t>(1,87+1,665)*2*2,0   "1.08</t>
  </si>
  <si>
    <t>(1,895+1,025+1,895+2,0)*2*2,0   "1.09</t>
  </si>
  <si>
    <t>(1,025+0,9+1,215+2,015)*2*2,0   "1.10</t>
  </si>
  <si>
    <t>(5,025+4,58)*2*1,4   "1.12</t>
  </si>
  <si>
    <t>(0,6+1,83)*(2,94-0,8)  "1.13</t>
  </si>
  <si>
    <t>1,0*(1,4-0,8)</t>
  </si>
  <si>
    <t>(1,57+1,52)*2*2,0  "1.15</t>
  </si>
  <si>
    <t>(1,925+3,13)*2*2,0   "2.03</t>
  </si>
  <si>
    <t>(2,1+1,55+1,5+1,1+1,5+0,9)*2*2,0   "2.04</t>
  </si>
  <si>
    <t>(1,65+1,36+0,2+2,245+1,5+0,975+1,325)*2*2,0   "2.05</t>
  </si>
  <si>
    <t>(1,87+2,015)*2*2,0   "2.06</t>
  </si>
  <si>
    <t>410</t>
  </si>
  <si>
    <t>781121011</t>
  </si>
  <si>
    <t>Nátěr penetrační na stěnu</t>
  </si>
  <si>
    <t>288686028</t>
  </si>
  <si>
    <t>389,454*2</t>
  </si>
  <si>
    <t>411</t>
  </si>
  <si>
    <t>781131112</t>
  </si>
  <si>
    <t>Izolace pod obklad nátěrem nebo stěrkou ve dvou vrstvách</t>
  </si>
  <si>
    <t>-57794720</t>
  </si>
  <si>
    <t>(1,895+1,025)*2*2,0    "1.09</t>
  </si>
  <si>
    <t>412</t>
  </si>
  <si>
    <t>781131264</t>
  </si>
  <si>
    <t>Izolace pod obklad těsnícími pásy mezi podlahou a stěnou</t>
  </si>
  <si>
    <t>979470230</t>
  </si>
  <si>
    <t>2,0*4   "0.10</t>
  </si>
  <si>
    <t>2,0*4   "0.11</t>
  </si>
  <si>
    <t>2,0*2   "1.09</t>
  </si>
  <si>
    <t>413</t>
  </si>
  <si>
    <t>781151031</t>
  </si>
  <si>
    <t>Celoplošné vyrovnání podkladu stěrkou tl 3 mm</t>
  </si>
  <si>
    <t>-1709261401</t>
  </si>
  <si>
    <t>414</t>
  </si>
  <si>
    <t>781471810</t>
  </si>
  <si>
    <t>Demontáž obkladů z obkladaček keramických kladených do malty</t>
  </si>
  <si>
    <t>-2057834872</t>
  </si>
  <si>
    <t>(2,695+4,195+0,135)*2*2,5    "0.03</t>
  </si>
  <si>
    <t>(5,025+6,4)*2*2,5   "0.04</t>
  </si>
  <si>
    <t>(2,09+3,11)*2*2,5    "1.12 a 1.13</t>
  </si>
  <si>
    <t>(1,925+3,13+0,925)*2*2,5   "2.03</t>
  </si>
  <si>
    <t>(2,09+3,13)*2*2,5    "2.04 a 2.05</t>
  </si>
  <si>
    <t>1,0*1,0*2   "2.12 a 2.06</t>
  </si>
  <si>
    <t>415</t>
  </si>
  <si>
    <t>781472216</t>
  </si>
  <si>
    <t>Montáž obkladů keramických hladkých lepených cementovým flexibilním lepidlem přes 9 do 12 ks/m2</t>
  </si>
  <si>
    <t>172515512</t>
  </si>
  <si>
    <t>416</t>
  </si>
  <si>
    <t>59761701</t>
  </si>
  <si>
    <t>obklad keramický nemrazuvzdorný povrch hladký/lesklý tl do 10mm přes 12 do 19ks/m2</t>
  </si>
  <si>
    <t>-1177191381</t>
  </si>
  <si>
    <t>389,454*1,15 'Přepočtené koeficientem množství</t>
  </si>
  <si>
    <t>417</t>
  </si>
  <si>
    <t>781492251</t>
  </si>
  <si>
    <t>Montáž profilů ukončovacích lepených flexibilním cementovým lepidlem</t>
  </si>
  <si>
    <t>686038488</t>
  </si>
  <si>
    <t>(1,635+1,0+0,9+1,65+0,885+1,65)*2    "0.04</t>
  </si>
  <si>
    <t>1,0+1,4*2   "0.05</t>
  </si>
  <si>
    <t>(1,125+1,65)*2   "0.10</t>
  </si>
  <si>
    <t>(1,695+1,25+0,9+1,25)*2   "0.09</t>
  </si>
  <si>
    <t>1,0+1,4*2   "0.08</t>
  </si>
  <si>
    <t>(1,8+0,6)+0,6*2   "0.02</t>
  </si>
  <si>
    <t>(1,2+1,15)*2  "0.11 - úklid</t>
  </si>
  <si>
    <t>1,0+1,4*2   "1.01</t>
  </si>
  <si>
    <t>(1,7+0,6)+0,6*2   "1.02</t>
  </si>
  <si>
    <t>(1,23+1,48+1,2+1,48)*2  "1.03</t>
  </si>
  <si>
    <t>(2,1+1,55+1,5+1,1+1,5+0,9)*2  "1.06</t>
  </si>
  <si>
    <t>(1,65+1,54+2,225+1,5+0,39+1,345+0,975+0,39)*2    "1.07</t>
  </si>
  <si>
    <t>(1,87+1,665)*2   "1.08</t>
  </si>
  <si>
    <t>(1,895+1,025+1,895+2,0)*2  "1.09</t>
  </si>
  <si>
    <t>(1,025+0,9+1,215+2,015)*2   "1.10</t>
  </si>
  <si>
    <t>(5,025+4,58)*2   "1.12</t>
  </si>
  <si>
    <t>(0,6+1,83)*2+(2,94-0,8)*2  "1.13</t>
  </si>
  <si>
    <t>1,0+0,6*2</t>
  </si>
  <si>
    <t>(1,57+1,52)*2     "1.15</t>
  </si>
  <si>
    <t>(1,925+3,13)*2   "2.03</t>
  </si>
  <si>
    <t>(2,1+1,55+1,5+1,1+1,5+0,9)*2   "2.04</t>
  </si>
  <si>
    <t>(1,65+1,36+0,2+2,245+1,5+0,975+1,325)*2   "2.05</t>
  </si>
  <si>
    <t>(1,87+2,015)*2   "2.06</t>
  </si>
  <si>
    <t>418</t>
  </si>
  <si>
    <t>19416005</t>
  </si>
  <si>
    <t>lišta ukončovací z eloxovaného hliníku 10mm</t>
  </si>
  <si>
    <t>1429309052</t>
  </si>
  <si>
    <t>223,92*1,05 'Přepočtené koeficientem množství</t>
  </si>
  <si>
    <t>419</t>
  </si>
  <si>
    <t>781495117</t>
  </si>
  <si>
    <t>Spárování vnitřních obkladů akrylem</t>
  </si>
  <si>
    <t>1301443881</t>
  </si>
  <si>
    <t>420</t>
  </si>
  <si>
    <t>781495211</t>
  </si>
  <si>
    <t>Čištění vnitřních ploch stěn po provedení obkladu chemickými prostředky</t>
  </si>
  <si>
    <t>-1280645403</t>
  </si>
  <si>
    <t>421</t>
  </si>
  <si>
    <t>998781123</t>
  </si>
  <si>
    <t>Přesun hmot tonážní pro obklady keramické ruční v objektech v přes 12 do 24 m</t>
  </si>
  <si>
    <t>-51400481</t>
  </si>
  <si>
    <t>783</t>
  </si>
  <si>
    <t>Dokončovací práce - nátěry</t>
  </si>
  <si>
    <t>422</t>
  </si>
  <si>
    <t>783201403</t>
  </si>
  <si>
    <t>Oprášení tesařských konstrukcí před provedením nátěru</t>
  </si>
  <si>
    <t>-1241693103</t>
  </si>
  <si>
    <t>423</t>
  </si>
  <si>
    <t>783214121</t>
  </si>
  <si>
    <t>Sanační biocidní ošetření stříkáním tesařských konstrukcí zabudovaných do konstrukce</t>
  </si>
  <si>
    <t>-1429586035</t>
  </si>
  <si>
    <t>424</t>
  </si>
  <si>
    <t>783901453</t>
  </si>
  <si>
    <t>Vysátí betonových podlah před provedením nátěru</t>
  </si>
  <si>
    <t>1901433923</t>
  </si>
  <si>
    <t>32,16    "0.08</t>
  </si>
  <si>
    <t>425</t>
  </si>
  <si>
    <t>783933151</t>
  </si>
  <si>
    <t>Penetrační epoxidový nátěr hladkých betonových podlah</t>
  </si>
  <si>
    <t>1284509673</t>
  </si>
  <si>
    <t>32,16  "0.08</t>
  </si>
  <si>
    <t>(5,025+6,4+0,51)*2*0,15   "sokl 0.08</t>
  </si>
  <si>
    <t>426</t>
  </si>
  <si>
    <t>783937163</t>
  </si>
  <si>
    <t>Krycí dvojnásobný epoxidový rozpouštědlový nátěr betonové podlahy</t>
  </si>
  <si>
    <t>-2034187624</t>
  </si>
  <si>
    <t>427</t>
  </si>
  <si>
    <t>784121001</t>
  </si>
  <si>
    <t>Oškrabání malby v mísnostech v do 3,80 m</t>
  </si>
  <si>
    <t>685664034</t>
  </si>
  <si>
    <t>428</t>
  </si>
  <si>
    <t>784121011</t>
  </si>
  <si>
    <t>Rozmývání podkladu po oškrabání malby v místnostech v do 3,80 m</t>
  </si>
  <si>
    <t>1114331300</t>
  </si>
  <si>
    <t>429</t>
  </si>
  <si>
    <t>784161211</t>
  </si>
  <si>
    <t>Lokální vyrovnání podkladu sádrovou stěrkou pl přes 0,1 do 0,25 m2 v místnostech v do 3,80 m</t>
  </si>
  <si>
    <t>1600915249</t>
  </si>
  <si>
    <t>50   "předpokládané množství</t>
  </si>
  <si>
    <t>430</t>
  </si>
  <si>
    <t>338986496</t>
  </si>
  <si>
    <t>1302,712   "původní omítky - oprava</t>
  </si>
  <si>
    <t>313,509      "nové omítky</t>
  </si>
  <si>
    <t>431</t>
  </si>
  <si>
    <t>41641610</t>
  </si>
  <si>
    <t>373,96     "SDK podhledy</t>
  </si>
  <si>
    <t>432</t>
  </si>
  <si>
    <t>784312021</t>
  </si>
  <si>
    <t>Dvojnásobné bílé vápenné malby v místnostech v do 3,80 m</t>
  </si>
  <si>
    <t>231535906</t>
  </si>
  <si>
    <t>SO 701_001 - Slaboproud - neuplatnitelné náklady</t>
  </si>
  <si>
    <t>M_22_001 - STRUKTUROVANÁ KABELÁŽ - STC</t>
  </si>
  <si>
    <t>M_22_002 - SPOLEČNÁ TELEVIZNÍ ANTÉNA - STA</t>
  </si>
  <si>
    <t>M_22_003 - Nouzová signalizace WC</t>
  </si>
  <si>
    <t>M_22_004 - OSTATNÍ</t>
  </si>
  <si>
    <t>M_23 - Ostatní náklady</t>
  </si>
  <si>
    <t>M_22_001</t>
  </si>
  <si>
    <t>STRUKTUROVANÁ KABELÁŽ - STC</t>
  </si>
  <si>
    <t>000000101</t>
  </si>
  <si>
    <t>datový rozvaděč RDAT 42U 800x600 komplet</t>
  </si>
  <si>
    <t>000000102</t>
  </si>
  <si>
    <t>napájecí blok PDU 6x230V s PO T3</t>
  </si>
  <si>
    <t>000000103</t>
  </si>
  <si>
    <t>horizontální organizér kabelů 19" 1U</t>
  </si>
  <si>
    <t>000000104</t>
  </si>
  <si>
    <t>Ventilační jednotka 2x ventilátor do víka</t>
  </si>
  <si>
    <t>000000105</t>
  </si>
  <si>
    <t>modulární patch panel 24 keystone 19" 1U</t>
  </si>
  <si>
    <t>000000106</t>
  </si>
  <si>
    <t>modul RJ45 formát keystone cat.6 UTP</t>
  </si>
  <si>
    <t>000000107</t>
  </si>
  <si>
    <t>pevná police hl. 360mm 2-bodové uchycení</t>
  </si>
  <si>
    <t>000000108</t>
  </si>
  <si>
    <t>datový patch kabel 1m modrý U/UTP nestíněný</t>
  </si>
  <si>
    <t>000000109</t>
  </si>
  <si>
    <t>drobný materiál - spojovací,upevňovací,popisovací</t>
  </si>
  <si>
    <t>000000110</t>
  </si>
  <si>
    <t>Přepěťová ochrana UTP cat.6, SPD 1+2+3, instalační krabice</t>
  </si>
  <si>
    <t>000000111</t>
  </si>
  <si>
    <t>Konektor RJ45 UTP cat.6</t>
  </si>
  <si>
    <t>000000112</t>
  </si>
  <si>
    <t>D+M - Konzole pro instalaci antény pro záložní zdroj internetu - Pozinková DN 42mm, vysazení min. 500mm, nosnost min. 30kg</t>
  </si>
  <si>
    <t>000000113</t>
  </si>
  <si>
    <t>zásuvka 1xRJ45/cat.6 UTP     Valena Life</t>
  </si>
  <si>
    <t>000000114</t>
  </si>
  <si>
    <t>zásuvka  2xRJ45/cat.6 UTP    Valena Life</t>
  </si>
  <si>
    <t>000209434</t>
  </si>
  <si>
    <t>kabel Cat.6 stíněný FTP 4x2</t>
  </si>
  <si>
    <t>000209433</t>
  </si>
  <si>
    <t>TCEPKPFLE 25x4x0,8</t>
  </si>
  <si>
    <t>000209541</t>
  </si>
  <si>
    <t>optický kabel single mode 12vl</t>
  </si>
  <si>
    <t>000209435</t>
  </si>
  <si>
    <t>kabel Cat.6 UTP 4x2xAWG23</t>
  </si>
  <si>
    <t>000321121</t>
  </si>
  <si>
    <t>trubka ohebná PVC pr. 20 na příchytkách UV stabilní, vč příchytek</t>
  </si>
  <si>
    <t>000321113</t>
  </si>
  <si>
    <t>trubka ohebná PVC pr. 20 pod omítku</t>
  </si>
  <si>
    <t>000321115</t>
  </si>
  <si>
    <t>trubka ohebná PVC pr. 40 pod omítku</t>
  </si>
  <si>
    <t>000322124</t>
  </si>
  <si>
    <t>trubka PVC tuhá střední namáhání 4032</t>
  </si>
  <si>
    <t>000322174</t>
  </si>
  <si>
    <t>/trubka PVC tuhá/ příchytka 5332</t>
  </si>
  <si>
    <t>000321500</t>
  </si>
  <si>
    <t>roura korugovaná KOPOFLEX KF09040 pr.40</t>
  </si>
  <si>
    <t>000000999</t>
  </si>
  <si>
    <t>chránička HDPE 32/27</t>
  </si>
  <si>
    <t>000000999.1</t>
  </si>
  <si>
    <t>rozvaděč sdělovacího vedení MIS do pilíře komplet vč osazení</t>
  </si>
  <si>
    <t>000000999.2</t>
  </si>
  <si>
    <t>Mikrotrubička optických kabelů OPTRO</t>
  </si>
  <si>
    <t>000000115</t>
  </si>
  <si>
    <t>M_22_002</t>
  </si>
  <si>
    <t>SPOLEČNÁ TELEVIZNÍ ANTÉNA - STA</t>
  </si>
  <si>
    <t>000000201</t>
  </si>
  <si>
    <t>rozvodnice STA, 1 x zásuvka 230V - komplet</t>
  </si>
  <si>
    <t>000000202</t>
  </si>
  <si>
    <t>Anténa DAT Boss TFORCE LTE700  149921</t>
  </si>
  <si>
    <t>000000203</t>
  </si>
  <si>
    <t>Anténa FM 87,5-108 MHz, kruhová  FM-102</t>
  </si>
  <si>
    <t>000000204</t>
  </si>
  <si>
    <t>DAB anténa, 174-240 MHz, BT-151</t>
  </si>
  <si>
    <t>000000205</t>
  </si>
  <si>
    <t>PŘEPĚŤOVÁ OCHRANA KOAX</t>
  </si>
  <si>
    <t>000000206</t>
  </si>
  <si>
    <t>ANTÉNNÍ STOŽÁR komplet vč uchycení</t>
  </si>
  <si>
    <t>000000207</t>
  </si>
  <si>
    <t>rozbočovač 1/2 XGVS-2</t>
  </si>
  <si>
    <t>000000209</t>
  </si>
  <si>
    <t>Digitální programovatelný zesilovač s konverzí LTE700/800 EVO PRO100</t>
  </si>
  <si>
    <t>000000210</t>
  </si>
  <si>
    <t>ostatní materiál podružný</t>
  </si>
  <si>
    <t>000000211</t>
  </si>
  <si>
    <t>zásuvka TV-RD-SAT 1,5dB koncová</t>
  </si>
  <si>
    <t>000000212</t>
  </si>
  <si>
    <t>000000213</t>
  </si>
  <si>
    <t>koaxiální kabel vnitřní   75-6,7</t>
  </si>
  <si>
    <t>000000214</t>
  </si>
  <si>
    <t>koaxiální kabel venkovní   75-6,7</t>
  </si>
  <si>
    <t>000321112</t>
  </si>
  <si>
    <t>000321122</t>
  </si>
  <si>
    <t>trubka ohebná PVC pr. 25 UV stabilní vč příchytek</t>
  </si>
  <si>
    <t>M_22_003</t>
  </si>
  <si>
    <t>Nouzová signalizace WC</t>
  </si>
  <si>
    <t>000000301</t>
  </si>
  <si>
    <t>Sada pro nouzovou signalizaci - nouzové tlačítko s táhlem, resetovací tlačítko, kontrolní modul se sirénou, transformátor 230VAC/15VAC</t>
  </si>
  <si>
    <t>000101615</t>
  </si>
  <si>
    <t>kabel SYKFY 2x2x0,6</t>
  </si>
  <si>
    <t>000321113.1</t>
  </si>
  <si>
    <t>trubka ohebná PVC pr. 20</t>
  </si>
  <si>
    <t>000311215</t>
  </si>
  <si>
    <t>krabice přístrojová KP67/1</t>
  </si>
  <si>
    <t>000999999</t>
  </si>
  <si>
    <t>materiál elektromontážní podružný</t>
  </si>
  <si>
    <t>M_22_004</t>
  </si>
  <si>
    <t>OSTATNÍ</t>
  </si>
  <si>
    <t>000209434.1</t>
  </si>
  <si>
    <t>kabel Cat.5 UTP 4x2</t>
  </si>
  <si>
    <t>000321115.1</t>
  </si>
  <si>
    <t>trubka ohebná PVC pr. 32</t>
  </si>
  <si>
    <t>M_23</t>
  </si>
  <si>
    <t>219002611</t>
  </si>
  <si>
    <t>vysekání rýhy/zeď cihla/ hl.do 30mm/š.do 30mm</t>
  </si>
  <si>
    <t>219003691</t>
  </si>
  <si>
    <t>omítka hladká rýhy ve stěně do 30mm vč.malty MV</t>
  </si>
  <si>
    <t>219002623</t>
  </si>
  <si>
    <t>vysekání rýhy/zeď cihla/ hl.do 50mm/š.do 150mm</t>
  </si>
  <si>
    <t>219003694</t>
  </si>
  <si>
    <t>omítka hladká rýhy ve stěně do 150mm vč.malty MV</t>
  </si>
  <si>
    <t>219001213</t>
  </si>
  <si>
    <t>vybour.otvoru ve zdi/cihla/ do pr.60mm/tl.do 0,45m</t>
  </si>
  <si>
    <t>000009999</t>
  </si>
  <si>
    <t>proměření signálu TV</t>
  </si>
  <si>
    <t>000009999.1</t>
  </si>
  <si>
    <t>oživení systému, zaškolení obsluhy atd.</t>
  </si>
  <si>
    <t>000009999.2</t>
  </si>
  <si>
    <t>zatěsnění požárních prostupů</t>
  </si>
  <si>
    <t>000009999.3</t>
  </si>
  <si>
    <t>průzkum před montáží, upřesnění vedení tras</t>
  </si>
  <si>
    <t>000009999.4</t>
  </si>
  <si>
    <t>demontáž stávajících slaboproudých rozvodů</t>
  </si>
  <si>
    <t>219000212</t>
  </si>
  <si>
    <t>doprava materiálu</t>
  </si>
  <si>
    <t>219002111</t>
  </si>
  <si>
    <t>pomocné stavební práce</t>
  </si>
  <si>
    <t>SO 701_002 - Silnoproud  - neuplatnitelné náklady</t>
  </si>
  <si>
    <t>M21_001 - Rozvaděče</t>
  </si>
  <si>
    <t>M21_002 - Osvětlení</t>
  </si>
  <si>
    <t>M21_003 - Přístroje - vypínače, zásuvky, ovladače</t>
  </si>
  <si>
    <t>M21_004 - Instalační materiál - krabice, trubky, lišty, žlaby</t>
  </si>
  <si>
    <t>M21_005 - Kabeláž - uložení pevně/pod omítkou</t>
  </si>
  <si>
    <t>M21_006 - Ostatní</t>
  </si>
  <si>
    <t>M21_007 - Zemní práce</t>
  </si>
  <si>
    <t>M21_008 - Ostatní náklady</t>
  </si>
  <si>
    <t>M21_001</t>
  </si>
  <si>
    <t>Rozvaděče</t>
  </si>
  <si>
    <t>Rozvaděč RS1 dle schématu, výroba, montáž</t>
  </si>
  <si>
    <t>Rozvaděč RS2 dle schématu, výroba, montáž</t>
  </si>
  <si>
    <t>000000102.1</t>
  </si>
  <si>
    <t>Rozvaděč RS3 dle schématu, výroba, montáž</t>
  </si>
  <si>
    <t>000000102.2</t>
  </si>
  <si>
    <t>Stávající rozvaděč RH - doplnění jističe 3x 160A, vodiče, vývodky, komplet</t>
  </si>
  <si>
    <t>M21_002</t>
  </si>
  <si>
    <t>Osvětlení</t>
  </si>
  <si>
    <t>Svítidlo A -CLEVER-Q UNI 2900/840 MPR</t>
  </si>
  <si>
    <t>Svítidlo B -LENTIL-R410 3000/840 OP IP44</t>
  </si>
  <si>
    <t>Svítidlo C -SPIRIT-72 1.4ft PCc 3500/840</t>
  </si>
  <si>
    <t>Svítidlo D -PASTEL-R320 2100/840 MPR</t>
  </si>
  <si>
    <t>Svítidlo E -ALINE-DI L1085 3400/840 OP</t>
  </si>
  <si>
    <t>Svítidlo F -CLEVER-Q UNI 4300/840 MPR</t>
  </si>
  <si>
    <t>000000206.1</t>
  </si>
  <si>
    <t>Svítidlo G - přisazené kruhové IP54, 24W, 3600/840</t>
  </si>
  <si>
    <t>Svítidlo H -SPIRIT-72 1.4ft PCc 6500/840</t>
  </si>
  <si>
    <t>000000208</t>
  </si>
  <si>
    <t>Svítidlo I -TRITON_2_LED-1L15B07_IN-184_3000</t>
  </si>
  <si>
    <t>Svítidlo J -TRITON_2_LED-1L15B07_IN-184_NK1W_3000_COLD</t>
  </si>
  <si>
    <t>Svítidlo K -ALINE-DI/IN L1625 5100-3300/840 MPR</t>
  </si>
  <si>
    <t>Svítidlo I -TRITON_2_LED-1L15B07_IN-184_3000_HF</t>
  </si>
  <si>
    <t>Svítidlo NO 1 -EMELI-P20 500/750 AT 3H SE - Open Area</t>
  </si>
  <si>
    <t>Svítidlo NO pikt -EMELI-PIK PC 150/750 AT 3h SA(SE)</t>
  </si>
  <si>
    <t>Svítidlo P -LED kruh 800mm závěsný černý</t>
  </si>
  <si>
    <t>000000215</t>
  </si>
  <si>
    <t>Svítidlo Q -Nástěnné LED dekorativní svítidlo</t>
  </si>
  <si>
    <t>000000216</t>
  </si>
  <si>
    <t>Svítidlo R -Downlight LED přisazený bílý</t>
  </si>
  <si>
    <t>000000217</t>
  </si>
  <si>
    <t>Svítidlo venkovní LED + čidlo pohybu IP44</t>
  </si>
  <si>
    <t>000000218</t>
  </si>
  <si>
    <t>Svítidlo venkovní LED stožár 4m, výložnik 1m, komplet montáž, osazení, zapojení</t>
  </si>
  <si>
    <t>M21_003</t>
  </si>
  <si>
    <t>Přístroje - vypínače, zásuvky, ovladače</t>
  </si>
  <si>
    <t>000411201</t>
  </si>
  <si>
    <t>spínač 10A/250Vstř řaz.1</t>
  </si>
  <si>
    <t>000411204</t>
  </si>
  <si>
    <t>spínač 10A/250Vstř řaz.5</t>
  </si>
  <si>
    <t>000411202</t>
  </si>
  <si>
    <t>přepínač 10A/250Vstř řaz.6</t>
  </si>
  <si>
    <t>000411205</t>
  </si>
  <si>
    <t>přepínač 10A/250Vstř řaz.6+6</t>
  </si>
  <si>
    <t>000411271</t>
  </si>
  <si>
    <t>spínač 10A/250Vstř/IP44  řaz.1   zapuštěný</t>
  </si>
  <si>
    <t>000411272</t>
  </si>
  <si>
    <t>spínač 10A/250Vstř/IP44  řaz.5   zapuštěný</t>
  </si>
  <si>
    <t>000418311</t>
  </si>
  <si>
    <t>nástěnné pohybové čidlo 180st. pro osvětlení 230V/10A IP44</t>
  </si>
  <si>
    <t>000421401</t>
  </si>
  <si>
    <t>zásuvka 16A/250Vstř +clonky</t>
  </si>
  <si>
    <t>000421406</t>
  </si>
  <si>
    <t>zásuvka 16A/230Vstř chráněná</t>
  </si>
  <si>
    <t>000423301</t>
  </si>
  <si>
    <t>zásuvka 16A/250Vstř zapuštěná IP44</t>
  </si>
  <si>
    <t>000418611</t>
  </si>
  <si>
    <t>tlačítko nouzové 230V/10A</t>
  </si>
  <si>
    <t>000414101</t>
  </si>
  <si>
    <t>Spínač trojpólový 400V/16A nástěnný IP65</t>
  </si>
  <si>
    <t>000414102</t>
  </si>
  <si>
    <t>Spínač trojpólový 400V/20A nástěnný IP65</t>
  </si>
  <si>
    <t>000414103</t>
  </si>
  <si>
    <t>Spínač trojpólový 400V/63A nástěnný IP65</t>
  </si>
  <si>
    <t>000421491</t>
  </si>
  <si>
    <t>rámeček krycí 1přístroj</t>
  </si>
  <si>
    <t>000421492</t>
  </si>
  <si>
    <t>rámeček krycí 2přístroje</t>
  </si>
  <si>
    <t>000421493</t>
  </si>
  <si>
    <t>rámeček krycí 3přístroje</t>
  </si>
  <si>
    <t>000421494</t>
  </si>
  <si>
    <t>rámeček krycí 4přístroje</t>
  </si>
  <si>
    <t>000421495</t>
  </si>
  <si>
    <t>rámeček krycí 5přístrojů</t>
  </si>
  <si>
    <t>M21_004</t>
  </si>
  <si>
    <t>Instalační materiál - krabice, trubky, lišty, žlaby</t>
  </si>
  <si>
    <t>000199095</t>
  </si>
  <si>
    <t>ekvipotenciální svorkovnice EPS 1 s krytem</t>
  </si>
  <si>
    <t>000199211</t>
  </si>
  <si>
    <t>svorky Wago (3-5) x 1,5-4mm2 krabicová bezšroubo</t>
  </si>
  <si>
    <t>000311422</t>
  </si>
  <si>
    <t>krabice přístrojová KP64/2</t>
  </si>
  <si>
    <t>000311423</t>
  </si>
  <si>
    <t>krabice přístrojová KP64/3</t>
  </si>
  <si>
    <t>000311424</t>
  </si>
  <si>
    <t>krabice přístrojová KP64/4</t>
  </si>
  <si>
    <t>000311425</t>
  </si>
  <si>
    <t>krabice přístrojová KP64/5</t>
  </si>
  <si>
    <t>000311116</t>
  </si>
  <si>
    <t>krabice univerzální/odbočná KU68-1902 vč.KO68</t>
  </si>
  <si>
    <t>000312001</t>
  </si>
  <si>
    <t>krabice KSK80/IP66 81x81x51mm</t>
  </si>
  <si>
    <t>000322123</t>
  </si>
  <si>
    <t>trubka PVC tuhá střední namáhání 4020</t>
  </si>
  <si>
    <t>000322173</t>
  </si>
  <si>
    <t>/trubka PVC tuhá/ příchytka 5320</t>
  </si>
  <si>
    <t>000322125</t>
  </si>
  <si>
    <t>000322175</t>
  </si>
  <si>
    <t>000321135</t>
  </si>
  <si>
    <t>000321502</t>
  </si>
  <si>
    <t>roura korugovaná KOPOFLEX KF09090 pr.90</t>
  </si>
  <si>
    <t>spojovací materiál - vruty, hmoždinky atd.</t>
  </si>
  <si>
    <t>M21_005</t>
  </si>
  <si>
    <t>Kabeláž - uložení pevně/pod omítkou</t>
  </si>
  <si>
    <t>000173108</t>
  </si>
  <si>
    <t>vodič CYA 6 ZŽ /H07V-K/</t>
  </si>
  <si>
    <t>000173110</t>
  </si>
  <si>
    <t>vodič CYA 16 ZŽ /H07V-K/</t>
  </si>
  <si>
    <t>000173111</t>
  </si>
  <si>
    <t>vodič CYA 25 ZŽ /H07V-K/</t>
  </si>
  <si>
    <t>000173112</t>
  </si>
  <si>
    <t>vodič CYA 50 ZŽ /H07V-K/</t>
  </si>
  <si>
    <t>000101005</t>
  </si>
  <si>
    <t>kabel CYKY-O 2x1,5</t>
  </si>
  <si>
    <t>000101105</t>
  </si>
  <si>
    <t>kabel CYKY-O 3x1,5</t>
  </si>
  <si>
    <t>000101105.1</t>
  </si>
  <si>
    <t>kabel CYKY-J 3x1,5</t>
  </si>
  <si>
    <t>000101106</t>
  </si>
  <si>
    <t>kabel CYKY-J 3x2,5</t>
  </si>
  <si>
    <t>000101306</t>
  </si>
  <si>
    <t>kabel CYKY-J 5x2,5</t>
  </si>
  <si>
    <t>000101307</t>
  </si>
  <si>
    <t>kabel CYKY-J 5x4</t>
  </si>
  <si>
    <t>000101305</t>
  </si>
  <si>
    <t>kabel CYKY-O 5x1,5</t>
  </si>
  <si>
    <t>000101305.1</t>
  </si>
  <si>
    <t>kabel CYKY-O 7x1,5</t>
  </si>
  <si>
    <t>000101305.2</t>
  </si>
  <si>
    <t>kabel CYKY-J 5x1,5</t>
  </si>
  <si>
    <t>000101309</t>
  </si>
  <si>
    <t>kabel CYKY-J 5x10</t>
  </si>
  <si>
    <t>000101312</t>
  </si>
  <si>
    <t>kabel 1kV CYKY-J 5x35</t>
  </si>
  <si>
    <t>000101314</t>
  </si>
  <si>
    <t>kabel 1kV CYKY-J 5x70</t>
  </si>
  <si>
    <t>000160302</t>
  </si>
  <si>
    <t>šňůra CGSG 3x2,5</t>
  </si>
  <si>
    <t>000160306</t>
  </si>
  <si>
    <t>šňůra CGSG 5x2,5</t>
  </si>
  <si>
    <t>000160307</t>
  </si>
  <si>
    <t>šňůra CGSG 5x4</t>
  </si>
  <si>
    <t>000160309</t>
  </si>
  <si>
    <t>šňůra CGSG 5x10</t>
  </si>
  <si>
    <t>000132005</t>
  </si>
  <si>
    <t>kabel 1kV CXKH-V-O 2x1,5</t>
  </si>
  <si>
    <t>000203303</t>
  </si>
  <si>
    <t>kabel JYTY 4x1</t>
  </si>
  <si>
    <t>kabel J-Y(ST)Y 5x2x0,8</t>
  </si>
  <si>
    <t>M21_006</t>
  </si>
  <si>
    <t>Ostatní</t>
  </si>
  <si>
    <t>000000252</t>
  </si>
  <si>
    <t>bezpečnostní tabulka plast</t>
  </si>
  <si>
    <t>000000933</t>
  </si>
  <si>
    <t>zatěsnění prostupu</t>
  </si>
  <si>
    <t>000199511</t>
  </si>
  <si>
    <t>štítek kabelový 30x10mm malý</t>
  </si>
  <si>
    <t>000199512</t>
  </si>
  <si>
    <t>štítek kabelový 40x15mm střední</t>
  </si>
  <si>
    <t>000999999.1</t>
  </si>
  <si>
    <t>materiál podružný spojovací, popisovací atd.</t>
  </si>
  <si>
    <t>000295441</t>
  </si>
  <si>
    <t>svorka zemnící Bernard/ZSA16</t>
  </si>
  <si>
    <t>000295443</t>
  </si>
  <si>
    <t>páska měděná uzemňovací ZSA16-délka 0,5 m</t>
  </si>
  <si>
    <t>montáž svítidla včetně zapojení</t>
  </si>
  <si>
    <t>210100001</t>
  </si>
  <si>
    <t>ukončení v rozvaděči vč.zapojení vodiče do 2,5mm2</t>
  </si>
  <si>
    <t>210100003</t>
  </si>
  <si>
    <t>ukončení v rozvaděči vč.zapojení vodiče do 16mm2</t>
  </si>
  <si>
    <t>210100005</t>
  </si>
  <si>
    <t>ukončení v rozvaděči vč.zapojení vodiče do 35mm2</t>
  </si>
  <si>
    <t>210100008</t>
  </si>
  <si>
    <t>ukončení v rozvaděči vč.zapojení vodiče do 95mm2</t>
  </si>
  <si>
    <t>210100101</t>
  </si>
  <si>
    <t>ukončení na svorkovnici vodič do 16mm2</t>
  </si>
  <si>
    <t>M21_007</t>
  </si>
  <si>
    <t>460200263</t>
  </si>
  <si>
    <t>výkop kabel.rýhy šířka 50/hloubka 80cm tz.3/ko1.0</t>
  </si>
  <si>
    <t>460420022</t>
  </si>
  <si>
    <t>kabelové lože 2x10cm kopaný písek šířka do 65cm</t>
  </si>
  <si>
    <t>460490012</t>
  </si>
  <si>
    <t>výstražná fólie šířka nad 30cm</t>
  </si>
  <si>
    <t>206</t>
  </si>
  <si>
    <t>460560263</t>
  </si>
  <si>
    <t>zához kabelové rýhy šířka 50/hloubka 80cm tz.3</t>
  </si>
  <si>
    <t>460600001</t>
  </si>
  <si>
    <t>odvoz zeminy do 10km vč.poplatku za skládku</t>
  </si>
  <si>
    <t>460620013</t>
  </si>
  <si>
    <t>provizorní úprava terénu třída zeminy 3</t>
  </si>
  <si>
    <t>M21_008</t>
  </si>
  <si>
    <t>218009001</t>
  </si>
  <si>
    <t>poplatek za recyklaci svítidla přes 50cm</t>
  </si>
  <si>
    <t>219002612</t>
  </si>
  <si>
    <t>vysekání rýhy/zeď cihla/ hl.do 30mm/š.do 70mm</t>
  </si>
  <si>
    <t>219003692</t>
  </si>
  <si>
    <t>omítka hladká rýhy ve stěně do 70mm vč.malty MV</t>
  </si>
  <si>
    <t>219001253</t>
  </si>
  <si>
    <t>vybourání otvoru ve zdi/cihla/ do 1m2/tl.do 0,60m</t>
  </si>
  <si>
    <t>219000105</t>
  </si>
  <si>
    <t>zajištění provizorního napájení</t>
  </si>
  <si>
    <t>219000104</t>
  </si>
  <si>
    <t>součinnost správce sítě(rozvodného závodu)</t>
  </si>
  <si>
    <t>219000106</t>
  </si>
  <si>
    <t>219000107</t>
  </si>
  <si>
    <t>demontáž stávající elektroinstalace komplet</t>
  </si>
  <si>
    <t>SO 701_004 - Gastro - bufet  - neuplatnitelné náklady</t>
  </si>
  <si>
    <t>Pol1</t>
  </si>
  <si>
    <t>Pracovní stůl s vodovodním raménkem</t>
  </si>
  <si>
    <t>Pol2</t>
  </si>
  <si>
    <t>El. sporák 4-plotýnkový</t>
  </si>
  <si>
    <t>Pol3</t>
  </si>
  <si>
    <t>El. fritéza dvoukošová</t>
  </si>
  <si>
    <t>Pol4</t>
  </si>
  <si>
    <t>Pracovní stůl</t>
  </si>
  <si>
    <t>Pol5</t>
  </si>
  <si>
    <t>Odsávací digestoř - projekt VZT</t>
  </si>
  <si>
    <t>Pol6</t>
  </si>
  <si>
    <t>Pol7</t>
  </si>
  <si>
    <t>Mrazicí skříň podstolová</t>
  </si>
  <si>
    <t>Pol8</t>
  </si>
  <si>
    <t>El. parní konvektomat 6 x GN 2/3</t>
  </si>
  <si>
    <t>Pol9</t>
  </si>
  <si>
    <t>Regál na nádobí</t>
  </si>
  <si>
    <t>Pol10</t>
  </si>
  <si>
    <t>Pracovní stůl s dřezem</t>
  </si>
  <si>
    <t>Pol11</t>
  </si>
  <si>
    <t>Umývadlo - projekt ZTI</t>
  </si>
  <si>
    <t>Pol12</t>
  </si>
  <si>
    <t>Skladový regál</t>
  </si>
  <si>
    <t>Pol13</t>
  </si>
  <si>
    <t>Mrazicí skříň</t>
  </si>
  <si>
    <t>Pol14</t>
  </si>
  <si>
    <t>Chladicí skříň</t>
  </si>
  <si>
    <t>Pol15</t>
  </si>
  <si>
    <t>Chladicí stůl dvousekcový s dřezem</t>
  </si>
  <si>
    <t>Pol16</t>
  </si>
  <si>
    <t>Pol17</t>
  </si>
  <si>
    <t>Chladící skříň podstolová</t>
  </si>
  <si>
    <t>Pol18</t>
  </si>
  <si>
    <t>Pol19</t>
  </si>
  <si>
    <t>Neutrální vitrína stolní - projekt interiéru</t>
  </si>
  <si>
    <t>Pol20</t>
  </si>
  <si>
    <t>Výdejní pult uzavřený - projekt interiéru</t>
  </si>
  <si>
    <t>Pol21</t>
  </si>
  <si>
    <t>Pokladna - investor</t>
  </si>
  <si>
    <t>Pol22</t>
  </si>
  <si>
    <t>Teplá vitrína stolní  - projekt interiéru</t>
  </si>
  <si>
    <t>Pol23</t>
  </si>
  <si>
    <t>Chladicí vitrína stolní - projekt interiéru</t>
  </si>
  <si>
    <t>Pol24</t>
  </si>
  <si>
    <t>Zápultí s policemi a dřezem - projekt interiéru</t>
  </si>
  <si>
    <t>Pol25</t>
  </si>
  <si>
    <t>Mycí stroj na sklo a nádobí</t>
  </si>
  <si>
    <t>Pol26</t>
  </si>
  <si>
    <t>Kávovar - dodavatel kávy</t>
  </si>
  <si>
    <t>Pol27</t>
  </si>
  <si>
    <t>Chladicí skříň prosklená</t>
  </si>
  <si>
    <t>Pol28</t>
  </si>
  <si>
    <t>Výdejní regál na pečivo a další sortiment</t>
  </si>
  <si>
    <t>Pol29</t>
  </si>
  <si>
    <t>Montáž, doprava a zaškolení obsluhy</t>
  </si>
  <si>
    <t>komplet</t>
  </si>
  <si>
    <t>SO 701_005 - ZTI vč. přípojek - neuplatnitelné náklady</t>
  </si>
  <si>
    <t xml:space="preserve">    8 - Trubní vedení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</si>
  <si>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</si>
  <si>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</si>
  <si>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</si>
  <si>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</si>
  <si>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</si>
  <si>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</si>
  <si>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132212121</t>
  </si>
  <si>
    <t>Hloubení zapažených rýh šířky do 800 mm v soudržných horninách třídy těžitelnosti I skupiny 3 ručně</t>
  </si>
  <si>
    <t>CS ÚRS 2024 02</t>
  </si>
  <si>
    <t>634592036</t>
  </si>
  <si>
    <t>1418799854</t>
  </si>
  <si>
    <t>151101102</t>
  </si>
  <si>
    <t>Zřízení příložného pažení a rozepření stěn rýh hl přes 2 do 4 m</t>
  </si>
  <si>
    <t>-1267591680</t>
  </si>
  <si>
    <t>151101112</t>
  </si>
  <si>
    <t>Odstranění příložného pažení a rozepření stěn rýh hl přes 2 do 4 m</t>
  </si>
  <si>
    <t>-23419371</t>
  </si>
  <si>
    <t>161151103</t>
  </si>
  <si>
    <t>Svislé přemístění výkopku z horniny třídy těžitelnosti I skupiny 1 až 3 hl výkopu přes 4 do 8 m</t>
  </si>
  <si>
    <t>-1552086856</t>
  </si>
  <si>
    <t>162351103</t>
  </si>
  <si>
    <t>Vodorovné přemístění přes 50 do 500 m výkopku/sypaniny z horniny třídy těžitelnosti I skupiny 1 až 3</t>
  </si>
  <si>
    <t>610537038</t>
  </si>
  <si>
    <t>162351104</t>
  </si>
  <si>
    <t>Vodorovné přemístění přes 500 do 1000 m výkopku/sypaniny z horniny třídy těžitelnosti I skupiny 1 až 3</t>
  </si>
  <si>
    <t>1248389543</t>
  </si>
  <si>
    <t>-477885128</t>
  </si>
  <si>
    <t>92,9*20 'Přepočtené koeficientem množství</t>
  </si>
  <si>
    <t>1570841244</t>
  </si>
  <si>
    <t>92,9*1,9 'Přepočtené koeficientem množství</t>
  </si>
  <si>
    <t>-1967828021</t>
  </si>
  <si>
    <t>174111101</t>
  </si>
  <si>
    <t>Zásyp jam, šachet rýh nebo kolem objektů sypaninou se zhutněním ručně</t>
  </si>
  <si>
    <t>1666006484</t>
  </si>
  <si>
    <t>175151101</t>
  </si>
  <si>
    <t>Obsypání potrubí strojně sypaninou bez prohození, uloženou do 3 m</t>
  </si>
  <si>
    <t>-510771970</t>
  </si>
  <si>
    <t>58337303</t>
  </si>
  <si>
    <t>štěrkopísek frakce 0/8</t>
  </si>
  <si>
    <t>-962036248</t>
  </si>
  <si>
    <t>67,4*2 'Přepočtené koeficientem množství</t>
  </si>
  <si>
    <t>310236241</t>
  </si>
  <si>
    <t>Zazdívka otvorů pl přes 0,0225 do 0,09 m2 ve zdivu nadzákladovém cihlami pálenými tl do 300 mm</t>
  </si>
  <si>
    <t>340533235</t>
  </si>
  <si>
    <t>451573111</t>
  </si>
  <si>
    <t>Lože pod potrubí otevřený výkop ze štěrkopísku</t>
  </si>
  <si>
    <t>365749654</t>
  </si>
  <si>
    <t>612135101</t>
  </si>
  <si>
    <t>Hrubá výplň rýh ve stěnách maltou jakékoli šířky rýhy</t>
  </si>
  <si>
    <t>791316368</t>
  </si>
  <si>
    <t>Trubní vedení</t>
  </si>
  <si>
    <t>871211211</t>
  </si>
  <si>
    <t>Montáž potrubí z PE100 RC SDR 11 otevřený výkop svařovaných elektrotvarovkou d 63 x 5,8 mm</t>
  </si>
  <si>
    <t>-1596542668</t>
  </si>
  <si>
    <t>28613670</t>
  </si>
  <si>
    <t>potrubí vodovodní jednovrstvé PE100 RC SDR11 PN16 s dodatečným opláštěním a integrovaným detekčním vodičem, 63 x 5,8mm</t>
  </si>
  <si>
    <t>2118899230</t>
  </si>
  <si>
    <t>49,5*1,015 'Přepočtené koeficientem množství</t>
  </si>
  <si>
    <t>871363122</t>
  </si>
  <si>
    <t>Montáž kanalizačního potrubí hladkého plnostěnného SN 10 z PVC-U DN 250</t>
  </si>
  <si>
    <t>457040220</t>
  </si>
  <si>
    <t>28611179</t>
  </si>
  <si>
    <t>trubka kanalizační PVC-U plnostěnná jednovrstvá DN 250x3000mm SN10</t>
  </si>
  <si>
    <t>-1096590491</t>
  </si>
  <si>
    <t>46,2*1,03 'Přepočtené koeficientem množství</t>
  </si>
  <si>
    <t>892233122</t>
  </si>
  <si>
    <t>Proplach a dezinfekce vodovodního potrubí DN od 40 do 70</t>
  </si>
  <si>
    <t>2029421499</t>
  </si>
  <si>
    <t>892241111</t>
  </si>
  <si>
    <t>Tlaková zkouška vodou potrubí DN do 80</t>
  </si>
  <si>
    <t>-36567361</t>
  </si>
  <si>
    <t>892372111</t>
  </si>
  <si>
    <t>Zabezpečení konců potrubí DN do 300 při tlakových zkouškách vodou</t>
  </si>
  <si>
    <t>-6943816</t>
  </si>
  <si>
    <t>894812001</t>
  </si>
  <si>
    <t>Revizní a čistící šachta z PP šachtové dno DN 400/150 přímý tok</t>
  </si>
  <si>
    <t>-1771950503</t>
  </si>
  <si>
    <t>894812003</t>
  </si>
  <si>
    <t>Revizní a čistící šachta z PP šachtové dno DN 400/150 pravý a levý přítok</t>
  </si>
  <si>
    <t>877218072</t>
  </si>
  <si>
    <t>894812033</t>
  </si>
  <si>
    <t>Revizní a čistící šachta z PP DN 400 šachtová roura korugovaná bez hrdla světlé hloubky 2000 mm</t>
  </si>
  <si>
    <t>696245884</t>
  </si>
  <si>
    <t>894812041</t>
  </si>
  <si>
    <t>Příplatek k rourám revizní a čistící šachty z PP DN 400 za uříznutí šachtové roury</t>
  </si>
  <si>
    <t>507029245</t>
  </si>
  <si>
    <t>894812062</t>
  </si>
  <si>
    <t>Revizní a čistící šachta z PP DN 400 poklop litinový s betonovým rámem pro třídu zatížení B125</t>
  </si>
  <si>
    <t>963279695</t>
  </si>
  <si>
    <t>894812322</t>
  </si>
  <si>
    <t>Revizní a čistící šachta z PP typ DN 600/250 šachtové dno průtočné 30°, 60°, 90°</t>
  </si>
  <si>
    <t>912057712</t>
  </si>
  <si>
    <t>894812332</t>
  </si>
  <si>
    <t>Revizní a čistící šachta z PP DN 600 šachtová roura korugovaná světlé hloubky 2000 mm</t>
  </si>
  <si>
    <t>1524786880</t>
  </si>
  <si>
    <t>894812339</t>
  </si>
  <si>
    <t>Příplatek k rourám revizní a čistící šachty z PP DN 600 za uříznutí šachtové roury</t>
  </si>
  <si>
    <t>-1490973479</t>
  </si>
  <si>
    <t>894812356</t>
  </si>
  <si>
    <t>Revizní a čistící šachta z PP DN 600 poklop litinový pro třídu zatížení B125 s betonovým prstencem</t>
  </si>
  <si>
    <t>1611200134</t>
  </si>
  <si>
    <t>894812612</t>
  </si>
  <si>
    <t>Vyříznutí a utěsnění otvoru ve stěně šachty DN 160</t>
  </si>
  <si>
    <t>-32807160</t>
  </si>
  <si>
    <t>894812613</t>
  </si>
  <si>
    <t>Vyříznutí a utěsnění otvoru ve stěně šachty DN 200</t>
  </si>
  <si>
    <t>-422979732</t>
  </si>
  <si>
    <t>899722114</t>
  </si>
  <si>
    <t>Krytí potrubí z plastů výstražnou fólií z PVC přes 34 do 40 cm</t>
  </si>
  <si>
    <t>1461754152</t>
  </si>
  <si>
    <t>974031132</t>
  </si>
  <si>
    <t>Vysekání rýh ve zdivu cihelném hl do 50 mm š do 70 mm</t>
  </si>
  <si>
    <t>1635451929</t>
  </si>
  <si>
    <t>974031142</t>
  </si>
  <si>
    <t>Vysekání rýh ve zdivu cihelném hl do 70 mm š do 70 mm</t>
  </si>
  <si>
    <t>1862184884</t>
  </si>
  <si>
    <t>974031153</t>
  </si>
  <si>
    <t>Vysekání rýh ve zdivu cihelném hl do 100 mm š do 100 mm</t>
  </si>
  <si>
    <t>66068084</t>
  </si>
  <si>
    <t>974031164</t>
  </si>
  <si>
    <t>Vysekání rýh ve zdivu cihelném hl do 150 mm š do 150 mm</t>
  </si>
  <si>
    <t>-1906738686</t>
  </si>
  <si>
    <t>977151111</t>
  </si>
  <si>
    <t>Jádrové vrty diamantovými korunkami do stavebních materiálů D do 35 mm</t>
  </si>
  <si>
    <t>-175611222</t>
  </si>
  <si>
    <t>977151117</t>
  </si>
  <si>
    <t>Jádrové vrty diamantovými korunkami do stavebních materiálů D přes 80 do 90 mm</t>
  </si>
  <si>
    <t>809682357</t>
  </si>
  <si>
    <t>977151122</t>
  </si>
  <si>
    <t>Jádrové vrty diamantovými korunkami do stavebních materiálů D přes 120 do 130 mm</t>
  </si>
  <si>
    <t>198493928</t>
  </si>
  <si>
    <t>997013213</t>
  </si>
  <si>
    <t>Vnitrostaveništní doprava suti a vybouraných hmot pro budovy v přes 9 do 12 m ručně</t>
  </si>
  <si>
    <t>515585924</t>
  </si>
  <si>
    <t>1961235352</t>
  </si>
  <si>
    <t>-1149757363</t>
  </si>
  <si>
    <t>7,468*20 'Přepočtené koeficientem množství</t>
  </si>
  <si>
    <t>1363459888</t>
  </si>
  <si>
    <t>997221611</t>
  </si>
  <si>
    <t>Nakládání suti na dopravní prostředky pro vodorovnou dopravu</t>
  </si>
  <si>
    <t>-1107773013</t>
  </si>
  <si>
    <t>998011009</t>
  </si>
  <si>
    <t>Přesun hmot pro budovy zděné s omezením mechanizace pro budovy v přes 6 do 12 m</t>
  </si>
  <si>
    <t>1667329123</t>
  </si>
  <si>
    <t>998276101</t>
  </si>
  <si>
    <t>Přesun hmot pro trubní vedení z trub z plastických hmot otevřený výkop</t>
  </si>
  <si>
    <t>-1994023426</t>
  </si>
  <si>
    <t>713463111</t>
  </si>
  <si>
    <t>Montáž izolace tepelné potrubí potrubními pouzdry bez úpravy staženými drátem 1x D přes 50 do 100 mm</t>
  </si>
  <si>
    <t>1500899684</t>
  </si>
  <si>
    <t>63154018</t>
  </si>
  <si>
    <t>pouzdro izolační potrubní z minerální vlny s Al fólií max. 250/100°C 54/40mm</t>
  </si>
  <si>
    <t>-690714824</t>
  </si>
  <si>
    <t>16*1,02 'Přepočtené koeficientem množství</t>
  </si>
  <si>
    <t>63154533</t>
  </si>
  <si>
    <t>pouzdro izolační potrubní z minerální vlny s Al fólií max. 250/100°C 42/30mm</t>
  </si>
  <si>
    <t>-1064783467</t>
  </si>
  <si>
    <t>13*1,02 'Přepočtené koeficientem množství</t>
  </si>
  <si>
    <t>998713112</t>
  </si>
  <si>
    <t>Přesun hmot tonážní pro izolace tepelné s omezením mechanizace v objektech v přes 6 do 12 m</t>
  </si>
  <si>
    <t>1659798178</t>
  </si>
  <si>
    <t>721171803</t>
  </si>
  <si>
    <t>Demontáž potrubí z PVC D do 75</t>
  </si>
  <si>
    <t>-1920277833</t>
  </si>
  <si>
    <t>721171808</t>
  </si>
  <si>
    <t>Demontáž potrubí z PVC D přes 75 do 114</t>
  </si>
  <si>
    <t>-1308817456</t>
  </si>
  <si>
    <t>721173401</t>
  </si>
  <si>
    <t>Potrubí kanalizační z PVC SN 4 svodné DN 110</t>
  </si>
  <si>
    <t>96045687</t>
  </si>
  <si>
    <t>721173402</t>
  </si>
  <si>
    <t>Potrubí kanalizační z PVC SN 4 svodné DN 125</t>
  </si>
  <si>
    <t>749172559</t>
  </si>
  <si>
    <t>721173403</t>
  </si>
  <si>
    <t>Potrubí kanalizační z PVC SN 4 svodné DN 160</t>
  </si>
  <si>
    <t>1495155653</t>
  </si>
  <si>
    <t>721173404</t>
  </si>
  <si>
    <t>Potrubí kanalizační z PVC SN 4 svodné DN 200</t>
  </si>
  <si>
    <t>350055983</t>
  </si>
  <si>
    <t>28615602</t>
  </si>
  <si>
    <t>čistící tvarovka odpadní pro vysoké teploty HTRE DN 75</t>
  </si>
  <si>
    <t>819928534</t>
  </si>
  <si>
    <t>28615603</t>
  </si>
  <si>
    <t>čistící tvarovka odpadní pro vysoké teploty HTRE DN 110</t>
  </si>
  <si>
    <t>1213955812</t>
  </si>
  <si>
    <t>28615662</t>
  </si>
  <si>
    <t>připevňovací matice pro HTPO</t>
  </si>
  <si>
    <t>1616016669</t>
  </si>
  <si>
    <t>28615663</t>
  </si>
  <si>
    <t>připevňovací šroub pro HTPO</t>
  </si>
  <si>
    <t>1322261488</t>
  </si>
  <si>
    <t>721174024</t>
  </si>
  <si>
    <t>Potrubí kanalizační z PP odpadní DN 75</t>
  </si>
  <si>
    <t>380951658</t>
  </si>
  <si>
    <t>28615658</t>
  </si>
  <si>
    <t>objímka instalační pevná dvoušroubová HTPO DN 75</t>
  </si>
  <si>
    <t>-191086213</t>
  </si>
  <si>
    <t>721174025</t>
  </si>
  <si>
    <t>Potrubí kanalizační z PP odpadní DN 110</t>
  </si>
  <si>
    <t>-827768068</t>
  </si>
  <si>
    <t>28615659</t>
  </si>
  <si>
    <t>objímka instalační pevná dvoušroubová HTPO DN 110</t>
  </si>
  <si>
    <t>546476574</t>
  </si>
  <si>
    <t>721174041</t>
  </si>
  <si>
    <t>Potrubí kanalizační z PP připojovací DN 32</t>
  </si>
  <si>
    <t>-1443556304</t>
  </si>
  <si>
    <t>28615655</t>
  </si>
  <si>
    <t>objímka instalační pevná dvoušroubová HTPO DN 32</t>
  </si>
  <si>
    <t>1809600446</t>
  </si>
  <si>
    <t>721174043</t>
  </si>
  <si>
    <t>Potrubí kanalizační z PP připojovací DN 50</t>
  </si>
  <si>
    <t>-2068398903</t>
  </si>
  <si>
    <t>28615657</t>
  </si>
  <si>
    <t>objímka instalační pevná dvoušroubová HTPO DN 50</t>
  </si>
  <si>
    <t>1198360878</t>
  </si>
  <si>
    <t>721174045</t>
  </si>
  <si>
    <t>Potrubí kanalizační z PP připojovací DN 110</t>
  </si>
  <si>
    <t>588307893</t>
  </si>
  <si>
    <t>1329617755</t>
  </si>
  <si>
    <t>721194103</t>
  </si>
  <si>
    <t>Vyvedení a upevnění odpadních výpustek DN 32</t>
  </si>
  <si>
    <t>229794082</t>
  </si>
  <si>
    <t>721194105</t>
  </si>
  <si>
    <t>Vyvedení a upevnění odpadních výpustek DN 50</t>
  </si>
  <si>
    <t>-162371574</t>
  </si>
  <si>
    <t>721194109</t>
  </si>
  <si>
    <t>Vyvedení a upevnění odpadních výpustek DN 110</t>
  </si>
  <si>
    <t>365531962</t>
  </si>
  <si>
    <t>721211422</t>
  </si>
  <si>
    <t>Vpusť podlahová se svislým odtokem DN 50/75/110 mřížka nerez 138x138</t>
  </si>
  <si>
    <t>-1585985043</t>
  </si>
  <si>
    <t>721212127</t>
  </si>
  <si>
    <t>Odtokový sprchový žlab délky 1000 mm s krycím roštem a zápachovou uzávěrkou</t>
  </si>
  <si>
    <t>305047443</t>
  </si>
  <si>
    <t>721229111</t>
  </si>
  <si>
    <t>Montáž zápachové uzávěrky pro pračku a myčku do DN 50 ostatní typ</t>
  </si>
  <si>
    <t>-1235298357</t>
  </si>
  <si>
    <t>55162004</t>
  </si>
  <si>
    <t>kalich pro úkap s kuličkou</t>
  </si>
  <si>
    <t>769410107</t>
  </si>
  <si>
    <t>28654742</t>
  </si>
  <si>
    <t>sifon pro odvod kondenzátu, zpětná klapka s koulí, DN 40</t>
  </si>
  <si>
    <t>1325386642</t>
  </si>
  <si>
    <t>721242116</t>
  </si>
  <si>
    <t>Lapač střešních splavenin z PP s kulovým kloubem na odtoku DN 125</t>
  </si>
  <si>
    <t>1040694339</t>
  </si>
  <si>
    <t>721242804</t>
  </si>
  <si>
    <t>Demontáž lapače střešních splavenin DN 125</t>
  </si>
  <si>
    <t>-783555578</t>
  </si>
  <si>
    <t>721273152</t>
  </si>
  <si>
    <t>Hlavice ventilační polypropylen PP DN 75</t>
  </si>
  <si>
    <t>2096771878</t>
  </si>
  <si>
    <t>-267060947</t>
  </si>
  <si>
    <t>721290111</t>
  </si>
  <si>
    <t>Zkouška těsnosti potrubí kanalizace vodou DN do 125</t>
  </si>
  <si>
    <t>773818843</t>
  </si>
  <si>
    <t>721290112</t>
  </si>
  <si>
    <t>Zkouška těsnosti potrubí kanalizace vodou DN 150/DN 200</t>
  </si>
  <si>
    <t>632363851</t>
  </si>
  <si>
    <t>721290113</t>
  </si>
  <si>
    <t>Zkouška těsnosti potrubí kanalizace vodou DN 250/DN 300</t>
  </si>
  <si>
    <t>531321871</t>
  </si>
  <si>
    <t>998721112</t>
  </si>
  <si>
    <t>Přesun hmot tonážní pro vnitřní kanalizaci s omezením mechanizace v objektech v přes 6 do 12 m</t>
  </si>
  <si>
    <t>455340898</t>
  </si>
  <si>
    <t>722</t>
  </si>
  <si>
    <t>Zdravotechnika - vnitřní vodovod</t>
  </si>
  <si>
    <t>722130233</t>
  </si>
  <si>
    <t>Potrubí vodovodní ocelové závitové pozinkované svařované běžné DN 25</t>
  </si>
  <si>
    <t>-1391562209</t>
  </si>
  <si>
    <t>42390146</t>
  </si>
  <si>
    <t>objímka potrubí dvoušroubová M8 48-53 6/4"</t>
  </si>
  <si>
    <t>789935711</t>
  </si>
  <si>
    <t>722170801</t>
  </si>
  <si>
    <t>Demontáž rozvodů vody z plastů D do 25</t>
  </si>
  <si>
    <t>1024737392</t>
  </si>
  <si>
    <t>722174022</t>
  </si>
  <si>
    <t>Potrubí vodovodní plastové PPR svar polyfúze PN 20 D 20x3,4 mm</t>
  </si>
  <si>
    <t>-680066396</t>
  </si>
  <si>
    <t>42390136</t>
  </si>
  <si>
    <t>objímka potrubí jednošroubová M8 40-46 5/4"</t>
  </si>
  <si>
    <t>806395026</t>
  </si>
  <si>
    <t>722174023</t>
  </si>
  <si>
    <t>Potrubí vodovodní plastové PPR svar polyfúze PN 20 D 25x4,2 mm</t>
  </si>
  <si>
    <t>443900944</t>
  </si>
  <si>
    <t>42390137</t>
  </si>
  <si>
    <t>objímka potrubí jednošroubová M8 48-53 6/4"</t>
  </si>
  <si>
    <t>1602078642</t>
  </si>
  <si>
    <t>42390138</t>
  </si>
  <si>
    <t>objímka potrubí jednošroubová M8 60-64 2"</t>
  </si>
  <si>
    <t>1386347268</t>
  </si>
  <si>
    <t>722174024</t>
  </si>
  <si>
    <t>Potrubí vodovodní plastové PPR svar polyfúze PN 20 D 32x5,4 mm</t>
  </si>
  <si>
    <t>-1855296903</t>
  </si>
  <si>
    <t>42390147</t>
  </si>
  <si>
    <t>objímka potrubí dvoušroubová M8/M10 54-59</t>
  </si>
  <si>
    <t>-1824635478</t>
  </si>
  <si>
    <t>-166725797</t>
  </si>
  <si>
    <t>722174025</t>
  </si>
  <si>
    <t>Potrubí vodovodní plastové PPR svar polyfúze PN 20 D 40x6,7 mm</t>
  </si>
  <si>
    <t>1070496916</t>
  </si>
  <si>
    <t>42390149</t>
  </si>
  <si>
    <t>objímka potrubí dvoušroubová M8/M10 67-71</t>
  </si>
  <si>
    <t>324656164</t>
  </si>
  <si>
    <t>42390153</t>
  </si>
  <si>
    <t>objímka potrubí dvoušroubová M8/M10 95-103</t>
  </si>
  <si>
    <t>-831408806</t>
  </si>
  <si>
    <t>722174026</t>
  </si>
  <si>
    <t>Potrubí vodovodní plastové PPR svar polyfúze PN 20 D 50x8,4 mm</t>
  </si>
  <si>
    <t>-1527298907</t>
  </si>
  <si>
    <t>42390150</t>
  </si>
  <si>
    <t>objímka potrubí dvoušroubová M8/M10 78-78 2 1/2"</t>
  </si>
  <si>
    <t>-455916408</t>
  </si>
  <si>
    <t>42390155</t>
  </si>
  <si>
    <t>objímka potrubí dvoušroubová M8/M10 121-127</t>
  </si>
  <si>
    <t>-1434847394</t>
  </si>
  <si>
    <t>7221740261</t>
  </si>
  <si>
    <t>Potrubí vodovodní plastové PPR svar polyfúze PN 20 D 63x10,5 mm</t>
  </si>
  <si>
    <t>119724032</t>
  </si>
  <si>
    <t>42390152</t>
  </si>
  <si>
    <t>objímka potrubí dvoušroubová M8/M10 87-92 3"</t>
  </si>
  <si>
    <t>1490907954</t>
  </si>
  <si>
    <t>722181231</t>
  </si>
  <si>
    <t>Ochrana vodovodního potrubí přilepenými termoizolačními trubicemi z PE tl přes 9 do 13 mm DN do 22 mm</t>
  </si>
  <si>
    <t>101312196</t>
  </si>
  <si>
    <t>722181232</t>
  </si>
  <si>
    <t>Ochrana vodovodního potrubí přilepenými termoizolačními trubicemi z PE tl přes 9 do 13 mm DN přes 22 do 45 mm</t>
  </si>
  <si>
    <t>-11614294</t>
  </si>
  <si>
    <t>722181233</t>
  </si>
  <si>
    <t>Ochrana vodovodního potrubí přilepenými termoizolačními trubicemi z PE tl přes 9 do 13 mm DN přes 45 do 63 mm</t>
  </si>
  <si>
    <t>-235473769</t>
  </si>
  <si>
    <t>722181242</t>
  </si>
  <si>
    <t>Ochrana vodovodního potrubí přilepenými termoizolačními trubicemi z PE tl přes 13 do 20 mm DN přes 22 do 45 mm</t>
  </si>
  <si>
    <t>-556145024</t>
  </si>
  <si>
    <t>722181252</t>
  </si>
  <si>
    <t>Ochrana vodovodního potrubí přilepenými termoizolačními trubicemi z PE tl přes 20 do 25 mm DN přes 22 do 45 mm</t>
  </si>
  <si>
    <t>-2013495686</t>
  </si>
  <si>
    <t>722190401</t>
  </si>
  <si>
    <t>Vyvedení a upevnění výpustku DN do 25</t>
  </si>
  <si>
    <t>-148519140</t>
  </si>
  <si>
    <t>722220111</t>
  </si>
  <si>
    <t>Nástěnka pro výtokový ventil G 1/2" s jedním závitem</t>
  </si>
  <si>
    <t>2077028393</t>
  </si>
  <si>
    <t>722220121</t>
  </si>
  <si>
    <t>Nástěnka pro baterii G 1/2" s jedním závitem</t>
  </si>
  <si>
    <t>pár</t>
  </si>
  <si>
    <t>-852162999</t>
  </si>
  <si>
    <t>722221135</t>
  </si>
  <si>
    <t>Ventil výtokový G 3/4" s jedním závitem</t>
  </si>
  <si>
    <t>soubor</t>
  </si>
  <si>
    <t>-403234533</t>
  </si>
  <si>
    <t>722230101</t>
  </si>
  <si>
    <t>Ventil přímý G 1/2" se dvěma závity</t>
  </si>
  <si>
    <t>2098407179</t>
  </si>
  <si>
    <t>722230102</t>
  </si>
  <si>
    <t>Ventil přímý G 3/4" se dvěma závity</t>
  </si>
  <si>
    <t>1512207459</t>
  </si>
  <si>
    <t>722230103</t>
  </si>
  <si>
    <t>Ventil přímý G 1" se dvěma závity</t>
  </si>
  <si>
    <t>1732372756</t>
  </si>
  <si>
    <t>722230104</t>
  </si>
  <si>
    <t>Ventil přímý G 5/4" se dvěma závity</t>
  </si>
  <si>
    <t>-283735576</t>
  </si>
  <si>
    <t>722230105</t>
  </si>
  <si>
    <t>Ventil přímý G 6/4" se dvěma závity</t>
  </si>
  <si>
    <t>-1106587009</t>
  </si>
  <si>
    <t>722230106</t>
  </si>
  <si>
    <t>Ventil přímý G 2" se dvěma závity</t>
  </si>
  <si>
    <t>-268164381</t>
  </si>
  <si>
    <t>722230111</t>
  </si>
  <si>
    <t>Ventil přímý G 1/2" s odvodněním a dvěma závity</t>
  </si>
  <si>
    <t>-1054284627</t>
  </si>
  <si>
    <t>722230115</t>
  </si>
  <si>
    <t>Ventil přímý G 6/4" s odvodněním a dvěma závity</t>
  </si>
  <si>
    <t>1993092527</t>
  </si>
  <si>
    <t>722231072</t>
  </si>
  <si>
    <t>Ventil zpětný mosazný G 1/2" PN 10 do 110°C se dvěma závity</t>
  </si>
  <si>
    <t>-1714877125</t>
  </si>
  <si>
    <t>722231076</t>
  </si>
  <si>
    <t>Ventil zpětný mosazný G 6/4" PN 10 do 110°C se dvěma závity</t>
  </si>
  <si>
    <t>1748922539</t>
  </si>
  <si>
    <t>722231202</t>
  </si>
  <si>
    <t>Ventil redukční mosazný G 3/4" PN 6 do 25°C s 2x vnitřním závitem bez manometru</t>
  </si>
  <si>
    <t>-1621981310</t>
  </si>
  <si>
    <t>722231222</t>
  </si>
  <si>
    <t>Ventil pojistný mosazný G 3/4" PN 6 do 100°C k bojleru s vnitřním x vnějším závitem</t>
  </si>
  <si>
    <t>976011470</t>
  </si>
  <si>
    <t>722232503</t>
  </si>
  <si>
    <t>Potrubní oddělovač G 1" PN 10 do 65°C vnější závit</t>
  </si>
  <si>
    <t>578153258</t>
  </si>
  <si>
    <t>722239101</t>
  </si>
  <si>
    <t>Montáž armatur vodovodních se dvěma závity G 1/2"</t>
  </si>
  <si>
    <t>-23489147</t>
  </si>
  <si>
    <t>42241001</t>
  </si>
  <si>
    <t>ventil vyvažovací a regulační vnější závit tlakově nezávislý PN 16 T 90°C 1/2"</t>
  </si>
  <si>
    <t>-1914257802</t>
  </si>
  <si>
    <t>722262226</t>
  </si>
  <si>
    <t>Vodoměr závitový jednovtokový suchoběžný dálkový odečet do 40°C G 1/2"x 110 R100 Qn 1,6 m3/h horizont</t>
  </si>
  <si>
    <t>1773980892</t>
  </si>
  <si>
    <t>722290226</t>
  </si>
  <si>
    <t>Zkouška těsnosti vodovodního potrubí závitového DN do 50</t>
  </si>
  <si>
    <t>-166635333</t>
  </si>
  <si>
    <t>722290234</t>
  </si>
  <si>
    <t>Proplach a dezinfekce vodovodního potrubí DN do 80</t>
  </si>
  <si>
    <t>364140198</t>
  </si>
  <si>
    <t>722290246</t>
  </si>
  <si>
    <t>Zkouška těsnosti vodovodního potrubí plastového DN do 40</t>
  </si>
  <si>
    <t>1181144873</t>
  </si>
  <si>
    <t>722290249</t>
  </si>
  <si>
    <t>Zkouška těsnosti vodovodního potrubí plastového DN přes 40 do 90</t>
  </si>
  <si>
    <t>-1717857726</t>
  </si>
  <si>
    <t>998722112</t>
  </si>
  <si>
    <t>Přesun hmot tonážní pro vnitřní vodovod s omezením mechanizace v objektech v přes 6 do 12 m</t>
  </si>
  <si>
    <t>-1142958847</t>
  </si>
  <si>
    <t>724</t>
  </si>
  <si>
    <t>Zdravotechnika - strojní vybavení</t>
  </si>
  <si>
    <t>724231127</t>
  </si>
  <si>
    <t>Příslušenství domovních vodáren měřící manometr s membránou</t>
  </si>
  <si>
    <t>-1095315410</t>
  </si>
  <si>
    <t>724234108</t>
  </si>
  <si>
    <t>Nádoba expanzní tlaková vertikální pro rozvod užitkové vody s membránou PN 1,0 o objemu 25 l</t>
  </si>
  <si>
    <t>-1847145839</t>
  </si>
  <si>
    <t>998724112</t>
  </si>
  <si>
    <t>Přesun hmot tonážní pro strojní vybavení s omezením mechanizace v objektech v přes 6 do 12 m</t>
  </si>
  <si>
    <t>-548761554</t>
  </si>
  <si>
    <t>725</t>
  </si>
  <si>
    <t>Zdravotechnika - zařizovací předměty</t>
  </si>
  <si>
    <t>725110814</t>
  </si>
  <si>
    <t>Demontáž klozetu Kombi</t>
  </si>
  <si>
    <t>-1757794285</t>
  </si>
  <si>
    <t>725112022</t>
  </si>
  <si>
    <t>Klozet keramický závěsný na nosné stěny odpad vodorovný</t>
  </si>
  <si>
    <t>1062674643</t>
  </si>
  <si>
    <t>725112023</t>
  </si>
  <si>
    <t>Klozet keramický závěsný na nosné stěny pro handicapované odpad vodorovný</t>
  </si>
  <si>
    <t>1212334403</t>
  </si>
  <si>
    <t>725112171</t>
  </si>
  <si>
    <t>Kombi klozet s hlubokým splachováním odpad vodorovný</t>
  </si>
  <si>
    <t>842055795</t>
  </si>
  <si>
    <t>725121527</t>
  </si>
  <si>
    <t>Pisoárový záchodek automatický s integrovaným napájecím zdrojem</t>
  </si>
  <si>
    <t>104721197</t>
  </si>
  <si>
    <t>725210821</t>
  </si>
  <si>
    <t>Demontáž umyvadel bez výtokových armatur</t>
  </si>
  <si>
    <t>1972874552</t>
  </si>
  <si>
    <t>725211601</t>
  </si>
  <si>
    <t>Umyvadlo keramické bílé šířky 500 mm bez krytu na sifon připevněné na stěnu šrouby</t>
  </si>
  <si>
    <t>172083065</t>
  </si>
  <si>
    <t>725211602</t>
  </si>
  <si>
    <t>Umyvadlo keramické bílé šířky 550 mm bez krytu na sifon připevněné na stěnu šrouby</t>
  </si>
  <si>
    <t>-996666396</t>
  </si>
  <si>
    <t>725211681</t>
  </si>
  <si>
    <t>Umyvadlo keramické bílé zdravotní šířky 640 mm připevněné na stěnu šrouby</t>
  </si>
  <si>
    <t>1167273899</t>
  </si>
  <si>
    <t>725240812</t>
  </si>
  <si>
    <t>Demontáž vaniček sprchových bez výtokových armatur</t>
  </si>
  <si>
    <t>-1844172541</t>
  </si>
  <si>
    <t>725291668</t>
  </si>
  <si>
    <t>Montáž madla invalidního rovného</t>
  </si>
  <si>
    <t>-2060163783</t>
  </si>
  <si>
    <t>55147055</t>
  </si>
  <si>
    <t>madlo invalidní rovné bílé 800mm</t>
  </si>
  <si>
    <t>-471917141</t>
  </si>
  <si>
    <t>725291670</t>
  </si>
  <si>
    <t>Montáž madla invalidního krakorcového sklopného</t>
  </si>
  <si>
    <t>1871005346</t>
  </si>
  <si>
    <t>55147061</t>
  </si>
  <si>
    <t>madlo invalidní krakorcové sklopné bílé 813mm</t>
  </si>
  <si>
    <t>-2085466557</t>
  </si>
  <si>
    <t>725310821</t>
  </si>
  <si>
    <t>Demontáž dřez jednoduchý na ocelové konzole bez výtokových armatur</t>
  </si>
  <si>
    <t>1237838636</t>
  </si>
  <si>
    <t>725311121</t>
  </si>
  <si>
    <t>Dřez jednoduchý nerezový se zápachovou uzávěrkou s odkapávací plochou 560x480 mm a miskou</t>
  </si>
  <si>
    <t>-1673086471</t>
  </si>
  <si>
    <t>725331112</t>
  </si>
  <si>
    <t>Výlevka bez výtokových armatur keramická se sklopnou plastovou mřížkou závěsná výšky 500 mm</t>
  </si>
  <si>
    <t>-104950650</t>
  </si>
  <si>
    <t>725813112</t>
  </si>
  <si>
    <t>Ventil rohový pračkový G 3/4"</t>
  </si>
  <si>
    <t>-1885577317</t>
  </si>
  <si>
    <t>725819401</t>
  </si>
  <si>
    <t>Montáž ventilů rohových G 1/2" s připojovací trubičkou</t>
  </si>
  <si>
    <t>40697383</t>
  </si>
  <si>
    <t>55141001</t>
  </si>
  <si>
    <t>kohout kulový rohový mosazný R 1/2"x3/8"</t>
  </si>
  <si>
    <t>137437076</t>
  </si>
  <si>
    <t>725820801</t>
  </si>
  <si>
    <t>Demontáž baterie nástěnné do G 3 / 4</t>
  </si>
  <si>
    <t>-720856044</t>
  </si>
  <si>
    <t>725821329</t>
  </si>
  <si>
    <t>Baterie dřezová stojánková páková s vytahovací sprškou</t>
  </si>
  <si>
    <t>174393446</t>
  </si>
  <si>
    <t>725822613</t>
  </si>
  <si>
    <t>Baterie umyvadlová stojánková páková s výpustí</t>
  </si>
  <si>
    <t>-2030056963</t>
  </si>
  <si>
    <t>725840850</t>
  </si>
  <si>
    <t>Demontáž baterie sprch diferenciální do G 3/4x1</t>
  </si>
  <si>
    <t>-1443280659</t>
  </si>
  <si>
    <t>725841354</t>
  </si>
  <si>
    <t>Baterie sprchová automatická s termostatickým ventilem a sprchovou růžicí</t>
  </si>
  <si>
    <t>-562458199</t>
  </si>
  <si>
    <t>725851315</t>
  </si>
  <si>
    <t>Ventil odpadní dřezový s přepadem G 6/4"</t>
  </si>
  <si>
    <t>-1072669133</t>
  </si>
  <si>
    <t>725860811</t>
  </si>
  <si>
    <t>Demontáž uzávěrů zápachu jednoduchých</t>
  </si>
  <si>
    <t>855828529</t>
  </si>
  <si>
    <t>725861102</t>
  </si>
  <si>
    <t>Zápachová uzávěrka pro umyvadla DN 40</t>
  </si>
  <si>
    <t>-350526977</t>
  </si>
  <si>
    <t>725861312</t>
  </si>
  <si>
    <t>Zápachová uzávěrka pro umyvadlo DN 40 podomítková</t>
  </si>
  <si>
    <t>981254699</t>
  </si>
  <si>
    <t>725862103</t>
  </si>
  <si>
    <t>Zápachová uzávěrka pro dřezy DN 40/50</t>
  </si>
  <si>
    <t>1861079959</t>
  </si>
  <si>
    <t>725865411</t>
  </si>
  <si>
    <t>Zápachová uzávěrka pisoárová DN 32/40</t>
  </si>
  <si>
    <t>1215275395</t>
  </si>
  <si>
    <t>998725112</t>
  </si>
  <si>
    <t>Přesun hmot tonážní pro zařizovací předměty s omezením mechanizace v objektech v přes 6 do 12 m</t>
  </si>
  <si>
    <t>-1642977106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</si>
  <si>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</si>
  <si>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</si>
  <si>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</si>
  <si>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</si>
  <si>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785644395</t>
  </si>
  <si>
    <t>998726122</t>
  </si>
  <si>
    <t>Přesun hmot tonážní pro instalační prefabrikáty s omezením mechanizace v objektech v přes 6 do 12 m</t>
  </si>
  <si>
    <t>-20039997</t>
  </si>
  <si>
    <t>727</t>
  </si>
  <si>
    <t>Zdravotechnika - požární ochrana</t>
  </si>
  <si>
    <t>727222001</t>
  </si>
  <si>
    <t>Protipožární manžeta prostupu plastového potrubí bez izolace D 32 mm stěnou tl 100 mm požární odolnost EI 90</t>
  </si>
  <si>
    <t>471275641</t>
  </si>
  <si>
    <t>727223103</t>
  </si>
  <si>
    <t>Protipožární manžeta prostupu plastového potrubí bez izolace D 75 mm stropem tl 150 mm požární odolnost EI 90</t>
  </si>
  <si>
    <t>-400447280</t>
  </si>
  <si>
    <t>727223105</t>
  </si>
  <si>
    <t>Protipožární manžeta prostupu plastového potrubí bez izolace D 110 mm stropem tl 150 mm požární odolnost EI 90</t>
  </si>
  <si>
    <t>1250004740</t>
  </si>
  <si>
    <t>727223121</t>
  </si>
  <si>
    <t>Protipožární manžeta prostupu plastového potrubí bez izolace D 32 mm stropem tl 150 mm požární odolnost EI 90-120</t>
  </si>
  <si>
    <t>-1611533305</t>
  </si>
  <si>
    <t>998727112</t>
  </si>
  <si>
    <t>Přesun hmot tonážní pro protipožární ochranu s omezením mechanizace v objektech v přes 6 do 12 m</t>
  </si>
  <si>
    <t>624361825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</si>
  <si>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</si>
  <si>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</si>
  <si>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</si>
  <si>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</si>
  <si>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1276591894</t>
  </si>
  <si>
    <t>998732111</t>
  </si>
  <si>
    <t>Přesun hmot tonážní pro strojovny s omezením mechanizace v objektech v do 6 m</t>
  </si>
  <si>
    <t>-1493198589</t>
  </si>
  <si>
    <t>SO 701_006 - VZT  - neuplatnitelné náklady</t>
  </si>
  <si>
    <t>D1 - Zdrojová část</t>
  </si>
  <si>
    <t>D2 - Otopná soustava</t>
  </si>
  <si>
    <t>D3 - Zónová regulace podlahového vytápění</t>
  </si>
  <si>
    <t>D4 - Klimatizace</t>
  </si>
  <si>
    <t>D5 - VZT sociální zařízení</t>
  </si>
  <si>
    <t>D6 - VZT Kuchyň</t>
  </si>
  <si>
    <t>Zdrojová část</t>
  </si>
  <si>
    <t>Pol200</t>
  </si>
  <si>
    <t>Stiebel Eltron HPA-O 13 C Premium - kompaktní invertorové tepelné čerpadlo systém vzduch/voda, monoblok, venkovní prrovedení, tepelný výkon při A2/W35 = 13,64kW, topný faktor A2/W35 = 4,14</t>
  </si>
  <si>
    <t>Pol201</t>
  </si>
  <si>
    <t>Stiebel Eltron STD 520-1 - zásobník teplé vody stacionární pro tepelné čerpadlo, objem 522 l, velkoplošný výměník pro tepelná čerpadla s teplosměnnou plochou min. 3,2 m2, stacionární</t>
  </si>
  <si>
    <t>Pol202</t>
  </si>
  <si>
    <t>Stiebel Eltron STH 210 - akumulační vyrovnávací nádrž, objem 207l, přípojky DN50, stacionární</t>
  </si>
  <si>
    <t>Pol203</t>
  </si>
  <si>
    <t>Regulátor pro tepelné čerpadlo Stiebel Eltron WPM international</t>
  </si>
  <si>
    <t>Pol204</t>
  </si>
  <si>
    <t>Rozšiřující modul regulace Stiebel Eltron WPE pro řízení kaskády tepelných čerpadel</t>
  </si>
  <si>
    <t>Pol205</t>
  </si>
  <si>
    <t>Teplotní čidlo jímkové/potrubní k regulaci TČ</t>
  </si>
  <si>
    <t>Pol206</t>
  </si>
  <si>
    <t>Topný kabel na vyhřívání odtoku kondenzátu</t>
  </si>
  <si>
    <t>Pol207</t>
  </si>
  <si>
    <t>Oběhové čerpadlo Wilo UP 25/7.5 E</t>
  </si>
  <si>
    <t>Pol208</t>
  </si>
  <si>
    <t>BGC 45 - topné těleso 6 kW pro zásobníky do 500 l</t>
  </si>
  <si>
    <t>Pol209</t>
  </si>
  <si>
    <t>Expanzní nádoba topné vody 50 l</t>
  </si>
  <si>
    <t>Pol210</t>
  </si>
  <si>
    <t>Oběhové čerpadlo otopné soustavy 25/6</t>
  </si>
  <si>
    <t>Pol211</t>
  </si>
  <si>
    <t>Třícestný směšovací vetntil DN 25, Kvs = 6,3 m3/h</t>
  </si>
  <si>
    <t>Pol212</t>
  </si>
  <si>
    <t>Sada fitinek a armatur pro připojení tepelného čerpadla na systém vytápění DN 25 (magnetický filtr, pojistný ventil 3 Bar, kulové kohouty, šroubení, zpětná klapka, vypouštění, odvzdušnění, teploměry, atd.)</t>
  </si>
  <si>
    <t>Pol213</t>
  </si>
  <si>
    <t>Sada fitinek a armatur pro připojení tepelného čerpadla na zásobník teplé vody DN 25 (kulové kohouty, šroubení, zpětná klapka, vypouštění, odvzdušnění, teploměry, atd.)</t>
  </si>
  <si>
    <t>Pol214</t>
  </si>
  <si>
    <t>Sada fitinek a armatur pro připojení vyrovnávacího zásobníku do systému vytápění - vstup i výstup, DN 32 (vývody zásobníku DN50), včetně napojení expanzní nádoby (kulové kohouty, šroubení, zpětná klapka, vypouštění, teploměry, atd.)</t>
  </si>
  <si>
    <t>Pol215</t>
  </si>
  <si>
    <t>Sada fitinek a armatur pro napojení nesměšované topné větve, DN 25 (kulové kohouty, šroubení, zpětná klapka, vypouštění, teploměry, atd.)</t>
  </si>
  <si>
    <t>Pol216</t>
  </si>
  <si>
    <t>Sada fitinek a armatur pro napojení směšované topné větve, DN 25 (kulové kohouty, šroubení, zpětná klapka, vypouštění, teploměry, atd.)</t>
  </si>
  <si>
    <t>Pol217</t>
  </si>
  <si>
    <t>Propojovací potrubí DN20 v rámci technické místosti - včetně tvarovek, spojování, kotvení atd., cena za bm (vedení k VZT jednotce)</t>
  </si>
  <si>
    <t>bm</t>
  </si>
  <si>
    <t>Pol218</t>
  </si>
  <si>
    <t>Propojovací potrubí DN25 v rámci technické místosti - včetně tvarovek, spojování, kotvení atd., cena za bm</t>
  </si>
  <si>
    <t>Pol219</t>
  </si>
  <si>
    <t>Propojovací potrubí DN32 v rámci technické místosti - včetně tvarovek, spojování, kotvení atd., cena za bm</t>
  </si>
  <si>
    <t>Pol220</t>
  </si>
  <si>
    <t>Propojovací potrubí DN40 v rámci technické místosti - včetně tvarovek, spojování, kotvení atd., cena za bm</t>
  </si>
  <si>
    <t>Pol221</t>
  </si>
  <si>
    <t>Tepelná izolace návleková pro potrubí DN20, tl. 15 mm, cena za bm</t>
  </si>
  <si>
    <t>Pol222</t>
  </si>
  <si>
    <t>Tepelná izolace návleková pro potrubí DN25, tl. 20 mm, cena za bm</t>
  </si>
  <si>
    <t>Pol223</t>
  </si>
  <si>
    <t>Tepelná izolace návleková pro potrubí DN32, tl. 25 mm, cena za bm</t>
  </si>
  <si>
    <t>Pol224</t>
  </si>
  <si>
    <t>Tepelná izolace návleková pro potrubí DN40, tl. 25 mm, cena za bm</t>
  </si>
  <si>
    <t>Pol225</t>
  </si>
  <si>
    <t>Podružný rozvaděč elektro pro technologii tepelných čerpadel, včetně kompletního jištění tepelných čerpadel i regulace, včetně spínacích prvků pro bivalentní zdroj (topné jednotky v zásobnících) atd.</t>
  </si>
  <si>
    <t>Pol226</t>
  </si>
  <si>
    <t>Elektromateriál - připojení tepelných čerpadel, regulace čidel atd.</t>
  </si>
  <si>
    <t>Pol227</t>
  </si>
  <si>
    <t>Montáž elektro - zapojení tepelných čerpadel a regulace, montýž podružného rozvaděče</t>
  </si>
  <si>
    <t>Pol228</t>
  </si>
  <si>
    <t>Montáž zdrojové části topenářská</t>
  </si>
  <si>
    <t>Pol229</t>
  </si>
  <si>
    <t>Proplach a napuštění systému</t>
  </si>
  <si>
    <t>Pol230</t>
  </si>
  <si>
    <t>Úprava parametrů otopné vody dle záručních podmínek výrobce TČ</t>
  </si>
  <si>
    <t>Pol231</t>
  </si>
  <si>
    <t>Uvedení tepelných čerpadel do provozu servisním technikem, funkční zkouška, zaškolení obsluhy</t>
  </si>
  <si>
    <t>Poznámka k položce:_x000D_
Voda - napojení na bojler, expanze ? -&gt; předpokládám součást ZTI_x000D_
Základy pro tepelná čerpadla, průrazy, stavební úpravy, začištění? -&gt; předpokládám součást stavba_x000D_
Měření tepla??? -&gt; nepředpokládáme</t>
  </si>
  <si>
    <t>Otopná soustava</t>
  </si>
  <si>
    <t>Pol232</t>
  </si>
  <si>
    <t>Rozdělovač+sběrač topných okruhů s průtokoměry, včetně skříně pro zabudování, 8 topných okruhů</t>
  </si>
  <si>
    <t>Pol233</t>
  </si>
  <si>
    <t>Rozdělovač+sběrač topných okruhů s průtokoměry, včetně skříně pro zabudování, 10 topných okruhů</t>
  </si>
  <si>
    <t>Pol234</t>
  </si>
  <si>
    <t>Systémová deska Tacker 20-2, útlum kročejového hluku min. 26 dB, bez výstupků, tloušťka 20 mm</t>
  </si>
  <si>
    <t>Pol235</t>
  </si>
  <si>
    <t>Otopná trubka pro podlahové vytápění ze síťovaného polyetylénu PE-Xa, 17x2</t>
  </si>
  <si>
    <t>Pol236</t>
  </si>
  <si>
    <t>Otopná trubka pro napojení otopných těles ze síťovaného polyetylénu s hliníkovou vložkou AL-PEX, 16x2</t>
  </si>
  <si>
    <t>Pol237</t>
  </si>
  <si>
    <t>Příchytná spona tacker pro trubku 17 mm</t>
  </si>
  <si>
    <t>Pol238</t>
  </si>
  <si>
    <t>Adaptér svěrný PEX 17x2-3/4"EK</t>
  </si>
  <si>
    <t>Pol239</t>
  </si>
  <si>
    <t>Adaptér svěrný AL-PEX 16x2-3/4"EK</t>
  </si>
  <si>
    <t>Pol240</t>
  </si>
  <si>
    <t>Chránička pro otopné trubky do 17 mm</t>
  </si>
  <si>
    <t>Pol241</t>
  </si>
  <si>
    <t>Sada kulových uzávěrů Standard (převl. Matice)</t>
  </si>
  <si>
    <t>Pol242</t>
  </si>
  <si>
    <t>Vodící oblouk</t>
  </si>
  <si>
    <t>Pol243</t>
  </si>
  <si>
    <t>Dilatační lem PE-F 160x8 mm, samolepící</t>
  </si>
  <si>
    <t>Pol244</t>
  </si>
  <si>
    <t>Trubkové otopné těleso KLCM 1820x600, provedení classic, rovné,  středové připojení, bílá barva</t>
  </si>
  <si>
    <t>Pol245</t>
  </si>
  <si>
    <t>Připojovací armatura pro trubková tělesa se středovým připojením, včetně termostatické hlavice a přechodů</t>
  </si>
  <si>
    <t>Pol246</t>
  </si>
  <si>
    <t>Elektrická topná tyč pro koupelnová tělesa, výkon min. 500 W, včetně termostatu</t>
  </si>
  <si>
    <t>Pol247</t>
  </si>
  <si>
    <t>Potrubí pro přívod do rozdělovače podlahového vytápění DN25,- včetně tvarovek, spojování, kotvení atd., cena za bm</t>
  </si>
  <si>
    <t>Pol248</t>
  </si>
  <si>
    <t>Potrubí pro přívod do rozdělovače podlahového vytápění DN20,- včetně tvarovek, spojování, kotvení atd., cena za bm</t>
  </si>
  <si>
    <t>Pol249</t>
  </si>
  <si>
    <t>Montáž podlahového vytápění a otopných těles, včetně tlakové zkoušky</t>
  </si>
  <si>
    <t>Pol250</t>
  </si>
  <si>
    <t>Proplach a napuštění otopné soustavy upravenou vodou (dle záručních podmínek výrobce TČ)</t>
  </si>
  <si>
    <t>Pol251</t>
  </si>
  <si>
    <t>Uvedení do provozu, zaregulování, režijní náklady</t>
  </si>
  <si>
    <t>Zónová regulace podlahového vytápění</t>
  </si>
  <si>
    <t>Pol252</t>
  </si>
  <si>
    <t>Digitální prostorový termostat Varimatic STANDARD s LCD, pro regulaci podlahového vytápění, bez časového plánu, napájení 230 V</t>
  </si>
  <si>
    <t>Pol253</t>
  </si>
  <si>
    <t>Termopohon Varimatic 100 N, provedení NC, napájení 230 V</t>
  </si>
  <si>
    <t>Pol254</t>
  </si>
  <si>
    <t>Sběrnice Varimatic pro 6 zón, napájení 230 V</t>
  </si>
  <si>
    <t>Pol255</t>
  </si>
  <si>
    <t>Pomocný materiál elektro - zónová regulace (kabely od termostatů a přívody napájení do rozdělovačů budou připraveny v rámci dodávky rozvodů elektro)</t>
  </si>
  <si>
    <t>Pol256</t>
  </si>
  <si>
    <t>Montáž zónové regulace, připojení na připravené přívody</t>
  </si>
  <si>
    <t>Pol257</t>
  </si>
  <si>
    <t>Nastavení a otestování systému zónové regulace, zaškolení obsluhy</t>
  </si>
  <si>
    <t>Klimatizace</t>
  </si>
  <si>
    <t>Pol258</t>
  </si>
  <si>
    <t>Venkovní jednotka klimatizace Free Multi systém, pro připojení 3 ks vnitřních jednotek, jmenovitý výkon chlazení 6,8 kW (rozsah chladícího výkonu 1,9-8 kW), chladivo R32, napájení 230 V</t>
  </si>
  <si>
    <t>Pol259</t>
  </si>
  <si>
    <t>Vnitřní jednotka klimatizace, jmenovitý výkon chlazení 2,0 kW, technologie čištění vzduhu nanoe-x, hladina akustického tlaku v režimu chlazení 39/26/21 dB(A) (pro otáčky max/norm/min)</t>
  </si>
  <si>
    <t>Pol260</t>
  </si>
  <si>
    <t>Vnitřní jednotka klimatizace, jmenovitý výkon chlazení 2,5 kW, technologie čištění vzduhu nanoe-x, hladina akustického tlaku v režimu chlazení 41/27/21 dB(A) (pro otáčky max/norm/min)</t>
  </si>
  <si>
    <t>Pol261</t>
  </si>
  <si>
    <t>Vnitřní jednotka klimatizace, jmenovitý výkon chlazení 3,5 kW, technologie čištění vzduhu nanoe-x, hladina akustického tlaku v režimu chlazení 44/30/21 dB(A) (pro otáčky max/norm/min)</t>
  </si>
  <si>
    <t>Pol262</t>
  </si>
  <si>
    <t>Vnitřní jednotka klimatizace, jmenovitý výkon chlazení 5,0 kW, technologie čištění vzduhu nanoe-x, hladina akustického tlaku v režimu chlazení 44/39/32 dB(A) (pro otáčky max/norm/min)</t>
  </si>
  <si>
    <t>Pol263</t>
  </si>
  <si>
    <t>Cu potrubí pro vedení chladiva DUO, předizolované, 6+10 (1/4"+3/8"), cena za bm</t>
  </si>
  <si>
    <t>Pol264</t>
  </si>
  <si>
    <t>Cu potrubí pro vedení chladiva DUO, předizolované, 6+12 (1/4"+1/2"), cena za bm</t>
  </si>
  <si>
    <t>Pol265</t>
  </si>
  <si>
    <t>Redukce chladivového potrubí 1/2"-3/8" (pro vnitřní jednotky nad 3,5 kW)</t>
  </si>
  <si>
    <t>Pol266</t>
  </si>
  <si>
    <t>Propojovací kabel 5x1,5 pro propojení venkovní a vitřní jednotky, včetně chráničky (vedený podél potrubí chladiva)</t>
  </si>
  <si>
    <t>Pol267</t>
  </si>
  <si>
    <t>Montáž potrubí chladiva včetně natažení propojovacích kabelů</t>
  </si>
  <si>
    <t>Pol268</t>
  </si>
  <si>
    <t>Montáž venkovních a vnitřních jednotek klimatizace</t>
  </si>
  <si>
    <t>Pol269</t>
  </si>
  <si>
    <t>Propojení chladivových okruhů, vyvakuování, naplnení chladivem</t>
  </si>
  <si>
    <t>Pol270</t>
  </si>
  <si>
    <t>Uvedení klimatizace do provozu, funkční zkouška, zaškolení obsluhy</t>
  </si>
  <si>
    <t>VZT sociální zařízení</t>
  </si>
  <si>
    <t>Pol271</t>
  </si>
  <si>
    <t>potrubní ventilátor TD 500/160  T 3V, s doběhem</t>
  </si>
  <si>
    <t>Pol272</t>
  </si>
  <si>
    <t>potrubní ventilátor TD 350/125  T, s doběhem</t>
  </si>
  <si>
    <t>Pol273</t>
  </si>
  <si>
    <t>potrubní ventilátor TD 800/200  T 3V, s doběhem</t>
  </si>
  <si>
    <t>Pol274</t>
  </si>
  <si>
    <t>Rozvody vzduchu dle podrobného výpisu materiálu v příloze PD</t>
  </si>
  <si>
    <t>Pol275</t>
  </si>
  <si>
    <t>Montáž rozvodů vzduchu</t>
  </si>
  <si>
    <t>Pol276</t>
  </si>
  <si>
    <t>Montáž ventilátorů, včetně připojení na připravené přívody elektro</t>
  </si>
  <si>
    <t>Pol277</t>
  </si>
  <si>
    <t>Otestování systému, zaregulování průtoků vzduchu v jednotlivých místnostech</t>
  </si>
  <si>
    <t>Poznámka k položce:_x000D_
Dveřní mřížky -&gt; ve výkazu stavební části</t>
  </si>
  <si>
    <t>D6</t>
  </si>
  <si>
    <t>VZT Kuchyň</t>
  </si>
  <si>
    <t>Pol278</t>
  </si>
  <si>
    <t>Rekuperační jednotka Duplex 2500 Multi ECO s regulací A-motion dle specifikace, součástí jednotky pružné manžety na všech hrdlech, uzavírací klapky na hrdlech e1 + i1, vestavěný teplovodní dohřívač včetně 3-cestného šměšovacího ventilu a oběhového čerpadl</t>
  </si>
  <si>
    <t>Pol279</t>
  </si>
  <si>
    <t>Digestoř Grande-1R 1350x1250x430 mm dle specifikace, včetně lamelového filtru</t>
  </si>
  <si>
    <t>Pol280</t>
  </si>
  <si>
    <t>Digestoř Grande-2R 2250x1600x430 mm dle specifikace, včetně lamelového filtru (4ks)</t>
  </si>
  <si>
    <t>Pol281</t>
  </si>
  <si>
    <t>Pol282</t>
  </si>
  <si>
    <t>Kabely a ostatní drobný elektromateriál pro propojení regulace VZT jednotky (rozvody k čidlům, ovladači, spínání předehřívače, blokování VZT jednotky při zavření požárních klapek atd.), včetně lišt a pomocného materiálu</t>
  </si>
  <si>
    <t>Pol283</t>
  </si>
  <si>
    <t>Pol284</t>
  </si>
  <si>
    <t>Montáž VZT jednotky, včetně dopojení na připravené rozvody</t>
  </si>
  <si>
    <t>Pol285</t>
  </si>
  <si>
    <t>Montáž elektro a regulace VZT jednotky</t>
  </si>
  <si>
    <t>Pol286</t>
  </si>
  <si>
    <t>Uvedení jednotky do provozu servisním technikem, zaregulování průtoků vzduchu, zaškolení obsluhy</t>
  </si>
  <si>
    <t>Pol287</t>
  </si>
  <si>
    <t>Režijní a pomocný montážní materiál</t>
  </si>
  <si>
    <t>Pol288</t>
  </si>
  <si>
    <t>Dokumentace skutečného provedení</t>
  </si>
  <si>
    <t>Pol289</t>
  </si>
  <si>
    <t>Předání a zaškolení obsluhy</t>
  </si>
  <si>
    <t>Pol290</t>
  </si>
  <si>
    <t>Doprava, přesun hmot</t>
  </si>
  <si>
    <t>Poznámka k položce:_x000D_
Ceny uvedeny bez DPH</t>
  </si>
  <si>
    <t>SO 909 - VRN - neuplatnitelné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</si>
  <si>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</si>
  <si>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</si>
  <si>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</si>
  <si>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</si>
  <si>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</si>
  <si>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</si>
  <si>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</si>
  <si>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</si>
  <si>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 a při provádění stavby</t>
  </si>
  <si>
    <t>012303000</t>
  </si>
  <si>
    <t>Průzkumné, geodetické a projektové práce geodetické práce po výstavbě</t>
  </si>
  <si>
    <t>013254000</t>
  </si>
  <si>
    <t>Průzkumné, geodetické a projektové práce projektové práce dokumentace stavby (výkresová a textová) skutečného provedení stavby</t>
  </si>
  <si>
    <t>VRN3</t>
  </si>
  <si>
    <t>Zařízení staveniště</t>
  </si>
  <si>
    <t>032903000</t>
  </si>
  <si>
    <t>Zařízení staveniště vybavení staveniště náklady na provoz a údržbu vybavení staveniště včetně buňky - kanceláře pro KD a  TDI</t>
  </si>
  <si>
    <t>033203000</t>
  </si>
  <si>
    <t>Energie pro zařízení staveniště</t>
  </si>
  <si>
    <t>1024</t>
  </si>
  <si>
    <t>-1042170295</t>
  </si>
  <si>
    <t>034203000</t>
  </si>
  <si>
    <t>Zařízení staveniště zabezpečení staveniště oplocení staveniště</t>
  </si>
  <si>
    <t>26,25</t>
  </si>
  <si>
    <t>17,0</t>
  </si>
  <si>
    <t>13,75</t>
  </si>
  <si>
    <t>16,0</t>
  </si>
  <si>
    <t>19,5</t>
  </si>
  <si>
    <t>9,0</t>
  </si>
  <si>
    <t>3,75</t>
  </si>
  <si>
    <t>12,25</t>
  </si>
  <si>
    <t>9,5</t>
  </si>
  <si>
    <t>4,75</t>
  </si>
  <si>
    <t>034503000</t>
  </si>
  <si>
    <t>Zařízení staveniště zabezpečení staveniště informační tabule</t>
  </si>
  <si>
    <t>034603000</t>
  </si>
  <si>
    <t>Zařízení staveniště zabezpečení staveniště alarm, strážní služba</t>
  </si>
  <si>
    <t>034703000</t>
  </si>
  <si>
    <t>Zařízení staveniště zabezpečení staveniště osvětlení staveniště</t>
  </si>
  <si>
    <t>VRN7</t>
  </si>
  <si>
    <t>Provozní vlivy</t>
  </si>
  <si>
    <t>071103000</t>
  </si>
  <si>
    <t>Provoz investora</t>
  </si>
  <si>
    <t>984466300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</si>
</sst>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topLeftCell="A2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0"/>
      <c r="BE5" s="21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0"/>
      <c r="BE6" s="216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ht="14.45" customHeight="1">
      <c r="B9" s="20"/>
      <c r="AR9" s="20"/>
      <c r="BE9" s="216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6"/>
      <c r="BS11" s="17" t="s">
        <v>6</v>
      </c>
    </row>
    <row r="12" spans="1:74" ht="6.95" customHeight="1">
      <c r="B12" s="20"/>
      <c r="AR12" s="20"/>
      <c r="BE12" s="216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6"/>
      <c r="BS13" s="17" t="s">
        <v>6</v>
      </c>
    </row>
    <row r="14" spans="1:74" ht="12.75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6"/>
      <c r="BS14" s="17" t="s">
        <v>6</v>
      </c>
    </row>
    <row r="15" spans="1:74" ht="6.95" customHeight="1">
      <c r="B15" s="20"/>
      <c r="AR15" s="20"/>
      <c r="BE15" s="216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6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6"/>
      <c r="BS17" s="17" t="s">
        <v>32</v>
      </c>
    </row>
    <row r="18" spans="2:71" ht="6.95" customHeight="1">
      <c r="B18" s="20"/>
      <c r="AR18" s="20"/>
      <c r="BE18" s="216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6"/>
      <c r="BS20" s="17" t="s">
        <v>32</v>
      </c>
    </row>
    <row r="21" spans="2:71" ht="6.95" customHeight="1">
      <c r="B21" s="20"/>
      <c r="AR21" s="20"/>
      <c r="BE21" s="216"/>
    </row>
    <row r="22" spans="2:71" ht="12" customHeight="1">
      <c r="B22" s="20"/>
      <c r="D22" s="27" t="s">
        <v>35</v>
      </c>
      <c r="AR22" s="20"/>
      <c r="BE22" s="216"/>
    </row>
    <row r="23" spans="2:7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2:71" ht="6.95" customHeight="1">
      <c r="B24" s="20"/>
      <c r="AR24" s="20"/>
      <c r="BE24" s="21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16"/>
    </row>
    <row r="27" spans="2:71" s="1" customFormat="1" ht="6.95" customHeight="1">
      <c r="B27" s="32"/>
      <c r="AR27" s="32"/>
      <c r="BE27" s="216"/>
    </row>
    <row r="28" spans="2:71" s="1" customFormat="1" ht="12.75">
      <c r="B28" s="32"/>
      <c r="L28" s="226" t="s">
        <v>37</v>
      </c>
      <c r="M28" s="226"/>
      <c r="N28" s="226"/>
      <c r="O28" s="226"/>
      <c r="P28" s="226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39</v>
      </c>
      <c r="AL28" s="226"/>
      <c r="AM28" s="226"/>
      <c r="AN28" s="226"/>
      <c r="AO28" s="226"/>
      <c r="AR28" s="32"/>
      <c r="BE28" s="216"/>
    </row>
    <row r="29" spans="2:71" s="2" customFormat="1" ht="14.45" customHeight="1">
      <c r="B29" s="36"/>
      <c r="D29" s="27" t="s">
        <v>40</v>
      </c>
      <c r="F29" s="27" t="s">
        <v>41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6"/>
      <c r="BE29" s="217"/>
    </row>
    <row r="30" spans="2:71" s="2" customFormat="1" ht="14.45" customHeight="1">
      <c r="B30" s="36"/>
      <c r="F30" s="27" t="s">
        <v>42</v>
      </c>
      <c r="L30" s="229">
        <v>0.12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6"/>
      <c r="BE30" s="217"/>
    </row>
    <row r="31" spans="2:71" s="2" customFormat="1" ht="14.45" hidden="1" customHeight="1">
      <c r="B31" s="36"/>
      <c r="F31" s="27" t="s">
        <v>43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6"/>
      <c r="BE31" s="217"/>
    </row>
    <row r="32" spans="2:71" s="2" customFormat="1" ht="14.45" hidden="1" customHeight="1">
      <c r="B32" s="36"/>
      <c r="F32" s="27" t="s">
        <v>44</v>
      </c>
      <c r="L32" s="229">
        <v>0.12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6"/>
      <c r="BE32" s="217"/>
    </row>
    <row r="33" spans="2:57" s="2" customFormat="1" ht="14.45" hidden="1" customHeight="1">
      <c r="B33" s="36"/>
      <c r="F33" s="27" t="s">
        <v>45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6"/>
      <c r="BE33" s="217"/>
    </row>
    <row r="34" spans="2:57" s="1" customFormat="1" ht="6.95" customHeight="1">
      <c r="B34" s="32"/>
      <c r="AR34" s="32"/>
      <c r="BE34" s="216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3" t="s">
        <v>48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ZN2024_041</v>
      </c>
      <c r="AR84" s="48"/>
    </row>
    <row r="85" spans="1:91" s="4" customFormat="1" ht="36.950000000000003" customHeight="1">
      <c r="B85" s="49"/>
      <c r="C85" s="50" t="s">
        <v>16</v>
      </c>
      <c r="L85" s="213" t="str">
        <f>K6</f>
        <v>Nemocnice Varnsdorf - administrativní budova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Varnsdorf</v>
      </c>
      <c r="AI87" s="27" t="s">
        <v>22</v>
      </c>
      <c r="AM87" s="242" t="str">
        <f>IF(AN8= "","",AN8)</f>
        <v>2. 9. 2024</v>
      </c>
      <c r="AN87" s="24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Nemocnice Varnsdorf</v>
      </c>
      <c r="AI89" s="27" t="s">
        <v>30</v>
      </c>
      <c r="AM89" s="240" t="str">
        <f>IF(E17="","",E17)</f>
        <v>ForWood - Ing. Václav Jára</v>
      </c>
      <c r="AN89" s="241"/>
      <c r="AO89" s="241"/>
      <c r="AP89" s="241"/>
      <c r="AR89" s="32"/>
      <c r="AS89" s="245" t="s">
        <v>56</v>
      </c>
      <c r="AT89" s="24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40" t="str">
        <f>IF(E20="","",E20)</f>
        <v>Bc. Zuzana Kosáková</v>
      </c>
      <c r="AN90" s="241"/>
      <c r="AO90" s="241"/>
      <c r="AP90" s="241"/>
      <c r="AR90" s="32"/>
      <c r="AS90" s="247"/>
      <c r="AT90" s="248"/>
      <c r="BD90" s="56"/>
    </row>
    <row r="91" spans="1:91" s="1" customFormat="1" ht="10.9" customHeight="1">
      <c r="B91" s="32"/>
      <c r="AR91" s="32"/>
      <c r="AS91" s="247"/>
      <c r="AT91" s="248"/>
      <c r="BD91" s="56"/>
    </row>
    <row r="92" spans="1:91" s="1" customFormat="1" ht="29.25" customHeight="1">
      <c r="B92" s="32"/>
      <c r="C92" s="208" t="s">
        <v>57</v>
      </c>
      <c r="D92" s="209"/>
      <c r="E92" s="209"/>
      <c r="F92" s="209"/>
      <c r="G92" s="209"/>
      <c r="H92" s="57"/>
      <c r="I92" s="212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34" t="s">
        <v>59</v>
      </c>
      <c r="AH92" s="209"/>
      <c r="AI92" s="209"/>
      <c r="AJ92" s="209"/>
      <c r="AK92" s="209"/>
      <c r="AL92" s="209"/>
      <c r="AM92" s="209"/>
      <c r="AN92" s="212" t="s">
        <v>60</v>
      </c>
      <c r="AO92" s="209"/>
      <c r="AP92" s="244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9">
        <f>ROUND(AG95+AG104,2)</f>
        <v>0</v>
      </c>
      <c r="AH94" s="249"/>
      <c r="AI94" s="249"/>
      <c r="AJ94" s="249"/>
      <c r="AK94" s="249"/>
      <c r="AL94" s="249"/>
      <c r="AM94" s="249"/>
      <c r="AN94" s="250">
        <f t="shared" ref="AN94:AN111" si="0">SUM(AG94,AT94)</f>
        <v>0</v>
      </c>
      <c r="AO94" s="250"/>
      <c r="AP94" s="250"/>
      <c r="AQ94" s="67" t="s">
        <v>1</v>
      </c>
      <c r="AR94" s="63"/>
      <c r="AS94" s="68">
        <f>ROUND(AS95+AS104,2)</f>
        <v>0</v>
      </c>
      <c r="AT94" s="69">
        <f t="shared" ref="AT94:AT111" si="1">ROUND(SUM(AV94:AW94),2)</f>
        <v>0</v>
      </c>
      <c r="AU94" s="70">
        <f>ROUND(AU95+AU104,5)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ROUND(AZ95+AZ104,2)</f>
        <v>0</v>
      </c>
      <c r="BA94" s="69">
        <f>ROUND(BA95+BA104,2)</f>
        <v>0</v>
      </c>
      <c r="BB94" s="69">
        <f>ROUND(BB95+BB104,2)</f>
        <v>0</v>
      </c>
      <c r="BC94" s="69">
        <f>ROUND(BC95+BC104,2)</f>
        <v>0</v>
      </c>
      <c r="BD94" s="71">
        <f>ROUND(BD95+BD104,2)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10" t="s">
        <v>80</v>
      </c>
      <c r="E95" s="210"/>
      <c r="F95" s="210"/>
      <c r="G95" s="210"/>
      <c r="H95" s="210"/>
      <c r="I95" s="76"/>
      <c r="J95" s="210" t="s">
        <v>81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35">
        <f>ROUND(AG96+AG97+AG103,2)</f>
        <v>0</v>
      </c>
      <c r="AH95" s="236"/>
      <c r="AI95" s="236"/>
      <c r="AJ95" s="236"/>
      <c r="AK95" s="236"/>
      <c r="AL95" s="236"/>
      <c r="AM95" s="236"/>
      <c r="AN95" s="243">
        <f t="shared" si="0"/>
        <v>0</v>
      </c>
      <c r="AO95" s="236"/>
      <c r="AP95" s="236"/>
      <c r="AQ95" s="77" t="s">
        <v>82</v>
      </c>
      <c r="AR95" s="74"/>
      <c r="AS95" s="78">
        <f>ROUND(AS96+AS97+AS103,2)</f>
        <v>0</v>
      </c>
      <c r="AT95" s="79">
        <f t="shared" si="1"/>
        <v>0</v>
      </c>
      <c r="AU95" s="80">
        <f>ROUND(AU96+AU97+AU103,5)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ROUND(AZ96+AZ97+AZ103,2)</f>
        <v>0</v>
      </c>
      <c r="BA95" s="79">
        <f>ROUND(BA96+BA97+BA103,2)</f>
        <v>0</v>
      </c>
      <c r="BB95" s="79">
        <f>ROUND(BB96+BB97+BB103,2)</f>
        <v>0</v>
      </c>
      <c r="BC95" s="79">
        <f>ROUND(BC96+BC97+BC103,2)</f>
        <v>0</v>
      </c>
      <c r="BD95" s="81">
        <f>ROUND(BD96+BD97+BD103,2)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23.25" customHeight="1">
      <c r="A96" s="83" t="s">
        <v>86</v>
      </c>
      <c r="B96" s="48"/>
      <c r="C96" s="9"/>
      <c r="D96" s="9"/>
      <c r="E96" s="211" t="s">
        <v>87</v>
      </c>
      <c r="F96" s="211"/>
      <c r="G96" s="211"/>
      <c r="H96" s="211"/>
      <c r="I96" s="211"/>
      <c r="J96" s="9"/>
      <c r="K96" s="211" t="s">
        <v>88</v>
      </c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37">
        <f>'SO 701_A - Stavební část,...'!J32</f>
        <v>0</v>
      </c>
      <c r="AH96" s="238"/>
      <c r="AI96" s="238"/>
      <c r="AJ96" s="238"/>
      <c r="AK96" s="238"/>
      <c r="AL96" s="238"/>
      <c r="AM96" s="238"/>
      <c r="AN96" s="237">
        <f t="shared" si="0"/>
        <v>0</v>
      </c>
      <c r="AO96" s="238"/>
      <c r="AP96" s="238"/>
      <c r="AQ96" s="84" t="s">
        <v>89</v>
      </c>
      <c r="AR96" s="48"/>
      <c r="AS96" s="85">
        <v>0</v>
      </c>
      <c r="AT96" s="86">
        <f t="shared" si="1"/>
        <v>0</v>
      </c>
      <c r="AU96" s="87">
        <f>'SO 701_A - Stavební část,...'!P136</f>
        <v>0</v>
      </c>
      <c r="AV96" s="86">
        <f>'SO 701_A - Stavební část,...'!J35</f>
        <v>0</v>
      </c>
      <c r="AW96" s="86">
        <f>'SO 701_A - Stavební část,...'!J36</f>
        <v>0</v>
      </c>
      <c r="AX96" s="86">
        <f>'SO 701_A - Stavební část,...'!J37</f>
        <v>0</v>
      </c>
      <c r="AY96" s="86">
        <f>'SO 701_A - Stavební část,...'!J38</f>
        <v>0</v>
      </c>
      <c r="AZ96" s="86">
        <f>'SO 701_A - Stavební část,...'!F35</f>
        <v>0</v>
      </c>
      <c r="BA96" s="86">
        <f>'SO 701_A - Stavební část,...'!F36</f>
        <v>0</v>
      </c>
      <c r="BB96" s="86">
        <f>'SO 701_A - Stavební část,...'!F37</f>
        <v>0</v>
      </c>
      <c r="BC96" s="86">
        <f>'SO 701_A - Stavební část,...'!F38</f>
        <v>0</v>
      </c>
      <c r="BD96" s="88">
        <f>'SO 701_A - Stavební část,...'!F39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23.25" customHeight="1">
      <c r="B97" s="48"/>
      <c r="C97" s="9"/>
      <c r="D97" s="9"/>
      <c r="E97" s="211" t="s">
        <v>91</v>
      </c>
      <c r="F97" s="211"/>
      <c r="G97" s="211"/>
      <c r="H97" s="211"/>
      <c r="I97" s="211"/>
      <c r="J97" s="9"/>
      <c r="K97" s="211" t="s">
        <v>92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39">
        <f>ROUND(SUM(AG98:AG102),2)</f>
        <v>0</v>
      </c>
      <c r="AH97" s="238"/>
      <c r="AI97" s="238"/>
      <c r="AJ97" s="238"/>
      <c r="AK97" s="238"/>
      <c r="AL97" s="238"/>
      <c r="AM97" s="238"/>
      <c r="AN97" s="237">
        <f t="shared" si="0"/>
        <v>0</v>
      </c>
      <c r="AO97" s="238"/>
      <c r="AP97" s="238"/>
      <c r="AQ97" s="84" t="s">
        <v>89</v>
      </c>
      <c r="AR97" s="48"/>
      <c r="AS97" s="85">
        <f>ROUND(SUM(AS98:AS102),2)</f>
        <v>0</v>
      </c>
      <c r="AT97" s="86">
        <f t="shared" si="1"/>
        <v>0</v>
      </c>
      <c r="AU97" s="87">
        <f>ROUND(SUM(AU98:AU102),5)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ROUND(SUM(AZ98:AZ102),2)</f>
        <v>0</v>
      </c>
      <c r="BA97" s="86">
        <f>ROUND(SUM(BA98:BA102),2)</f>
        <v>0</v>
      </c>
      <c r="BB97" s="86">
        <f>ROUND(SUM(BB98:BB102),2)</f>
        <v>0</v>
      </c>
      <c r="BC97" s="86">
        <f>ROUND(SUM(BC98:BC102),2)</f>
        <v>0</v>
      </c>
      <c r="BD97" s="88">
        <f>ROUND(SUM(BD98:BD102),2)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3" customFormat="1" ht="23.25" customHeight="1">
      <c r="A98" s="83" t="s">
        <v>86</v>
      </c>
      <c r="B98" s="48"/>
      <c r="C98" s="9"/>
      <c r="D98" s="9"/>
      <c r="E98" s="9"/>
      <c r="F98" s="211" t="s">
        <v>94</v>
      </c>
      <c r="G98" s="211"/>
      <c r="H98" s="211"/>
      <c r="I98" s="211"/>
      <c r="J98" s="211"/>
      <c r="K98" s="9"/>
      <c r="L98" s="211" t="s">
        <v>95</v>
      </c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37">
        <f>'SO 701_006a - AC část'!J34</f>
        <v>0</v>
      </c>
      <c r="AH98" s="238"/>
      <c r="AI98" s="238"/>
      <c r="AJ98" s="238"/>
      <c r="AK98" s="238"/>
      <c r="AL98" s="238"/>
      <c r="AM98" s="238"/>
      <c r="AN98" s="237">
        <f t="shared" si="0"/>
        <v>0</v>
      </c>
      <c r="AO98" s="238"/>
      <c r="AP98" s="238"/>
      <c r="AQ98" s="84" t="s">
        <v>89</v>
      </c>
      <c r="AR98" s="48"/>
      <c r="AS98" s="85">
        <v>0</v>
      </c>
      <c r="AT98" s="86">
        <f t="shared" si="1"/>
        <v>0</v>
      </c>
      <c r="AU98" s="87">
        <f>'SO 701_006a - AC část'!P129</f>
        <v>0</v>
      </c>
      <c r="AV98" s="86">
        <f>'SO 701_006a - AC část'!J37</f>
        <v>0</v>
      </c>
      <c r="AW98" s="86">
        <f>'SO 701_006a - AC část'!J38</f>
        <v>0</v>
      </c>
      <c r="AX98" s="86">
        <f>'SO 701_006a - AC část'!J39</f>
        <v>0</v>
      </c>
      <c r="AY98" s="86">
        <f>'SO 701_006a - AC část'!J40</f>
        <v>0</v>
      </c>
      <c r="AZ98" s="86">
        <f>'SO 701_006a - AC část'!F37</f>
        <v>0</v>
      </c>
      <c r="BA98" s="86">
        <f>'SO 701_006a - AC část'!F38</f>
        <v>0</v>
      </c>
      <c r="BB98" s="86">
        <f>'SO 701_006a - AC část'!F39</f>
        <v>0</v>
      </c>
      <c r="BC98" s="86">
        <f>'SO 701_006a - AC část'!F40</f>
        <v>0</v>
      </c>
      <c r="BD98" s="88">
        <f>'SO 701_006a - AC část'!F41</f>
        <v>0</v>
      </c>
      <c r="BT98" s="25" t="s">
        <v>96</v>
      </c>
      <c r="BV98" s="25" t="s">
        <v>78</v>
      </c>
      <c r="BW98" s="25" t="s">
        <v>97</v>
      </c>
      <c r="BX98" s="25" t="s">
        <v>93</v>
      </c>
      <c r="CL98" s="25" t="s">
        <v>1</v>
      </c>
    </row>
    <row r="99" spans="1:91" s="3" customFormat="1" ht="23.25" customHeight="1">
      <c r="A99" s="83" t="s">
        <v>86</v>
      </c>
      <c r="B99" s="48"/>
      <c r="C99" s="9"/>
      <c r="D99" s="9"/>
      <c r="E99" s="9"/>
      <c r="F99" s="211" t="s">
        <v>98</v>
      </c>
      <c r="G99" s="211"/>
      <c r="H99" s="211"/>
      <c r="I99" s="211"/>
      <c r="J99" s="211"/>
      <c r="K99" s="9"/>
      <c r="L99" s="211" t="s">
        <v>99</v>
      </c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37">
        <f>'SO 701_006b - DC část'!J34</f>
        <v>0</v>
      </c>
      <c r="AH99" s="238"/>
      <c r="AI99" s="238"/>
      <c r="AJ99" s="238"/>
      <c r="AK99" s="238"/>
      <c r="AL99" s="238"/>
      <c r="AM99" s="238"/>
      <c r="AN99" s="237">
        <f t="shared" si="0"/>
        <v>0</v>
      </c>
      <c r="AO99" s="238"/>
      <c r="AP99" s="238"/>
      <c r="AQ99" s="84" t="s">
        <v>89</v>
      </c>
      <c r="AR99" s="48"/>
      <c r="AS99" s="85">
        <v>0</v>
      </c>
      <c r="AT99" s="86">
        <f t="shared" si="1"/>
        <v>0</v>
      </c>
      <c r="AU99" s="87">
        <f>'SO 701_006b - DC část'!P129</f>
        <v>0</v>
      </c>
      <c r="AV99" s="86">
        <f>'SO 701_006b - DC část'!J37</f>
        <v>0</v>
      </c>
      <c r="AW99" s="86">
        <f>'SO 701_006b - DC část'!J38</f>
        <v>0</v>
      </c>
      <c r="AX99" s="86">
        <f>'SO 701_006b - DC část'!J39</f>
        <v>0</v>
      </c>
      <c r="AY99" s="86">
        <f>'SO 701_006b - DC část'!J40</f>
        <v>0</v>
      </c>
      <c r="AZ99" s="86">
        <f>'SO 701_006b - DC část'!F37</f>
        <v>0</v>
      </c>
      <c r="BA99" s="86">
        <f>'SO 701_006b - DC část'!F38</f>
        <v>0</v>
      </c>
      <c r="BB99" s="86">
        <f>'SO 701_006b - DC část'!F39</f>
        <v>0</v>
      </c>
      <c r="BC99" s="86">
        <f>'SO 701_006b - DC část'!F40</f>
        <v>0</v>
      </c>
      <c r="BD99" s="88">
        <f>'SO 701_006b - DC část'!F41</f>
        <v>0</v>
      </c>
      <c r="BT99" s="25" t="s">
        <v>96</v>
      </c>
      <c r="BV99" s="25" t="s">
        <v>78</v>
      </c>
      <c r="BW99" s="25" t="s">
        <v>100</v>
      </c>
      <c r="BX99" s="25" t="s">
        <v>93</v>
      </c>
      <c r="CL99" s="25" t="s">
        <v>1</v>
      </c>
    </row>
    <row r="100" spans="1:91" s="3" customFormat="1" ht="23.25" customHeight="1">
      <c r="A100" s="83" t="s">
        <v>86</v>
      </c>
      <c r="B100" s="48"/>
      <c r="C100" s="9"/>
      <c r="D100" s="9"/>
      <c r="E100" s="9"/>
      <c r="F100" s="211" t="s">
        <v>101</v>
      </c>
      <c r="G100" s="211"/>
      <c r="H100" s="211"/>
      <c r="I100" s="211"/>
      <c r="J100" s="211"/>
      <c r="K100" s="9"/>
      <c r="L100" s="211" t="s">
        <v>102</v>
      </c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37">
        <f>'SO 701_006c - Konstrukce'!J34</f>
        <v>0</v>
      </c>
      <c r="AH100" s="238"/>
      <c r="AI100" s="238"/>
      <c r="AJ100" s="238"/>
      <c r="AK100" s="238"/>
      <c r="AL100" s="238"/>
      <c r="AM100" s="238"/>
      <c r="AN100" s="237">
        <f t="shared" si="0"/>
        <v>0</v>
      </c>
      <c r="AO100" s="238"/>
      <c r="AP100" s="238"/>
      <c r="AQ100" s="84" t="s">
        <v>89</v>
      </c>
      <c r="AR100" s="48"/>
      <c r="AS100" s="85">
        <v>0</v>
      </c>
      <c r="AT100" s="86">
        <f t="shared" si="1"/>
        <v>0</v>
      </c>
      <c r="AU100" s="87">
        <f>'SO 701_006c - Konstrukce'!P128</f>
        <v>0</v>
      </c>
      <c r="AV100" s="86">
        <f>'SO 701_006c - Konstrukce'!J37</f>
        <v>0</v>
      </c>
      <c r="AW100" s="86">
        <f>'SO 701_006c - Konstrukce'!J38</f>
        <v>0</v>
      </c>
      <c r="AX100" s="86">
        <f>'SO 701_006c - Konstrukce'!J39</f>
        <v>0</v>
      </c>
      <c r="AY100" s="86">
        <f>'SO 701_006c - Konstrukce'!J40</f>
        <v>0</v>
      </c>
      <c r="AZ100" s="86">
        <f>'SO 701_006c - Konstrukce'!F37</f>
        <v>0</v>
      </c>
      <c r="BA100" s="86">
        <f>'SO 701_006c - Konstrukce'!F38</f>
        <v>0</v>
      </c>
      <c r="BB100" s="86">
        <f>'SO 701_006c - Konstrukce'!F39</f>
        <v>0</v>
      </c>
      <c r="BC100" s="86">
        <f>'SO 701_006c - Konstrukce'!F40</f>
        <v>0</v>
      </c>
      <c r="BD100" s="88">
        <f>'SO 701_006c - Konstrukce'!F41</f>
        <v>0</v>
      </c>
      <c r="BT100" s="25" t="s">
        <v>96</v>
      </c>
      <c r="BV100" s="25" t="s">
        <v>78</v>
      </c>
      <c r="BW100" s="25" t="s">
        <v>103</v>
      </c>
      <c r="BX100" s="25" t="s">
        <v>93</v>
      </c>
      <c r="CL100" s="25" t="s">
        <v>1</v>
      </c>
    </row>
    <row r="101" spans="1:91" s="3" customFormat="1" ht="23.25" customHeight="1">
      <c r="A101" s="83" t="s">
        <v>86</v>
      </c>
      <c r="B101" s="48"/>
      <c r="C101" s="9"/>
      <c r="D101" s="9"/>
      <c r="E101" s="9"/>
      <c r="F101" s="211" t="s">
        <v>104</v>
      </c>
      <c r="G101" s="211"/>
      <c r="H101" s="211"/>
      <c r="I101" s="211"/>
      <c r="J101" s="211"/>
      <c r="K101" s="9"/>
      <c r="L101" s="211" t="s">
        <v>105</v>
      </c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37">
        <f>'SO 701_006d - Střídače a ...'!J34</f>
        <v>0</v>
      </c>
      <c r="AH101" s="238"/>
      <c r="AI101" s="238"/>
      <c r="AJ101" s="238"/>
      <c r="AK101" s="238"/>
      <c r="AL101" s="238"/>
      <c r="AM101" s="238"/>
      <c r="AN101" s="237">
        <f t="shared" si="0"/>
        <v>0</v>
      </c>
      <c r="AO101" s="238"/>
      <c r="AP101" s="238"/>
      <c r="AQ101" s="84" t="s">
        <v>89</v>
      </c>
      <c r="AR101" s="48"/>
      <c r="AS101" s="85">
        <v>0</v>
      </c>
      <c r="AT101" s="86">
        <f t="shared" si="1"/>
        <v>0</v>
      </c>
      <c r="AU101" s="87">
        <f>'SO 701_006d - Střídače a ...'!P128</f>
        <v>0</v>
      </c>
      <c r="AV101" s="86">
        <f>'SO 701_006d - Střídače a ...'!J37</f>
        <v>0</v>
      </c>
      <c r="AW101" s="86">
        <f>'SO 701_006d - Střídače a ...'!J38</f>
        <v>0</v>
      </c>
      <c r="AX101" s="86">
        <f>'SO 701_006d - Střídače a ...'!J39</f>
        <v>0</v>
      </c>
      <c r="AY101" s="86">
        <f>'SO 701_006d - Střídače a ...'!J40</f>
        <v>0</v>
      </c>
      <c r="AZ101" s="86">
        <f>'SO 701_006d - Střídače a ...'!F37</f>
        <v>0</v>
      </c>
      <c r="BA101" s="86">
        <f>'SO 701_006d - Střídače a ...'!F38</f>
        <v>0</v>
      </c>
      <c r="BB101" s="86">
        <f>'SO 701_006d - Střídače a ...'!F39</f>
        <v>0</v>
      </c>
      <c r="BC101" s="86">
        <f>'SO 701_006d - Střídače a ...'!F40</f>
        <v>0</v>
      </c>
      <c r="BD101" s="88">
        <f>'SO 701_006d - Střídače a ...'!F41</f>
        <v>0</v>
      </c>
      <c r="BT101" s="25" t="s">
        <v>96</v>
      </c>
      <c r="BV101" s="25" t="s">
        <v>78</v>
      </c>
      <c r="BW101" s="25" t="s">
        <v>106</v>
      </c>
      <c r="BX101" s="25" t="s">
        <v>93</v>
      </c>
      <c r="CL101" s="25" t="s">
        <v>1</v>
      </c>
    </row>
    <row r="102" spans="1:91" s="3" customFormat="1" ht="23.25" customHeight="1">
      <c r="A102" s="83" t="s">
        <v>86</v>
      </c>
      <c r="B102" s="48"/>
      <c r="C102" s="9"/>
      <c r="D102" s="9"/>
      <c r="E102" s="9"/>
      <c r="F102" s="211" t="s">
        <v>107</v>
      </c>
      <c r="G102" s="211"/>
      <c r="H102" s="211"/>
      <c r="I102" s="211"/>
      <c r="J102" s="211"/>
      <c r="K102" s="9"/>
      <c r="L102" s="211" t="s">
        <v>108</v>
      </c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37">
        <f>'SO 701_006e - VRN'!J34</f>
        <v>0</v>
      </c>
      <c r="AH102" s="238"/>
      <c r="AI102" s="238"/>
      <c r="AJ102" s="238"/>
      <c r="AK102" s="238"/>
      <c r="AL102" s="238"/>
      <c r="AM102" s="238"/>
      <c r="AN102" s="237">
        <f t="shared" si="0"/>
        <v>0</v>
      </c>
      <c r="AO102" s="238"/>
      <c r="AP102" s="238"/>
      <c r="AQ102" s="84" t="s">
        <v>89</v>
      </c>
      <c r="AR102" s="48"/>
      <c r="AS102" s="85">
        <v>0</v>
      </c>
      <c r="AT102" s="86">
        <f t="shared" si="1"/>
        <v>0</v>
      </c>
      <c r="AU102" s="87">
        <f>'SO 701_006e - VRN'!P127</f>
        <v>0</v>
      </c>
      <c r="AV102" s="86">
        <f>'SO 701_006e - VRN'!J37</f>
        <v>0</v>
      </c>
      <c r="AW102" s="86">
        <f>'SO 701_006e - VRN'!J38</f>
        <v>0</v>
      </c>
      <c r="AX102" s="86">
        <f>'SO 701_006e - VRN'!J39</f>
        <v>0</v>
      </c>
      <c r="AY102" s="86">
        <f>'SO 701_006e - VRN'!J40</f>
        <v>0</v>
      </c>
      <c r="AZ102" s="86">
        <f>'SO 701_006e - VRN'!F37</f>
        <v>0</v>
      </c>
      <c r="BA102" s="86">
        <f>'SO 701_006e - VRN'!F38</f>
        <v>0</v>
      </c>
      <c r="BB102" s="86">
        <f>'SO 701_006e - VRN'!F39</f>
        <v>0</v>
      </c>
      <c r="BC102" s="86">
        <f>'SO 701_006e - VRN'!F40</f>
        <v>0</v>
      </c>
      <c r="BD102" s="88">
        <f>'SO 701_006e - VRN'!F41</f>
        <v>0</v>
      </c>
      <c r="BT102" s="25" t="s">
        <v>96</v>
      </c>
      <c r="BV102" s="25" t="s">
        <v>78</v>
      </c>
      <c r="BW102" s="25" t="s">
        <v>109</v>
      </c>
      <c r="BX102" s="25" t="s">
        <v>93</v>
      </c>
      <c r="CL102" s="25" t="s">
        <v>1</v>
      </c>
    </row>
    <row r="103" spans="1:91" s="3" customFormat="1" ht="23.25" customHeight="1">
      <c r="A103" s="83" t="s">
        <v>86</v>
      </c>
      <c r="B103" s="48"/>
      <c r="C103" s="9"/>
      <c r="D103" s="9"/>
      <c r="E103" s="211" t="s">
        <v>110</v>
      </c>
      <c r="F103" s="211"/>
      <c r="G103" s="211"/>
      <c r="H103" s="211"/>
      <c r="I103" s="211"/>
      <c r="J103" s="9"/>
      <c r="K103" s="211" t="s">
        <v>111</v>
      </c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37">
        <f>'SO 701_C - Stínění - upla...'!J32</f>
        <v>0</v>
      </c>
      <c r="AH103" s="238"/>
      <c r="AI103" s="238"/>
      <c r="AJ103" s="238"/>
      <c r="AK103" s="238"/>
      <c r="AL103" s="238"/>
      <c r="AM103" s="238"/>
      <c r="AN103" s="237">
        <f t="shared" si="0"/>
        <v>0</v>
      </c>
      <c r="AO103" s="238"/>
      <c r="AP103" s="238"/>
      <c r="AQ103" s="84" t="s">
        <v>89</v>
      </c>
      <c r="AR103" s="48"/>
      <c r="AS103" s="85">
        <v>0</v>
      </c>
      <c r="AT103" s="86">
        <f t="shared" si="1"/>
        <v>0</v>
      </c>
      <c r="AU103" s="87">
        <f>'SO 701_C - Stínění - upla...'!P122</f>
        <v>0</v>
      </c>
      <c r="AV103" s="86">
        <f>'SO 701_C - Stínění - upla...'!J35</f>
        <v>0</v>
      </c>
      <c r="AW103" s="86">
        <f>'SO 701_C - Stínění - upla...'!J36</f>
        <v>0</v>
      </c>
      <c r="AX103" s="86">
        <f>'SO 701_C - Stínění - upla...'!J37</f>
        <v>0</v>
      </c>
      <c r="AY103" s="86">
        <f>'SO 701_C - Stínění - upla...'!J38</f>
        <v>0</v>
      </c>
      <c r="AZ103" s="86">
        <f>'SO 701_C - Stínění - upla...'!F35</f>
        <v>0</v>
      </c>
      <c r="BA103" s="86">
        <f>'SO 701_C - Stínění - upla...'!F36</f>
        <v>0</v>
      </c>
      <c r="BB103" s="86">
        <f>'SO 701_C - Stínění - upla...'!F37</f>
        <v>0</v>
      </c>
      <c r="BC103" s="86">
        <f>'SO 701_C - Stínění - upla...'!F38</f>
        <v>0</v>
      </c>
      <c r="BD103" s="88">
        <f>'SO 701_C - Stínění - upla...'!F39</f>
        <v>0</v>
      </c>
      <c r="BT103" s="25" t="s">
        <v>85</v>
      </c>
      <c r="BV103" s="25" t="s">
        <v>78</v>
      </c>
      <c r="BW103" s="25" t="s">
        <v>112</v>
      </c>
      <c r="BX103" s="25" t="s">
        <v>84</v>
      </c>
      <c r="CL103" s="25" t="s">
        <v>1</v>
      </c>
    </row>
    <row r="104" spans="1:91" s="6" customFormat="1" ht="16.5" customHeight="1">
      <c r="B104" s="74"/>
      <c r="C104" s="75"/>
      <c r="D104" s="210" t="s">
        <v>113</v>
      </c>
      <c r="E104" s="210"/>
      <c r="F104" s="210"/>
      <c r="G104" s="210"/>
      <c r="H104" s="210"/>
      <c r="I104" s="76"/>
      <c r="J104" s="210" t="s">
        <v>114</v>
      </c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35">
        <f>ROUND(SUM(AG105:AG111),2)</f>
        <v>0</v>
      </c>
      <c r="AH104" s="236"/>
      <c r="AI104" s="236"/>
      <c r="AJ104" s="236"/>
      <c r="AK104" s="236"/>
      <c r="AL104" s="236"/>
      <c r="AM104" s="236"/>
      <c r="AN104" s="243">
        <f t="shared" si="0"/>
        <v>0</v>
      </c>
      <c r="AO104" s="236"/>
      <c r="AP104" s="236"/>
      <c r="AQ104" s="77" t="s">
        <v>82</v>
      </c>
      <c r="AR104" s="74"/>
      <c r="AS104" s="78">
        <f>ROUND(SUM(AS105:AS111),2)</f>
        <v>0</v>
      </c>
      <c r="AT104" s="79">
        <f t="shared" si="1"/>
        <v>0</v>
      </c>
      <c r="AU104" s="80">
        <f>ROUND(SUM(AU105:AU111),5)</f>
        <v>0</v>
      </c>
      <c r="AV104" s="79">
        <f>ROUND(AZ104*L29,2)</f>
        <v>0</v>
      </c>
      <c r="AW104" s="79">
        <f>ROUND(BA104*L30,2)</f>
        <v>0</v>
      </c>
      <c r="AX104" s="79">
        <f>ROUND(BB104*L29,2)</f>
        <v>0</v>
      </c>
      <c r="AY104" s="79">
        <f>ROUND(BC104*L30,2)</f>
        <v>0</v>
      </c>
      <c r="AZ104" s="79">
        <f>ROUND(SUM(AZ105:AZ111),2)</f>
        <v>0</v>
      </c>
      <c r="BA104" s="79">
        <f>ROUND(SUM(BA105:BA111),2)</f>
        <v>0</v>
      </c>
      <c r="BB104" s="79">
        <f>ROUND(SUM(BB105:BB111),2)</f>
        <v>0</v>
      </c>
      <c r="BC104" s="79">
        <f>ROUND(SUM(BC105:BC111),2)</f>
        <v>0</v>
      </c>
      <c r="BD104" s="81">
        <f>ROUND(SUM(BD105:BD111),2)</f>
        <v>0</v>
      </c>
      <c r="BS104" s="82" t="s">
        <v>75</v>
      </c>
      <c r="BT104" s="82" t="s">
        <v>83</v>
      </c>
      <c r="BU104" s="82" t="s">
        <v>77</v>
      </c>
      <c r="BV104" s="82" t="s">
        <v>78</v>
      </c>
      <c r="BW104" s="82" t="s">
        <v>115</v>
      </c>
      <c r="BX104" s="82" t="s">
        <v>5</v>
      </c>
      <c r="CL104" s="82" t="s">
        <v>1</v>
      </c>
      <c r="CM104" s="82" t="s">
        <v>85</v>
      </c>
    </row>
    <row r="105" spans="1:91" s="3" customFormat="1" ht="23.25" customHeight="1">
      <c r="A105" s="83" t="s">
        <v>86</v>
      </c>
      <c r="B105" s="48"/>
      <c r="C105" s="9"/>
      <c r="D105" s="9"/>
      <c r="E105" s="211" t="s">
        <v>116</v>
      </c>
      <c r="F105" s="211"/>
      <c r="G105" s="211"/>
      <c r="H105" s="211"/>
      <c r="I105" s="211"/>
      <c r="J105" s="9"/>
      <c r="K105" s="211" t="s">
        <v>117</v>
      </c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37">
        <f>'SO 701_000 - Stavební čás...'!J32</f>
        <v>0</v>
      </c>
      <c r="AH105" s="238"/>
      <c r="AI105" s="238"/>
      <c r="AJ105" s="238"/>
      <c r="AK105" s="238"/>
      <c r="AL105" s="238"/>
      <c r="AM105" s="238"/>
      <c r="AN105" s="237">
        <f t="shared" si="0"/>
        <v>0</v>
      </c>
      <c r="AO105" s="238"/>
      <c r="AP105" s="238"/>
      <c r="AQ105" s="84" t="s">
        <v>89</v>
      </c>
      <c r="AR105" s="48"/>
      <c r="AS105" s="85">
        <v>0</v>
      </c>
      <c r="AT105" s="86">
        <f t="shared" si="1"/>
        <v>0</v>
      </c>
      <c r="AU105" s="87">
        <f>'SO 701_000 - Stavební čás...'!P147</f>
        <v>0</v>
      </c>
      <c r="AV105" s="86">
        <f>'SO 701_000 - Stavební čás...'!J35</f>
        <v>0</v>
      </c>
      <c r="AW105" s="86">
        <f>'SO 701_000 - Stavební čás...'!J36</f>
        <v>0</v>
      </c>
      <c r="AX105" s="86">
        <f>'SO 701_000 - Stavební čás...'!J37</f>
        <v>0</v>
      </c>
      <c r="AY105" s="86">
        <f>'SO 701_000 - Stavební čás...'!J38</f>
        <v>0</v>
      </c>
      <c r="AZ105" s="86">
        <f>'SO 701_000 - Stavební čás...'!F35</f>
        <v>0</v>
      </c>
      <c r="BA105" s="86">
        <f>'SO 701_000 - Stavební čás...'!F36</f>
        <v>0</v>
      </c>
      <c r="BB105" s="86">
        <f>'SO 701_000 - Stavební čás...'!F37</f>
        <v>0</v>
      </c>
      <c r="BC105" s="86">
        <f>'SO 701_000 - Stavební čás...'!F38</f>
        <v>0</v>
      </c>
      <c r="BD105" s="88">
        <f>'SO 701_000 - Stavební čás...'!F39</f>
        <v>0</v>
      </c>
      <c r="BT105" s="25" t="s">
        <v>85</v>
      </c>
      <c r="BV105" s="25" t="s">
        <v>78</v>
      </c>
      <c r="BW105" s="25" t="s">
        <v>118</v>
      </c>
      <c r="BX105" s="25" t="s">
        <v>115</v>
      </c>
      <c r="CL105" s="25" t="s">
        <v>1</v>
      </c>
    </row>
    <row r="106" spans="1:91" s="3" customFormat="1" ht="23.25" customHeight="1">
      <c r="A106" s="83" t="s">
        <v>86</v>
      </c>
      <c r="B106" s="48"/>
      <c r="C106" s="9"/>
      <c r="D106" s="9"/>
      <c r="E106" s="211" t="s">
        <v>119</v>
      </c>
      <c r="F106" s="211"/>
      <c r="G106" s="211"/>
      <c r="H106" s="211"/>
      <c r="I106" s="211"/>
      <c r="J106" s="9"/>
      <c r="K106" s="211" t="s">
        <v>120</v>
      </c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37">
        <f>'SO 701_001 - Slaboproud -...'!J32</f>
        <v>0</v>
      </c>
      <c r="AH106" s="238"/>
      <c r="AI106" s="238"/>
      <c r="AJ106" s="238"/>
      <c r="AK106" s="238"/>
      <c r="AL106" s="238"/>
      <c r="AM106" s="238"/>
      <c r="AN106" s="237">
        <f t="shared" si="0"/>
        <v>0</v>
      </c>
      <c r="AO106" s="238"/>
      <c r="AP106" s="238"/>
      <c r="AQ106" s="84" t="s">
        <v>89</v>
      </c>
      <c r="AR106" s="48"/>
      <c r="AS106" s="85">
        <v>0</v>
      </c>
      <c r="AT106" s="86">
        <f t="shared" si="1"/>
        <v>0</v>
      </c>
      <c r="AU106" s="87">
        <f>'SO 701_001 - Slaboproud -...'!P125</f>
        <v>0</v>
      </c>
      <c r="AV106" s="86">
        <f>'SO 701_001 - Slaboproud -...'!J35</f>
        <v>0</v>
      </c>
      <c r="AW106" s="86">
        <f>'SO 701_001 - Slaboproud -...'!J36</f>
        <v>0</v>
      </c>
      <c r="AX106" s="86">
        <f>'SO 701_001 - Slaboproud -...'!J37</f>
        <v>0</v>
      </c>
      <c r="AY106" s="86">
        <f>'SO 701_001 - Slaboproud -...'!J38</f>
        <v>0</v>
      </c>
      <c r="AZ106" s="86">
        <f>'SO 701_001 - Slaboproud -...'!F35</f>
        <v>0</v>
      </c>
      <c r="BA106" s="86">
        <f>'SO 701_001 - Slaboproud -...'!F36</f>
        <v>0</v>
      </c>
      <c r="BB106" s="86">
        <f>'SO 701_001 - Slaboproud -...'!F37</f>
        <v>0</v>
      </c>
      <c r="BC106" s="86">
        <f>'SO 701_001 - Slaboproud -...'!F38</f>
        <v>0</v>
      </c>
      <c r="BD106" s="88">
        <f>'SO 701_001 - Slaboproud -...'!F39</f>
        <v>0</v>
      </c>
      <c r="BT106" s="25" t="s">
        <v>85</v>
      </c>
      <c r="BV106" s="25" t="s">
        <v>78</v>
      </c>
      <c r="BW106" s="25" t="s">
        <v>121</v>
      </c>
      <c r="BX106" s="25" t="s">
        <v>115</v>
      </c>
      <c r="CL106" s="25" t="s">
        <v>1</v>
      </c>
    </row>
    <row r="107" spans="1:91" s="3" customFormat="1" ht="23.25" customHeight="1">
      <c r="A107" s="83" t="s">
        <v>86</v>
      </c>
      <c r="B107" s="48"/>
      <c r="C107" s="9"/>
      <c r="D107" s="9"/>
      <c r="E107" s="211" t="s">
        <v>122</v>
      </c>
      <c r="F107" s="211"/>
      <c r="G107" s="211"/>
      <c r="H107" s="211"/>
      <c r="I107" s="211"/>
      <c r="J107" s="9"/>
      <c r="K107" s="211" t="s">
        <v>123</v>
      </c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37">
        <f>'SO 701_002 - Silnoproud  ...'!J32</f>
        <v>0</v>
      </c>
      <c r="AH107" s="238"/>
      <c r="AI107" s="238"/>
      <c r="AJ107" s="238"/>
      <c r="AK107" s="238"/>
      <c r="AL107" s="238"/>
      <c r="AM107" s="238"/>
      <c r="AN107" s="237">
        <f t="shared" si="0"/>
        <v>0</v>
      </c>
      <c r="AO107" s="238"/>
      <c r="AP107" s="238"/>
      <c r="AQ107" s="84" t="s">
        <v>89</v>
      </c>
      <c r="AR107" s="48"/>
      <c r="AS107" s="85">
        <v>0</v>
      </c>
      <c r="AT107" s="86">
        <f t="shared" si="1"/>
        <v>0</v>
      </c>
      <c r="AU107" s="87">
        <f>'SO 701_002 - Silnoproud  ...'!P128</f>
        <v>0</v>
      </c>
      <c r="AV107" s="86">
        <f>'SO 701_002 - Silnoproud  ...'!J35</f>
        <v>0</v>
      </c>
      <c r="AW107" s="86">
        <f>'SO 701_002 - Silnoproud  ...'!J36</f>
        <v>0</v>
      </c>
      <c r="AX107" s="86">
        <f>'SO 701_002 - Silnoproud  ...'!J37</f>
        <v>0</v>
      </c>
      <c r="AY107" s="86">
        <f>'SO 701_002 - Silnoproud  ...'!J38</f>
        <v>0</v>
      </c>
      <c r="AZ107" s="86">
        <f>'SO 701_002 - Silnoproud  ...'!F35</f>
        <v>0</v>
      </c>
      <c r="BA107" s="86">
        <f>'SO 701_002 - Silnoproud  ...'!F36</f>
        <v>0</v>
      </c>
      <c r="BB107" s="86">
        <f>'SO 701_002 - Silnoproud  ...'!F37</f>
        <v>0</v>
      </c>
      <c r="BC107" s="86">
        <f>'SO 701_002 - Silnoproud  ...'!F38</f>
        <v>0</v>
      </c>
      <c r="BD107" s="88">
        <f>'SO 701_002 - Silnoproud  ...'!F39</f>
        <v>0</v>
      </c>
      <c r="BT107" s="25" t="s">
        <v>85</v>
      </c>
      <c r="BV107" s="25" t="s">
        <v>78</v>
      </c>
      <c r="BW107" s="25" t="s">
        <v>124</v>
      </c>
      <c r="BX107" s="25" t="s">
        <v>115</v>
      </c>
      <c r="CL107" s="25" t="s">
        <v>1</v>
      </c>
    </row>
    <row r="108" spans="1:91" s="3" customFormat="1" ht="23.25" customHeight="1">
      <c r="A108" s="83" t="s">
        <v>86</v>
      </c>
      <c r="B108" s="48"/>
      <c r="C108" s="9"/>
      <c r="D108" s="9"/>
      <c r="E108" s="211" t="s">
        <v>125</v>
      </c>
      <c r="F108" s="211"/>
      <c r="G108" s="211"/>
      <c r="H108" s="211"/>
      <c r="I108" s="211"/>
      <c r="J108" s="9"/>
      <c r="K108" s="211" t="s">
        <v>126</v>
      </c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37">
        <f>'SO 701_004 - Gastro - buf...'!J32</f>
        <v>0</v>
      </c>
      <c r="AH108" s="238"/>
      <c r="AI108" s="238"/>
      <c r="AJ108" s="238"/>
      <c r="AK108" s="238"/>
      <c r="AL108" s="238"/>
      <c r="AM108" s="238"/>
      <c r="AN108" s="237">
        <f t="shared" si="0"/>
        <v>0</v>
      </c>
      <c r="AO108" s="238"/>
      <c r="AP108" s="238"/>
      <c r="AQ108" s="84" t="s">
        <v>89</v>
      </c>
      <c r="AR108" s="48"/>
      <c r="AS108" s="85">
        <v>0</v>
      </c>
      <c r="AT108" s="86">
        <f t="shared" si="1"/>
        <v>0</v>
      </c>
      <c r="AU108" s="87">
        <f>'SO 701_004 - Gastro - buf...'!P120</f>
        <v>0</v>
      </c>
      <c r="AV108" s="86">
        <f>'SO 701_004 - Gastro - buf...'!J35</f>
        <v>0</v>
      </c>
      <c r="AW108" s="86">
        <f>'SO 701_004 - Gastro - buf...'!J36</f>
        <v>0</v>
      </c>
      <c r="AX108" s="86">
        <f>'SO 701_004 - Gastro - buf...'!J37</f>
        <v>0</v>
      </c>
      <c r="AY108" s="86">
        <f>'SO 701_004 - Gastro - buf...'!J38</f>
        <v>0</v>
      </c>
      <c r="AZ108" s="86">
        <f>'SO 701_004 - Gastro - buf...'!F35</f>
        <v>0</v>
      </c>
      <c r="BA108" s="86">
        <f>'SO 701_004 - Gastro - buf...'!F36</f>
        <v>0</v>
      </c>
      <c r="BB108" s="86">
        <f>'SO 701_004 - Gastro - buf...'!F37</f>
        <v>0</v>
      </c>
      <c r="BC108" s="86">
        <f>'SO 701_004 - Gastro - buf...'!F38</f>
        <v>0</v>
      </c>
      <c r="BD108" s="88">
        <f>'SO 701_004 - Gastro - buf...'!F39</f>
        <v>0</v>
      </c>
      <c r="BT108" s="25" t="s">
        <v>85</v>
      </c>
      <c r="BV108" s="25" t="s">
        <v>78</v>
      </c>
      <c r="BW108" s="25" t="s">
        <v>127</v>
      </c>
      <c r="BX108" s="25" t="s">
        <v>115</v>
      </c>
      <c r="CL108" s="25" t="s">
        <v>1</v>
      </c>
    </row>
    <row r="109" spans="1:91" s="3" customFormat="1" ht="23.25" customHeight="1">
      <c r="A109" s="83" t="s">
        <v>86</v>
      </c>
      <c r="B109" s="48"/>
      <c r="C109" s="9"/>
      <c r="D109" s="9"/>
      <c r="E109" s="211" t="s">
        <v>128</v>
      </c>
      <c r="F109" s="211"/>
      <c r="G109" s="211"/>
      <c r="H109" s="211"/>
      <c r="I109" s="211"/>
      <c r="J109" s="9"/>
      <c r="K109" s="211" t="s">
        <v>129</v>
      </c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37">
        <f>'SO 701_005 - ZTI vč. příp...'!J32</f>
        <v>0</v>
      </c>
      <c r="AH109" s="238"/>
      <c r="AI109" s="238"/>
      <c r="AJ109" s="238"/>
      <c r="AK109" s="238"/>
      <c r="AL109" s="238"/>
      <c r="AM109" s="238"/>
      <c r="AN109" s="237">
        <f t="shared" si="0"/>
        <v>0</v>
      </c>
      <c r="AO109" s="238"/>
      <c r="AP109" s="238"/>
      <c r="AQ109" s="84" t="s">
        <v>89</v>
      </c>
      <c r="AR109" s="48"/>
      <c r="AS109" s="85">
        <v>0</v>
      </c>
      <c r="AT109" s="86">
        <f t="shared" si="1"/>
        <v>0</v>
      </c>
      <c r="AU109" s="87">
        <f>'SO 701_005 - ZTI vč. příp...'!P138</f>
        <v>0</v>
      </c>
      <c r="AV109" s="86">
        <f>'SO 701_005 - ZTI vč. příp...'!J35</f>
        <v>0</v>
      </c>
      <c r="AW109" s="86">
        <f>'SO 701_005 - ZTI vč. příp...'!J36</f>
        <v>0</v>
      </c>
      <c r="AX109" s="86">
        <f>'SO 701_005 - ZTI vč. příp...'!J37</f>
        <v>0</v>
      </c>
      <c r="AY109" s="86">
        <f>'SO 701_005 - ZTI vč. příp...'!J38</f>
        <v>0</v>
      </c>
      <c r="AZ109" s="86">
        <f>'SO 701_005 - ZTI vč. příp...'!F35</f>
        <v>0</v>
      </c>
      <c r="BA109" s="86">
        <f>'SO 701_005 - ZTI vč. příp...'!F36</f>
        <v>0</v>
      </c>
      <c r="BB109" s="86">
        <f>'SO 701_005 - ZTI vč. příp...'!F37</f>
        <v>0</v>
      </c>
      <c r="BC109" s="86">
        <f>'SO 701_005 - ZTI vč. příp...'!F38</f>
        <v>0</v>
      </c>
      <c r="BD109" s="88">
        <f>'SO 701_005 - ZTI vč. příp...'!F39</f>
        <v>0</v>
      </c>
      <c r="BT109" s="25" t="s">
        <v>85</v>
      </c>
      <c r="BV109" s="25" t="s">
        <v>78</v>
      </c>
      <c r="BW109" s="25" t="s">
        <v>130</v>
      </c>
      <c r="BX109" s="25" t="s">
        <v>115</v>
      </c>
      <c r="CL109" s="25" t="s">
        <v>1</v>
      </c>
    </row>
    <row r="110" spans="1:91" s="3" customFormat="1" ht="23.25" customHeight="1">
      <c r="A110" s="83" t="s">
        <v>86</v>
      </c>
      <c r="B110" s="48"/>
      <c r="C110" s="9"/>
      <c r="D110" s="9"/>
      <c r="E110" s="211" t="s">
        <v>131</v>
      </c>
      <c r="F110" s="211"/>
      <c r="G110" s="211"/>
      <c r="H110" s="211"/>
      <c r="I110" s="211"/>
      <c r="J110" s="9"/>
      <c r="K110" s="211" t="s">
        <v>132</v>
      </c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37">
        <f>'SO 701_006 - VZT  - neupl...'!J32</f>
        <v>0</v>
      </c>
      <c r="AH110" s="238"/>
      <c r="AI110" s="238"/>
      <c r="AJ110" s="238"/>
      <c r="AK110" s="238"/>
      <c r="AL110" s="238"/>
      <c r="AM110" s="238"/>
      <c r="AN110" s="237">
        <f t="shared" si="0"/>
        <v>0</v>
      </c>
      <c r="AO110" s="238"/>
      <c r="AP110" s="238"/>
      <c r="AQ110" s="84" t="s">
        <v>89</v>
      </c>
      <c r="AR110" s="48"/>
      <c r="AS110" s="85">
        <v>0</v>
      </c>
      <c r="AT110" s="86">
        <f t="shared" si="1"/>
        <v>0</v>
      </c>
      <c r="AU110" s="87">
        <f>'SO 701_006 - VZT  - neupl...'!P126</f>
        <v>0</v>
      </c>
      <c r="AV110" s="86">
        <f>'SO 701_006 - VZT  - neupl...'!J35</f>
        <v>0</v>
      </c>
      <c r="AW110" s="86">
        <f>'SO 701_006 - VZT  - neupl...'!J36</f>
        <v>0</v>
      </c>
      <c r="AX110" s="86">
        <f>'SO 701_006 - VZT  - neupl...'!J37</f>
        <v>0</v>
      </c>
      <c r="AY110" s="86">
        <f>'SO 701_006 - VZT  - neupl...'!J38</f>
        <v>0</v>
      </c>
      <c r="AZ110" s="86">
        <f>'SO 701_006 - VZT  - neupl...'!F35</f>
        <v>0</v>
      </c>
      <c r="BA110" s="86">
        <f>'SO 701_006 - VZT  - neupl...'!F36</f>
        <v>0</v>
      </c>
      <c r="BB110" s="86">
        <f>'SO 701_006 - VZT  - neupl...'!F37</f>
        <v>0</v>
      </c>
      <c r="BC110" s="86">
        <f>'SO 701_006 - VZT  - neupl...'!F38</f>
        <v>0</v>
      </c>
      <c r="BD110" s="88">
        <f>'SO 701_006 - VZT  - neupl...'!F39</f>
        <v>0</v>
      </c>
      <c r="BT110" s="25" t="s">
        <v>85</v>
      </c>
      <c r="BV110" s="25" t="s">
        <v>78</v>
      </c>
      <c r="BW110" s="25" t="s">
        <v>133</v>
      </c>
      <c r="BX110" s="25" t="s">
        <v>115</v>
      </c>
      <c r="CL110" s="25" t="s">
        <v>1</v>
      </c>
    </row>
    <row r="111" spans="1:91" s="3" customFormat="1" ht="16.5" customHeight="1">
      <c r="A111" s="83" t="s">
        <v>86</v>
      </c>
      <c r="B111" s="48"/>
      <c r="C111" s="9"/>
      <c r="D111" s="9"/>
      <c r="E111" s="211" t="s">
        <v>134</v>
      </c>
      <c r="F111" s="211"/>
      <c r="G111" s="211"/>
      <c r="H111" s="211"/>
      <c r="I111" s="211"/>
      <c r="J111" s="9"/>
      <c r="K111" s="211" t="s">
        <v>135</v>
      </c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37">
        <f>'SO 909 - VRN - neuplatnit...'!J32</f>
        <v>0</v>
      </c>
      <c r="AH111" s="238"/>
      <c r="AI111" s="238"/>
      <c r="AJ111" s="238"/>
      <c r="AK111" s="238"/>
      <c r="AL111" s="238"/>
      <c r="AM111" s="238"/>
      <c r="AN111" s="237">
        <f t="shared" si="0"/>
        <v>0</v>
      </c>
      <c r="AO111" s="238"/>
      <c r="AP111" s="238"/>
      <c r="AQ111" s="84" t="s">
        <v>89</v>
      </c>
      <c r="AR111" s="48"/>
      <c r="AS111" s="89">
        <v>0</v>
      </c>
      <c r="AT111" s="90">
        <f t="shared" si="1"/>
        <v>0</v>
      </c>
      <c r="AU111" s="91">
        <f>'SO 909 - VRN - neuplatnit...'!P124</f>
        <v>0</v>
      </c>
      <c r="AV111" s="90">
        <f>'SO 909 - VRN - neuplatnit...'!J35</f>
        <v>0</v>
      </c>
      <c r="AW111" s="90">
        <f>'SO 909 - VRN - neuplatnit...'!J36</f>
        <v>0</v>
      </c>
      <c r="AX111" s="90">
        <f>'SO 909 - VRN - neuplatnit...'!J37</f>
        <v>0</v>
      </c>
      <c r="AY111" s="90">
        <f>'SO 909 - VRN - neuplatnit...'!J38</f>
        <v>0</v>
      </c>
      <c r="AZ111" s="90">
        <f>'SO 909 - VRN - neuplatnit...'!F35</f>
        <v>0</v>
      </c>
      <c r="BA111" s="90">
        <f>'SO 909 - VRN - neuplatnit...'!F36</f>
        <v>0</v>
      </c>
      <c r="BB111" s="90">
        <f>'SO 909 - VRN - neuplatnit...'!F37</f>
        <v>0</v>
      </c>
      <c r="BC111" s="90">
        <f>'SO 909 - VRN - neuplatnit...'!F38</f>
        <v>0</v>
      </c>
      <c r="BD111" s="92">
        <f>'SO 909 - VRN - neuplatnit...'!F39</f>
        <v>0</v>
      </c>
      <c r="BT111" s="25" t="s">
        <v>85</v>
      </c>
      <c r="BV111" s="25" t="s">
        <v>78</v>
      </c>
      <c r="BW111" s="25" t="s">
        <v>136</v>
      </c>
      <c r="BX111" s="25" t="s">
        <v>115</v>
      </c>
      <c r="CL111" s="25" t="s">
        <v>1</v>
      </c>
    </row>
    <row r="112" spans="1:91" s="1" customFormat="1" ht="30" customHeight="1">
      <c r="B112" s="32"/>
      <c r="AR112" s="32"/>
    </row>
    <row r="113" spans="2:44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32"/>
    </row>
  </sheetData>
  <sheetProtection algorithmName="SHA-512" hashValue="kKVaOBZZ/AkssTGYRYCJ4lP0O+/QxaW/4yFCSiLOqSYCPkNHI8P6rd9H72w6ghi707NCCbp3QEUXvoLWdvpdBQ==" saltValue="7MHKsqNz/ZtNVvkxDAJCNVi1UXbEutUCNoiuLOATULVyvuX5h+YeCJ64sxiNr8IQFMh8AaXf4ZZZhgO+M1w5eg==" spinCount="100000" sheet="1" objects="1" scenarios="1" formatColumns="0" formatRows="0"/>
  <mergeCells count="106">
    <mergeCell ref="AN109:AP109"/>
    <mergeCell ref="AG109:AM109"/>
    <mergeCell ref="AN110:AP110"/>
    <mergeCell ref="AG110:AM110"/>
    <mergeCell ref="AN111:AP111"/>
    <mergeCell ref="AG111:AM111"/>
    <mergeCell ref="AG94:AM94"/>
    <mergeCell ref="AN94:AP94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2:AP102"/>
    <mergeCell ref="AN98:AP98"/>
    <mergeCell ref="AN101:AP101"/>
    <mergeCell ref="AN100:AP100"/>
    <mergeCell ref="AN95:AP95"/>
    <mergeCell ref="AN99:AP99"/>
    <mergeCell ref="AN96:AP96"/>
    <mergeCell ref="AN97:AP97"/>
    <mergeCell ref="AN92:AP92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E109:I109"/>
    <mergeCell ref="K109:AF109"/>
    <mergeCell ref="E110:I110"/>
    <mergeCell ref="K110:AF110"/>
    <mergeCell ref="E111:I111"/>
    <mergeCell ref="K111:AF11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92:AM92"/>
    <mergeCell ref="AG104:AM104"/>
    <mergeCell ref="AG98:AM98"/>
    <mergeCell ref="AG96:AM96"/>
    <mergeCell ref="AG103:AM103"/>
    <mergeCell ref="AG99:AM99"/>
    <mergeCell ref="AG97:AM97"/>
    <mergeCell ref="AG95:AM95"/>
    <mergeCell ref="AG100:AM100"/>
    <mergeCell ref="AG102:AM102"/>
    <mergeCell ref="AG101:AM101"/>
    <mergeCell ref="AM89:AP89"/>
    <mergeCell ref="AM90:AP90"/>
    <mergeCell ref="AM87:AN87"/>
    <mergeCell ref="AN103:AP103"/>
    <mergeCell ref="C92:G92"/>
    <mergeCell ref="D95:H95"/>
    <mergeCell ref="D104:H104"/>
    <mergeCell ref="E103:I103"/>
    <mergeCell ref="E96:I96"/>
    <mergeCell ref="E97:I97"/>
    <mergeCell ref="F102:J102"/>
    <mergeCell ref="F101:J101"/>
    <mergeCell ref="F100:J100"/>
    <mergeCell ref="F99:J99"/>
    <mergeCell ref="F98:J98"/>
    <mergeCell ref="I92:AF92"/>
    <mergeCell ref="J95:AF95"/>
    <mergeCell ref="J104:AF104"/>
    <mergeCell ref="K97:AF97"/>
    <mergeCell ref="K96:AF96"/>
    <mergeCell ref="K103:AF103"/>
    <mergeCell ref="L100:AF100"/>
    <mergeCell ref="L101:AF101"/>
    <mergeCell ref="L102:AF102"/>
    <mergeCell ref="L99:AF99"/>
    <mergeCell ref="L98:AF98"/>
  </mergeCells>
  <hyperlinks>
    <hyperlink ref="A96" location="'SO 701_A - Stavební část,...'!C2" display="/" xr:uid="{00000000-0004-0000-0000-000000000000}"/>
    <hyperlink ref="A98" location="'SO 701_006a - AC část'!C2" display="/" xr:uid="{00000000-0004-0000-0000-000001000000}"/>
    <hyperlink ref="A99" location="'SO 701_006b - DC část'!C2" display="/" xr:uid="{00000000-0004-0000-0000-000002000000}"/>
    <hyperlink ref="A100" location="'SO 701_006c - Konstrukce'!C2" display="/" xr:uid="{00000000-0004-0000-0000-000003000000}"/>
    <hyperlink ref="A101" location="'SO 701_006d - Střídače a ...'!C2" display="/" xr:uid="{00000000-0004-0000-0000-000004000000}"/>
    <hyperlink ref="A102" location="'SO 701_006e - VRN'!C2" display="/" xr:uid="{00000000-0004-0000-0000-000005000000}"/>
    <hyperlink ref="A103" location="'SO 701_C - Stínění - upla...'!C2" display="/" xr:uid="{00000000-0004-0000-0000-000006000000}"/>
    <hyperlink ref="A105" location="'SO 701_000 - Stavební čás...'!C2" display="/" xr:uid="{00000000-0004-0000-0000-000007000000}"/>
    <hyperlink ref="A106" location="'SO 701_001 - Slaboproud -...'!C2" display="/" xr:uid="{00000000-0004-0000-0000-000008000000}"/>
    <hyperlink ref="A107" location="'SO 701_002 - Silnoproud  ...'!C2" display="/" xr:uid="{00000000-0004-0000-0000-000009000000}"/>
    <hyperlink ref="A108" location="'SO 701_004 - Gastro - buf...'!C2" display="/" xr:uid="{00000000-0004-0000-0000-00000A000000}"/>
    <hyperlink ref="A109" location="'SO 701_005 - ZTI vč. příp...'!C2" display="/" xr:uid="{00000000-0004-0000-0000-00000B000000}"/>
    <hyperlink ref="A110" location="'SO 701_006 - VZT  - neupl...'!C2" display="/" xr:uid="{00000000-0004-0000-0000-00000C000000}"/>
    <hyperlink ref="A111" location="'SO 909 - VRN - neuplatnit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139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30" customHeight="1">
      <c r="B11" s="32"/>
      <c r="E11" s="213" t="s">
        <v>141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ROUND((SUM(BE136:BE641)),  2)</f>
        <v>0</v>
      </c>
      <c r="I35" s="96">
        <v>0.21</v>
      </c>
      <c r="J35" s="86">
        <f>ROUND(((SUM(BE136:BE641))*I35),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ROUND((SUM(BF136:BF641)),  2)</f>
        <v>0</v>
      </c>
      <c r="I36" s="96">
        <v>0.12</v>
      </c>
      <c r="J36" s="86">
        <f>ROUND(((SUM(BF136:BF641))*I36),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ROUND((SUM(BG136:BG641)),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ROUND((SUM(BH136:BH641)),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ROUND((SUM(BI136:BI641)),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139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30" customHeight="1">
      <c r="B89" s="32"/>
      <c r="E89" s="213" t="str">
        <f>E11</f>
        <v>SO 701_A - Stavební část, obálka budovy - 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J136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147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customHeight="1">
      <c r="B100" s="112"/>
      <c r="D100" s="113" t="s">
        <v>148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9.899999999999999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19.899999999999999" customHeight="1">
      <c r="B102" s="112"/>
      <c r="D102" s="113" t="s">
        <v>150</v>
      </c>
      <c r="E102" s="114"/>
      <c r="F102" s="114"/>
      <c r="G102" s="114"/>
      <c r="H102" s="114"/>
      <c r="I102" s="114"/>
      <c r="J102" s="115">
        <f>J326</f>
        <v>0</v>
      </c>
      <c r="L102" s="112"/>
    </row>
    <row r="103" spans="2:47" s="9" customFormat="1" ht="19.899999999999999" customHeight="1">
      <c r="B103" s="112"/>
      <c r="D103" s="113" t="s">
        <v>151</v>
      </c>
      <c r="E103" s="114"/>
      <c r="F103" s="114"/>
      <c r="G103" s="114"/>
      <c r="H103" s="114"/>
      <c r="I103" s="114"/>
      <c r="J103" s="115">
        <f>J390</f>
        <v>0</v>
      </c>
      <c r="L103" s="112"/>
    </row>
    <row r="104" spans="2:47" s="9" customFormat="1" ht="19.899999999999999" customHeight="1">
      <c r="B104" s="112"/>
      <c r="D104" s="113" t="s">
        <v>152</v>
      </c>
      <c r="E104" s="114"/>
      <c r="F104" s="114"/>
      <c r="G104" s="114"/>
      <c r="H104" s="114"/>
      <c r="I104" s="114"/>
      <c r="J104" s="115">
        <f>J411</f>
        <v>0</v>
      </c>
      <c r="L104" s="112"/>
    </row>
    <row r="105" spans="2:47" s="8" customFormat="1" ht="24.95" customHeight="1">
      <c r="B105" s="108"/>
      <c r="D105" s="109" t="s">
        <v>153</v>
      </c>
      <c r="E105" s="110"/>
      <c r="F105" s="110"/>
      <c r="G105" s="110"/>
      <c r="H105" s="110"/>
      <c r="I105" s="110"/>
      <c r="J105" s="111">
        <f>J413</f>
        <v>0</v>
      </c>
      <c r="L105" s="108"/>
    </row>
    <row r="106" spans="2:47" s="9" customFormat="1" ht="19.899999999999999" customHeight="1">
      <c r="B106" s="112"/>
      <c r="D106" s="113" t="s">
        <v>154</v>
      </c>
      <c r="E106" s="114"/>
      <c r="F106" s="114"/>
      <c r="G106" s="114"/>
      <c r="H106" s="114"/>
      <c r="I106" s="114"/>
      <c r="J106" s="115">
        <f>J414</f>
        <v>0</v>
      </c>
      <c r="L106" s="112"/>
    </row>
    <row r="107" spans="2:47" s="9" customFormat="1" ht="19.899999999999999" customHeight="1">
      <c r="B107" s="112"/>
      <c r="D107" s="113" t="s">
        <v>155</v>
      </c>
      <c r="E107" s="114"/>
      <c r="F107" s="114"/>
      <c r="G107" s="114"/>
      <c r="H107" s="114"/>
      <c r="I107" s="114"/>
      <c r="J107" s="115">
        <f>J457</f>
        <v>0</v>
      </c>
      <c r="L107" s="112"/>
    </row>
    <row r="108" spans="2:47" s="9" customFormat="1" ht="19.899999999999999" customHeight="1">
      <c r="B108" s="112"/>
      <c r="D108" s="113" t="s">
        <v>156</v>
      </c>
      <c r="E108" s="114"/>
      <c r="F108" s="114"/>
      <c r="G108" s="114"/>
      <c r="H108" s="114"/>
      <c r="I108" s="114"/>
      <c r="J108" s="115">
        <f>J477</f>
        <v>0</v>
      </c>
      <c r="L108" s="112"/>
    </row>
    <row r="109" spans="2:47" s="9" customFormat="1" ht="19.899999999999999" customHeight="1">
      <c r="B109" s="112"/>
      <c r="D109" s="113" t="s">
        <v>157</v>
      </c>
      <c r="E109" s="114"/>
      <c r="F109" s="114"/>
      <c r="G109" s="114"/>
      <c r="H109" s="114"/>
      <c r="I109" s="114"/>
      <c r="J109" s="115">
        <f>J521</f>
        <v>0</v>
      </c>
      <c r="L109" s="112"/>
    </row>
    <row r="110" spans="2:47" s="9" customFormat="1" ht="19.899999999999999" customHeight="1">
      <c r="B110" s="112"/>
      <c r="D110" s="113" t="s">
        <v>158</v>
      </c>
      <c r="E110" s="114"/>
      <c r="F110" s="114"/>
      <c r="G110" s="114"/>
      <c r="H110" s="114"/>
      <c r="I110" s="114"/>
      <c r="J110" s="115">
        <f>J534</f>
        <v>0</v>
      </c>
      <c r="L110" s="112"/>
    </row>
    <row r="111" spans="2:47" s="9" customFormat="1" ht="19.899999999999999" customHeight="1">
      <c r="B111" s="112"/>
      <c r="D111" s="113" t="s">
        <v>159</v>
      </c>
      <c r="E111" s="114"/>
      <c r="F111" s="114"/>
      <c r="G111" s="114"/>
      <c r="H111" s="114"/>
      <c r="I111" s="114"/>
      <c r="J111" s="115">
        <f>J571</f>
        <v>0</v>
      </c>
      <c r="L111" s="112"/>
    </row>
    <row r="112" spans="2:47" s="9" customFormat="1" ht="19.899999999999999" customHeight="1">
      <c r="B112" s="112"/>
      <c r="D112" s="113" t="s">
        <v>160</v>
      </c>
      <c r="E112" s="114"/>
      <c r="F112" s="114"/>
      <c r="G112" s="114"/>
      <c r="H112" s="114"/>
      <c r="I112" s="114"/>
      <c r="J112" s="115">
        <f>J623</f>
        <v>0</v>
      </c>
      <c r="L112" s="112"/>
    </row>
    <row r="113" spans="2:12" s="9" customFormat="1" ht="19.899999999999999" customHeight="1">
      <c r="B113" s="112"/>
      <c r="D113" s="113" t="s">
        <v>161</v>
      </c>
      <c r="E113" s="114"/>
      <c r="F113" s="114"/>
      <c r="G113" s="114"/>
      <c r="H113" s="114"/>
      <c r="I113" s="114"/>
      <c r="J113" s="115">
        <f>J627</f>
        <v>0</v>
      </c>
      <c r="L113" s="112"/>
    </row>
    <row r="114" spans="2:12" s="9" customFormat="1" ht="19.899999999999999" customHeight="1">
      <c r="B114" s="112"/>
      <c r="D114" s="113" t="s">
        <v>162</v>
      </c>
      <c r="E114" s="114"/>
      <c r="F114" s="114"/>
      <c r="G114" s="114"/>
      <c r="H114" s="114"/>
      <c r="I114" s="114"/>
      <c r="J114" s="115">
        <f>J636</f>
        <v>0</v>
      </c>
      <c r="L114" s="112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163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51" t="str">
        <f>E7</f>
        <v>Nemocnice Varnsdorf - administrativní budova</v>
      </c>
      <c r="F124" s="252"/>
      <c r="G124" s="252"/>
      <c r="H124" s="252"/>
      <c r="L124" s="32"/>
    </row>
    <row r="125" spans="2:12" ht="12" customHeight="1">
      <c r="B125" s="20"/>
      <c r="C125" s="27" t="s">
        <v>138</v>
      </c>
      <c r="L125" s="20"/>
    </row>
    <row r="126" spans="2:12" s="1" customFormat="1" ht="16.5" customHeight="1">
      <c r="B126" s="32"/>
      <c r="E126" s="251" t="s">
        <v>139</v>
      </c>
      <c r="F126" s="253"/>
      <c r="G126" s="253"/>
      <c r="H126" s="253"/>
      <c r="L126" s="32"/>
    </row>
    <row r="127" spans="2:12" s="1" customFormat="1" ht="12" customHeight="1">
      <c r="B127" s="32"/>
      <c r="C127" s="27" t="s">
        <v>140</v>
      </c>
      <c r="L127" s="32"/>
    </row>
    <row r="128" spans="2:12" s="1" customFormat="1" ht="30" customHeight="1">
      <c r="B128" s="32"/>
      <c r="E128" s="213" t="str">
        <f>E11</f>
        <v>SO 701_A - Stavební část, obálka budovy - uplatnitelné náklady</v>
      </c>
      <c r="F128" s="253"/>
      <c r="G128" s="253"/>
      <c r="H128" s="253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F14</f>
        <v>Varnsdorf</v>
      </c>
      <c r="I130" s="27" t="s">
        <v>22</v>
      </c>
      <c r="J130" s="52" t="str">
        <f>IF(J14="","",J14)</f>
        <v>2. 9. 2024</v>
      </c>
      <c r="L130" s="32"/>
    </row>
    <row r="131" spans="2:65" s="1" customFormat="1" ht="6.95" customHeight="1">
      <c r="B131" s="32"/>
      <c r="L131" s="32"/>
    </row>
    <row r="132" spans="2:65" s="1" customFormat="1" ht="25.7" customHeight="1">
      <c r="B132" s="32"/>
      <c r="C132" s="27" t="s">
        <v>24</v>
      </c>
      <c r="F132" s="25" t="str">
        <f>E17</f>
        <v>Nemocnice Varnsdorf</v>
      </c>
      <c r="I132" s="27" t="s">
        <v>30</v>
      </c>
      <c r="J132" s="30" t="str">
        <f>E23</f>
        <v>ForWood - Ing. Václav Jára</v>
      </c>
      <c r="L132" s="32"/>
    </row>
    <row r="133" spans="2:65" s="1" customFormat="1" ht="15.2" customHeight="1">
      <c r="B133" s="32"/>
      <c r="C133" s="27" t="s">
        <v>28</v>
      </c>
      <c r="F133" s="25" t="str">
        <f>IF(E20="","",E20)</f>
        <v>Vyplň údaj</v>
      </c>
      <c r="I133" s="27" t="s">
        <v>33</v>
      </c>
      <c r="J133" s="30" t="str">
        <f>E26</f>
        <v>Bc. Zuzana Kosáková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164</v>
      </c>
      <c r="D135" s="118" t="s">
        <v>61</v>
      </c>
      <c r="E135" s="118" t="s">
        <v>57</v>
      </c>
      <c r="F135" s="118" t="s">
        <v>58</v>
      </c>
      <c r="G135" s="118" t="s">
        <v>165</v>
      </c>
      <c r="H135" s="118" t="s">
        <v>166</v>
      </c>
      <c r="I135" s="118" t="s">
        <v>167</v>
      </c>
      <c r="J135" s="118" t="s">
        <v>144</v>
      </c>
      <c r="K135" s="119" t="s">
        <v>168</v>
      </c>
      <c r="L135" s="116"/>
      <c r="M135" s="59" t="s">
        <v>1</v>
      </c>
      <c r="N135" s="60" t="s">
        <v>40</v>
      </c>
      <c r="O135" s="60" t="s">
        <v>169</v>
      </c>
      <c r="P135" s="60" t="s">
        <v>170</v>
      </c>
      <c r="Q135" s="60" t="s">
        <v>171</v>
      </c>
      <c r="R135" s="60" t="s">
        <v>172</v>
      </c>
      <c r="S135" s="60" t="s">
        <v>173</v>
      </c>
      <c r="T135" s="61" t="s">
        <v>174</v>
      </c>
    </row>
    <row r="136" spans="2:65" s="1" customFormat="1" ht="22.9" customHeight="1">
      <c r="B136" s="32"/>
      <c r="C136" s="64" t="s">
        <v>175</v>
      </c>
      <c r="J136" s="120">
        <f>BK136</f>
        <v>0</v>
      </c>
      <c r="L136" s="32"/>
      <c r="M136" s="62"/>
      <c r="N136" s="53"/>
      <c r="O136" s="53"/>
      <c r="P136" s="121">
        <f>P137+P413</f>
        <v>0</v>
      </c>
      <c r="Q136" s="53"/>
      <c r="R136" s="121">
        <f>R137+R413</f>
        <v>60.953535063370296</v>
      </c>
      <c r="S136" s="53"/>
      <c r="T136" s="122">
        <f>T137+T413</f>
        <v>54.439628599999999</v>
      </c>
      <c r="AT136" s="17" t="s">
        <v>75</v>
      </c>
      <c r="AU136" s="17" t="s">
        <v>146</v>
      </c>
      <c r="BK136" s="123">
        <f>BK137+BK413</f>
        <v>0</v>
      </c>
    </row>
    <row r="137" spans="2:65" s="11" customFormat="1" ht="25.9" customHeight="1">
      <c r="B137" s="124"/>
      <c r="D137" s="125" t="s">
        <v>75</v>
      </c>
      <c r="E137" s="126" t="s">
        <v>176</v>
      </c>
      <c r="F137" s="126" t="s">
        <v>177</v>
      </c>
      <c r="I137" s="127"/>
      <c r="J137" s="128">
        <f>BK137</f>
        <v>0</v>
      </c>
      <c r="L137" s="124"/>
      <c r="M137" s="129"/>
      <c r="P137" s="130">
        <f>P138+P145+P326+P390+P411</f>
        <v>0</v>
      </c>
      <c r="R137" s="130">
        <f>R138+R145+R326+R390+R411</f>
        <v>43.739014895650293</v>
      </c>
      <c r="T137" s="131">
        <f>T138+T145+T326+T390+T411</f>
        <v>45.354517000000001</v>
      </c>
      <c r="AR137" s="125" t="s">
        <v>83</v>
      </c>
      <c r="AT137" s="132" t="s">
        <v>75</v>
      </c>
      <c r="AU137" s="132" t="s">
        <v>76</v>
      </c>
      <c r="AY137" s="125" t="s">
        <v>178</v>
      </c>
      <c r="BK137" s="133">
        <f>BK138+BK145+BK326+BK390+BK411</f>
        <v>0</v>
      </c>
    </row>
    <row r="138" spans="2:65" s="11" customFormat="1" ht="22.9" customHeight="1">
      <c r="B138" s="124"/>
      <c r="D138" s="125" t="s">
        <v>75</v>
      </c>
      <c r="E138" s="134" t="s">
        <v>83</v>
      </c>
      <c r="F138" s="134" t="s">
        <v>179</v>
      </c>
      <c r="I138" s="127"/>
      <c r="J138" s="135">
        <f>BK138</f>
        <v>0</v>
      </c>
      <c r="L138" s="124"/>
      <c r="M138" s="129"/>
      <c r="P138" s="130">
        <f>SUM(P139:P144)</f>
        <v>0</v>
      </c>
      <c r="R138" s="130">
        <f>SUM(R139:R144)</f>
        <v>0</v>
      </c>
      <c r="T138" s="131">
        <f>SUM(T139:T144)</f>
        <v>0</v>
      </c>
      <c r="AR138" s="125" t="s">
        <v>83</v>
      </c>
      <c r="AT138" s="132" t="s">
        <v>75</v>
      </c>
      <c r="AU138" s="132" t="s">
        <v>83</v>
      </c>
      <c r="AY138" s="125" t="s">
        <v>178</v>
      </c>
      <c r="BK138" s="133">
        <f>SUM(BK139:BK144)</f>
        <v>0</v>
      </c>
    </row>
    <row r="139" spans="2:65" s="1" customFormat="1" ht="33" customHeight="1">
      <c r="B139" s="32"/>
      <c r="C139" s="136" t="s">
        <v>83</v>
      </c>
      <c r="D139" s="136" t="s">
        <v>180</v>
      </c>
      <c r="E139" s="137" t="s">
        <v>181</v>
      </c>
      <c r="F139" s="138" t="s">
        <v>182</v>
      </c>
      <c r="G139" s="139" t="s">
        <v>183</v>
      </c>
      <c r="H139" s="140">
        <v>8.4250000000000007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184</v>
      </c>
      <c r="AT139" s="147" t="s">
        <v>180</v>
      </c>
      <c r="AU139" s="147" t="s">
        <v>85</v>
      </c>
      <c r="AY139" s="17" t="s">
        <v>178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83</v>
      </c>
      <c r="BK139" s="148">
        <f>ROUND(I139*H139,2)</f>
        <v>0</v>
      </c>
      <c r="BL139" s="17" t="s">
        <v>184</v>
      </c>
      <c r="BM139" s="147" t="s">
        <v>185</v>
      </c>
    </row>
    <row r="140" spans="2:65" s="12" customFormat="1" ht="11.25">
      <c r="B140" s="149"/>
      <c r="D140" s="150" t="s">
        <v>186</v>
      </c>
      <c r="E140" s="151" t="s">
        <v>1</v>
      </c>
      <c r="F140" s="152" t="s">
        <v>187</v>
      </c>
      <c r="H140" s="153">
        <v>8.4250000000000007</v>
      </c>
      <c r="I140" s="154"/>
      <c r="L140" s="149"/>
      <c r="M140" s="155"/>
      <c r="T140" s="156"/>
      <c r="AT140" s="151" t="s">
        <v>186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178</v>
      </c>
    </row>
    <row r="141" spans="2:65" s="1" customFormat="1" ht="33" customHeight="1">
      <c r="B141" s="32"/>
      <c r="C141" s="136" t="s">
        <v>85</v>
      </c>
      <c r="D141" s="136" t="s">
        <v>180</v>
      </c>
      <c r="E141" s="137" t="s">
        <v>188</v>
      </c>
      <c r="F141" s="138" t="s">
        <v>189</v>
      </c>
      <c r="G141" s="139" t="s">
        <v>183</v>
      </c>
      <c r="H141" s="140">
        <v>33.700000000000003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184</v>
      </c>
      <c r="AT141" s="147" t="s">
        <v>180</v>
      </c>
      <c r="AU141" s="147" t="s">
        <v>85</v>
      </c>
      <c r="AY141" s="17" t="s">
        <v>178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83</v>
      </c>
      <c r="BK141" s="148">
        <f>ROUND(I141*H141,2)</f>
        <v>0</v>
      </c>
      <c r="BL141" s="17" t="s">
        <v>184</v>
      </c>
      <c r="BM141" s="147" t="s">
        <v>190</v>
      </c>
    </row>
    <row r="142" spans="2:65" s="12" customFormat="1" ht="11.25">
      <c r="B142" s="149"/>
      <c r="D142" s="150" t="s">
        <v>186</v>
      </c>
      <c r="E142" s="151" t="s">
        <v>1</v>
      </c>
      <c r="F142" s="152" t="s">
        <v>191</v>
      </c>
      <c r="H142" s="153">
        <v>33.700000000000003</v>
      </c>
      <c r="I142" s="154"/>
      <c r="L142" s="149"/>
      <c r="M142" s="155"/>
      <c r="T142" s="156"/>
      <c r="AT142" s="151" t="s">
        <v>186</v>
      </c>
      <c r="AU142" s="151" t="s">
        <v>85</v>
      </c>
      <c r="AV142" s="12" t="s">
        <v>85</v>
      </c>
      <c r="AW142" s="12" t="s">
        <v>32</v>
      </c>
      <c r="AX142" s="12" t="s">
        <v>83</v>
      </c>
      <c r="AY142" s="151" t="s">
        <v>178</v>
      </c>
    </row>
    <row r="143" spans="2:65" s="1" customFormat="1" ht="24.2" customHeight="1">
      <c r="B143" s="32"/>
      <c r="C143" s="136" t="s">
        <v>96</v>
      </c>
      <c r="D143" s="136" t="s">
        <v>180</v>
      </c>
      <c r="E143" s="137" t="s">
        <v>192</v>
      </c>
      <c r="F143" s="138" t="s">
        <v>193</v>
      </c>
      <c r="G143" s="139" t="s">
        <v>183</v>
      </c>
      <c r="H143" s="140">
        <v>8.4250000000000007</v>
      </c>
      <c r="I143" s="141"/>
      <c r="J143" s="142">
        <f>ROUND(I143*H143,2)</f>
        <v>0</v>
      </c>
      <c r="K143" s="138" t="s">
        <v>194</v>
      </c>
      <c r="L143" s="32"/>
      <c r="M143" s="143" t="s">
        <v>1</v>
      </c>
      <c r="N143" s="144" t="s">
        <v>41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184</v>
      </c>
      <c r="AT143" s="147" t="s">
        <v>180</v>
      </c>
      <c r="AU143" s="147" t="s">
        <v>85</v>
      </c>
      <c r="AY143" s="17" t="s">
        <v>178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83</v>
      </c>
      <c r="BK143" s="148">
        <f>ROUND(I143*H143,2)</f>
        <v>0</v>
      </c>
      <c r="BL143" s="17" t="s">
        <v>184</v>
      </c>
      <c r="BM143" s="147" t="s">
        <v>195</v>
      </c>
    </row>
    <row r="144" spans="2:65" s="1" customFormat="1" ht="24.2" customHeight="1">
      <c r="B144" s="32"/>
      <c r="C144" s="136" t="s">
        <v>184</v>
      </c>
      <c r="D144" s="136" t="s">
        <v>180</v>
      </c>
      <c r="E144" s="137" t="s">
        <v>196</v>
      </c>
      <c r="F144" s="138" t="s">
        <v>197</v>
      </c>
      <c r="G144" s="139" t="s">
        <v>183</v>
      </c>
      <c r="H144" s="140">
        <v>33.700000000000003</v>
      </c>
      <c r="I144" s="141"/>
      <c r="J144" s="142">
        <f>ROUND(I144*H144,2)</f>
        <v>0</v>
      </c>
      <c r="K144" s="138" t="s">
        <v>194</v>
      </c>
      <c r="L144" s="32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184</v>
      </c>
      <c r="AT144" s="147" t="s">
        <v>180</v>
      </c>
      <c r="AU144" s="147" t="s">
        <v>85</v>
      </c>
      <c r="AY144" s="17" t="s">
        <v>178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83</v>
      </c>
      <c r="BK144" s="148">
        <f>ROUND(I144*H144,2)</f>
        <v>0</v>
      </c>
      <c r="BL144" s="17" t="s">
        <v>184</v>
      </c>
      <c r="BM144" s="147" t="s">
        <v>198</v>
      </c>
    </row>
    <row r="145" spans="2:65" s="11" customFormat="1" ht="22.9" customHeight="1">
      <c r="B145" s="124"/>
      <c r="D145" s="125" t="s">
        <v>75</v>
      </c>
      <c r="E145" s="134" t="s">
        <v>199</v>
      </c>
      <c r="F145" s="134" t="s">
        <v>200</v>
      </c>
      <c r="I145" s="127"/>
      <c r="J145" s="135">
        <f>BK145</f>
        <v>0</v>
      </c>
      <c r="L145" s="124"/>
      <c r="M145" s="129"/>
      <c r="P145" s="130">
        <f>SUM(P146:P325)</f>
        <v>0</v>
      </c>
      <c r="R145" s="130">
        <f>SUM(R146:R325)</f>
        <v>43.693040395650293</v>
      </c>
      <c r="T145" s="131">
        <f>SUM(T146:T325)</f>
        <v>0</v>
      </c>
      <c r="AR145" s="125" t="s">
        <v>83</v>
      </c>
      <c r="AT145" s="132" t="s">
        <v>75</v>
      </c>
      <c r="AU145" s="132" t="s">
        <v>83</v>
      </c>
      <c r="AY145" s="125" t="s">
        <v>178</v>
      </c>
      <c r="BK145" s="133">
        <f>SUM(BK146:BK325)</f>
        <v>0</v>
      </c>
    </row>
    <row r="146" spans="2:65" s="1" customFormat="1" ht="24.2" customHeight="1">
      <c r="B146" s="32"/>
      <c r="C146" s="136" t="s">
        <v>201</v>
      </c>
      <c r="D146" s="136" t="s">
        <v>180</v>
      </c>
      <c r="E146" s="137" t="s">
        <v>202</v>
      </c>
      <c r="F146" s="138" t="s">
        <v>203</v>
      </c>
      <c r="G146" s="139" t="s">
        <v>204</v>
      </c>
      <c r="H146" s="140">
        <v>117.541</v>
      </c>
      <c r="I146" s="141"/>
      <c r="J146" s="142">
        <f>ROUND(I146*H146,2)</f>
        <v>0</v>
      </c>
      <c r="K146" s="138" t="s">
        <v>194</v>
      </c>
      <c r="L146" s="32"/>
      <c r="M146" s="143" t="s">
        <v>1</v>
      </c>
      <c r="N146" s="144" t="s">
        <v>41</v>
      </c>
      <c r="P146" s="145">
        <f>O146*H146</f>
        <v>0</v>
      </c>
      <c r="Q146" s="145">
        <v>3.3579999999999999E-2</v>
      </c>
      <c r="R146" s="145">
        <f>Q146*H146</f>
        <v>3.9470267799999998</v>
      </c>
      <c r="S146" s="145">
        <v>0</v>
      </c>
      <c r="T146" s="146">
        <f>S146*H146</f>
        <v>0</v>
      </c>
      <c r="AR146" s="147" t="s">
        <v>184</v>
      </c>
      <c r="AT146" s="147" t="s">
        <v>180</v>
      </c>
      <c r="AU146" s="147" t="s">
        <v>85</v>
      </c>
      <c r="AY146" s="17" t="s">
        <v>178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83</v>
      </c>
      <c r="BK146" s="148">
        <f>ROUND(I146*H146,2)</f>
        <v>0</v>
      </c>
      <c r="BL146" s="17" t="s">
        <v>184</v>
      </c>
      <c r="BM146" s="147" t="s">
        <v>205</v>
      </c>
    </row>
    <row r="147" spans="2:65" s="12" customFormat="1" ht="11.25">
      <c r="B147" s="149"/>
      <c r="D147" s="150" t="s">
        <v>186</v>
      </c>
      <c r="E147" s="151" t="s">
        <v>1</v>
      </c>
      <c r="F147" s="152" t="s">
        <v>206</v>
      </c>
      <c r="H147" s="153">
        <v>6.0620000000000003</v>
      </c>
      <c r="I147" s="154"/>
      <c r="L147" s="149"/>
      <c r="M147" s="155"/>
      <c r="T147" s="156"/>
      <c r="AT147" s="151" t="s">
        <v>186</v>
      </c>
      <c r="AU147" s="151" t="s">
        <v>85</v>
      </c>
      <c r="AV147" s="12" t="s">
        <v>85</v>
      </c>
      <c r="AW147" s="12" t="s">
        <v>32</v>
      </c>
      <c r="AX147" s="12" t="s">
        <v>76</v>
      </c>
      <c r="AY147" s="151" t="s">
        <v>178</v>
      </c>
    </row>
    <row r="148" spans="2:65" s="12" customFormat="1" ht="11.25">
      <c r="B148" s="149"/>
      <c r="D148" s="150" t="s">
        <v>186</v>
      </c>
      <c r="E148" s="151" t="s">
        <v>1</v>
      </c>
      <c r="F148" s="152" t="s">
        <v>207</v>
      </c>
      <c r="H148" s="153">
        <v>2.5790000000000002</v>
      </c>
      <c r="I148" s="154"/>
      <c r="L148" s="149"/>
      <c r="M148" s="155"/>
      <c r="T148" s="156"/>
      <c r="AT148" s="151" t="s">
        <v>186</v>
      </c>
      <c r="AU148" s="151" t="s">
        <v>85</v>
      </c>
      <c r="AV148" s="12" t="s">
        <v>85</v>
      </c>
      <c r="AW148" s="12" t="s">
        <v>32</v>
      </c>
      <c r="AX148" s="12" t="s">
        <v>76</v>
      </c>
      <c r="AY148" s="151" t="s">
        <v>178</v>
      </c>
    </row>
    <row r="149" spans="2:65" s="12" customFormat="1" ht="11.25">
      <c r="B149" s="149"/>
      <c r="D149" s="150" t="s">
        <v>186</v>
      </c>
      <c r="E149" s="151" t="s">
        <v>1</v>
      </c>
      <c r="F149" s="152" t="s">
        <v>208</v>
      </c>
      <c r="H149" s="153">
        <v>6.548</v>
      </c>
      <c r="I149" s="154"/>
      <c r="L149" s="149"/>
      <c r="M149" s="155"/>
      <c r="T149" s="156"/>
      <c r="AT149" s="151" t="s">
        <v>186</v>
      </c>
      <c r="AU149" s="151" t="s">
        <v>85</v>
      </c>
      <c r="AV149" s="12" t="s">
        <v>85</v>
      </c>
      <c r="AW149" s="12" t="s">
        <v>32</v>
      </c>
      <c r="AX149" s="12" t="s">
        <v>76</v>
      </c>
      <c r="AY149" s="151" t="s">
        <v>178</v>
      </c>
    </row>
    <row r="150" spans="2:65" s="13" customFormat="1" ht="11.25">
      <c r="B150" s="157"/>
      <c r="D150" s="150" t="s">
        <v>186</v>
      </c>
      <c r="E150" s="158" t="s">
        <v>1</v>
      </c>
      <c r="F150" s="159" t="s">
        <v>209</v>
      </c>
      <c r="H150" s="160">
        <v>15.189</v>
      </c>
      <c r="I150" s="161"/>
      <c r="L150" s="157"/>
      <c r="M150" s="162"/>
      <c r="T150" s="163"/>
      <c r="AT150" s="158" t="s">
        <v>186</v>
      </c>
      <c r="AU150" s="158" t="s">
        <v>85</v>
      </c>
      <c r="AV150" s="13" t="s">
        <v>96</v>
      </c>
      <c r="AW150" s="13" t="s">
        <v>32</v>
      </c>
      <c r="AX150" s="13" t="s">
        <v>76</v>
      </c>
      <c r="AY150" s="158" t="s">
        <v>178</v>
      </c>
    </row>
    <row r="151" spans="2:65" s="12" customFormat="1" ht="11.25">
      <c r="B151" s="149"/>
      <c r="D151" s="150" t="s">
        <v>186</v>
      </c>
      <c r="E151" s="151" t="s">
        <v>1</v>
      </c>
      <c r="F151" s="152" t="s">
        <v>210</v>
      </c>
      <c r="H151" s="153">
        <v>10.099</v>
      </c>
      <c r="I151" s="154"/>
      <c r="L151" s="149"/>
      <c r="M151" s="155"/>
      <c r="T151" s="156"/>
      <c r="AT151" s="151" t="s">
        <v>186</v>
      </c>
      <c r="AU151" s="151" t="s">
        <v>85</v>
      </c>
      <c r="AV151" s="12" t="s">
        <v>85</v>
      </c>
      <c r="AW151" s="12" t="s">
        <v>32</v>
      </c>
      <c r="AX151" s="12" t="s">
        <v>76</v>
      </c>
      <c r="AY151" s="151" t="s">
        <v>178</v>
      </c>
    </row>
    <row r="152" spans="2:65" s="12" customFormat="1" ht="11.25">
      <c r="B152" s="149"/>
      <c r="D152" s="150" t="s">
        <v>186</v>
      </c>
      <c r="E152" s="151" t="s">
        <v>1</v>
      </c>
      <c r="F152" s="152" t="s">
        <v>211</v>
      </c>
      <c r="H152" s="153">
        <v>6.298</v>
      </c>
      <c r="I152" s="154"/>
      <c r="L152" s="149"/>
      <c r="M152" s="155"/>
      <c r="T152" s="156"/>
      <c r="AT152" s="151" t="s">
        <v>186</v>
      </c>
      <c r="AU152" s="151" t="s">
        <v>85</v>
      </c>
      <c r="AV152" s="12" t="s">
        <v>85</v>
      </c>
      <c r="AW152" s="12" t="s">
        <v>32</v>
      </c>
      <c r="AX152" s="12" t="s">
        <v>76</v>
      </c>
      <c r="AY152" s="151" t="s">
        <v>178</v>
      </c>
    </row>
    <row r="153" spans="2:65" s="12" customFormat="1" ht="11.25">
      <c r="B153" s="149"/>
      <c r="D153" s="150" t="s">
        <v>186</v>
      </c>
      <c r="E153" s="151" t="s">
        <v>1</v>
      </c>
      <c r="F153" s="152" t="s">
        <v>212</v>
      </c>
      <c r="H153" s="153">
        <v>14.147</v>
      </c>
      <c r="I153" s="154"/>
      <c r="L153" s="149"/>
      <c r="M153" s="155"/>
      <c r="T153" s="156"/>
      <c r="AT153" s="151" t="s">
        <v>186</v>
      </c>
      <c r="AU153" s="151" t="s">
        <v>85</v>
      </c>
      <c r="AV153" s="12" t="s">
        <v>85</v>
      </c>
      <c r="AW153" s="12" t="s">
        <v>32</v>
      </c>
      <c r="AX153" s="12" t="s">
        <v>76</v>
      </c>
      <c r="AY153" s="151" t="s">
        <v>178</v>
      </c>
    </row>
    <row r="154" spans="2:65" s="12" customFormat="1" ht="11.25">
      <c r="B154" s="149"/>
      <c r="D154" s="150" t="s">
        <v>186</v>
      </c>
      <c r="E154" s="151" t="s">
        <v>1</v>
      </c>
      <c r="F154" s="152" t="s">
        <v>213</v>
      </c>
      <c r="H154" s="153">
        <v>18.513999999999999</v>
      </c>
      <c r="I154" s="154"/>
      <c r="L154" s="149"/>
      <c r="M154" s="155"/>
      <c r="T154" s="156"/>
      <c r="AT154" s="151" t="s">
        <v>186</v>
      </c>
      <c r="AU154" s="151" t="s">
        <v>85</v>
      </c>
      <c r="AV154" s="12" t="s">
        <v>85</v>
      </c>
      <c r="AW154" s="12" t="s">
        <v>32</v>
      </c>
      <c r="AX154" s="12" t="s">
        <v>76</v>
      </c>
      <c r="AY154" s="151" t="s">
        <v>178</v>
      </c>
    </row>
    <row r="155" spans="2:65" s="12" customFormat="1" ht="11.25">
      <c r="B155" s="149"/>
      <c r="D155" s="150" t="s">
        <v>186</v>
      </c>
      <c r="E155" s="151" t="s">
        <v>1</v>
      </c>
      <c r="F155" s="152" t="s">
        <v>214</v>
      </c>
      <c r="H155" s="153">
        <v>2.4329999999999998</v>
      </c>
      <c r="I155" s="154"/>
      <c r="L155" s="149"/>
      <c r="M155" s="155"/>
      <c r="T155" s="156"/>
      <c r="AT155" s="151" t="s">
        <v>186</v>
      </c>
      <c r="AU155" s="151" t="s">
        <v>85</v>
      </c>
      <c r="AV155" s="12" t="s">
        <v>85</v>
      </c>
      <c r="AW155" s="12" t="s">
        <v>32</v>
      </c>
      <c r="AX155" s="12" t="s">
        <v>76</v>
      </c>
      <c r="AY155" s="151" t="s">
        <v>178</v>
      </c>
    </row>
    <row r="156" spans="2:65" s="13" customFormat="1" ht="11.25">
      <c r="B156" s="157"/>
      <c r="D156" s="150" t="s">
        <v>186</v>
      </c>
      <c r="E156" s="158" t="s">
        <v>1</v>
      </c>
      <c r="F156" s="159" t="s">
        <v>209</v>
      </c>
      <c r="H156" s="160">
        <v>51.491</v>
      </c>
      <c r="I156" s="161"/>
      <c r="L156" s="157"/>
      <c r="M156" s="162"/>
      <c r="T156" s="163"/>
      <c r="AT156" s="158" t="s">
        <v>186</v>
      </c>
      <c r="AU156" s="158" t="s">
        <v>85</v>
      </c>
      <c r="AV156" s="13" t="s">
        <v>96</v>
      </c>
      <c r="AW156" s="13" t="s">
        <v>32</v>
      </c>
      <c r="AX156" s="13" t="s">
        <v>76</v>
      </c>
      <c r="AY156" s="158" t="s">
        <v>178</v>
      </c>
    </row>
    <row r="157" spans="2:65" s="12" customFormat="1" ht="11.25">
      <c r="B157" s="149"/>
      <c r="D157" s="150" t="s">
        <v>186</v>
      </c>
      <c r="E157" s="151" t="s">
        <v>1</v>
      </c>
      <c r="F157" s="152" t="s">
        <v>215</v>
      </c>
      <c r="H157" s="153">
        <v>44.962000000000003</v>
      </c>
      <c r="I157" s="154"/>
      <c r="L157" s="149"/>
      <c r="M157" s="155"/>
      <c r="T157" s="156"/>
      <c r="AT157" s="151" t="s">
        <v>186</v>
      </c>
      <c r="AU157" s="151" t="s">
        <v>85</v>
      </c>
      <c r="AV157" s="12" t="s">
        <v>85</v>
      </c>
      <c r="AW157" s="12" t="s">
        <v>32</v>
      </c>
      <c r="AX157" s="12" t="s">
        <v>76</v>
      </c>
      <c r="AY157" s="151" t="s">
        <v>178</v>
      </c>
    </row>
    <row r="158" spans="2:65" s="12" customFormat="1" ht="11.25">
      <c r="B158" s="149"/>
      <c r="D158" s="150" t="s">
        <v>186</v>
      </c>
      <c r="E158" s="151" t="s">
        <v>1</v>
      </c>
      <c r="F158" s="152" t="s">
        <v>216</v>
      </c>
      <c r="H158" s="153">
        <v>3.4660000000000002</v>
      </c>
      <c r="I158" s="154"/>
      <c r="L158" s="149"/>
      <c r="M158" s="155"/>
      <c r="T158" s="156"/>
      <c r="AT158" s="151" t="s">
        <v>186</v>
      </c>
      <c r="AU158" s="151" t="s">
        <v>85</v>
      </c>
      <c r="AV158" s="12" t="s">
        <v>85</v>
      </c>
      <c r="AW158" s="12" t="s">
        <v>32</v>
      </c>
      <c r="AX158" s="12" t="s">
        <v>76</v>
      </c>
      <c r="AY158" s="151" t="s">
        <v>178</v>
      </c>
    </row>
    <row r="159" spans="2:65" s="12" customFormat="1" ht="11.25">
      <c r="B159" s="149"/>
      <c r="D159" s="150" t="s">
        <v>186</v>
      </c>
      <c r="E159" s="151" t="s">
        <v>1</v>
      </c>
      <c r="F159" s="152" t="s">
        <v>214</v>
      </c>
      <c r="H159" s="153">
        <v>2.4329999999999998</v>
      </c>
      <c r="I159" s="154"/>
      <c r="L159" s="149"/>
      <c r="M159" s="155"/>
      <c r="T159" s="156"/>
      <c r="AT159" s="151" t="s">
        <v>186</v>
      </c>
      <c r="AU159" s="151" t="s">
        <v>85</v>
      </c>
      <c r="AV159" s="12" t="s">
        <v>85</v>
      </c>
      <c r="AW159" s="12" t="s">
        <v>32</v>
      </c>
      <c r="AX159" s="12" t="s">
        <v>76</v>
      </c>
      <c r="AY159" s="151" t="s">
        <v>178</v>
      </c>
    </row>
    <row r="160" spans="2:65" s="13" customFormat="1" ht="11.25">
      <c r="B160" s="157"/>
      <c r="D160" s="150" t="s">
        <v>186</v>
      </c>
      <c r="E160" s="158" t="s">
        <v>1</v>
      </c>
      <c r="F160" s="159" t="s">
        <v>209</v>
      </c>
      <c r="H160" s="160">
        <v>50.860999999999997</v>
      </c>
      <c r="I160" s="161"/>
      <c r="L160" s="157"/>
      <c r="M160" s="162"/>
      <c r="T160" s="163"/>
      <c r="AT160" s="158" t="s">
        <v>186</v>
      </c>
      <c r="AU160" s="158" t="s">
        <v>85</v>
      </c>
      <c r="AV160" s="13" t="s">
        <v>96</v>
      </c>
      <c r="AW160" s="13" t="s">
        <v>32</v>
      </c>
      <c r="AX160" s="13" t="s">
        <v>76</v>
      </c>
      <c r="AY160" s="158" t="s">
        <v>178</v>
      </c>
    </row>
    <row r="161" spans="2:65" s="14" customFormat="1" ht="11.25">
      <c r="B161" s="164"/>
      <c r="D161" s="150" t="s">
        <v>186</v>
      </c>
      <c r="E161" s="165" t="s">
        <v>1</v>
      </c>
      <c r="F161" s="166" t="s">
        <v>217</v>
      </c>
      <c r="H161" s="167">
        <v>117.541</v>
      </c>
      <c r="I161" s="168"/>
      <c r="L161" s="164"/>
      <c r="M161" s="169"/>
      <c r="T161" s="170"/>
      <c r="AT161" s="165" t="s">
        <v>186</v>
      </c>
      <c r="AU161" s="165" t="s">
        <v>85</v>
      </c>
      <c r="AV161" s="14" t="s">
        <v>184</v>
      </c>
      <c r="AW161" s="14" t="s">
        <v>32</v>
      </c>
      <c r="AX161" s="14" t="s">
        <v>83</v>
      </c>
      <c r="AY161" s="165" t="s">
        <v>178</v>
      </c>
    </row>
    <row r="162" spans="2:65" s="1" customFormat="1" ht="24.2" customHeight="1">
      <c r="B162" s="32"/>
      <c r="C162" s="136" t="s">
        <v>199</v>
      </c>
      <c r="D162" s="136" t="s">
        <v>180</v>
      </c>
      <c r="E162" s="137" t="s">
        <v>218</v>
      </c>
      <c r="F162" s="138" t="s">
        <v>219</v>
      </c>
      <c r="G162" s="139" t="s">
        <v>204</v>
      </c>
      <c r="H162" s="140">
        <v>128.96</v>
      </c>
      <c r="I162" s="141"/>
      <c r="J162" s="142">
        <f>ROUND(I162*H162,2)</f>
        <v>0</v>
      </c>
      <c r="K162" s="138" t="s">
        <v>194</v>
      </c>
      <c r="L162" s="32"/>
      <c r="M162" s="143" t="s">
        <v>1</v>
      </c>
      <c r="N162" s="144" t="s">
        <v>41</v>
      </c>
      <c r="P162" s="145">
        <f>O162*H162</f>
        <v>0</v>
      </c>
      <c r="Q162" s="145">
        <v>2.2000000000000001E-4</v>
      </c>
      <c r="R162" s="145">
        <f>Q162*H162</f>
        <v>2.8371200000000003E-2</v>
      </c>
      <c r="S162" s="145">
        <v>0</v>
      </c>
      <c r="T162" s="146">
        <f>S162*H162</f>
        <v>0</v>
      </c>
      <c r="AR162" s="147" t="s">
        <v>184</v>
      </c>
      <c r="AT162" s="147" t="s">
        <v>180</v>
      </c>
      <c r="AU162" s="147" t="s">
        <v>85</v>
      </c>
      <c r="AY162" s="17" t="s">
        <v>178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83</v>
      </c>
      <c r="BK162" s="148">
        <f>ROUND(I162*H162,2)</f>
        <v>0</v>
      </c>
      <c r="BL162" s="17" t="s">
        <v>184</v>
      </c>
      <c r="BM162" s="147" t="s">
        <v>220</v>
      </c>
    </row>
    <row r="163" spans="2:65" s="15" customFormat="1" ht="11.25">
      <c r="B163" s="171"/>
      <c r="D163" s="150" t="s">
        <v>186</v>
      </c>
      <c r="E163" s="172" t="s">
        <v>1</v>
      </c>
      <c r="F163" s="173" t="s">
        <v>221</v>
      </c>
      <c r="H163" s="172" t="s">
        <v>1</v>
      </c>
      <c r="I163" s="174"/>
      <c r="L163" s="171"/>
      <c r="M163" s="175"/>
      <c r="T163" s="176"/>
      <c r="AT163" s="172" t="s">
        <v>186</v>
      </c>
      <c r="AU163" s="172" t="s">
        <v>85</v>
      </c>
      <c r="AV163" s="15" t="s">
        <v>83</v>
      </c>
      <c r="AW163" s="15" t="s">
        <v>32</v>
      </c>
      <c r="AX163" s="15" t="s">
        <v>76</v>
      </c>
      <c r="AY163" s="172" t="s">
        <v>178</v>
      </c>
    </row>
    <row r="164" spans="2:65" s="12" customFormat="1" ht="11.25">
      <c r="B164" s="149"/>
      <c r="D164" s="150" t="s">
        <v>186</v>
      </c>
      <c r="E164" s="151" t="s">
        <v>1</v>
      </c>
      <c r="F164" s="152" t="s">
        <v>222</v>
      </c>
      <c r="H164" s="153">
        <v>30.57</v>
      </c>
      <c r="I164" s="154"/>
      <c r="L164" s="149"/>
      <c r="M164" s="155"/>
      <c r="T164" s="156"/>
      <c r="AT164" s="151" t="s">
        <v>186</v>
      </c>
      <c r="AU164" s="151" t="s">
        <v>85</v>
      </c>
      <c r="AV164" s="12" t="s">
        <v>85</v>
      </c>
      <c r="AW164" s="12" t="s">
        <v>32</v>
      </c>
      <c r="AX164" s="12" t="s">
        <v>76</v>
      </c>
      <c r="AY164" s="151" t="s">
        <v>178</v>
      </c>
    </row>
    <row r="165" spans="2:65" s="12" customFormat="1" ht="11.25">
      <c r="B165" s="149"/>
      <c r="D165" s="150" t="s">
        <v>186</v>
      </c>
      <c r="E165" s="151" t="s">
        <v>1</v>
      </c>
      <c r="F165" s="152" t="s">
        <v>223</v>
      </c>
      <c r="H165" s="153">
        <v>33.19</v>
      </c>
      <c r="I165" s="154"/>
      <c r="L165" s="149"/>
      <c r="M165" s="155"/>
      <c r="T165" s="156"/>
      <c r="AT165" s="151" t="s">
        <v>186</v>
      </c>
      <c r="AU165" s="151" t="s">
        <v>85</v>
      </c>
      <c r="AV165" s="12" t="s">
        <v>85</v>
      </c>
      <c r="AW165" s="12" t="s">
        <v>32</v>
      </c>
      <c r="AX165" s="12" t="s">
        <v>76</v>
      </c>
      <c r="AY165" s="151" t="s">
        <v>178</v>
      </c>
    </row>
    <row r="166" spans="2:65" s="12" customFormat="1" ht="11.25">
      <c r="B166" s="149"/>
      <c r="D166" s="150" t="s">
        <v>186</v>
      </c>
      <c r="E166" s="151" t="s">
        <v>1</v>
      </c>
      <c r="F166" s="152" t="s">
        <v>224</v>
      </c>
      <c r="H166" s="153">
        <v>6.73</v>
      </c>
      <c r="I166" s="154"/>
      <c r="L166" s="149"/>
      <c r="M166" s="155"/>
      <c r="T166" s="156"/>
      <c r="AT166" s="151" t="s">
        <v>186</v>
      </c>
      <c r="AU166" s="151" t="s">
        <v>85</v>
      </c>
      <c r="AV166" s="12" t="s">
        <v>85</v>
      </c>
      <c r="AW166" s="12" t="s">
        <v>32</v>
      </c>
      <c r="AX166" s="12" t="s">
        <v>76</v>
      </c>
      <c r="AY166" s="151" t="s">
        <v>178</v>
      </c>
    </row>
    <row r="167" spans="2:65" s="12" customFormat="1" ht="11.25">
      <c r="B167" s="149"/>
      <c r="D167" s="150" t="s">
        <v>186</v>
      </c>
      <c r="E167" s="151" t="s">
        <v>1</v>
      </c>
      <c r="F167" s="152" t="s">
        <v>225</v>
      </c>
      <c r="H167" s="153">
        <v>58.47</v>
      </c>
      <c r="I167" s="154"/>
      <c r="L167" s="149"/>
      <c r="M167" s="155"/>
      <c r="T167" s="156"/>
      <c r="AT167" s="151" t="s">
        <v>186</v>
      </c>
      <c r="AU167" s="151" t="s">
        <v>85</v>
      </c>
      <c r="AV167" s="12" t="s">
        <v>85</v>
      </c>
      <c r="AW167" s="12" t="s">
        <v>32</v>
      </c>
      <c r="AX167" s="12" t="s">
        <v>76</v>
      </c>
      <c r="AY167" s="151" t="s">
        <v>178</v>
      </c>
    </row>
    <row r="168" spans="2:65" s="14" customFormat="1" ht="11.25">
      <c r="B168" s="164"/>
      <c r="D168" s="150" t="s">
        <v>186</v>
      </c>
      <c r="E168" s="165" t="s">
        <v>1</v>
      </c>
      <c r="F168" s="166" t="s">
        <v>217</v>
      </c>
      <c r="H168" s="167">
        <v>128.95999999999998</v>
      </c>
      <c r="I168" s="168"/>
      <c r="L168" s="164"/>
      <c r="M168" s="169"/>
      <c r="T168" s="170"/>
      <c r="AT168" s="165" t="s">
        <v>186</v>
      </c>
      <c r="AU168" s="165" t="s">
        <v>85</v>
      </c>
      <c r="AV168" s="14" t="s">
        <v>184</v>
      </c>
      <c r="AW168" s="14" t="s">
        <v>32</v>
      </c>
      <c r="AX168" s="14" t="s">
        <v>83</v>
      </c>
      <c r="AY168" s="165" t="s">
        <v>178</v>
      </c>
    </row>
    <row r="169" spans="2:65" s="1" customFormat="1" ht="37.9" customHeight="1">
      <c r="B169" s="32"/>
      <c r="C169" s="136" t="s">
        <v>226</v>
      </c>
      <c r="D169" s="136" t="s">
        <v>180</v>
      </c>
      <c r="E169" s="137" t="s">
        <v>227</v>
      </c>
      <c r="F169" s="138" t="s">
        <v>228</v>
      </c>
      <c r="G169" s="139" t="s">
        <v>204</v>
      </c>
      <c r="H169" s="140">
        <v>128.96</v>
      </c>
      <c r="I169" s="141"/>
      <c r="J169" s="142">
        <f>ROUND(I169*H169,2)</f>
        <v>0</v>
      </c>
      <c r="K169" s="138" t="s">
        <v>194</v>
      </c>
      <c r="L169" s="32"/>
      <c r="M169" s="143" t="s">
        <v>1</v>
      </c>
      <c r="N169" s="144" t="s">
        <v>41</v>
      </c>
      <c r="P169" s="145">
        <f>O169*H169</f>
        <v>0</v>
      </c>
      <c r="Q169" s="145">
        <v>1.239472E-2</v>
      </c>
      <c r="R169" s="145">
        <f>Q169*H169</f>
        <v>1.5984230912000001</v>
      </c>
      <c r="S169" s="145">
        <v>0</v>
      </c>
      <c r="T169" s="146">
        <f>S169*H169</f>
        <v>0</v>
      </c>
      <c r="AR169" s="147" t="s">
        <v>184</v>
      </c>
      <c r="AT169" s="147" t="s">
        <v>180</v>
      </c>
      <c r="AU169" s="147" t="s">
        <v>85</v>
      </c>
      <c r="AY169" s="17" t="s">
        <v>178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83</v>
      </c>
      <c r="BK169" s="148">
        <f>ROUND(I169*H169,2)</f>
        <v>0</v>
      </c>
      <c r="BL169" s="17" t="s">
        <v>184</v>
      </c>
      <c r="BM169" s="147" t="s">
        <v>229</v>
      </c>
    </row>
    <row r="170" spans="2:65" s="15" customFormat="1" ht="11.25">
      <c r="B170" s="171"/>
      <c r="D170" s="150" t="s">
        <v>186</v>
      </c>
      <c r="E170" s="172" t="s">
        <v>1</v>
      </c>
      <c r="F170" s="173" t="s">
        <v>230</v>
      </c>
      <c r="H170" s="172" t="s">
        <v>1</v>
      </c>
      <c r="I170" s="174"/>
      <c r="L170" s="171"/>
      <c r="M170" s="175"/>
      <c r="T170" s="176"/>
      <c r="AT170" s="172" t="s">
        <v>186</v>
      </c>
      <c r="AU170" s="172" t="s">
        <v>85</v>
      </c>
      <c r="AV170" s="15" t="s">
        <v>83</v>
      </c>
      <c r="AW170" s="15" t="s">
        <v>32</v>
      </c>
      <c r="AX170" s="15" t="s">
        <v>76</v>
      </c>
      <c r="AY170" s="172" t="s">
        <v>178</v>
      </c>
    </row>
    <row r="171" spans="2:65" s="12" customFormat="1" ht="11.25">
      <c r="B171" s="149"/>
      <c r="D171" s="150" t="s">
        <v>186</v>
      </c>
      <c r="E171" s="151" t="s">
        <v>1</v>
      </c>
      <c r="F171" s="152" t="s">
        <v>223</v>
      </c>
      <c r="H171" s="153">
        <v>33.19</v>
      </c>
      <c r="I171" s="154"/>
      <c r="L171" s="149"/>
      <c r="M171" s="155"/>
      <c r="T171" s="156"/>
      <c r="AT171" s="151" t="s">
        <v>186</v>
      </c>
      <c r="AU171" s="151" t="s">
        <v>85</v>
      </c>
      <c r="AV171" s="12" t="s">
        <v>85</v>
      </c>
      <c r="AW171" s="12" t="s">
        <v>32</v>
      </c>
      <c r="AX171" s="12" t="s">
        <v>76</v>
      </c>
      <c r="AY171" s="151" t="s">
        <v>178</v>
      </c>
    </row>
    <row r="172" spans="2:65" s="12" customFormat="1" ht="11.25">
      <c r="B172" s="149"/>
      <c r="D172" s="150" t="s">
        <v>186</v>
      </c>
      <c r="E172" s="151" t="s">
        <v>1</v>
      </c>
      <c r="F172" s="152" t="s">
        <v>224</v>
      </c>
      <c r="H172" s="153">
        <v>6.73</v>
      </c>
      <c r="I172" s="154"/>
      <c r="L172" s="149"/>
      <c r="M172" s="155"/>
      <c r="T172" s="156"/>
      <c r="AT172" s="151" t="s">
        <v>186</v>
      </c>
      <c r="AU172" s="151" t="s">
        <v>85</v>
      </c>
      <c r="AV172" s="12" t="s">
        <v>85</v>
      </c>
      <c r="AW172" s="12" t="s">
        <v>32</v>
      </c>
      <c r="AX172" s="12" t="s">
        <v>76</v>
      </c>
      <c r="AY172" s="151" t="s">
        <v>178</v>
      </c>
    </row>
    <row r="173" spans="2:65" s="12" customFormat="1" ht="11.25">
      <c r="B173" s="149"/>
      <c r="D173" s="150" t="s">
        <v>186</v>
      </c>
      <c r="E173" s="151" t="s">
        <v>1</v>
      </c>
      <c r="F173" s="152" t="s">
        <v>222</v>
      </c>
      <c r="H173" s="153">
        <v>30.57</v>
      </c>
      <c r="I173" s="154"/>
      <c r="L173" s="149"/>
      <c r="M173" s="155"/>
      <c r="T173" s="156"/>
      <c r="AT173" s="151" t="s">
        <v>186</v>
      </c>
      <c r="AU173" s="151" t="s">
        <v>85</v>
      </c>
      <c r="AV173" s="12" t="s">
        <v>85</v>
      </c>
      <c r="AW173" s="12" t="s">
        <v>32</v>
      </c>
      <c r="AX173" s="12" t="s">
        <v>76</v>
      </c>
      <c r="AY173" s="151" t="s">
        <v>178</v>
      </c>
    </row>
    <row r="174" spans="2:65" s="12" customFormat="1" ht="11.25">
      <c r="B174" s="149"/>
      <c r="D174" s="150" t="s">
        <v>186</v>
      </c>
      <c r="E174" s="151" t="s">
        <v>1</v>
      </c>
      <c r="F174" s="152" t="s">
        <v>225</v>
      </c>
      <c r="H174" s="153">
        <v>58.47</v>
      </c>
      <c r="I174" s="154"/>
      <c r="L174" s="149"/>
      <c r="M174" s="155"/>
      <c r="T174" s="156"/>
      <c r="AT174" s="151" t="s">
        <v>186</v>
      </c>
      <c r="AU174" s="151" t="s">
        <v>85</v>
      </c>
      <c r="AV174" s="12" t="s">
        <v>85</v>
      </c>
      <c r="AW174" s="12" t="s">
        <v>32</v>
      </c>
      <c r="AX174" s="12" t="s">
        <v>76</v>
      </c>
      <c r="AY174" s="151" t="s">
        <v>178</v>
      </c>
    </row>
    <row r="175" spans="2:65" s="14" customFormat="1" ht="11.25">
      <c r="B175" s="164"/>
      <c r="D175" s="150" t="s">
        <v>186</v>
      </c>
      <c r="E175" s="165" t="s">
        <v>1</v>
      </c>
      <c r="F175" s="166" t="s">
        <v>217</v>
      </c>
      <c r="H175" s="167">
        <v>128.96</v>
      </c>
      <c r="I175" s="168"/>
      <c r="L175" s="164"/>
      <c r="M175" s="169"/>
      <c r="T175" s="170"/>
      <c r="AT175" s="165" t="s">
        <v>186</v>
      </c>
      <c r="AU175" s="165" t="s">
        <v>85</v>
      </c>
      <c r="AV175" s="14" t="s">
        <v>184</v>
      </c>
      <c r="AW175" s="14" t="s">
        <v>32</v>
      </c>
      <c r="AX175" s="14" t="s">
        <v>83</v>
      </c>
      <c r="AY175" s="165" t="s">
        <v>178</v>
      </c>
    </row>
    <row r="176" spans="2:65" s="1" customFormat="1" ht="24.2" customHeight="1">
      <c r="B176" s="32"/>
      <c r="C176" s="177" t="s">
        <v>231</v>
      </c>
      <c r="D176" s="177" t="s">
        <v>232</v>
      </c>
      <c r="E176" s="178" t="s">
        <v>233</v>
      </c>
      <c r="F176" s="179" t="s">
        <v>234</v>
      </c>
      <c r="G176" s="180" t="s">
        <v>204</v>
      </c>
      <c r="H176" s="181">
        <v>135.40799999999999</v>
      </c>
      <c r="I176" s="182"/>
      <c r="J176" s="183">
        <f>ROUND(I176*H176,2)</f>
        <v>0</v>
      </c>
      <c r="K176" s="179" t="s">
        <v>194</v>
      </c>
      <c r="L176" s="184"/>
      <c r="M176" s="185" t="s">
        <v>1</v>
      </c>
      <c r="N176" s="186" t="s">
        <v>41</v>
      </c>
      <c r="P176" s="145">
        <f>O176*H176</f>
        <v>0</v>
      </c>
      <c r="Q176" s="145">
        <v>1.5E-3</v>
      </c>
      <c r="R176" s="145">
        <f>Q176*H176</f>
        <v>0.20311199999999999</v>
      </c>
      <c r="S176" s="145">
        <v>0</v>
      </c>
      <c r="T176" s="146">
        <f>S176*H176</f>
        <v>0</v>
      </c>
      <c r="AR176" s="147" t="s">
        <v>231</v>
      </c>
      <c r="AT176" s="147" t="s">
        <v>232</v>
      </c>
      <c r="AU176" s="147" t="s">
        <v>85</v>
      </c>
      <c r="AY176" s="17" t="s">
        <v>178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83</v>
      </c>
      <c r="BK176" s="148">
        <f>ROUND(I176*H176,2)</f>
        <v>0</v>
      </c>
      <c r="BL176" s="17" t="s">
        <v>184</v>
      </c>
      <c r="BM176" s="147" t="s">
        <v>235</v>
      </c>
    </row>
    <row r="177" spans="2:65" s="1" customFormat="1" ht="37.9" customHeight="1">
      <c r="B177" s="32"/>
      <c r="C177" s="136" t="s">
        <v>236</v>
      </c>
      <c r="D177" s="136" t="s">
        <v>180</v>
      </c>
      <c r="E177" s="137" t="s">
        <v>237</v>
      </c>
      <c r="F177" s="138" t="s">
        <v>238</v>
      </c>
      <c r="G177" s="139" t="s">
        <v>204</v>
      </c>
      <c r="H177" s="140">
        <v>128.96</v>
      </c>
      <c r="I177" s="141"/>
      <c r="J177" s="142">
        <f>ROUND(I177*H177,2)</f>
        <v>0</v>
      </c>
      <c r="K177" s="138" t="s">
        <v>194</v>
      </c>
      <c r="L177" s="32"/>
      <c r="M177" s="143" t="s">
        <v>1</v>
      </c>
      <c r="N177" s="144" t="s">
        <v>41</v>
      </c>
      <c r="P177" s="145">
        <f>O177*H177</f>
        <v>0</v>
      </c>
      <c r="Q177" s="145">
        <v>1.0060000000000001E-4</v>
      </c>
      <c r="R177" s="145">
        <f>Q177*H177</f>
        <v>1.2973376000000002E-2</v>
      </c>
      <c r="S177" s="145">
        <v>0</v>
      </c>
      <c r="T177" s="146">
        <f>S177*H177</f>
        <v>0</v>
      </c>
      <c r="AR177" s="147" t="s">
        <v>184</v>
      </c>
      <c r="AT177" s="147" t="s">
        <v>180</v>
      </c>
      <c r="AU177" s="147" t="s">
        <v>85</v>
      </c>
      <c r="AY177" s="17" t="s">
        <v>178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83</v>
      </c>
      <c r="BK177" s="148">
        <f>ROUND(I177*H177,2)</f>
        <v>0</v>
      </c>
      <c r="BL177" s="17" t="s">
        <v>184</v>
      </c>
      <c r="BM177" s="147" t="s">
        <v>239</v>
      </c>
    </row>
    <row r="178" spans="2:65" s="15" customFormat="1" ht="11.25">
      <c r="B178" s="171"/>
      <c r="D178" s="150" t="s">
        <v>186</v>
      </c>
      <c r="E178" s="172" t="s">
        <v>1</v>
      </c>
      <c r="F178" s="173" t="s">
        <v>230</v>
      </c>
      <c r="H178" s="172" t="s">
        <v>1</v>
      </c>
      <c r="I178" s="174"/>
      <c r="L178" s="171"/>
      <c r="M178" s="175"/>
      <c r="T178" s="176"/>
      <c r="AT178" s="172" t="s">
        <v>186</v>
      </c>
      <c r="AU178" s="172" t="s">
        <v>85</v>
      </c>
      <c r="AV178" s="15" t="s">
        <v>83</v>
      </c>
      <c r="AW178" s="15" t="s">
        <v>32</v>
      </c>
      <c r="AX178" s="15" t="s">
        <v>76</v>
      </c>
      <c r="AY178" s="172" t="s">
        <v>178</v>
      </c>
    </row>
    <row r="179" spans="2:65" s="12" customFormat="1" ht="11.25">
      <c r="B179" s="149"/>
      <c r="D179" s="150" t="s">
        <v>186</v>
      </c>
      <c r="E179" s="151" t="s">
        <v>1</v>
      </c>
      <c r="F179" s="152" t="s">
        <v>223</v>
      </c>
      <c r="H179" s="153">
        <v>33.19</v>
      </c>
      <c r="I179" s="154"/>
      <c r="L179" s="149"/>
      <c r="M179" s="155"/>
      <c r="T179" s="156"/>
      <c r="AT179" s="151" t="s">
        <v>186</v>
      </c>
      <c r="AU179" s="151" t="s">
        <v>85</v>
      </c>
      <c r="AV179" s="12" t="s">
        <v>85</v>
      </c>
      <c r="AW179" s="12" t="s">
        <v>32</v>
      </c>
      <c r="AX179" s="12" t="s">
        <v>76</v>
      </c>
      <c r="AY179" s="151" t="s">
        <v>178</v>
      </c>
    </row>
    <row r="180" spans="2:65" s="12" customFormat="1" ht="11.25">
      <c r="B180" s="149"/>
      <c r="D180" s="150" t="s">
        <v>186</v>
      </c>
      <c r="E180" s="151" t="s">
        <v>1</v>
      </c>
      <c r="F180" s="152" t="s">
        <v>224</v>
      </c>
      <c r="H180" s="153">
        <v>6.73</v>
      </c>
      <c r="I180" s="154"/>
      <c r="L180" s="149"/>
      <c r="M180" s="155"/>
      <c r="T180" s="156"/>
      <c r="AT180" s="151" t="s">
        <v>186</v>
      </c>
      <c r="AU180" s="151" t="s">
        <v>85</v>
      </c>
      <c r="AV180" s="12" t="s">
        <v>85</v>
      </c>
      <c r="AW180" s="12" t="s">
        <v>32</v>
      </c>
      <c r="AX180" s="12" t="s">
        <v>76</v>
      </c>
      <c r="AY180" s="151" t="s">
        <v>178</v>
      </c>
    </row>
    <row r="181" spans="2:65" s="12" customFormat="1" ht="11.25">
      <c r="B181" s="149"/>
      <c r="D181" s="150" t="s">
        <v>186</v>
      </c>
      <c r="E181" s="151" t="s">
        <v>1</v>
      </c>
      <c r="F181" s="152" t="s">
        <v>222</v>
      </c>
      <c r="H181" s="153">
        <v>30.57</v>
      </c>
      <c r="I181" s="154"/>
      <c r="L181" s="149"/>
      <c r="M181" s="155"/>
      <c r="T181" s="156"/>
      <c r="AT181" s="151" t="s">
        <v>186</v>
      </c>
      <c r="AU181" s="151" t="s">
        <v>85</v>
      </c>
      <c r="AV181" s="12" t="s">
        <v>85</v>
      </c>
      <c r="AW181" s="12" t="s">
        <v>32</v>
      </c>
      <c r="AX181" s="12" t="s">
        <v>76</v>
      </c>
      <c r="AY181" s="151" t="s">
        <v>178</v>
      </c>
    </row>
    <row r="182" spans="2:65" s="12" customFormat="1" ht="11.25">
      <c r="B182" s="149"/>
      <c r="D182" s="150" t="s">
        <v>186</v>
      </c>
      <c r="E182" s="151" t="s">
        <v>1</v>
      </c>
      <c r="F182" s="152" t="s">
        <v>225</v>
      </c>
      <c r="H182" s="153">
        <v>58.47</v>
      </c>
      <c r="I182" s="154"/>
      <c r="L182" s="149"/>
      <c r="M182" s="155"/>
      <c r="T182" s="156"/>
      <c r="AT182" s="151" t="s">
        <v>186</v>
      </c>
      <c r="AU182" s="151" t="s">
        <v>85</v>
      </c>
      <c r="AV182" s="12" t="s">
        <v>85</v>
      </c>
      <c r="AW182" s="12" t="s">
        <v>32</v>
      </c>
      <c r="AX182" s="12" t="s">
        <v>76</v>
      </c>
      <c r="AY182" s="151" t="s">
        <v>178</v>
      </c>
    </row>
    <row r="183" spans="2:65" s="14" customFormat="1" ht="11.25">
      <c r="B183" s="164"/>
      <c r="D183" s="150" t="s">
        <v>186</v>
      </c>
      <c r="E183" s="165" t="s">
        <v>1</v>
      </c>
      <c r="F183" s="166" t="s">
        <v>217</v>
      </c>
      <c r="H183" s="167">
        <v>128.96</v>
      </c>
      <c r="I183" s="168"/>
      <c r="L183" s="164"/>
      <c r="M183" s="169"/>
      <c r="T183" s="170"/>
      <c r="AT183" s="165" t="s">
        <v>186</v>
      </c>
      <c r="AU183" s="165" t="s">
        <v>85</v>
      </c>
      <c r="AV183" s="14" t="s">
        <v>184</v>
      </c>
      <c r="AW183" s="14" t="s">
        <v>32</v>
      </c>
      <c r="AX183" s="14" t="s">
        <v>83</v>
      </c>
      <c r="AY183" s="165" t="s">
        <v>178</v>
      </c>
    </row>
    <row r="184" spans="2:65" s="1" customFormat="1" ht="24.2" customHeight="1">
      <c r="B184" s="32"/>
      <c r="C184" s="136" t="s">
        <v>240</v>
      </c>
      <c r="D184" s="136" t="s">
        <v>180</v>
      </c>
      <c r="E184" s="137" t="s">
        <v>241</v>
      </c>
      <c r="F184" s="138" t="s">
        <v>242</v>
      </c>
      <c r="G184" s="139" t="s">
        <v>204</v>
      </c>
      <c r="H184" s="140">
        <v>128.96</v>
      </c>
      <c r="I184" s="141"/>
      <c r="J184" s="142">
        <f>ROUND(I184*H184,2)</f>
        <v>0</v>
      </c>
      <c r="K184" s="138" t="s">
        <v>194</v>
      </c>
      <c r="L184" s="32"/>
      <c r="M184" s="143" t="s">
        <v>1</v>
      </c>
      <c r="N184" s="144" t="s">
        <v>41</v>
      </c>
      <c r="P184" s="145">
        <f>O184*H184</f>
        <v>0</v>
      </c>
      <c r="Q184" s="145">
        <v>3.3600000000000001E-3</v>
      </c>
      <c r="R184" s="145">
        <f>Q184*H184</f>
        <v>0.43330560000000007</v>
      </c>
      <c r="S184" s="145">
        <v>0</v>
      </c>
      <c r="T184" s="146">
        <f>S184*H184</f>
        <v>0</v>
      </c>
      <c r="AR184" s="147" t="s">
        <v>184</v>
      </c>
      <c r="AT184" s="147" t="s">
        <v>180</v>
      </c>
      <c r="AU184" s="147" t="s">
        <v>85</v>
      </c>
      <c r="AY184" s="17" t="s">
        <v>178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83</v>
      </c>
      <c r="BK184" s="148">
        <f>ROUND(I184*H184,2)</f>
        <v>0</v>
      </c>
      <c r="BL184" s="17" t="s">
        <v>184</v>
      </c>
      <c r="BM184" s="147" t="s">
        <v>243</v>
      </c>
    </row>
    <row r="185" spans="2:65" s="15" customFormat="1" ht="11.25">
      <c r="B185" s="171"/>
      <c r="D185" s="150" t="s">
        <v>186</v>
      </c>
      <c r="E185" s="172" t="s">
        <v>1</v>
      </c>
      <c r="F185" s="173" t="s">
        <v>230</v>
      </c>
      <c r="H185" s="172" t="s">
        <v>1</v>
      </c>
      <c r="I185" s="174"/>
      <c r="L185" s="171"/>
      <c r="M185" s="175"/>
      <c r="T185" s="176"/>
      <c r="AT185" s="172" t="s">
        <v>186</v>
      </c>
      <c r="AU185" s="172" t="s">
        <v>85</v>
      </c>
      <c r="AV185" s="15" t="s">
        <v>83</v>
      </c>
      <c r="AW185" s="15" t="s">
        <v>32</v>
      </c>
      <c r="AX185" s="15" t="s">
        <v>76</v>
      </c>
      <c r="AY185" s="172" t="s">
        <v>178</v>
      </c>
    </row>
    <row r="186" spans="2:65" s="12" customFormat="1" ht="11.25">
      <c r="B186" s="149"/>
      <c r="D186" s="150" t="s">
        <v>186</v>
      </c>
      <c r="E186" s="151" t="s">
        <v>1</v>
      </c>
      <c r="F186" s="152" t="s">
        <v>223</v>
      </c>
      <c r="H186" s="153">
        <v>33.19</v>
      </c>
      <c r="I186" s="154"/>
      <c r="L186" s="149"/>
      <c r="M186" s="155"/>
      <c r="T186" s="156"/>
      <c r="AT186" s="151" t="s">
        <v>186</v>
      </c>
      <c r="AU186" s="151" t="s">
        <v>85</v>
      </c>
      <c r="AV186" s="12" t="s">
        <v>85</v>
      </c>
      <c r="AW186" s="12" t="s">
        <v>32</v>
      </c>
      <c r="AX186" s="12" t="s">
        <v>76</v>
      </c>
      <c r="AY186" s="151" t="s">
        <v>178</v>
      </c>
    </row>
    <row r="187" spans="2:65" s="12" customFormat="1" ht="11.25">
      <c r="B187" s="149"/>
      <c r="D187" s="150" t="s">
        <v>186</v>
      </c>
      <c r="E187" s="151" t="s">
        <v>1</v>
      </c>
      <c r="F187" s="152" t="s">
        <v>224</v>
      </c>
      <c r="H187" s="153">
        <v>6.73</v>
      </c>
      <c r="I187" s="154"/>
      <c r="L187" s="149"/>
      <c r="M187" s="155"/>
      <c r="T187" s="156"/>
      <c r="AT187" s="151" t="s">
        <v>186</v>
      </c>
      <c r="AU187" s="151" t="s">
        <v>85</v>
      </c>
      <c r="AV187" s="12" t="s">
        <v>85</v>
      </c>
      <c r="AW187" s="12" t="s">
        <v>32</v>
      </c>
      <c r="AX187" s="12" t="s">
        <v>76</v>
      </c>
      <c r="AY187" s="151" t="s">
        <v>178</v>
      </c>
    </row>
    <row r="188" spans="2:65" s="12" customFormat="1" ht="11.25">
      <c r="B188" s="149"/>
      <c r="D188" s="150" t="s">
        <v>186</v>
      </c>
      <c r="E188" s="151" t="s">
        <v>1</v>
      </c>
      <c r="F188" s="152" t="s">
        <v>222</v>
      </c>
      <c r="H188" s="153">
        <v>30.57</v>
      </c>
      <c r="I188" s="154"/>
      <c r="L188" s="149"/>
      <c r="M188" s="155"/>
      <c r="T188" s="156"/>
      <c r="AT188" s="151" t="s">
        <v>186</v>
      </c>
      <c r="AU188" s="151" t="s">
        <v>85</v>
      </c>
      <c r="AV188" s="12" t="s">
        <v>85</v>
      </c>
      <c r="AW188" s="12" t="s">
        <v>32</v>
      </c>
      <c r="AX188" s="12" t="s">
        <v>76</v>
      </c>
      <c r="AY188" s="151" t="s">
        <v>178</v>
      </c>
    </row>
    <row r="189" spans="2:65" s="12" customFormat="1" ht="11.25">
      <c r="B189" s="149"/>
      <c r="D189" s="150" t="s">
        <v>186</v>
      </c>
      <c r="E189" s="151" t="s">
        <v>1</v>
      </c>
      <c r="F189" s="152" t="s">
        <v>225</v>
      </c>
      <c r="H189" s="153">
        <v>58.47</v>
      </c>
      <c r="I189" s="154"/>
      <c r="L189" s="149"/>
      <c r="M189" s="155"/>
      <c r="T189" s="156"/>
      <c r="AT189" s="151" t="s">
        <v>186</v>
      </c>
      <c r="AU189" s="151" t="s">
        <v>85</v>
      </c>
      <c r="AV189" s="12" t="s">
        <v>85</v>
      </c>
      <c r="AW189" s="12" t="s">
        <v>32</v>
      </c>
      <c r="AX189" s="12" t="s">
        <v>76</v>
      </c>
      <c r="AY189" s="151" t="s">
        <v>178</v>
      </c>
    </row>
    <row r="190" spans="2:65" s="14" customFormat="1" ht="11.25">
      <c r="B190" s="164"/>
      <c r="D190" s="150" t="s">
        <v>186</v>
      </c>
      <c r="E190" s="165" t="s">
        <v>1</v>
      </c>
      <c r="F190" s="166" t="s">
        <v>217</v>
      </c>
      <c r="H190" s="167">
        <v>128.96</v>
      </c>
      <c r="I190" s="168"/>
      <c r="L190" s="164"/>
      <c r="M190" s="169"/>
      <c r="T190" s="170"/>
      <c r="AT190" s="165" t="s">
        <v>186</v>
      </c>
      <c r="AU190" s="165" t="s">
        <v>85</v>
      </c>
      <c r="AV190" s="14" t="s">
        <v>184</v>
      </c>
      <c r="AW190" s="14" t="s">
        <v>32</v>
      </c>
      <c r="AX190" s="14" t="s">
        <v>83</v>
      </c>
      <c r="AY190" s="165" t="s">
        <v>178</v>
      </c>
    </row>
    <row r="191" spans="2:65" s="1" customFormat="1" ht="21.75" customHeight="1">
      <c r="B191" s="32"/>
      <c r="C191" s="136" t="s">
        <v>244</v>
      </c>
      <c r="D191" s="136" t="s">
        <v>180</v>
      </c>
      <c r="E191" s="137" t="s">
        <v>245</v>
      </c>
      <c r="F191" s="138" t="s">
        <v>246</v>
      </c>
      <c r="G191" s="139" t="s">
        <v>204</v>
      </c>
      <c r="H191" s="140">
        <v>35.924999999999997</v>
      </c>
      <c r="I191" s="141"/>
      <c r="J191" s="142">
        <f>ROUND(I191*H191,2)</f>
        <v>0</v>
      </c>
      <c r="K191" s="138" t="s">
        <v>194</v>
      </c>
      <c r="L191" s="32"/>
      <c r="M191" s="143" t="s">
        <v>1</v>
      </c>
      <c r="N191" s="144" t="s">
        <v>41</v>
      </c>
      <c r="P191" s="145">
        <f>O191*H191</f>
        <v>0</v>
      </c>
      <c r="Q191" s="145">
        <v>1.9300000000000001E-3</v>
      </c>
      <c r="R191" s="145">
        <f>Q191*H191</f>
        <v>6.9335250000000001E-2</v>
      </c>
      <c r="S191" s="145">
        <v>0</v>
      </c>
      <c r="T191" s="146">
        <f>S191*H191</f>
        <v>0</v>
      </c>
      <c r="AR191" s="147" t="s">
        <v>184</v>
      </c>
      <c r="AT191" s="147" t="s">
        <v>180</v>
      </c>
      <c r="AU191" s="147" t="s">
        <v>85</v>
      </c>
      <c r="AY191" s="17" t="s">
        <v>178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83</v>
      </c>
      <c r="BK191" s="148">
        <f>ROUND(I191*H191,2)</f>
        <v>0</v>
      </c>
      <c r="BL191" s="17" t="s">
        <v>184</v>
      </c>
      <c r="BM191" s="147" t="s">
        <v>247</v>
      </c>
    </row>
    <row r="192" spans="2:65" s="12" customFormat="1" ht="11.25">
      <c r="B192" s="149"/>
      <c r="D192" s="150" t="s">
        <v>186</v>
      </c>
      <c r="E192" s="151" t="s">
        <v>1</v>
      </c>
      <c r="F192" s="152" t="s">
        <v>248</v>
      </c>
      <c r="H192" s="153">
        <v>44.847000000000001</v>
      </c>
      <c r="I192" s="154"/>
      <c r="L192" s="149"/>
      <c r="M192" s="155"/>
      <c r="T192" s="156"/>
      <c r="AT192" s="151" t="s">
        <v>186</v>
      </c>
      <c r="AU192" s="151" t="s">
        <v>85</v>
      </c>
      <c r="AV192" s="12" t="s">
        <v>85</v>
      </c>
      <c r="AW192" s="12" t="s">
        <v>32</v>
      </c>
      <c r="AX192" s="12" t="s">
        <v>76</v>
      </c>
      <c r="AY192" s="151" t="s">
        <v>178</v>
      </c>
    </row>
    <row r="193" spans="2:65" s="12" customFormat="1" ht="11.25">
      <c r="B193" s="149"/>
      <c r="D193" s="150" t="s">
        <v>186</v>
      </c>
      <c r="E193" s="151" t="s">
        <v>1</v>
      </c>
      <c r="F193" s="152" t="s">
        <v>249</v>
      </c>
      <c r="H193" s="153">
        <v>-8.9220000000000006</v>
      </c>
      <c r="I193" s="154"/>
      <c r="L193" s="149"/>
      <c r="M193" s="155"/>
      <c r="T193" s="156"/>
      <c r="AT193" s="151" t="s">
        <v>186</v>
      </c>
      <c r="AU193" s="151" t="s">
        <v>85</v>
      </c>
      <c r="AV193" s="12" t="s">
        <v>85</v>
      </c>
      <c r="AW193" s="12" t="s">
        <v>32</v>
      </c>
      <c r="AX193" s="12" t="s">
        <v>76</v>
      </c>
      <c r="AY193" s="151" t="s">
        <v>178</v>
      </c>
    </row>
    <row r="194" spans="2:65" s="14" customFormat="1" ht="11.25">
      <c r="B194" s="164"/>
      <c r="D194" s="150" t="s">
        <v>186</v>
      </c>
      <c r="E194" s="165" t="s">
        <v>1</v>
      </c>
      <c r="F194" s="166" t="s">
        <v>217</v>
      </c>
      <c r="H194" s="167">
        <v>35.924999999999997</v>
      </c>
      <c r="I194" s="168"/>
      <c r="L194" s="164"/>
      <c r="M194" s="169"/>
      <c r="T194" s="170"/>
      <c r="AT194" s="165" t="s">
        <v>186</v>
      </c>
      <c r="AU194" s="165" t="s">
        <v>85</v>
      </c>
      <c r="AV194" s="14" t="s">
        <v>184</v>
      </c>
      <c r="AW194" s="14" t="s">
        <v>32</v>
      </c>
      <c r="AX194" s="14" t="s">
        <v>83</v>
      </c>
      <c r="AY194" s="165" t="s">
        <v>178</v>
      </c>
    </row>
    <row r="195" spans="2:65" s="1" customFormat="1" ht="24.2" customHeight="1">
      <c r="B195" s="32"/>
      <c r="C195" s="136" t="s">
        <v>8</v>
      </c>
      <c r="D195" s="136" t="s">
        <v>180</v>
      </c>
      <c r="E195" s="137" t="s">
        <v>250</v>
      </c>
      <c r="F195" s="138" t="s">
        <v>251</v>
      </c>
      <c r="G195" s="139" t="s">
        <v>204</v>
      </c>
      <c r="H195" s="140">
        <v>377.34</v>
      </c>
      <c r="I195" s="141"/>
      <c r="J195" s="142">
        <f>ROUND(I195*H195,2)</f>
        <v>0</v>
      </c>
      <c r="K195" s="138" t="s">
        <v>194</v>
      </c>
      <c r="L195" s="32"/>
      <c r="M195" s="143" t="s">
        <v>1</v>
      </c>
      <c r="N195" s="144" t="s">
        <v>41</v>
      </c>
      <c r="P195" s="145">
        <f>O195*H195</f>
        <v>0</v>
      </c>
      <c r="Q195" s="145">
        <v>2.2000000000000001E-4</v>
      </c>
      <c r="R195" s="145">
        <f>Q195*H195</f>
        <v>8.30148E-2</v>
      </c>
      <c r="S195" s="145">
        <v>0</v>
      </c>
      <c r="T195" s="146">
        <f>S195*H195</f>
        <v>0</v>
      </c>
      <c r="AR195" s="147" t="s">
        <v>184</v>
      </c>
      <c r="AT195" s="147" t="s">
        <v>180</v>
      </c>
      <c r="AU195" s="147" t="s">
        <v>85</v>
      </c>
      <c r="AY195" s="17" t="s">
        <v>178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83</v>
      </c>
      <c r="BK195" s="148">
        <f>ROUND(I195*H195,2)</f>
        <v>0</v>
      </c>
      <c r="BL195" s="17" t="s">
        <v>184</v>
      </c>
      <c r="BM195" s="147" t="s">
        <v>252</v>
      </c>
    </row>
    <row r="196" spans="2:65" s="15" customFormat="1" ht="11.25">
      <c r="B196" s="171"/>
      <c r="D196" s="150" t="s">
        <v>186</v>
      </c>
      <c r="E196" s="172" t="s">
        <v>1</v>
      </c>
      <c r="F196" s="173" t="s">
        <v>221</v>
      </c>
      <c r="H196" s="172" t="s">
        <v>1</v>
      </c>
      <c r="I196" s="174"/>
      <c r="L196" s="171"/>
      <c r="M196" s="175"/>
      <c r="T196" s="176"/>
      <c r="AT196" s="172" t="s">
        <v>186</v>
      </c>
      <c r="AU196" s="172" t="s">
        <v>85</v>
      </c>
      <c r="AV196" s="15" t="s">
        <v>83</v>
      </c>
      <c r="AW196" s="15" t="s">
        <v>32</v>
      </c>
      <c r="AX196" s="15" t="s">
        <v>76</v>
      </c>
      <c r="AY196" s="172" t="s">
        <v>178</v>
      </c>
    </row>
    <row r="197" spans="2:65" s="12" customFormat="1" ht="11.25">
      <c r="B197" s="149"/>
      <c r="D197" s="150" t="s">
        <v>186</v>
      </c>
      <c r="E197" s="151" t="s">
        <v>1</v>
      </c>
      <c r="F197" s="152" t="s">
        <v>253</v>
      </c>
      <c r="H197" s="153">
        <v>113.62</v>
      </c>
      <c r="I197" s="154"/>
      <c r="L197" s="149"/>
      <c r="M197" s="155"/>
      <c r="T197" s="156"/>
      <c r="AT197" s="151" t="s">
        <v>186</v>
      </c>
      <c r="AU197" s="151" t="s">
        <v>85</v>
      </c>
      <c r="AV197" s="12" t="s">
        <v>85</v>
      </c>
      <c r="AW197" s="12" t="s">
        <v>32</v>
      </c>
      <c r="AX197" s="12" t="s">
        <v>76</v>
      </c>
      <c r="AY197" s="151" t="s">
        <v>178</v>
      </c>
    </row>
    <row r="198" spans="2:65" s="12" customFormat="1" ht="11.25">
      <c r="B198" s="149"/>
      <c r="D198" s="150" t="s">
        <v>186</v>
      </c>
      <c r="E198" s="151" t="s">
        <v>1</v>
      </c>
      <c r="F198" s="152" t="s">
        <v>254</v>
      </c>
      <c r="H198" s="153">
        <v>45.45</v>
      </c>
      <c r="I198" s="154"/>
      <c r="L198" s="149"/>
      <c r="M198" s="155"/>
      <c r="T198" s="156"/>
      <c r="AT198" s="151" t="s">
        <v>186</v>
      </c>
      <c r="AU198" s="151" t="s">
        <v>85</v>
      </c>
      <c r="AV198" s="12" t="s">
        <v>85</v>
      </c>
      <c r="AW198" s="12" t="s">
        <v>32</v>
      </c>
      <c r="AX198" s="12" t="s">
        <v>76</v>
      </c>
      <c r="AY198" s="151" t="s">
        <v>178</v>
      </c>
    </row>
    <row r="199" spans="2:65" s="12" customFormat="1" ht="11.25">
      <c r="B199" s="149"/>
      <c r="D199" s="150" t="s">
        <v>186</v>
      </c>
      <c r="E199" s="151" t="s">
        <v>1</v>
      </c>
      <c r="F199" s="152" t="s">
        <v>255</v>
      </c>
      <c r="H199" s="153">
        <v>122.41</v>
      </c>
      <c r="I199" s="154"/>
      <c r="L199" s="149"/>
      <c r="M199" s="155"/>
      <c r="T199" s="156"/>
      <c r="AT199" s="151" t="s">
        <v>186</v>
      </c>
      <c r="AU199" s="151" t="s">
        <v>85</v>
      </c>
      <c r="AV199" s="12" t="s">
        <v>85</v>
      </c>
      <c r="AW199" s="12" t="s">
        <v>32</v>
      </c>
      <c r="AX199" s="12" t="s">
        <v>76</v>
      </c>
      <c r="AY199" s="151" t="s">
        <v>178</v>
      </c>
    </row>
    <row r="200" spans="2:65" s="12" customFormat="1" ht="11.25">
      <c r="B200" s="149"/>
      <c r="D200" s="150" t="s">
        <v>186</v>
      </c>
      <c r="E200" s="151" t="s">
        <v>1</v>
      </c>
      <c r="F200" s="152" t="s">
        <v>256</v>
      </c>
      <c r="H200" s="153">
        <v>95.86</v>
      </c>
      <c r="I200" s="154"/>
      <c r="L200" s="149"/>
      <c r="M200" s="155"/>
      <c r="T200" s="156"/>
      <c r="AT200" s="151" t="s">
        <v>186</v>
      </c>
      <c r="AU200" s="151" t="s">
        <v>85</v>
      </c>
      <c r="AV200" s="12" t="s">
        <v>85</v>
      </c>
      <c r="AW200" s="12" t="s">
        <v>32</v>
      </c>
      <c r="AX200" s="12" t="s">
        <v>76</v>
      </c>
      <c r="AY200" s="151" t="s">
        <v>178</v>
      </c>
    </row>
    <row r="201" spans="2:65" s="14" customFormat="1" ht="11.25">
      <c r="B201" s="164"/>
      <c r="D201" s="150" t="s">
        <v>186</v>
      </c>
      <c r="E201" s="165" t="s">
        <v>1</v>
      </c>
      <c r="F201" s="166" t="s">
        <v>217</v>
      </c>
      <c r="H201" s="167">
        <v>377.34</v>
      </c>
      <c r="I201" s="168"/>
      <c r="L201" s="164"/>
      <c r="M201" s="169"/>
      <c r="T201" s="170"/>
      <c r="AT201" s="165" t="s">
        <v>186</v>
      </c>
      <c r="AU201" s="165" t="s">
        <v>85</v>
      </c>
      <c r="AV201" s="14" t="s">
        <v>184</v>
      </c>
      <c r="AW201" s="14" t="s">
        <v>32</v>
      </c>
      <c r="AX201" s="14" t="s">
        <v>83</v>
      </c>
      <c r="AY201" s="165" t="s">
        <v>178</v>
      </c>
    </row>
    <row r="202" spans="2:65" s="1" customFormat="1" ht="24.2" customHeight="1">
      <c r="B202" s="32"/>
      <c r="C202" s="136" t="s">
        <v>257</v>
      </c>
      <c r="D202" s="136" t="s">
        <v>180</v>
      </c>
      <c r="E202" s="137" t="s">
        <v>258</v>
      </c>
      <c r="F202" s="138" t="s">
        <v>259</v>
      </c>
      <c r="G202" s="139" t="s">
        <v>204</v>
      </c>
      <c r="H202" s="140">
        <v>52</v>
      </c>
      <c r="I202" s="141"/>
      <c r="J202" s="142">
        <f>ROUND(I202*H202,2)</f>
        <v>0</v>
      </c>
      <c r="K202" s="138" t="s">
        <v>194</v>
      </c>
      <c r="L202" s="32"/>
      <c r="M202" s="143" t="s">
        <v>1</v>
      </c>
      <c r="N202" s="144" t="s">
        <v>41</v>
      </c>
      <c r="P202" s="145">
        <f>O202*H202</f>
        <v>0</v>
      </c>
      <c r="Q202" s="145">
        <v>1.8000000000000001E-4</v>
      </c>
      <c r="R202" s="145">
        <f>Q202*H202</f>
        <v>9.3600000000000003E-3</v>
      </c>
      <c r="S202" s="145">
        <v>0</v>
      </c>
      <c r="T202" s="146">
        <f>S202*H202</f>
        <v>0</v>
      </c>
      <c r="AR202" s="147" t="s">
        <v>184</v>
      </c>
      <c r="AT202" s="147" t="s">
        <v>180</v>
      </c>
      <c r="AU202" s="147" t="s">
        <v>85</v>
      </c>
      <c r="AY202" s="17" t="s">
        <v>178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83</v>
      </c>
      <c r="BK202" s="148">
        <f>ROUND(I202*H202,2)</f>
        <v>0</v>
      </c>
      <c r="BL202" s="17" t="s">
        <v>184</v>
      </c>
      <c r="BM202" s="147" t="s">
        <v>260</v>
      </c>
    </row>
    <row r="203" spans="2:65" s="15" customFormat="1" ht="11.25">
      <c r="B203" s="171"/>
      <c r="D203" s="150" t="s">
        <v>186</v>
      </c>
      <c r="E203" s="172" t="s">
        <v>1</v>
      </c>
      <c r="F203" s="173" t="s">
        <v>221</v>
      </c>
      <c r="H203" s="172" t="s">
        <v>1</v>
      </c>
      <c r="I203" s="174"/>
      <c r="L203" s="171"/>
      <c r="M203" s="175"/>
      <c r="T203" s="176"/>
      <c r="AT203" s="172" t="s">
        <v>186</v>
      </c>
      <c r="AU203" s="172" t="s">
        <v>85</v>
      </c>
      <c r="AV203" s="15" t="s">
        <v>83</v>
      </c>
      <c r="AW203" s="15" t="s">
        <v>32</v>
      </c>
      <c r="AX203" s="15" t="s">
        <v>76</v>
      </c>
      <c r="AY203" s="172" t="s">
        <v>178</v>
      </c>
    </row>
    <row r="204" spans="2:65" s="12" customFormat="1" ht="11.25">
      <c r="B204" s="149"/>
      <c r="D204" s="150" t="s">
        <v>186</v>
      </c>
      <c r="E204" s="151" t="s">
        <v>1</v>
      </c>
      <c r="F204" s="152" t="s">
        <v>261</v>
      </c>
      <c r="H204" s="153">
        <v>22</v>
      </c>
      <c r="I204" s="154"/>
      <c r="L204" s="149"/>
      <c r="M204" s="155"/>
      <c r="T204" s="156"/>
      <c r="AT204" s="151" t="s">
        <v>186</v>
      </c>
      <c r="AU204" s="151" t="s">
        <v>85</v>
      </c>
      <c r="AV204" s="12" t="s">
        <v>85</v>
      </c>
      <c r="AW204" s="12" t="s">
        <v>32</v>
      </c>
      <c r="AX204" s="12" t="s">
        <v>76</v>
      </c>
      <c r="AY204" s="151" t="s">
        <v>178</v>
      </c>
    </row>
    <row r="205" spans="2:65" s="12" customFormat="1" ht="11.25">
      <c r="B205" s="149"/>
      <c r="D205" s="150" t="s">
        <v>186</v>
      </c>
      <c r="E205" s="151" t="s">
        <v>1</v>
      </c>
      <c r="F205" s="152" t="s">
        <v>262</v>
      </c>
      <c r="H205" s="153">
        <v>11</v>
      </c>
      <c r="I205" s="154"/>
      <c r="L205" s="149"/>
      <c r="M205" s="155"/>
      <c r="T205" s="156"/>
      <c r="AT205" s="151" t="s">
        <v>186</v>
      </c>
      <c r="AU205" s="151" t="s">
        <v>85</v>
      </c>
      <c r="AV205" s="12" t="s">
        <v>85</v>
      </c>
      <c r="AW205" s="12" t="s">
        <v>32</v>
      </c>
      <c r="AX205" s="12" t="s">
        <v>76</v>
      </c>
      <c r="AY205" s="151" t="s">
        <v>178</v>
      </c>
    </row>
    <row r="206" spans="2:65" s="12" customFormat="1" ht="11.25">
      <c r="B206" s="149"/>
      <c r="D206" s="150" t="s">
        <v>186</v>
      </c>
      <c r="E206" s="151" t="s">
        <v>1</v>
      </c>
      <c r="F206" s="152" t="s">
        <v>263</v>
      </c>
      <c r="H206" s="153">
        <v>8</v>
      </c>
      <c r="I206" s="154"/>
      <c r="L206" s="149"/>
      <c r="M206" s="155"/>
      <c r="T206" s="156"/>
      <c r="AT206" s="151" t="s">
        <v>186</v>
      </c>
      <c r="AU206" s="151" t="s">
        <v>85</v>
      </c>
      <c r="AV206" s="12" t="s">
        <v>85</v>
      </c>
      <c r="AW206" s="12" t="s">
        <v>32</v>
      </c>
      <c r="AX206" s="12" t="s">
        <v>76</v>
      </c>
      <c r="AY206" s="151" t="s">
        <v>178</v>
      </c>
    </row>
    <row r="207" spans="2:65" s="12" customFormat="1" ht="11.25">
      <c r="B207" s="149"/>
      <c r="D207" s="150" t="s">
        <v>186</v>
      </c>
      <c r="E207" s="151" t="s">
        <v>1</v>
      </c>
      <c r="F207" s="152" t="s">
        <v>264</v>
      </c>
      <c r="H207" s="153">
        <v>11</v>
      </c>
      <c r="I207" s="154"/>
      <c r="L207" s="149"/>
      <c r="M207" s="155"/>
      <c r="T207" s="156"/>
      <c r="AT207" s="151" t="s">
        <v>186</v>
      </c>
      <c r="AU207" s="151" t="s">
        <v>85</v>
      </c>
      <c r="AV207" s="12" t="s">
        <v>85</v>
      </c>
      <c r="AW207" s="12" t="s">
        <v>32</v>
      </c>
      <c r="AX207" s="12" t="s">
        <v>76</v>
      </c>
      <c r="AY207" s="151" t="s">
        <v>178</v>
      </c>
    </row>
    <row r="208" spans="2:65" s="14" customFormat="1" ht="11.25">
      <c r="B208" s="164"/>
      <c r="D208" s="150" t="s">
        <v>186</v>
      </c>
      <c r="E208" s="165" t="s">
        <v>1</v>
      </c>
      <c r="F208" s="166" t="s">
        <v>217</v>
      </c>
      <c r="H208" s="167">
        <v>52</v>
      </c>
      <c r="I208" s="168"/>
      <c r="L208" s="164"/>
      <c r="M208" s="169"/>
      <c r="T208" s="170"/>
      <c r="AT208" s="165" t="s">
        <v>186</v>
      </c>
      <c r="AU208" s="165" t="s">
        <v>85</v>
      </c>
      <c r="AV208" s="14" t="s">
        <v>184</v>
      </c>
      <c r="AW208" s="14" t="s">
        <v>32</v>
      </c>
      <c r="AX208" s="14" t="s">
        <v>83</v>
      </c>
      <c r="AY208" s="165" t="s">
        <v>178</v>
      </c>
    </row>
    <row r="209" spans="2:65" s="1" customFormat="1" ht="44.25" customHeight="1">
      <c r="B209" s="32"/>
      <c r="C209" s="136" t="s">
        <v>265</v>
      </c>
      <c r="D209" s="136" t="s">
        <v>180</v>
      </c>
      <c r="E209" s="137" t="s">
        <v>266</v>
      </c>
      <c r="F209" s="138" t="s">
        <v>267</v>
      </c>
      <c r="G209" s="139" t="s">
        <v>204</v>
      </c>
      <c r="H209" s="140">
        <v>52.8</v>
      </c>
      <c r="I209" s="141"/>
      <c r="J209" s="142">
        <f>ROUND(I209*H209,2)</f>
        <v>0</v>
      </c>
      <c r="K209" s="138" t="s">
        <v>194</v>
      </c>
      <c r="L209" s="32"/>
      <c r="M209" s="143" t="s">
        <v>1</v>
      </c>
      <c r="N209" s="144" t="s">
        <v>41</v>
      </c>
      <c r="P209" s="145">
        <f>O209*H209</f>
        <v>0</v>
      </c>
      <c r="Q209" s="145">
        <v>8.5961600000000003E-3</v>
      </c>
      <c r="R209" s="145">
        <f>Q209*H209</f>
        <v>0.45387724800000001</v>
      </c>
      <c r="S209" s="145">
        <v>0</v>
      </c>
      <c r="T209" s="146">
        <f>S209*H209</f>
        <v>0</v>
      </c>
      <c r="AR209" s="147" t="s">
        <v>184</v>
      </c>
      <c r="AT209" s="147" t="s">
        <v>180</v>
      </c>
      <c r="AU209" s="147" t="s">
        <v>85</v>
      </c>
      <c r="AY209" s="17" t="s">
        <v>178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83</v>
      </c>
      <c r="BK209" s="148">
        <f>ROUND(I209*H209,2)</f>
        <v>0</v>
      </c>
      <c r="BL209" s="17" t="s">
        <v>184</v>
      </c>
      <c r="BM209" s="147" t="s">
        <v>268</v>
      </c>
    </row>
    <row r="210" spans="2:65" s="1" customFormat="1" ht="24.2" customHeight="1">
      <c r="B210" s="32"/>
      <c r="C210" s="177" t="s">
        <v>269</v>
      </c>
      <c r="D210" s="177" t="s">
        <v>232</v>
      </c>
      <c r="E210" s="178" t="s">
        <v>270</v>
      </c>
      <c r="F210" s="179" t="s">
        <v>271</v>
      </c>
      <c r="G210" s="180" t="s">
        <v>204</v>
      </c>
      <c r="H210" s="181">
        <v>55.44</v>
      </c>
      <c r="I210" s="182"/>
      <c r="J210" s="183">
        <f>ROUND(I210*H210,2)</f>
        <v>0</v>
      </c>
      <c r="K210" s="179" t="s">
        <v>194</v>
      </c>
      <c r="L210" s="184"/>
      <c r="M210" s="185" t="s">
        <v>1</v>
      </c>
      <c r="N210" s="186" t="s">
        <v>41</v>
      </c>
      <c r="P210" s="145">
        <f>O210*H210</f>
        <v>0</v>
      </c>
      <c r="Q210" s="145">
        <v>4.7999999999999996E-3</v>
      </c>
      <c r="R210" s="145">
        <f>Q210*H210</f>
        <v>0.26611199999999996</v>
      </c>
      <c r="S210" s="145">
        <v>0</v>
      </c>
      <c r="T210" s="146">
        <f>S210*H210</f>
        <v>0</v>
      </c>
      <c r="AR210" s="147" t="s">
        <v>231</v>
      </c>
      <c r="AT210" s="147" t="s">
        <v>232</v>
      </c>
      <c r="AU210" s="147" t="s">
        <v>85</v>
      </c>
      <c r="AY210" s="17" t="s">
        <v>178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83</v>
      </c>
      <c r="BK210" s="148">
        <f>ROUND(I210*H210,2)</f>
        <v>0</v>
      </c>
      <c r="BL210" s="17" t="s">
        <v>184</v>
      </c>
      <c r="BM210" s="147" t="s">
        <v>272</v>
      </c>
    </row>
    <row r="211" spans="2:65" s="12" customFormat="1" ht="11.25">
      <c r="B211" s="149"/>
      <c r="D211" s="150" t="s">
        <v>186</v>
      </c>
      <c r="F211" s="152" t="s">
        <v>273</v>
      </c>
      <c r="H211" s="153">
        <v>55.44</v>
      </c>
      <c r="I211" s="154"/>
      <c r="L211" s="149"/>
      <c r="M211" s="155"/>
      <c r="T211" s="156"/>
      <c r="AT211" s="151" t="s">
        <v>186</v>
      </c>
      <c r="AU211" s="151" t="s">
        <v>85</v>
      </c>
      <c r="AV211" s="12" t="s">
        <v>85</v>
      </c>
      <c r="AW211" s="12" t="s">
        <v>4</v>
      </c>
      <c r="AX211" s="12" t="s">
        <v>83</v>
      </c>
      <c r="AY211" s="151" t="s">
        <v>178</v>
      </c>
    </row>
    <row r="212" spans="2:65" s="1" customFormat="1" ht="37.9" customHeight="1">
      <c r="B212" s="32"/>
      <c r="C212" s="136" t="s">
        <v>274</v>
      </c>
      <c r="D212" s="136" t="s">
        <v>180</v>
      </c>
      <c r="E212" s="137" t="s">
        <v>275</v>
      </c>
      <c r="F212" s="138" t="s">
        <v>276</v>
      </c>
      <c r="G212" s="139" t="s">
        <v>204</v>
      </c>
      <c r="H212" s="140">
        <v>377.34</v>
      </c>
      <c r="I212" s="141"/>
      <c r="J212" s="142">
        <f>ROUND(I212*H212,2)</f>
        <v>0</v>
      </c>
      <c r="K212" s="138" t="s">
        <v>194</v>
      </c>
      <c r="L212" s="32"/>
      <c r="M212" s="143" t="s">
        <v>1</v>
      </c>
      <c r="N212" s="144" t="s">
        <v>41</v>
      </c>
      <c r="P212" s="145">
        <f>O212*H212</f>
        <v>0</v>
      </c>
      <c r="Q212" s="145">
        <v>8.6724160000000005E-3</v>
      </c>
      <c r="R212" s="145">
        <f>Q212*H212</f>
        <v>3.2724494534400002</v>
      </c>
      <c r="S212" s="145">
        <v>0</v>
      </c>
      <c r="T212" s="146">
        <f>S212*H212</f>
        <v>0</v>
      </c>
      <c r="AR212" s="147" t="s">
        <v>184</v>
      </c>
      <c r="AT212" s="147" t="s">
        <v>180</v>
      </c>
      <c r="AU212" s="147" t="s">
        <v>85</v>
      </c>
      <c r="AY212" s="17" t="s">
        <v>178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83</v>
      </c>
      <c r="BK212" s="148">
        <f>ROUND(I212*H212,2)</f>
        <v>0</v>
      </c>
      <c r="BL212" s="17" t="s">
        <v>184</v>
      </c>
      <c r="BM212" s="147" t="s">
        <v>277</v>
      </c>
    </row>
    <row r="213" spans="2:65" s="15" customFormat="1" ht="11.25">
      <c r="B213" s="171"/>
      <c r="D213" s="150" t="s">
        <v>186</v>
      </c>
      <c r="E213" s="172" t="s">
        <v>1</v>
      </c>
      <c r="F213" s="173" t="s">
        <v>221</v>
      </c>
      <c r="H213" s="172" t="s">
        <v>1</v>
      </c>
      <c r="I213" s="174"/>
      <c r="L213" s="171"/>
      <c r="M213" s="175"/>
      <c r="T213" s="176"/>
      <c r="AT213" s="172" t="s">
        <v>186</v>
      </c>
      <c r="AU213" s="172" t="s">
        <v>85</v>
      </c>
      <c r="AV213" s="15" t="s">
        <v>83</v>
      </c>
      <c r="AW213" s="15" t="s">
        <v>32</v>
      </c>
      <c r="AX213" s="15" t="s">
        <v>76</v>
      </c>
      <c r="AY213" s="172" t="s">
        <v>178</v>
      </c>
    </row>
    <row r="214" spans="2:65" s="12" customFormat="1" ht="11.25">
      <c r="B214" s="149"/>
      <c r="D214" s="150" t="s">
        <v>186</v>
      </c>
      <c r="E214" s="151" t="s">
        <v>1</v>
      </c>
      <c r="F214" s="152" t="s">
        <v>253</v>
      </c>
      <c r="H214" s="153">
        <v>113.62</v>
      </c>
      <c r="I214" s="154"/>
      <c r="L214" s="149"/>
      <c r="M214" s="155"/>
      <c r="T214" s="156"/>
      <c r="AT214" s="151" t="s">
        <v>186</v>
      </c>
      <c r="AU214" s="151" t="s">
        <v>85</v>
      </c>
      <c r="AV214" s="12" t="s">
        <v>85</v>
      </c>
      <c r="AW214" s="12" t="s">
        <v>32</v>
      </c>
      <c r="AX214" s="12" t="s">
        <v>76</v>
      </c>
      <c r="AY214" s="151" t="s">
        <v>178</v>
      </c>
    </row>
    <row r="215" spans="2:65" s="12" customFormat="1" ht="11.25">
      <c r="B215" s="149"/>
      <c r="D215" s="150" t="s">
        <v>186</v>
      </c>
      <c r="E215" s="151" t="s">
        <v>1</v>
      </c>
      <c r="F215" s="152" t="s">
        <v>254</v>
      </c>
      <c r="H215" s="153">
        <v>45.45</v>
      </c>
      <c r="I215" s="154"/>
      <c r="L215" s="149"/>
      <c r="M215" s="155"/>
      <c r="T215" s="156"/>
      <c r="AT215" s="151" t="s">
        <v>186</v>
      </c>
      <c r="AU215" s="151" t="s">
        <v>85</v>
      </c>
      <c r="AV215" s="12" t="s">
        <v>85</v>
      </c>
      <c r="AW215" s="12" t="s">
        <v>32</v>
      </c>
      <c r="AX215" s="12" t="s">
        <v>76</v>
      </c>
      <c r="AY215" s="151" t="s">
        <v>178</v>
      </c>
    </row>
    <row r="216" spans="2:65" s="12" customFormat="1" ht="11.25">
      <c r="B216" s="149"/>
      <c r="D216" s="150" t="s">
        <v>186</v>
      </c>
      <c r="E216" s="151" t="s">
        <v>1</v>
      </c>
      <c r="F216" s="152" t="s">
        <v>255</v>
      </c>
      <c r="H216" s="153">
        <v>122.41</v>
      </c>
      <c r="I216" s="154"/>
      <c r="L216" s="149"/>
      <c r="M216" s="155"/>
      <c r="T216" s="156"/>
      <c r="AT216" s="151" t="s">
        <v>186</v>
      </c>
      <c r="AU216" s="151" t="s">
        <v>85</v>
      </c>
      <c r="AV216" s="12" t="s">
        <v>85</v>
      </c>
      <c r="AW216" s="12" t="s">
        <v>32</v>
      </c>
      <c r="AX216" s="12" t="s">
        <v>76</v>
      </c>
      <c r="AY216" s="151" t="s">
        <v>178</v>
      </c>
    </row>
    <row r="217" spans="2:65" s="12" customFormat="1" ht="11.25">
      <c r="B217" s="149"/>
      <c r="D217" s="150" t="s">
        <v>186</v>
      </c>
      <c r="E217" s="151" t="s">
        <v>1</v>
      </c>
      <c r="F217" s="152" t="s">
        <v>256</v>
      </c>
      <c r="H217" s="153">
        <v>95.86</v>
      </c>
      <c r="I217" s="154"/>
      <c r="L217" s="149"/>
      <c r="M217" s="155"/>
      <c r="T217" s="156"/>
      <c r="AT217" s="151" t="s">
        <v>186</v>
      </c>
      <c r="AU217" s="151" t="s">
        <v>85</v>
      </c>
      <c r="AV217" s="12" t="s">
        <v>85</v>
      </c>
      <c r="AW217" s="12" t="s">
        <v>32</v>
      </c>
      <c r="AX217" s="12" t="s">
        <v>76</v>
      </c>
      <c r="AY217" s="151" t="s">
        <v>178</v>
      </c>
    </row>
    <row r="218" spans="2:65" s="14" customFormat="1" ht="11.25">
      <c r="B218" s="164"/>
      <c r="D218" s="150" t="s">
        <v>186</v>
      </c>
      <c r="E218" s="165" t="s">
        <v>1</v>
      </c>
      <c r="F218" s="166" t="s">
        <v>217</v>
      </c>
      <c r="H218" s="167">
        <v>377.34</v>
      </c>
      <c r="I218" s="168"/>
      <c r="L218" s="164"/>
      <c r="M218" s="169"/>
      <c r="T218" s="170"/>
      <c r="AT218" s="165" t="s">
        <v>186</v>
      </c>
      <c r="AU218" s="165" t="s">
        <v>85</v>
      </c>
      <c r="AV218" s="14" t="s">
        <v>184</v>
      </c>
      <c r="AW218" s="14" t="s">
        <v>32</v>
      </c>
      <c r="AX218" s="14" t="s">
        <v>83</v>
      </c>
      <c r="AY218" s="165" t="s">
        <v>178</v>
      </c>
    </row>
    <row r="219" spans="2:65" s="1" customFormat="1" ht="16.5" customHeight="1">
      <c r="B219" s="32"/>
      <c r="C219" s="177" t="s">
        <v>278</v>
      </c>
      <c r="D219" s="177" t="s">
        <v>232</v>
      </c>
      <c r="E219" s="178" t="s">
        <v>279</v>
      </c>
      <c r="F219" s="179" t="s">
        <v>280</v>
      </c>
      <c r="G219" s="180" t="s">
        <v>204</v>
      </c>
      <c r="H219" s="181">
        <v>396.20699999999999</v>
      </c>
      <c r="I219" s="182"/>
      <c r="J219" s="183">
        <f>ROUND(I219*H219,2)</f>
        <v>0</v>
      </c>
      <c r="K219" s="179" t="s">
        <v>194</v>
      </c>
      <c r="L219" s="184"/>
      <c r="M219" s="185" t="s">
        <v>1</v>
      </c>
      <c r="N219" s="186" t="s">
        <v>41</v>
      </c>
      <c r="P219" s="145">
        <f>O219*H219</f>
        <v>0</v>
      </c>
      <c r="Q219" s="145">
        <v>2.2399999999999998E-3</v>
      </c>
      <c r="R219" s="145">
        <f>Q219*H219</f>
        <v>0.88750367999999991</v>
      </c>
      <c r="S219" s="145">
        <v>0</v>
      </c>
      <c r="T219" s="146">
        <f>S219*H219</f>
        <v>0</v>
      </c>
      <c r="AR219" s="147" t="s">
        <v>231</v>
      </c>
      <c r="AT219" s="147" t="s">
        <v>232</v>
      </c>
      <c r="AU219" s="147" t="s">
        <v>85</v>
      </c>
      <c r="AY219" s="17" t="s">
        <v>178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83</v>
      </c>
      <c r="BK219" s="148">
        <f>ROUND(I219*H219,2)</f>
        <v>0</v>
      </c>
      <c r="BL219" s="17" t="s">
        <v>184</v>
      </c>
      <c r="BM219" s="147" t="s">
        <v>281</v>
      </c>
    </row>
    <row r="220" spans="2:65" s="12" customFormat="1" ht="11.25">
      <c r="B220" s="149"/>
      <c r="D220" s="150" t="s">
        <v>186</v>
      </c>
      <c r="F220" s="152" t="s">
        <v>282</v>
      </c>
      <c r="H220" s="153">
        <v>396.20699999999999</v>
      </c>
      <c r="I220" s="154"/>
      <c r="L220" s="149"/>
      <c r="M220" s="155"/>
      <c r="T220" s="156"/>
      <c r="AT220" s="151" t="s">
        <v>186</v>
      </c>
      <c r="AU220" s="151" t="s">
        <v>85</v>
      </c>
      <c r="AV220" s="12" t="s">
        <v>85</v>
      </c>
      <c r="AW220" s="12" t="s">
        <v>4</v>
      </c>
      <c r="AX220" s="12" t="s">
        <v>83</v>
      </c>
      <c r="AY220" s="151" t="s">
        <v>178</v>
      </c>
    </row>
    <row r="221" spans="2:65" s="1" customFormat="1" ht="37.9" customHeight="1">
      <c r="B221" s="32"/>
      <c r="C221" s="136" t="s">
        <v>283</v>
      </c>
      <c r="D221" s="136" t="s">
        <v>180</v>
      </c>
      <c r="E221" s="137" t="s">
        <v>284</v>
      </c>
      <c r="F221" s="138" t="s">
        <v>285</v>
      </c>
      <c r="G221" s="139" t="s">
        <v>204</v>
      </c>
      <c r="H221" s="140">
        <v>429.34</v>
      </c>
      <c r="I221" s="141"/>
      <c r="J221" s="142">
        <f>ROUND(I221*H221,2)</f>
        <v>0</v>
      </c>
      <c r="K221" s="138" t="s">
        <v>194</v>
      </c>
      <c r="L221" s="32"/>
      <c r="M221" s="143" t="s">
        <v>1</v>
      </c>
      <c r="N221" s="144" t="s">
        <v>41</v>
      </c>
      <c r="P221" s="145">
        <f>O221*H221</f>
        <v>0</v>
      </c>
      <c r="Q221" s="145">
        <v>8.0599999999999994E-5</v>
      </c>
      <c r="R221" s="145">
        <f>Q221*H221</f>
        <v>3.4604803999999996E-2</v>
      </c>
      <c r="S221" s="145">
        <v>0</v>
      </c>
      <c r="T221" s="146">
        <f>S221*H221</f>
        <v>0</v>
      </c>
      <c r="AR221" s="147" t="s">
        <v>184</v>
      </c>
      <c r="AT221" s="147" t="s">
        <v>180</v>
      </c>
      <c r="AU221" s="147" t="s">
        <v>85</v>
      </c>
      <c r="AY221" s="17" t="s">
        <v>178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83</v>
      </c>
      <c r="BK221" s="148">
        <f>ROUND(I221*H221,2)</f>
        <v>0</v>
      </c>
      <c r="BL221" s="17" t="s">
        <v>184</v>
      </c>
      <c r="BM221" s="147" t="s">
        <v>286</v>
      </c>
    </row>
    <row r="222" spans="2:65" s="12" customFormat="1" ht="11.25">
      <c r="B222" s="149"/>
      <c r="D222" s="150" t="s">
        <v>186</v>
      </c>
      <c r="E222" s="151" t="s">
        <v>1</v>
      </c>
      <c r="F222" s="152" t="s">
        <v>287</v>
      </c>
      <c r="H222" s="153">
        <v>429.34</v>
      </c>
      <c r="I222" s="154"/>
      <c r="L222" s="149"/>
      <c r="M222" s="155"/>
      <c r="T222" s="156"/>
      <c r="AT222" s="151" t="s">
        <v>186</v>
      </c>
      <c r="AU222" s="151" t="s">
        <v>85</v>
      </c>
      <c r="AV222" s="12" t="s">
        <v>85</v>
      </c>
      <c r="AW222" s="12" t="s">
        <v>32</v>
      </c>
      <c r="AX222" s="12" t="s">
        <v>83</v>
      </c>
      <c r="AY222" s="151" t="s">
        <v>178</v>
      </c>
    </row>
    <row r="223" spans="2:65" s="1" customFormat="1" ht="24.2" customHeight="1">
      <c r="B223" s="32"/>
      <c r="C223" s="136" t="s">
        <v>288</v>
      </c>
      <c r="D223" s="136" t="s">
        <v>180</v>
      </c>
      <c r="E223" s="137" t="s">
        <v>289</v>
      </c>
      <c r="F223" s="138" t="s">
        <v>290</v>
      </c>
      <c r="G223" s="139" t="s">
        <v>291</v>
      </c>
      <c r="H223" s="140">
        <v>74.7</v>
      </c>
      <c r="I223" s="141"/>
      <c r="J223" s="142">
        <f>ROUND(I223*H223,2)</f>
        <v>0</v>
      </c>
      <c r="K223" s="138" t="s">
        <v>194</v>
      </c>
      <c r="L223" s="32"/>
      <c r="M223" s="143" t="s">
        <v>1</v>
      </c>
      <c r="N223" s="144" t="s">
        <v>41</v>
      </c>
      <c r="P223" s="145">
        <f>O223*H223</f>
        <v>0</v>
      </c>
      <c r="Q223" s="145">
        <v>3.0000000000000001E-5</v>
      </c>
      <c r="R223" s="145">
        <f>Q223*H223</f>
        <v>2.2409999999999999E-3</v>
      </c>
      <c r="S223" s="145">
        <v>0</v>
      </c>
      <c r="T223" s="146">
        <f>S223*H223</f>
        <v>0</v>
      </c>
      <c r="AR223" s="147" t="s">
        <v>184</v>
      </c>
      <c r="AT223" s="147" t="s">
        <v>180</v>
      </c>
      <c r="AU223" s="147" t="s">
        <v>85</v>
      </c>
      <c r="AY223" s="17" t="s">
        <v>178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83</v>
      </c>
      <c r="BK223" s="148">
        <f>ROUND(I223*H223,2)</f>
        <v>0</v>
      </c>
      <c r="BL223" s="17" t="s">
        <v>184</v>
      </c>
      <c r="BM223" s="147" t="s">
        <v>292</v>
      </c>
    </row>
    <row r="224" spans="2:65" s="12" customFormat="1" ht="11.25">
      <c r="B224" s="149"/>
      <c r="D224" s="150" t="s">
        <v>186</v>
      </c>
      <c r="E224" s="151" t="s">
        <v>1</v>
      </c>
      <c r="F224" s="152" t="s">
        <v>293</v>
      </c>
      <c r="H224" s="153">
        <v>74.7</v>
      </c>
      <c r="I224" s="154"/>
      <c r="L224" s="149"/>
      <c r="M224" s="155"/>
      <c r="T224" s="156"/>
      <c r="AT224" s="151" t="s">
        <v>186</v>
      </c>
      <c r="AU224" s="151" t="s">
        <v>85</v>
      </c>
      <c r="AV224" s="12" t="s">
        <v>85</v>
      </c>
      <c r="AW224" s="12" t="s">
        <v>32</v>
      </c>
      <c r="AX224" s="12" t="s">
        <v>83</v>
      </c>
      <c r="AY224" s="151" t="s">
        <v>178</v>
      </c>
    </row>
    <row r="225" spans="2:65" s="1" customFormat="1" ht="24.2" customHeight="1">
      <c r="B225" s="32"/>
      <c r="C225" s="177" t="s">
        <v>294</v>
      </c>
      <c r="D225" s="177" t="s">
        <v>232</v>
      </c>
      <c r="E225" s="178" t="s">
        <v>295</v>
      </c>
      <c r="F225" s="179" t="s">
        <v>296</v>
      </c>
      <c r="G225" s="180" t="s">
        <v>291</v>
      </c>
      <c r="H225" s="181">
        <v>78.435000000000002</v>
      </c>
      <c r="I225" s="182"/>
      <c r="J225" s="183">
        <f>ROUND(I225*H225,2)</f>
        <v>0</v>
      </c>
      <c r="K225" s="179" t="s">
        <v>194</v>
      </c>
      <c r="L225" s="184"/>
      <c r="M225" s="185" t="s">
        <v>1</v>
      </c>
      <c r="N225" s="186" t="s">
        <v>41</v>
      </c>
      <c r="P225" s="145">
        <f>O225*H225</f>
        <v>0</v>
      </c>
      <c r="Q225" s="145">
        <v>5.9999999999999995E-4</v>
      </c>
      <c r="R225" s="145">
        <f>Q225*H225</f>
        <v>4.7060999999999999E-2</v>
      </c>
      <c r="S225" s="145">
        <v>0</v>
      </c>
      <c r="T225" s="146">
        <f>S225*H225</f>
        <v>0</v>
      </c>
      <c r="AR225" s="147" t="s">
        <v>231</v>
      </c>
      <c r="AT225" s="147" t="s">
        <v>232</v>
      </c>
      <c r="AU225" s="147" t="s">
        <v>85</v>
      </c>
      <c r="AY225" s="17" t="s">
        <v>178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83</v>
      </c>
      <c r="BK225" s="148">
        <f>ROUND(I225*H225,2)</f>
        <v>0</v>
      </c>
      <c r="BL225" s="17" t="s">
        <v>184</v>
      </c>
      <c r="BM225" s="147" t="s">
        <v>297</v>
      </c>
    </row>
    <row r="226" spans="2:65" s="12" customFormat="1" ht="11.25">
      <c r="B226" s="149"/>
      <c r="D226" s="150" t="s">
        <v>186</v>
      </c>
      <c r="F226" s="152" t="s">
        <v>298</v>
      </c>
      <c r="H226" s="153">
        <v>78.435000000000002</v>
      </c>
      <c r="I226" s="154"/>
      <c r="L226" s="149"/>
      <c r="M226" s="155"/>
      <c r="T226" s="156"/>
      <c r="AT226" s="151" t="s">
        <v>186</v>
      </c>
      <c r="AU226" s="151" t="s">
        <v>85</v>
      </c>
      <c r="AV226" s="12" t="s">
        <v>85</v>
      </c>
      <c r="AW226" s="12" t="s">
        <v>4</v>
      </c>
      <c r="AX226" s="12" t="s">
        <v>83</v>
      </c>
      <c r="AY226" s="151" t="s">
        <v>178</v>
      </c>
    </row>
    <row r="227" spans="2:65" s="1" customFormat="1" ht="16.5" customHeight="1">
      <c r="B227" s="32"/>
      <c r="C227" s="136" t="s">
        <v>7</v>
      </c>
      <c r="D227" s="136" t="s">
        <v>180</v>
      </c>
      <c r="E227" s="137" t="s">
        <v>299</v>
      </c>
      <c r="F227" s="138" t="s">
        <v>300</v>
      </c>
      <c r="G227" s="139" t="s">
        <v>291</v>
      </c>
      <c r="H227" s="140">
        <v>651.96</v>
      </c>
      <c r="I227" s="141"/>
      <c r="J227" s="142">
        <f>ROUND(I227*H227,2)</f>
        <v>0</v>
      </c>
      <c r="K227" s="138" t="s">
        <v>194</v>
      </c>
      <c r="L227" s="32"/>
      <c r="M227" s="143" t="s">
        <v>1</v>
      </c>
      <c r="N227" s="144" t="s">
        <v>41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184</v>
      </c>
      <c r="AT227" s="147" t="s">
        <v>180</v>
      </c>
      <c r="AU227" s="147" t="s">
        <v>85</v>
      </c>
      <c r="AY227" s="17" t="s">
        <v>178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83</v>
      </c>
      <c r="BK227" s="148">
        <f>ROUND(I227*H227,2)</f>
        <v>0</v>
      </c>
      <c r="BL227" s="17" t="s">
        <v>184</v>
      </c>
      <c r="BM227" s="147" t="s">
        <v>301</v>
      </c>
    </row>
    <row r="228" spans="2:65" s="12" customFormat="1" ht="11.25">
      <c r="B228" s="149"/>
      <c r="D228" s="150" t="s">
        <v>186</v>
      </c>
      <c r="E228" s="151" t="s">
        <v>1</v>
      </c>
      <c r="F228" s="152" t="s">
        <v>302</v>
      </c>
      <c r="H228" s="153">
        <v>494.61</v>
      </c>
      <c r="I228" s="154"/>
      <c r="L228" s="149"/>
      <c r="M228" s="155"/>
      <c r="T228" s="156"/>
      <c r="AT228" s="151" t="s">
        <v>186</v>
      </c>
      <c r="AU228" s="151" t="s">
        <v>85</v>
      </c>
      <c r="AV228" s="12" t="s">
        <v>85</v>
      </c>
      <c r="AW228" s="12" t="s">
        <v>32</v>
      </c>
      <c r="AX228" s="12" t="s">
        <v>76</v>
      </c>
      <c r="AY228" s="151" t="s">
        <v>178</v>
      </c>
    </row>
    <row r="229" spans="2:65" s="12" customFormat="1" ht="11.25">
      <c r="B229" s="149"/>
      <c r="D229" s="150" t="s">
        <v>186</v>
      </c>
      <c r="E229" s="151" t="s">
        <v>1</v>
      </c>
      <c r="F229" s="152" t="s">
        <v>303</v>
      </c>
      <c r="H229" s="153">
        <v>157.35</v>
      </c>
      <c r="I229" s="154"/>
      <c r="L229" s="149"/>
      <c r="M229" s="155"/>
      <c r="T229" s="156"/>
      <c r="AT229" s="151" t="s">
        <v>186</v>
      </c>
      <c r="AU229" s="151" t="s">
        <v>85</v>
      </c>
      <c r="AV229" s="12" t="s">
        <v>85</v>
      </c>
      <c r="AW229" s="12" t="s">
        <v>32</v>
      </c>
      <c r="AX229" s="12" t="s">
        <v>76</v>
      </c>
      <c r="AY229" s="151" t="s">
        <v>178</v>
      </c>
    </row>
    <row r="230" spans="2:65" s="14" customFormat="1" ht="11.25">
      <c r="B230" s="164"/>
      <c r="D230" s="150" t="s">
        <v>186</v>
      </c>
      <c r="E230" s="165" t="s">
        <v>1</v>
      </c>
      <c r="F230" s="166" t="s">
        <v>217</v>
      </c>
      <c r="H230" s="167">
        <v>651.96</v>
      </c>
      <c r="I230" s="168"/>
      <c r="L230" s="164"/>
      <c r="M230" s="169"/>
      <c r="T230" s="170"/>
      <c r="AT230" s="165" t="s">
        <v>186</v>
      </c>
      <c r="AU230" s="165" t="s">
        <v>85</v>
      </c>
      <c r="AV230" s="14" t="s">
        <v>184</v>
      </c>
      <c r="AW230" s="14" t="s">
        <v>32</v>
      </c>
      <c r="AX230" s="14" t="s">
        <v>83</v>
      </c>
      <c r="AY230" s="165" t="s">
        <v>178</v>
      </c>
    </row>
    <row r="231" spans="2:65" s="1" customFormat="1" ht="24.2" customHeight="1">
      <c r="B231" s="32"/>
      <c r="C231" s="177" t="s">
        <v>304</v>
      </c>
      <c r="D231" s="177" t="s">
        <v>232</v>
      </c>
      <c r="E231" s="178" t="s">
        <v>305</v>
      </c>
      <c r="F231" s="179" t="s">
        <v>306</v>
      </c>
      <c r="G231" s="180" t="s">
        <v>291</v>
      </c>
      <c r="H231" s="181">
        <v>272.036</v>
      </c>
      <c r="I231" s="182"/>
      <c r="J231" s="183">
        <f>ROUND(I231*H231,2)</f>
        <v>0</v>
      </c>
      <c r="K231" s="179" t="s">
        <v>194</v>
      </c>
      <c r="L231" s="184"/>
      <c r="M231" s="185" t="s">
        <v>1</v>
      </c>
      <c r="N231" s="186" t="s">
        <v>41</v>
      </c>
      <c r="P231" s="145">
        <f>O231*H231</f>
        <v>0</v>
      </c>
      <c r="Q231" s="145">
        <v>4.0000000000000003E-5</v>
      </c>
      <c r="R231" s="145">
        <f>Q231*H231</f>
        <v>1.0881440000000001E-2</v>
      </c>
      <c r="S231" s="145">
        <v>0</v>
      </c>
      <c r="T231" s="146">
        <f>S231*H231</f>
        <v>0</v>
      </c>
      <c r="AR231" s="147" t="s">
        <v>231</v>
      </c>
      <c r="AT231" s="147" t="s">
        <v>232</v>
      </c>
      <c r="AU231" s="147" t="s">
        <v>85</v>
      </c>
      <c r="AY231" s="17" t="s">
        <v>178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83</v>
      </c>
      <c r="BK231" s="148">
        <f>ROUND(I231*H231,2)</f>
        <v>0</v>
      </c>
      <c r="BL231" s="17" t="s">
        <v>184</v>
      </c>
      <c r="BM231" s="147" t="s">
        <v>307</v>
      </c>
    </row>
    <row r="232" spans="2:65" s="12" customFormat="1" ht="11.25">
      <c r="B232" s="149"/>
      <c r="D232" s="150" t="s">
        <v>186</v>
      </c>
      <c r="E232" s="151" t="s">
        <v>1</v>
      </c>
      <c r="F232" s="152" t="s">
        <v>308</v>
      </c>
      <c r="H232" s="153">
        <v>20.204999999999998</v>
      </c>
      <c r="I232" s="154"/>
      <c r="L232" s="149"/>
      <c r="M232" s="155"/>
      <c r="T232" s="156"/>
      <c r="AT232" s="151" t="s">
        <v>186</v>
      </c>
      <c r="AU232" s="151" t="s">
        <v>85</v>
      </c>
      <c r="AV232" s="12" t="s">
        <v>85</v>
      </c>
      <c r="AW232" s="12" t="s">
        <v>32</v>
      </c>
      <c r="AX232" s="12" t="s">
        <v>76</v>
      </c>
      <c r="AY232" s="151" t="s">
        <v>178</v>
      </c>
    </row>
    <row r="233" spans="2:65" s="12" customFormat="1" ht="11.25">
      <c r="B233" s="149"/>
      <c r="D233" s="150" t="s">
        <v>186</v>
      </c>
      <c r="E233" s="151" t="s">
        <v>1</v>
      </c>
      <c r="F233" s="152" t="s">
        <v>309</v>
      </c>
      <c r="H233" s="153">
        <v>5.73</v>
      </c>
      <c r="I233" s="154"/>
      <c r="L233" s="149"/>
      <c r="M233" s="155"/>
      <c r="T233" s="156"/>
      <c r="AT233" s="151" t="s">
        <v>186</v>
      </c>
      <c r="AU233" s="151" t="s">
        <v>85</v>
      </c>
      <c r="AV233" s="12" t="s">
        <v>85</v>
      </c>
      <c r="AW233" s="12" t="s">
        <v>32</v>
      </c>
      <c r="AX233" s="12" t="s">
        <v>76</v>
      </c>
      <c r="AY233" s="151" t="s">
        <v>178</v>
      </c>
    </row>
    <row r="234" spans="2:65" s="12" customFormat="1" ht="11.25">
      <c r="B234" s="149"/>
      <c r="D234" s="150" t="s">
        <v>186</v>
      </c>
      <c r="E234" s="151" t="s">
        <v>1</v>
      </c>
      <c r="F234" s="152" t="s">
        <v>310</v>
      </c>
      <c r="H234" s="153">
        <v>12.84</v>
      </c>
      <c r="I234" s="154"/>
      <c r="L234" s="149"/>
      <c r="M234" s="155"/>
      <c r="T234" s="156"/>
      <c r="AT234" s="151" t="s">
        <v>186</v>
      </c>
      <c r="AU234" s="151" t="s">
        <v>85</v>
      </c>
      <c r="AV234" s="12" t="s">
        <v>85</v>
      </c>
      <c r="AW234" s="12" t="s">
        <v>32</v>
      </c>
      <c r="AX234" s="12" t="s">
        <v>76</v>
      </c>
      <c r="AY234" s="151" t="s">
        <v>178</v>
      </c>
    </row>
    <row r="235" spans="2:65" s="13" customFormat="1" ht="11.25">
      <c r="B235" s="157"/>
      <c r="D235" s="150" t="s">
        <v>186</v>
      </c>
      <c r="E235" s="158" t="s">
        <v>1</v>
      </c>
      <c r="F235" s="159" t="s">
        <v>209</v>
      </c>
      <c r="H235" s="160">
        <v>38.774999999999999</v>
      </c>
      <c r="I235" s="161"/>
      <c r="L235" s="157"/>
      <c r="M235" s="162"/>
      <c r="T235" s="163"/>
      <c r="AT235" s="158" t="s">
        <v>186</v>
      </c>
      <c r="AU235" s="158" t="s">
        <v>85</v>
      </c>
      <c r="AV235" s="13" t="s">
        <v>96</v>
      </c>
      <c r="AW235" s="13" t="s">
        <v>32</v>
      </c>
      <c r="AX235" s="13" t="s">
        <v>76</v>
      </c>
      <c r="AY235" s="158" t="s">
        <v>178</v>
      </c>
    </row>
    <row r="236" spans="2:65" s="12" customFormat="1" ht="11.25">
      <c r="B236" s="149"/>
      <c r="D236" s="150" t="s">
        <v>186</v>
      </c>
      <c r="E236" s="151" t="s">
        <v>1</v>
      </c>
      <c r="F236" s="152" t="s">
        <v>311</v>
      </c>
      <c r="H236" s="153">
        <v>15.78</v>
      </c>
      <c r="I236" s="154"/>
      <c r="L236" s="149"/>
      <c r="M236" s="155"/>
      <c r="T236" s="156"/>
      <c r="AT236" s="151" t="s">
        <v>186</v>
      </c>
      <c r="AU236" s="151" t="s">
        <v>85</v>
      </c>
      <c r="AV236" s="12" t="s">
        <v>85</v>
      </c>
      <c r="AW236" s="12" t="s">
        <v>32</v>
      </c>
      <c r="AX236" s="12" t="s">
        <v>76</v>
      </c>
      <c r="AY236" s="151" t="s">
        <v>178</v>
      </c>
    </row>
    <row r="237" spans="2:65" s="12" customFormat="1" ht="11.25">
      <c r="B237" s="149"/>
      <c r="D237" s="150" t="s">
        <v>186</v>
      </c>
      <c r="E237" s="151" t="s">
        <v>1</v>
      </c>
      <c r="F237" s="152" t="s">
        <v>312</v>
      </c>
      <c r="H237" s="153">
        <v>9.1150000000000002</v>
      </c>
      <c r="I237" s="154"/>
      <c r="L237" s="149"/>
      <c r="M237" s="155"/>
      <c r="T237" s="156"/>
      <c r="AT237" s="151" t="s">
        <v>186</v>
      </c>
      <c r="AU237" s="151" t="s">
        <v>85</v>
      </c>
      <c r="AV237" s="12" t="s">
        <v>85</v>
      </c>
      <c r="AW237" s="12" t="s">
        <v>32</v>
      </c>
      <c r="AX237" s="12" t="s">
        <v>76</v>
      </c>
      <c r="AY237" s="151" t="s">
        <v>178</v>
      </c>
    </row>
    <row r="238" spans="2:65" s="12" customFormat="1" ht="11.25">
      <c r="B238" s="149"/>
      <c r="D238" s="150" t="s">
        <v>186</v>
      </c>
      <c r="E238" s="151" t="s">
        <v>1</v>
      </c>
      <c r="F238" s="152" t="s">
        <v>313</v>
      </c>
      <c r="H238" s="153">
        <v>27.954999999999998</v>
      </c>
      <c r="I238" s="154"/>
      <c r="L238" s="149"/>
      <c r="M238" s="155"/>
      <c r="T238" s="156"/>
      <c r="AT238" s="151" t="s">
        <v>186</v>
      </c>
      <c r="AU238" s="151" t="s">
        <v>85</v>
      </c>
      <c r="AV238" s="12" t="s">
        <v>85</v>
      </c>
      <c r="AW238" s="12" t="s">
        <v>32</v>
      </c>
      <c r="AX238" s="12" t="s">
        <v>76</v>
      </c>
      <c r="AY238" s="151" t="s">
        <v>178</v>
      </c>
    </row>
    <row r="239" spans="2:65" s="12" customFormat="1" ht="11.25">
      <c r="B239" s="149"/>
      <c r="D239" s="150" t="s">
        <v>186</v>
      </c>
      <c r="E239" s="151" t="s">
        <v>1</v>
      </c>
      <c r="F239" s="152" t="s">
        <v>314</v>
      </c>
      <c r="H239" s="153">
        <v>38.57</v>
      </c>
      <c r="I239" s="154"/>
      <c r="L239" s="149"/>
      <c r="M239" s="155"/>
      <c r="T239" s="156"/>
      <c r="AT239" s="151" t="s">
        <v>186</v>
      </c>
      <c r="AU239" s="151" t="s">
        <v>85</v>
      </c>
      <c r="AV239" s="12" t="s">
        <v>85</v>
      </c>
      <c r="AW239" s="12" t="s">
        <v>32</v>
      </c>
      <c r="AX239" s="12" t="s">
        <v>76</v>
      </c>
      <c r="AY239" s="151" t="s">
        <v>178</v>
      </c>
    </row>
    <row r="240" spans="2:65" s="12" customFormat="1" ht="11.25">
      <c r="B240" s="149"/>
      <c r="D240" s="150" t="s">
        <v>186</v>
      </c>
      <c r="E240" s="151" t="s">
        <v>1</v>
      </c>
      <c r="F240" s="152" t="s">
        <v>315</v>
      </c>
      <c r="H240" s="153">
        <v>8.11</v>
      </c>
      <c r="I240" s="154"/>
      <c r="L240" s="149"/>
      <c r="M240" s="155"/>
      <c r="T240" s="156"/>
      <c r="AT240" s="151" t="s">
        <v>186</v>
      </c>
      <c r="AU240" s="151" t="s">
        <v>85</v>
      </c>
      <c r="AV240" s="12" t="s">
        <v>85</v>
      </c>
      <c r="AW240" s="12" t="s">
        <v>32</v>
      </c>
      <c r="AX240" s="12" t="s">
        <v>76</v>
      </c>
      <c r="AY240" s="151" t="s">
        <v>178</v>
      </c>
    </row>
    <row r="241" spans="2:65" s="13" customFormat="1" ht="11.25">
      <c r="B241" s="157"/>
      <c r="D241" s="150" t="s">
        <v>186</v>
      </c>
      <c r="E241" s="158" t="s">
        <v>1</v>
      </c>
      <c r="F241" s="159" t="s">
        <v>209</v>
      </c>
      <c r="H241" s="160">
        <v>99.53</v>
      </c>
      <c r="I241" s="161"/>
      <c r="L241" s="157"/>
      <c r="M241" s="162"/>
      <c r="T241" s="163"/>
      <c r="AT241" s="158" t="s">
        <v>186</v>
      </c>
      <c r="AU241" s="158" t="s">
        <v>85</v>
      </c>
      <c r="AV241" s="13" t="s">
        <v>96</v>
      </c>
      <c r="AW241" s="13" t="s">
        <v>32</v>
      </c>
      <c r="AX241" s="13" t="s">
        <v>76</v>
      </c>
      <c r="AY241" s="158" t="s">
        <v>178</v>
      </c>
    </row>
    <row r="242" spans="2:65" s="12" customFormat="1" ht="11.25">
      <c r="B242" s="149"/>
      <c r="D242" s="150" t="s">
        <v>186</v>
      </c>
      <c r="E242" s="151" t="s">
        <v>1</v>
      </c>
      <c r="F242" s="152" t="s">
        <v>316</v>
      </c>
      <c r="H242" s="153">
        <v>93.67</v>
      </c>
      <c r="I242" s="154"/>
      <c r="L242" s="149"/>
      <c r="M242" s="155"/>
      <c r="T242" s="156"/>
      <c r="AT242" s="151" t="s">
        <v>186</v>
      </c>
      <c r="AU242" s="151" t="s">
        <v>85</v>
      </c>
      <c r="AV242" s="12" t="s">
        <v>85</v>
      </c>
      <c r="AW242" s="12" t="s">
        <v>32</v>
      </c>
      <c r="AX242" s="12" t="s">
        <v>76</v>
      </c>
      <c r="AY242" s="151" t="s">
        <v>178</v>
      </c>
    </row>
    <row r="243" spans="2:65" s="12" customFormat="1" ht="11.25">
      <c r="B243" s="149"/>
      <c r="D243" s="150" t="s">
        <v>186</v>
      </c>
      <c r="E243" s="151" t="s">
        <v>1</v>
      </c>
      <c r="F243" s="152" t="s">
        <v>317</v>
      </c>
      <c r="H243" s="153">
        <v>7.22</v>
      </c>
      <c r="I243" s="154"/>
      <c r="L243" s="149"/>
      <c r="M243" s="155"/>
      <c r="T243" s="156"/>
      <c r="AT243" s="151" t="s">
        <v>186</v>
      </c>
      <c r="AU243" s="151" t="s">
        <v>85</v>
      </c>
      <c r="AV243" s="12" t="s">
        <v>85</v>
      </c>
      <c r="AW243" s="12" t="s">
        <v>32</v>
      </c>
      <c r="AX243" s="12" t="s">
        <v>76</v>
      </c>
      <c r="AY243" s="151" t="s">
        <v>178</v>
      </c>
    </row>
    <row r="244" spans="2:65" s="12" customFormat="1" ht="11.25">
      <c r="B244" s="149"/>
      <c r="D244" s="150" t="s">
        <v>186</v>
      </c>
      <c r="E244" s="151" t="s">
        <v>1</v>
      </c>
      <c r="F244" s="152" t="s">
        <v>315</v>
      </c>
      <c r="H244" s="153">
        <v>8.11</v>
      </c>
      <c r="I244" s="154"/>
      <c r="L244" s="149"/>
      <c r="M244" s="155"/>
      <c r="T244" s="156"/>
      <c r="AT244" s="151" t="s">
        <v>186</v>
      </c>
      <c r="AU244" s="151" t="s">
        <v>85</v>
      </c>
      <c r="AV244" s="12" t="s">
        <v>85</v>
      </c>
      <c r="AW244" s="12" t="s">
        <v>32</v>
      </c>
      <c r="AX244" s="12" t="s">
        <v>76</v>
      </c>
      <c r="AY244" s="151" t="s">
        <v>178</v>
      </c>
    </row>
    <row r="245" spans="2:65" s="13" customFormat="1" ht="11.25">
      <c r="B245" s="157"/>
      <c r="D245" s="150" t="s">
        <v>186</v>
      </c>
      <c r="E245" s="158" t="s">
        <v>1</v>
      </c>
      <c r="F245" s="159" t="s">
        <v>209</v>
      </c>
      <c r="H245" s="160">
        <v>109</v>
      </c>
      <c r="I245" s="161"/>
      <c r="L245" s="157"/>
      <c r="M245" s="162"/>
      <c r="T245" s="163"/>
      <c r="AT245" s="158" t="s">
        <v>186</v>
      </c>
      <c r="AU245" s="158" t="s">
        <v>85</v>
      </c>
      <c r="AV245" s="13" t="s">
        <v>96</v>
      </c>
      <c r="AW245" s="13" t="s">
        <v>32</v>
      </c>
      <c r="AX245" s="13" t="s">
        <v>76</v>
      </c>
      <c r="AY245" s="158" t="s">
        <v>178</v>
      </c>
    </row>
    <row r="246" spans="2:65" s="14" customFormat="1" ht="11.25">
      <c r="B246" s="164"/>
      <c r="D246" s="150" t="s">
        <v>186</v>
      </c>
      <c r="E246" s="165" t="s">
        <v>1</v>
      </c>
      <c r="F246" s="166" t="s">
        <v>217</v>
      </c>
      <c r="H246" s="167">
        <v>247.30500000000001</v>
      </c>
      <c r="I246" s="168"/>
      <c r="L246" s="164"/>
      <c r="M246" s="169"/>
      <c r="T246" s="170"/>
      <c r="AT246" s="165" t="s">
        <v>186</v>
      </c>
      <c r="AU246" s="165" t="s">
        <v>85</v>
      </c>
      <c r="AV246" s="14" t="s">
        <v>184</v>
      </c>
      <c r="AW246" s="14" t="s">
        <v>32</v>
      </c>
      <c r="AX246" s="14" t="s">
        <v>83</v>
      </c>
      <c r="AY246" s="165" t="s">
        <v>178</v>
      </c>
    </row>
    <row r="247" spans="2:65" s="12" customFormat="1" ht="11.25">
      <c r="B247" s="149"/>
      <c r="D247" s="150" t="s">
        <v>186</v>
      </c>
      <c r="F247" s="152" t="s">
        <v>318</v>
      </c>
      <c r="H247" s="153">
        <v>272.036</v>
      </c>
      <c r="I247" s="154"/>
      <c r="L247" s="149"/>
      <c r="M247" s="155"/>
      <c r="T247" s="156"/>
      <c r="AT247" s="151" t="s">
        <v>186</v>
      </c>
      <c r="AU247" s="151" t="s">
        <v>85</v>
      </c>
      <c r="AV247" s="12" t="s">
        <v>85</v>
      </c>
      <c r="AW247" s="12" t="s">
        <v>4</v>
      </c>
      <c r="AX247" s="12" t="s">
        <v>83</v>
      </c>
      <c r="AY247" s="151" t="s">
        <v>178</v>
      </c>
    </row>
    <row r="248" spans="2:65" s="1" customFormat="1" ht="24.2" customHeight="1">
      <c r="B248" s="32"/>
      <c r="C248" s="177" t="s">
        <v>319</v>
      </c>
      <c r="D248" s="177" t="s">
        <v>232</v>
      </c>
      <c r="E248" s="178" t="s">
        <v>320</v>
      </c>
      <c r="F248" s="179" t="s">
        <v>321</v>
      </c>
      <c r="G248" s="180" t="s">
        <v>291</v>
      </c>
      <c r="H248" s="181">
        <v>86.543000000000006</v>
      </c>
      <c r="I248" s="182"/>
      <c r="J248" s="183">
        <f>ROUND(I248*H248,2)</f>
        <v>0</v>
      </c>
      <c r="K248" s="179" t="s">
        <v>194</v>
      </c>
      <c r="L248" s="184"/>
      <c r="M248" s="185" t="s">
        <v>1</v>
      </c>
      <c r="N248" s="186" t="s">
        <v>41</v>
      </c>
      <c r="P248" s="145">
        <f>O248*H248</f>
        <v>0</v>
      </c>
      <c r="Q248" s="145">
        <v>2.9999999999999997E-4</v>
      </c>
      <c r="R248" s="145">
        <f>Q248*H248</f>
        <v>2.5962900000000001E-2</v>
      </c>
      <c r="S248" s="145">
        <v>0</v>
      </c>
      <c r="T248" s="146">
        <f>S248*H248</f>
        <v>0</v>
      </c>
      <c r="AR248" s="147" t="s">
        <v>231</v>
      </c>
      <c r="AT248" s="147" t="s">
        <v>232</v>
      </c>
      <c r="AU248" s="147" t="s">
        <v>85</v>
      </c>
      <c r="AY248" s="17" t="s">
        <v>178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83</v>
      </c>
      <c r="BK248" s="148">
        <f>ROUND(I248*H248,2)</f>
        <v>0</v>
      </c>
      <c r="BL248" s="17" t="s">
        <v>184</v>
      </c>
      <c r="BM248" s="147" t="s">
        <v>322</v>
      </c>
    </row>
    <row r="249" spans="2:65" s="12" customFormat="1" ht="11.25">
      <c r="B249" s="149"/>
      <c r="D249" s="150" t="s">
        <v>186</v>
      </c>
      <c r="E249" s="151" t="s">
        <v>1</v>
      </c>
      <c r="F249" s="152" t="s">
        <v>323</v>
      </c>
      <c r="H249" s="153">
        <v>6.3049999999999997</v>
      </c>
      <c r="I249" s="154"/>
      <c r="L249" s="149"/>
      <c r="M249" s="155"/>
      <c r="T249" s="156"/>
      <c r="AT249" s="151" t="s">
        <v>186</v>
      </c>
      <c r="AU249" s="151" t="s">
        <v>85</v>
      </c>
      <c r="AV249" s="12" t="s">
        <v>85</v>
      </c>
      <c r="AW249" s="12" t="s">
        <v>32</v>
      </c>
      <c r="AX249" s="12" t="s">
        <v>76</v>
      </c>
      <c r="AY249" s="151" t="s">
        <v>178</v>
      </c>
    </row>
    <row r="250" spans="2:65" s="12" customFormat="1" ht="11.25">
      <c r="B250" s="149"/>
      <c r="D250" s="150" t="s">
        <v>186</v>
      </c>
      <c r="E250" s="151" t="s">
        <v>1</v>
      </c>
      <c r="F250" s="152" t="s">
        <v>324</v>
      </c>
      <c r="H250" s="153">
        <v>1.53</v>
      </c>
      <c r="I250" s="154"/>
      <c r="L250" s="149"/>
      <c r="M250" s="155"/>
      <c r="T250" s="156"/>
      <c r="AT250" s="151" t="s">
        <v>186</v>
      </c>
      <c r="AU250" s="151" t="s">
        <v>85</v>
      </c>
      <c r="AV250" s="12" t="s">
        <v>85</v>
      </c>
      <c r="AW250" s="12" t="s">
        <v>32</v>
      </c>
      <c r="AX250" s="12" t="s">
        <v>76</v>
      </c>
      <c r="AY250" s="151" t="s">
        <v>178</v>
      </c>
    </row>
    <row r="251" spans="2:65" s="12" customFormat="1" ht="11.25">
      <c r="B251" s="149"/>
      <c r="D251" s="150" t="s">
        <v>186</v>
      </c>
      <c r="E251" s="151" t="s">
        <v>1</v>
      </c>
      <c r="F251" s="152" t="s">
        <v>325</v>
      </c>
      <c r="H251" s="153">
        <v>3.46</v>
      </c>
      <c r="I251" s="154"/>
      <c r="L251" s="149"/>
      <c r="M251" s="155"/>
      <c r="T251" s="156"/>
      <c r="AT251" s="151" t="s">
        <v>186</v>
      </c>
      <c r="AU251" s="151" t="s">
        <v>85</v>
      </c>
      <c r="AV251" s="12" t="s">
        <v>85</v>
      </c>
      <c r="AW251" s="12" t="s">
        <v>32</v>
      </c>
      <c r="AX251" s="12" t="s">
        <v>76</v>
      </c>
      <c r="AY251" s="151" t="s">
        <v>178</v>
      </c>
    </row>
    <row r="252" spans="2:65" s="13" customFormat="1" ht="11.25">
      <c r="B252" s="157"/>
      <c r="D252" s="150" t="s">
        <v>186</v>
      </c>
      <c r="E252" s="158" t="s">
        <v>1</v>
      </c>
      <c r="F252" s="159" t="s">
        <v>209</v>
      </c>
      <c r="H252" s="160">
        <v>11.295</v>
      </c>
      <c r="I252" s="161"/>
      <c r="L252" s="157"/>
      <c r="M252" s="162"/>
      <c r="T252" s="163"/>
      <c r="AT252" s="158" t="s">
        <v>186</v>
      </c>
      <c r="AU252" s="158" t="s">
        <v>85</v>
      </c>
      <c r="AV252" s="13" t="s">
        <v>96</v>
      </c>
      <c r="AW252" s="13" t="s">
        <v>32</v>
      </c>
      <c r="AX252" s="13" t="s">
        <v>76</v>
      </c>
      <c r="AY252" s="158" t="s">
        <v>178</v>
      </c>
    </row>
    <row r="253" spans="2:65" s="12" customFormat="1" ht="11.25">
      <c r="B253" s="149"/>
      <c r="D253" s="150" t="s">
        <v>186</v>
      </c>
      <c r="E253" s="151" t="s">
        <v>1</v>
      </c>
      <c r="F253" s="152" t="s">
        <v>326</v>
      </c>
      <c r="H253" s="153">
        <v>8.8800000000000008</v>
      </c>
      <c r="I253" s="154"/>
      <c r="L253" s="149"/>
      <c r="M253" s="155"/>
      <c r="T253" s="156"/>
      <c r="AT253" s="151" t="s">
        <v>186</v>
      </c>
      <c r="AU253" s="151" t="s">
        <v>85</v>
      </c>
      <c r="AV253" s="12" t="s">
        <v>85</v>
      </c>
      <c r="AW253" s="12" t="s">
        <v>32</v>
      </c>
      <c r="AX253" s="12" t="s">
        <v>76</v>
      </c>
      <c r="AY253" s="151" t="s">
        <v>178</v>
      </c>
    </row>
    <row r="254" spans="2:65" s="12" customFormat="1" ht="11.25">
      <c r="B254" s="149"/>
      <c r="D254" s="150" t="s">
        <v>186</v>
      </c>
      <c r="E254" s="151" t="s">
        <v>1</v>
      </c>
      <c r="F254" s="152" t="s">
        <v>327</v>
      </c>
      <c r="H254" s="153">
        <v>6.1050000000000004</v>
      </c>
      <c r="I254" s="154"/>
      <c r="L254" s="149"/>
      <c r="M254" s="155"/>
      <c r="T254" s="156"/>
      <c r="AT254" s="151" t="s">
        <v>186</v>
      </c>
      <c r="AU254" s="151" t="s">
        <v>85</v>
      </c>
      <c r="AV254" s="12" t="s">
        <v>85</v>
      </c>
      <c r="AW254" s="12" t="s">
        <v>32</v>
      </c>
      <c r="AX254" s="12" t="s">
        <v>76</v>
      </c>
      <c r="AY254" s="151" t="s">
        <v>178</v>
      </c>
    </row>
    <row r="255" spans="2:65" s="12" customFormat="1" ht="11.25">
      <c r="B255" s="149"/>
      <c r="D255" s="150" t="s">
        <v>186</v>
      </c>
      <c r="E255" s="151" t="s">
        <v>1</v>
      </c>
      <c r="F255" s="152" t="s">
        <v>328</v>
      </c>
      <c r="H255" s="153">
        <v>10.675000000000001</v>
      </c>
      <c r="I255" s="154"/>
      <c r="L255" s="149"/>
      <c r="M255" s="155"/>
      <c r="T255" s="156"/>
      <c r="AT255" s="151" t="s">
        <v>186</v>
      </c>
      <c r="AU255" s="151" t="s">
        <v>85</v>
      </c>
      <c r="AV255" s="12" t="s">
        <v>85</v>
      </c>
      <c r="AW255" s="12" t="s">
        <v>32</v>
      </c>
      <c r="AX255" s="12" t="s">
        <v>76</v>
      </c>
      <c r="AY255" s="151" t="s">
        <v>178</v>
      </c>
    </row>
    <row r="256" spans="2:65" s="12" customFormat="1" ht="11.25">
      <c r="B256" s="149"/>
      <c r="D256" s="150" t="s">
        <v>186</v>
      </c>
      <c r="E256" s="151" t="s">
        <v>1</v>
      </c>
      <c r="F256" s="152" t="s">
        <v>329</v>
      </c>
      <c r="H256" s="153">
        <v>10.85</v>
      </c>
      <c r="I256" s="154"/>
      <c r="L256" s="149"/>
      <c r="M256" s="155"/>
      <c r="T256" s="156"/>
      <c r="AT256" s="151" t="s">
        <v>186</v>
      </c>
      <c r="AU256" s="151" t="s">
        <v>85</v>
      </c>
      <c r="AV256" s="12" t="s">
        <v>85</v>
      </c>
      <c r="AW256" s="12" t="s">
        <v>32</v>
      </c>
      <c r="AX256" s="12" t="s">
        <v>76</v>
      </c>
      <c r="AY256" s="151" t="s">
        <v>178</v>
      </c>
    </row>
    <row r="257" spans="2:65" s="12" customFormat="1" ht="11.25">
      <c r="B257" s="149"/>
      <c r="D257" s="150" t="s">
        <v>186</v>
      </c>
      <c r="E257" s="151" t="s">
        <v>1</v>
      </c>
      <c r="F257" s="152" t="s">
        <v>330</v>
      </c>
      <c r="H257" s="153">
        <v>1.55</v>
      </c>
      <c r="I257" s="154"/>
      <c r="L257" s="149"/>
      <c r="M257" s="155"/>
      <c r="T257" s="156"/>
      <c r="AT257" s="151" t="s">
        <v>186</v>
      </c>
      <c r="AU257" s="151" t="s">
        <v>85</v>
      </c>
      <c r="AV257" s="12" t="s">
        <v>85</v>
      </c>
      <c r="AW257" s="12" t="s">
        <v>32</v>
      </c>
      <c r="AX257" s="12" t="s">
        <v>76</v>
      </c>
      <c r="AY257" s="151" t="s">
        <v>178</v>
      </c>
    </row>
    <row r="258" spans="2:65" s="13" customFormat="1" ht="11.25">
      <c r="B258" s="157"/>
      <c r="D258" s="150" t="s">
        <v>186</v>
      </c>
      <c r="E258" s="158" t="s">
        <v>1</v>
      </c>
      <c r="F258" s="159" t="s">
        <v>209</v>
      </c>
      <c r="H258" s="160">
        <v>38.06</v>
      </c>
      <c r="I258" s="161"/>
      <c r="L258" s="157"/>
      <c r="M258" s="162"/>
      <c r="T258" s="163"/>
      <c r="AT258" s="158" t="s">
        <v>186</v>
      </c>
      <c r="AU258" s="158" t="s">
        <v>85</v>
      </c>
      <c r="AV258" s="13" t="s">
        <v>96</v>
      </c>
      <c r="AW258" s="13" t="s">
        <v>32</v>
      </c>
      <c r="AX258" s="13" t="s">
        <v>76</v>
      </c>
      <c r="AY258" s="158" t="s">
        <v>178</v>
      </c>
    </row>
    <row r="259" spans="2:65" s="12" customFormat="1" ht="11.25">
      <c r="B259" s="149"/>
      <c r="D259" s="150" t="s">
        <v>186</v>
      </c>
      <c r="E259" s="151" t="s">
        <v>1</v>
      </c>
      <c r="F259" s="152" t="s">
        <v>331</v>
      </c>
      <c r="H259" s="153">
        <v>26.35</v>
      </c>
      <c r="I259" s="154"/>
      <c r="L259" s="149"/>
      <c r="M259" s="155"/>
      <c r="T259" s="156"/>
      <c r="AT259" s="151" t="s">
        <v>186</v>
      </c>
      <c r="AU259" s="151" t="s">
        <v>85</v>
      </c>
      <c r="AV259" s="12" t="s">
        <v>85</v>
      </c>
      <c r="AW259" s="12" t="s">
        <v>32</v>
      </c>
      <c r="AX259" s="12" t="s">
        <v>76</v>
      </c>
      <c r="AY259" s="151" t="s">
        <v>178</v>
      </c>
    </row>
    <row r="260" spans="2:65" s="12" customFormat="1" ht="11.25">
      <c r="B260" s="149"/>
      <c r="D260" s="150" t="s">
        <v>186</v>
      </c>
      <c r="E260" s="151" t="s">
        <v>1</v>
      </c>
      <c r="F260" s="152" t="s">
        <v>332</v>
      </c>
      <c r="H260" s="153">
        <v>1.42</v>
      </c>
      <c r="I260" s="154"/>
      <c r="L260" s="149"/>
      <c r="M260" s="155"/>
      <c r="T260" s="156"/>
      <c r="AT260" s="151" t="s">
        <v>186</v>
      </c>
      <c r="AU260" s="151" t="s">
        <v>85</v>
      </c>
      <c r="AV260" s="12" t="s">
        <v>85</v>
      </c>
      <c r="AW260" s="12" t="s">
        <v>32</v>
      </c>
      <c r="AX260" s="12" t="s">
        <v>76</v>
      </c>
      <c r="AY260" s="151" t="s">
        <v>178</v>
      </c>
    </row>
    <row r="261" spans="2:65" s="12" customFormat="1" ht="11.25">
      <c r="B261" s="149"/>
      <c r="D261" s="150" t="s">
        <v>186</v>
      </c>
      <c r="E261" s="151" t="s">
        <v>1</v>
      </c>
      <c r="F261" s="152" t="s">
        <v>330</v>
      </c>
      <c r="H261" s="153">
        <v>1.55</v>
      </c>
      <c r="I261" s="154"/>
      <c r="L261" s="149"/>
      <c r="M261" s="155"/>
      <c r="T261" s="156"/>
      <c r="AT261" s="151" t="s">
        <v>186</v>
      </c>
      <c r="AU261" s="151" t="s">
        <v>85</v>
      </c>
      <c r="AV261" s="12" t="s">
        <v>85</v>
      </c>
      <c r="AW261" s="12" t="s">
        <v>32</v>
      </c>
      <c r="AX261" s="12" t="s">
        <v>76</v>
      </c>
      <c r="AY261" s="151" t="s">
        <v>178</v>
      </c>
    </row>
    <row r="262" spans="2:65" s="13" customFormat="1" ht="11.25">
      <c r="B262" s="157"/>
      <c r="D262" s="150" t="s">
        <v>186</v>
      </c>
      <c r="E262" s="158" t="s">
        <v>1</v>
      </c>
      <c r="F262" s="159" t="s">
        <v>209</v>
      </c>
      <c r="H262" s="160">
        <v>29.32</v>
      </c>
      <c r="I262" s="161"/>
      <c r="L262" s="157"/>
      <c r="M262" s="162"/>
      <c r="T262" s="163"/>
      <c r="AT262" s="158" t="s">
        <v>186</v>
      </c>
      <c r="AU262" s="158" t="s">
        <v>85</v>
      </c>
      <c r="AV262" s="13" t="s">
        <v>96</v>
      </c>
      <c r="AW262" s="13" t="s">
        <v>32</v>
      </c>
      <c r="AX262" s="13" t="s">
        <v>76</v>
      </c>
      <c r="AY262" s="158" t="s">
        <v>178</v>
      </c>
    </row>
    <row r="263" spans="2:65" s="14" customFormat="1" ht="11.25">
      <c r="B263" s="164"/>
      <c r="D263" s="150" t="s">
        <v>186</v>
      </c>
      <c r="E263" s="165" t="s">
        <v>1</v>
      </c>
      <c r="F263" s="166" t="s">
        <v>217</v>
      </c>
      <c r="H263" s="167">
        <v>78.674999999999997</v>
      </c>
      <c r="I263" s="168"/>
      <c r="L263" s="164"/>
      <c r="M263" s="169"/>
      <c r="T263" s="170"/>
      <c r="AT263" s="165" t="s">
        <v>186</v>
      </c>
      <c r="AU263" s="165" t="s">
        <v>85</v>
      </c>
      <c r="AV263" s="14" t="s">
        <v>184</v>
      </c>
      <c r="AW263" s="14" t="s">
        <v>32</v>
      </c>
      <c r="AX263" s="14" t="s">
        <v>83</v>
      </c>
      <c r="AY263" s="165" t="s">
        <v>178</v>
      </c>
    </row>
    <row r="264" spans="2:65" s="12" customFormat="1" ht="11.25">
      <c r="B264" s="149"/>
      <c r="D264" s="150" t="s">
        <v>186</v>
      </c>
      <c r="F264" s="152" t="s">
        <v>333</v>
      </c>
      <c r="H264" s="153">
        <v>86.543000000000006</v>
      </c>
      <c r="I264" s="154"/>
      <c r="L264" s="149"/>
      <c r="M264" s="155"/>
      <c r="T264" s="156"/>
      <c r="AT264" s="151" t="s">
        <v>186</v>
      </c>
      <c r="AU264" s="151" t="s">
        <v>85</v>
      </c>
      <c r="AV264" s="12" t="s">
        <v>85</v>
      </c>
      <c r="AW264" s="12" t="s">
        <v>4</v>
      </c>
      <c r="AX264" s="12" t="s">
        <v>83</v>
      </c>
      <c r="AY264" s="151" t="s">
        <v>178</v>
      </c>
    </row>
    <row r="265" spans="2:65" s="1" customFormat="1" ht="16.5" customHeight="1">
      <c r="B265" s="32"/>
      <c r="C265" s="177" t="s">
        <v>334</v>
      </c>
      <c r="D265" s="177" t="s">
        <v>232</v>
      </c>
      <c r="E265" s="178" t="s">
        <v>335</v>
      </c>
      <c r="F265" s="179" t="s">
        <v>336</v>
      </c>
      <c r="G265" s="180" t="s">
        <v>291</v>
      </c>
      <c r="H265" s="181">
        <v>272.036</v>
      </c>
      <c r="I265" s="182"/>
      <c r="J265" s="183">
        <f>ROUND(I265*H265,2)</f>
        <v>0</v>
      </c>
      <c r="K265" s="179" t="s">
        <v>194</v>
      </c>
      <c r="L265" s="184"/>
      <c r="M265" s="185" t="s">
        <v>1</v>
      </c>
      <c r="N265" s="186" t="s">
        <v>41</v>
      </c>
      <c r="P265" s="145">
        <f>O265*H265</f>
        <v>0</v>
      </c>
      <c r="Q265" s="145">
        <v>2.9999999999999997E-4</v>
      </c>
      <c r="R265" s="145">
        <f>Q265*H265</f>
        <v>8.1610799999999997E-2</v>
      </c>
      <c r="S265" s="145">
        <v>0</v>
      </c>
      <c r="T265" s="146">
        <f>S265*H265</f>
        <v>0</v>
      </c>
      <c r="AR265" s="147" t="s">
        <v>231</v>
      </c>
      <c r="AT265" s="147" t="s">
        <v>232</v>
      </c>
      <c r="AU265" s="147" t="s">
        <v>85</v>
      </c>
      <c r="AY265" s="17" t="s">
        <v>178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83</v>
      </c>
      <c r="BK265" s="148">
        <f>ROUND(I265*H265,2)</f>
        <v>0</v>
      </c>
      <c r="BL265" s="17" t="s">
        <v>184</v>
      </c>
      <c r="BM265" s="147" t="s">
        <v>337</v>
      </c>
    </row>
    <row r="266" spans="2:65" s="12" customFormat="1" ht="11.25">
      <c r="B266" s="149"/>
      <c r="D266" s="150" t="s">
        <v>186</v>
      </c>
      <c r="F266" s="152" t="s">
        <v>318</v>
      </c>
      <c r="H266" s="153">
        <v>272.036</v>
      </c>
      <c r="I266" s="154"/>
      <c r="L266" s="149"/>
      <c r="M266" s="155"/>
      <c r="T266" s="156"/>
      <c r="AT266" s="151" t="s">
        <v>186</v>
      </c>
      <c r="AU266" s="151" t="s">
        <v>85</v>
      </c>
      <c r="AV266" s="12" t="s">
        <v>85</v>
      </c>
      <c r="AW266" s="12" t="s">
        <v>4</v>
      </c>
      <c r="AX266" s="12" t="s">
        <v>83</v>
      </c>
      <c r="AY266" s="151" t="s">
        <v>178</v>
      </c>
    </row>
    <row r="267" spans="2:65" s="1" customFormat="1" ht="24.2" customHeight="1">
      <c r="B267" s="32"/>
      <c r="C267" s="177" t="s">
        <v>338</v>
      </c>
      <c r="D267" s="177" t="s">
        <v>232</v>
      </c>
      <c r="E267" s="178" t="s">
        <v>339</v>
      </c>
      <c r="F267" s="179" t="s">
        <v>340</v>
      </c>
      <c r="G267" s="180" t="s">
        <v>291</v>
      </c>
      <c r="H267" s="181">
        <v>86.543000000000006</v>
      </c>
      <c r="I267" s="182"/>
      <c r="J267" s="183">
        <f>ROUND(I267*H267,2)</f>
        <v>0</v>
      </c>
      <c r="K267" s="179" t="s">
        <v>194</v>
      </c>
      <c r="L267" s="184"/>
      <c r="M267" s="185" t="s">
        <v>1</v>
      </c>
      <c r="N267" s="186" t="s">
        <v>41</v>
      </c>
      <c r="P267" s="145">
        <f>O267*H267</f>
        <v>0</v>
      </c>
      <c r="Q267" s="145">
        <v>2.0000000000000001E-4</v>
      </c>
      <c r="R267" s="145">
        <f>Q267*H267</f>
        <v>1.73086E-2</v>
      </c>
      <c r="S267" s="145">
        <v>0</v>
      </c>
      <c r="T267" s="146">
        <f>S267*H267</f>
        <v>0</v>
      </c>
      <c r="AR267" s="147" t="s">
        <v>231</v>
      </c>
      <c r="AT267" s="147" t="s">
        <v>232</v>
      </c>
      <c r="AU267" s="147" t="s">
        <v>85</v>
      </c>
      <c r="AY267" s="17" t="s">
        <v>178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83</v>
      </c>
      <c r="BK267" s="148">
        <f>ROUND(I267*H267,2)</f>
        <v>0</v>
      </c>
      <c r="BL267" s="17" t="s">
        <v>184</v>
      </c>
      <c r="BM267" s="147" t="s">
        <v>341</v>
      </c>
    </row>
    <row r="268" spans="2:65" s="12" customFormat="1" ht="11.25">
      <c r="B268" s="149"/>
      <c r="D268" s="150" t="s">
        <v>186</v>
      </c>
      <c r="F268" s="152" t="s">
        <v>333</v>
      </c>
      <c r="H268" s="153">
        <v>86.543000000000006</v>
      </c>
      <c r="I268" s="154"/>
      <c r="L268" s="149"/>
      <c r="M268" s="155"/>
      <c r="T268" s="156"/>
      <c r="AT268" s="151" t="s">
        <v>186</v>
      </c>
      <c r="AU268" s="151" t="s">
        <v>85</v>
      </c>
      <c r="AV268" s="12" t="s">
        <v>85</v>
      </c>
      <c r="AW268" s="12" t="s">
        <v>4</v>
      </c>
      <c r="AX268" s="12" t="s">
        <v>83</v>
      </c>
      <c r="AY268" s="151" t="s">
        <v>178</v>
      </c>
    </row>
    <row r="269" spans="2:65" s="1" customFormat="1" ht="24.2" customHeight="1">
      <c r="B269" s="32"/>
      <c r="C269" s="136" t="s">
        <v>342</v>
      </c>
      <c r="D269" s="136" t="s">
        <v>180</v>
      </c>
      <c r="E269" s="137" t="s">
        <v>343</v>
      </c>
      <c r="F269" s="138" t="s">
        <v>344</v>
      </c>
      <c r="G269" s="139" t="s">
        <v>204</v>
      </c>
      <c r="H269" s="140">
        <v>514.01</v>
      </c>
      <c r="I269" s="141"/>
      <c r="J269" s="142">
        <f>ROUND(I269*H269,2)</f>
        <v>0</v>
      </c>
      <c r="K269" s="138" t="s">
        <v>194</v>
      </c>
      <c r="L269" s="32"/>
      <c r="M269" s="143" t="s">
        <v>1</v>
      </c>
      <c r="N269" s="144" t="s">
        <v>41</v>
      </c>
      <c r="P269" s="145">
        <f>O269*H269</f>
        <v>0</v>
      </c>
      <c r="Q269" s="145">
        <v>1.146E-2</v>
      </c>
      <c r="R269" s="145">
        <f>Q269*H269</f>
        <v>5.8905545999999998</v>
      </c>
      <c r="S269" s="145">
        <v>0</v>
      </c>
      <c r="T269" s="146">
        <f>S269*H269</f>
        <v>0</v>
      </c>
      <c r="AR269" s="147" t="s">
        <v>184</v>
      </c>
      <c r="AT269" s="147" t="s">
        <v>180</v>
      </c>
      <c r="AU269" s="147" t="s">
        <v>85</v>
      </c>
      <c r="AY269" s="17" t="s">
        <v>178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83</v>
      </c>
      <c r="BK269" s="148">
        <f>ROUND(I269*H269,2)</f>
        <v>0</v>
      </c>
      <c r="BL269" s="17" t="s">
        <v>184</v>
      </c>
      <c r="BM269" s="147" t="s">
        <v>345</v>
      </c>
    </row>
    <row r="270" spans="2:65" s="15" customFormat="1" ht="11.25">
      <c r="B270" s="171"/>
      <c r="D270" s="150" t="s">
        <v>186</v>
      </c>
      <c r="E270" s="172" t="s">
        <v>1</v>
      </c>
      <c r="F270" s="173" t="s">
        <v>346</v>
      </c>
      <c r="H270" s="172" t="s">
        <v>1</v>
      </c>
      <c r="I270" s="174"/>
      <c r="L270" s="171"/>
      <c r="M270" s="175"/>
      <c r="T270" s="176"/>
      <c r="AT270" s="172" t="s">
        <v>186</v>
      </c>
      <c r="AU270" s="172" t="s">
        <v>85</v>
      </c>
      <c r="AV270" s="15" t="s">
        <v>83</v>
      </c>
      <c r="AW270" s="15" t="s">
        <v>32</v>
      </c>
      <c r="AX270" s="15" t="s">
        <v>76</v>
      </c>
      <c r="AY270" s="172" t="s">
        <v>178</v>
      </c>
    </row>
    <row r="271" spans="2:65" s="12" customFormat="1" ht="11.25">
      <c r="B271" s="149"/>
      <c r="D271" s="150" t="s">
        <v>186</v>
      </c>
      <c r="E271" s="151" t="s">
        <v>1</v>
      </c>
      <c r="F271" s="152" t="s">
        <v>253</v>
      </c>
      <c r="H271" s="153">
        <v>113.62</v>
      </c>
      <c r="I271" s="154"/>
      <c r="L271" s="149"/>
      <c r="M271" s="155"/>
      <c r="T271" s="156"/>
      <c r="AT271" s="151" t="s">
        <v>186</v>
      </c>
      <c r="AU271" s="151" t="s">
        <v>85</v>
      </c>
      <c r="AV271" s="12" t="s">
        <v>85</v>
      </c>
      <c r="AW271" s="12" t="s">
        <v>32</v>
      </c>
      <c r="AX271" s="12" t="s">
        <v>76</v>
      </c>
      <c r="AY271" s="151" t="s">
        <v>178</v>
      </c>
    </row>
    <row r="272" spans="2:65" s="12" customFormat="1" ht="11.25">
      <c r="B272" s="149"/>
      <c r="D272" s="150" t="s">
        <v>186</v>
      </c>
      <c r="E272" s="151" t="s">
        <v>1</v>
      </c>
      <c r="F272" s="152" t="s">
        <v>254</v>
      </c>
      <c r="H272" s="153">
        <v>45.45</v>
      </c>
      <c r="I272" s="154"/>
      <c r="L272" s="149"/>
      <c r="M272" s="155"/>
      <c r="T272" s="156"/>
      <c r="AT272" s="151" t="s">
        <v>186</v>
      </c>
      <c r="AU272" s="151" t="s">
        <v>85</v>
      </c>
      <c r="AV272" s="12" t="s">
        <v>85</v>
      </c>
      <c r="AW272" s="12" t="s">
        <v>32</v>
      </c>
      <c r="AX272" s="12" t="s">
        <v>76</v>
      </c>
      <c r="AY272" s="151" t="s">
        <v>178</v>
      </c>
    </row>
    <row r="273" spans="2:65" s="12" customFormat="1" ht="11.25">
      <c r="B273" s="149"/>
      <c r="D273" s="150" t="s">
        <v>186</v>
      </c>
      <c r="E273" s="151" t="s">
        <v>1</v>
      </c>
      <c r="F273" s="152" t="s">
        <v>255</v>
      </c>
      <c r="H273" s="153">
        <v>122.41</v>
      </c>
      <c r="I273" s="154"/>
      <c r="L273" s="149"/>
      <c r="M273" s="155"/>
      <c r="T273" s="156"/>
      <c r="AT273" s="151" t="s">
        <v>186</v>
      </c>
      <c r="AU273" s="151" t="s">
        <v>85</v>
      </c>
      <c r="AV273" s="12" t="s">
        <v>85</v>
      </c>
      <c r="AW273" s="12" t="s">
        <v>32</v>
      </c>
      <c r="AX273" s="12" t="s">
        <v>76</v>
      </c>
      <c r="AY273" s="151" t="s">
        <v>178</v>
      </c>
    </row>
    <row r="274" spans="2:65" s="12" customFormat="1" ht="11.25">
      <c r="B274" s="149"/>
      <c r="D274" s="150" t="s">
        <v>186</v>
      </c>
      <c r="E274" s="151" t="s">
        <v>1</v>
      </c>
      <c r="F274" s="152" t="s">
        <v>256</v>
      </c>
      <c r="H274" s="153">
        <v>95.86</v>
      </c>
      <c r="I274" s="154"/>
      <c r="L274" s="149"/>
      <c r="M274" s="155"/>
      <c r="T274" s="156"/>
      <c r="AT274" s="151" t="s">
        <v>186</v>
      </c>
      <c r="AU274" s="151" t="s">
        <v>85</v>
      </c>
      <c r="AV274" s="12" t="s">
        <v>85</v>
      </c>
      <c r="AW274" s="12" t="s">
        <v>32</v>
      </c>
      <c r="AX274" s="12" t="s">
        <v>76</v>
      </c>
      <c r="AY274" s="151" t="s">
        <v>178</v>
      </c>
    </row>
    <row r="275" spans="2:65" s="13" customFormat="1" ht="11.25">
      <c r="B275" s="157"/>
      <c r="D275" s="150" t="s">
        <v>186</v>
      </c>
      <c r="E275" s="158" t="s">
        <v>1</v>
      </c>
      <c r="F275" s="159" t="s">
        <v>209</v>
      </c>
      <c r="H275" s="160">
        <v>377.34</v>
      </c>
      <c r="I275" s="161"/>
      <c r="L275" s="157"/>
      <c r="M275" s="162"/>
      <c r="T275" s="163"/>
      <c r="AT275" s="158" t="s">
        <v>186</v>
      </c>
      <c r="AU275" s="158" t="s">
        <v>85</v>
      </c>
      <c r="AV275" s="13" t="s">
        <v>96</v>
      </c>
      <c r="AW275" s="13" t="s">
        <v>32</v>
      </c>
      <c r="AX275" s="13" t="s">
        <v>76</v>
      </c>
      <c r="AY275" s="158" t="s">
        <v>178</v>
      </c>
    </row>
    <row r="276" spans="2:65" s="15" customFormat="1" ht="11.25">
      <c r="B276" s="171"/>
      <c r="D276" s="150" t="s">
        <v>186</v>
      </c>
      <c r="E276" s="172" t="s">
        <v>1</v>
      </c>
      <c r="F276" s="173" t="s">
        <v>347</v>
      </c>
      <c r="H276" s="172" t="s">
        <v>1</v>
      </c>
      <c r="I276" s="174"/>
      <c r="L276" s="171"/>
      <c r="M276" s="175"/>
      <c r="T276" s="176"/>
      <c r="AT276" s="172" t="s">
        <v>186</v>
      </c>
      <c r="AU276" s="172" t="s">
        <v>85</v>
      </c>
      <c r="AV276" s="15" t="s">
        <v>83</v>
      </c>
      <c r="AW276" s="15" t="s">
        <v>32</v>
      </c>
      <c r="AX276" s="15" t="s">
        <v>76</v>
      </c>
      <c r="AY276" s="172" t="s">
        <v>178</v>
      </c>
    </row>
    <row r="277" spans="2:65" s="12" customFormat="1" ht="11.25">
      <c r="B277" s="149"/>
      <c r="D277" s="150" t="s">
        <v>186</v>
      </c>
      <c r="E277" s="151" t="s">
        <v>1</v>
      </c>
      <c r="F277" s="152" t="s">
        <v>261</v>
      </c>
      <c r="H277" s="153">
        <v>22</v>
      </c>
      <c r="I277" s="154"/>
      <c r="L277" s="149"/>
      <c r="M277" s="155"/>
      <c r="T277" s="156"/>
      <c r="AT277" s="151" t="s">
        <v>186</v>
      </c>
      <c r="AU277" s="151" t="s">
        <v>85</v>
      </c>
      <c r="AV277" s="12" t="s">
        <v>85</v>
      </c>
      <c r="AW277" s="12" t="s">
        <v>32</v>
      </c>
      <c r="AX277" s="12" t="s">
        <v>76</v>
      </c>
      <c r="AY277" s="151" t="s">
        <v>178</v>
      </c>
    </row>
    <row r="278" spans="2:65" s="12" customFormat="1" ht="11.25">
      <c r="B278" s="149"/>
      <c r="D278" s="150" t="s">
        <v>186</v>
      </c>
      <c r="E278" s="151" t="s">
        <v>1</v>
      </c>
      <c r="F278" s="152" t="s">
        <v>262</v>
      </c>
      <c r="H278" s="153">
        <v>11</v>
      </c>
      <c r="I278" s="154"/>
      <c r="L278" s="149"/>
      <c r="M278" s="155"/>
      <c r="T278" s="156"/>
      <c r="AT278" s="151" t="s">
        <v>186</v>
      </c>
      <c r="AU278" s="151" t="s">
        <v>85</v>
      </c>
      <c r="AV278" s="12" t="s">
        <v>85</v>
      </c>
      <c r="AW278" s="12" t="s">
        <v>32</v>
      </c>
      <c r="AX278" s="12" t="s">
        <v>76</v>
      </c>
      <c r="AY278" s="151" t="s">
        <v>178</v>
      </c>
    </row>
    <row r="279" spans="2:65" s="12" customFormat="1" ht="11.25">
      <c r="B279" s="149"/>
      <c r="D279" s="150" t="s">
        <v>186</v>
      </c>
      <c r="E279" s="151" t="s">
        <v>1</v>
      </c>
      <c r="F279" s="152" t="s">
        <v>263</v>
      </c>
      <c r="H279" s="153">
        <v>8</v>
      </c>
      <c r="I279" s="154"/>
      <c r="L279" s="149"/>
      <c r="M279" s="155"/>
      <c r="T279" s="156"/>
      <c r="AT279" s="151" t="s">
        <v>186</v>
      </c>
      <c r="AU279" s="151" t="s">
        <v>85</v>
      </c>
      <c r="AV279" s="12" t="s">
        <v>85</v>
      </c>
      <c r="AW279" s="12" t="s">
        <v>32</v>
      </c>
      <c r="AX279" s="12" t="s">
        <v>76</v>
      </c>
      <c r="AY279" s="151" t="s">
        <v>178</v>
      </c>
    </row>
    <row r="280" spans="2:65" s="12" customFormat="1" ht="11.25">
      <c r="B280" s="149"/>
      <c r="D280" s="150" t="s">
        <v>186</v>
      </c>
      <c r="E280" s="151" t="s">
        <v>1</v>
      </c>
      <c r="F280" s="152" t="s">
        <v>264</v>
      </c>
      <c r="H280" s="153">
        <v>11</v>
      </c>
      <c r="I280" s="154"/>
      <c r="L280" s="149"/>
      <c r="M280" s="155"/>
      <c r="T280" s="156"/>
      <c r="AT280" s="151" t="s">
        <v>186</v>
      </c>
      <c r="AU280" s="151" t="s">
        <v>85</v>
      </c>
      <c r="AV280" s="12" t="s">
        <v>85</v>
      </c>
      <c r="AW280" s="12" t="s">
        <v>32</v>
      </c>
      <c r="AX280" s="12" t="s">
        <v>76</v>
      </c>
      <c r="AY280" s="151" t="s">
        <v>178</v>
      </c>
    </row>
    <row r="281" spans="2:65" s="13" customFormat="1" ht="11.25">
      <c r="B281" s="157"/>
      <c r="D281" s="150" t="s">
        <v>186</v>
      </c>
      <c r="E281" s="158" t="s">
        <v>1</v>
      </c>
      <c r="F281" s="159" t="s">
        <v>209</v>
      </c>
      <c r="H281" s="160">
        <v>52</v>
      </c>
      <c r="I281" s="161"/>
      <c r="L281" s="157"/>
      <c r="M281" s="162"/>
      <c r="T281" s="163"/>
      <c r="AT281" s="158" t="s">
        <v>186</v>
      </c>
      <c r="AU281" s="158" t="s">
        <v>85</v>
      </c>
      <c r="AV281" s="13" t="s">
        <v>96</v>
      </c>
      <c r="AW281" s="13" t="s">
        <v>32</v>
      </c>
      <c r="AX281" s="13" t="s">
        <v>76</v>
      </c>
      <c r="AY281" s="158" t="s">
        <v>178</v>
      </c>
    </row>
    <row r="282" spans="2:65" s="12" customFormat="1" ht="11.25">
      <c r="B282" s="149"/>
      <c r="D282" s="150" t="s">
        <v>186</v>
      </c>
      <c r="E282" s="151" t="s">
        <v>1</v>
      </c>
      <c r="F282" s="152" t="s">
        <v>348</v>
      </c>
      <c r="H282" s="153">
        <v>13.4</v>
      </c>
      <c r="I282" s="154"/>
      <c r="L282" s="149"/>
      <c r="M282" s="155"/>
      <c r="T282" s="156"/>
      <c r="AT282" s="151" t="s">
        <v>186</v>
      </c>
      <c r="AU282" s="151" t="s">
        <v>85</v>
      </c>
      <c r="AV282" s="12" t="s">
        <v>85</v>
      </c>
      <c r="AW282" s="12" t="s">
        <v>32</v>
      </c>
      <c r="AX282" s="12" t="s">
        <v>76</v>
      </c>
      <c r="AY282" s="151" t="s">
        <v>178</v>
      </c>
    </row>
    <row r="283" spans="2:65" s="12" customFormat="1" ht="11.25">
      <c r="B283" s="149"/>
      <c r="D283" s="150" t="s">
        <v>186</v>
      </c>
      <c r="E283" s="151" t="s">
        <v>1</v>
      </c>
      <c r="F283" s="152" t="s">
        <v>349</v>
      </c>
      <c r="H283" s="153">
        <v>38.5</v>
      </c>
      <c r="I283" s="154"/>
      <c r="L283" s="149"/>
      <c r="M283" s="155"/>
      <c r="T283" s="156"/>
      <c r="AT283" s="151" t="s">
        <v>186</v>
      </c>
      <c r="AU283" s="151" t="s">
        <v>85</v>
      </c>
      <c r="AV283" s="12" t="s">
        <v>85</v>
      </c>
      <c r="AW283" s="12" t="s">
        <v>32</v>
      </c>
      <c r="AX283" s="12" t="s">
        <v>76</v>
      </c>
      <c r="AY283" s="151" t="s">
        <v>178</v>
      </c>
    </row>
    <row r="284" spans="2:65" s="12" customFormat="1" ht="11.25">
      <c r="B284" s="149"/>
      <c r="D284" s="150" t="s">
        <v>186</v>
      </c>
      <c r="E284" s="151" t="s">
        <v>1</v>
      </c>
      <c r="F284" s="152" t="s">
        <v>350</v>
      </c>
      <c r="H284" s="153">
        <v>32.770000000000003</v>
      </c>
      <c r="I284" s="154"/>
      <c r="L284" s="149"/>
      <c r="M284" s="155"/>
      <c r="T284" s="156"/>
      <c r="AT284" s="151" t="s">
        <v>186</v>
      </c>
      <c r="AU284" s="151" t="s">
        <v>85</v>
      </c>
      <c r="AV284" s="12" t="s">
        <v>85</v>
      </c>
      <c r="AW284" s="12" t="s">
        <v>32</v>
      </c>
      <c r="AX284" s="12" t="s">
        <v>76</v>
      </c>
      <c r="AY284" s="151" t="s">
        <v>178</v>
      </c>
    </row>
    <row r="285" spans="2:65" s="13" customFormat="1" ht="11.25">
      <c r="B285" s="157"/>
      <c r="D285" s="150" t="s">
        <v>186</v>
      </c>
      <c r="E285" s="158" t="s">
        <v>1</v>
      </c>
      <c r="F285" s="159" t="s">
        <v>209</v>
      </c>
      <c r="H285" s="160">
        <v>84.67</v>
      </c>
      <c r="I285" s="161"/>
      <c r="L285" s="157"/>
      <c r="M285" s="162"/>
      <c r="T285" s="163"/>
      <c r="AT285" s="158" t="s">
        <v>186</v>
      </c>
      <c r="AU285" s="158" t="s">
        <v>85</v>
      </c>
      <c r="AV285" s="13" t="s">
        <v>96</v>
      </c>
      <c r="AW285" s="13" t="s">
        <v>32</v>
      </c>
      <c r="AX285" s="13" t="s">
        <v>76</v>
      </c>
      <c r="AY285" s="158" t="s">
        <v>178</v>
      </c>
    </row>
    <row r="286" spans="2:65" s="14" customFormat="1" ht="11.25">
      <c r="B286" s="164"/>
      <c r="D286" s="150" t="s">
        <v>186</v>
      </c>
      <c r="E286" s="165" t="s">
        <v>1</v>
      </c>
      <c r="F286" s="166" t="s">
        <v>217</v>
      </c>
      <c r="H286" s="167">
        <v>514.01</v>
      </c>
      <c r="I286" s="168"/>
      <c r="L286" s="164"/>
      <c r="M286" s="169"/>
      <c r="T286" s="170"/>
      <c r="AT286" s="165" t="s">
        <v>186</v>
      </c>
      <c r="AU286" s="165" t="s">
        <v>85</v>
      </c>
      <c r="AV286" s="14" t="s">
        <v>184</v>
      </c>
      <c r="AW286" s="14" t="s">
        <v>32</v>
      </c>
      <c r="AX286" s="14" t="s">
        <v>83</v>
      </c>
      <c r="AY286" s="165" t="s">
        <v>178</v>
      </c>
    </row>
    <row r="287" spans="2:65" s="1" customFormat="1" ht="24.2" customHeight="1">
      <c r="B287" s="32"/>
      <c r="C287" s="136" t="s">
        <v>351</v>
      </c>
      <c r="D287" s="136" t="s">
        <v>180</v>
      </c>
      <c r="E287" s="137" t="s">
        <v>352</v>
      </c>
      <c r="F287" s="138" t="s">
        <v>353</v>
      </c>
      <c r="G287" s="139" t="s">
        <v>204</v>
      </c>
      <c r="H287" s="140">
        <v>52</v>
      </c>
      <c r="I287" s="141"/>
      <c r="J287" s="142">
        <f>ROUND(I287*H287,2)</f>
        <v>0</v>
      </c>
      <c r="K287" s="138" t="s">
        <v>194</v>
      </c>
      <c r="L287" s="32"/>
      <c r="M287" s="143" t="s">
        <v>1</v>
      </c>
      <c r="N287" s="144" t="s">
        <v>41</v>
      </c>
      <c r="P287" s="145">
        <f>O287*H287</f>
        <v>0</v>
      </c>
      <c r="Q287" s="145">
        <v>5.7000000000000002E-3</v>
      </c>
      <c r="R287" s="145">
        <f>Q287*H287</f>
        <v>0.2964</v>
      </c>
      <c r="S287" s="145">
        <v>0</v>
      </c>
      <c r="T287" s="146">
        <f>S287*H287</f>
        <v>0</v>
      </c>
      <c r="AR287" s="147" t="s">
        <v>184</v>
      </c>
      <c r="AT287" s="147" t="s">
        <v>180</v>
      </c>
      <c r="AU287" s="147" t="s">
        <v>85</v>
      </c>
      <c r="AY287" s="17" t="s">
        <v>178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83</v>
      </c>
      <c r="BK287" s="148">
        <f>ROUND(I287*H287,2)</f>
        <v>0</v>
      </c>
      <c r="BL287" s="17" t="s">
        <v>184</v>
      </c>
      <c r="BM287" s="147" t="s">
        <v>354</v>
      </c>
    </row>
    <row r="288" spans="2:65" s="15" customFormat="1" ht="11.25">
      <c r="B288" s="171"/>
      <c r="D288" s="150" t="s">
        <v>186</v>
      </c>
      <c r="E288" s="172" t="s">
        <v>1</v>
      </c>
      <c r="F288" s="173" t="s">
        <v>221</v>
      </c>
      <c r="H288" s="172" t="s">
        <v>1</v>
      </c>
      <c r="I288" s="174"/>
      <c r="L288" s="171"/>
      <c r="M288" s="175"/>
      <c r="T288" s="176"/>
      <c r="AT288" s="172" t="s">
        <v>186</v>
      </c>
      <c r="AU288" s="172" t="s">
        <v>85</v>
      </c>
      <c r="AV288" s="15" t="s">
        <v>83</v>
      </c>
      <c r="AW288" s="15" t="s">
        <v>32</v>
      </c>
      <c r="AX288" s="15" t="s">
        <v>76</v>
      </c>
      <c r="AY288" s="172" t="s">
        <v>178</v>
      </c>
    </row>
    <row r="289" spans="2:65" s="12" customFormat="1" ht="11.25">
      <c r="B289" s="149"/>
      <c r="D289" s="150" t="s">
        <v>186</v>
      </c>
      <c r="E289" s="151" t="s">
        <v>1</v>
      </c>
      <c r="F289" s="152" t="s">
        <v>261</v>
      </c>
      <c r="H289" s="153">
        <v>22</v>
      </c>
      <c r="I289" s="154"/>
      <c r="L289" s="149"/>
      <c r="M289" s="155"/>
      <c r="T289" s="156"/>
      <c r="AT289" s="151" t="s">
        <v>186</v>
      </c>
      <c r="AU289" s="151" t="s">
        <v>85</v>
      </c>
      <c r="AV289" s="12" t="s">
        <v>85</v>
      </c>
      <c r="AW289" s="12" t="s">
        <v>32</v>
      </c>
      <c r="AX289" s="12" t="s">
        <v>76</v>
      </c>
      <c r="AY289" s="151" t="s">
        <v>178</v>
      </c>
    </row>
    <row r="290" spans="2:65" s="12" customFormat="1" ht="11.25">
      <c r="B290" s="149"/>
      <c r="D290" s="150" t="s">
        <v>186</v>
      </c>
      <c r="E290" s="151" t="s">
        <v>1</v>
      </c>
      <c r="F290" s="152" t="s">
        <v>262</v>
      </c>
      <c r="H290" s="153">
        <v>11</v>
      </c>
      <c r="I290" s="154"/>
      <c r="L290" s="149"/>
      <c r="M290" s="155"/>
      <c r="T290" s="156"/>
      <c r="AT290" s="151" t="s">
        <v>186</v>
      </c>
      <c r="AU290" s="151" t="s">
        <v>85</v>
      </c>
      <c r="AV290" s="12" t="s">
        <v>85</v>
      </c>
      <c r="AW290" s="12" t="s">
        <v>32</v>
      </c>
      <c r="AX290" s="12" t="s">
        <v>76</v>
      </c>
      <c r="AY290" s="151" t="s">
        <v>178</v>
      </c>
    </row>
    <row r="291" spans="2:65" s="12" customFormat="1" ht="11.25">
      <c r="B291" s="149"/>
      <c r="D291" s="150" t="s">
        <v>186</v>
      </c>
      <c r="E291" s="151" t="s">
        <v>1</v>
      </c>
      <c r="F291" s="152" t="s">
        <v>263</v>
      </c>
      <c r="H291" s="153">
        <v>8</v>
      </c>
      <c r="I291" s="154"/>
      <c r="L291" s="149"/>
      <c r="M291" s="155"/>
      <c r="T291" s="156"/>
      <c r="AT291" s="151" t="s">
        <v>186</v>
      </c>
      <c r="AU291" s="151" t="s">
        <v>85</v>
      </c>
      <c r="AV291" s="12" t="s">
        <v>85</v>
      </c>
      <c r="AW291" s="12" t="s">
        <v>32</v>
      </c>
      <c r="AX291" s="12" t="s">
        <v>76</v>
      </c>
      <c r="AY291" s="151" t="s">
        <v>178</v>
      </c>
    </row>
    <row r="292" spans="2:65" s="12" customFormat="1" ht="11.25">
      <c r="B292" s="149"/>
      <c r="D292" s="150" t="s">
        <v>186</v>
      </c>
      <c r="E292" s="151" t="s">
        <v>1</v>
      </c>
      <c r="F292" s="152" t="s">
        <v>264</v>
      </c>
      <c r="H292" s="153">
        <v>11</v>
      </c>
      <c r="I292" s="154"/>
      <c r="L292" s="149"/>
      <c r="M292" s="155"/>
      <c r="T292" s="156"/>
      <c r="AT292" s="151" t="s">
        <v>186</v>
      </c>
      <c r="AU292" s="151" t="s">
        <v>85</v>
      </c>
      <c r="AV292" s="12" t="s">
        <v>85</v>
      </c>
      <c r="AW292" s="12" t="s">
        <v>32</v>
      </c>
      <c r="AX292" s="12" t="s">
        <v>76</v>
      </c>
      <c r="AY292" s="151" t="s">
        <v>178</v>
      </c>
    </row>
    <row r="293" spans="2:65" s="14" customFormat="1" ht="11.25">
      <c r="B293" s="164"/>
      <c r="D293" s="150" t="s">
        <v>186</v>
      </c>
      <c r="E293" s="165" t="s">
        <v>1</v>
      </c>
      <c r="F293" s="166" t="s">
        <v>217</v>
      </c>
      <c r="H293" s="167">
        <v>52</v>
      </c>
      <c r="I293" s="168"/>
      <c r="L293" s="164"/>
      <c r="M293" s="169"/>
      <c r="T293" s="170"/>
      <c r="AT293" s="165" t="s">
        <v>186</v>
      </c>
      <c r="AU293" s="165" t="s">
        <v>85</v>
      </c>
      <c r="AV293" s="14" t="s">
        <v>184</v>
      </c>
      <c r="AW293" s="14" t="s">
        <v>32</v>
      </c>
      <c r="AX293" s="14" t="s">
        <v>83</v>
      </c>
      <c r="AY293" s="165" t="s">
        <v>178</v>
      </c>
    </row>
    <row r="294" spans="2:65" s="1" customFormat="1" ht="24.2" customHeight="1">
      <c r="B294" s="32"/>
      <c r="C294" s="136" t="s">
        <v>355</v>
      </c>
      <c r="D294" s="136" t="s">
        <v>180</v>
      </c>
      <c r="E294" s="137" t="s">
        <v>356</v>
      </c>
      <c r="F294" s="138" t="s">
        <v>357</v>
      </c>
      <c r="G294" s="139" t="s">
        <v>204</v>
      </c>
      <c r="H294" s="140">
        <v>377.34</v>
      </c>
      <c r="I294" s="141"/>
      <c r="J294" s="142">
        <f>ROUND(I294*H294,2)</f>
        <v>0</v>
      </c>
      <c r="K294" s="138" t="s">
        <v>194</v>
      </c>
      <c r="L294" s="32"/>
      <c r="M294" s="143" t="s">
        <v>1</v>
      </c>
      <c r="N294" s="144" t="s">
        <v>41</v>
      </c>
      <c r="P294" s="145">
        <f>O294*H294</f>
        <v>0</v>
      </c>
      <c r="Q294" s="145">
        <v>3.3E-3</v>
      </c>
      <c r="R294" s="145">
        <f>Q294*H294</f>
        <v>1.2452219999999998</v>
      </c>
      <c r="S294" s="145">
        <v>0</v>
      </c>
      <c r="T294" s="146">
        <f>S294*H294</f>
        <v>0</v>
      </c>
      <c r="AR294" s="147" t="s">
        <v>184</v>
      </c>
      <c r="AT294" s="147" t="s">
        <v>180</v>
      </c>
      <c r="AU294" s="147" t="s">
        <v>85</v>
      </c>
      <c r="AY294" s="17" t="s">
        <v>178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83</v>
      </c>
      <c r="BK294" s="148">
        <f>ROUND(I294*H294,2)</f>
        <v>0</v>
      </c>
      <c r="BL294" s="17" t="s">
        <v>184</v>
      </c>
      <c r="BM294" s="147" t="s">
        <v>358</v>
      </c>
    </row>
    <row r="295" spans="2:65" s="15" customFormat="1" ht="11.25">
      <c r="B295" s="171"/>
      <c r="D295" s="150" t="s">
        <v>186</v>
      </c>
      <c r="E295" s="172" t="s">
        <v>1</v>
      </c>
      <c r="F295" s="173" t="s">
        <v>221</v>
      </c>
      <c r="H295" s="172" t="s">
        <v>1</v>
      </c>
      <c r="I295" s="174"/>
      <c r="L295" s="171"/>
      <c r="M295" s="175"/>
      <c r="T295" s="176"/>
      <c r="AT295" s="172" t="s">
        <v>186</v>
      </c>
      <c r="AU295" s="172" t="s">
        <v>85</v>
      </c>
      <c r="AV295" s="15" t="s">
        <v>83</v>
      </c>
      <c r="AW295" s="15" t="s">
        <v>32</v>
      </c>
      <c r="AX295" s="15" t="s">
        <v>76</v>
      </c>
      <c r="AY295" s="172" t="s">
        <v>178</v>
      </c>
    </row>
    <row r="296" spans="2:65" s="12" customFormat="1" ht="11.25">
      <c r="B296" s="149"/>
      <c r="D296" s="150" t="s">
        <v>186</v>
      </c>
      <c r="E296" s="151" t="s">
        <v>1</v>
      </c>
      <c r="F296" s="152" t="s">
        <v>253</v>
      </c>
      <c r="H296" s="153">
        <v>113.62</v>
      </c>
      <c r="I296" s="154"/>
      <c r="L296" s="149"/>
      <c r="M296" s="155"/>
      <c r="T296" s="156"/>
      <c r="AT296" s="151" t="s">
        <v>186</v>
      </c>
      <c r="AU296" s="151" t="s">
        <v>85</v>
      </c>
      <c r="AV296" s="12" t="s">
        <v>85</v>
      </c>
      <c r="AW296" s="12" t="s">
        <v>32</v>
      </c>
      <c r="AX296" s="12" t="s">
        <v>76</v>
      </c>
      <c r="AY296" s="151" t="s">
        <v>178</v>
      </c>
    </row>
    <row r="297" spans="2:65" s="12" customFormat="1" ht="11.25">
      <c r="B297" s="149"/>
      <c r="D297" s="150" t="s">
        <v>186</v>
      </c>
      <c r="E297" s="151" t="s">
        <v>1</v>
      </c>
      <c r="F297" s="152" t="s">
        <v>254</v>
      </c>
      <c r="H297" s="153">
        <v>45.45</v>
      </c>
      <c r="I297" s="154"/>
      <c r="L297" s="149"/>
      <c r="M297" s="155"/>
      <c r="T297" s="156"/>
      <c r="AT297" s="151" t="s">
        <v>186</v>
      </c>
      <c r="AU297" s="151" t="s">
        <v>85</v>
      </c>
      <c r="AV297" s="12" t="s">
        <v>85</v>
      </c>
      <c r="AW297" s="12" t="s">
        <v>32</v>
      </c>
      <c r="AX297" s="12" t="s">
        <v>76</v>
      </c>
      <c r="AY297" s="151" t="s">
        <v>178</v>
      </c>
    </row>
    <row r="298" spans="2:65" s="12" customFormat="1" ht="11.25">
      <c r="B298" s="149"/>
      <c r="D298" s="150" t="s">
        <v>186</v>
      </c>
      <c r="E298" s="151" t="s">
        <v>1</v>
      </c>
      <c r="F298" s="152" t="s">
        <v>255</v>
      </c>
      <c r="H298" s="153">
        <v>122.41</v>
      </c>
      <c r="I298" s="154"/>
      <c r="L298" s="149"/>
      <c r="M298" s="155"/>
      <c r="T298" s="156"/>
      <c r="AT298" s="151" t="s">
        <v>186</v>
      </c>
      <c r="AU298" s="151" t="s">
        <v>85</v>
      </c>
      <c r="AV298" s="12" t="s">
        <v>85</v>
      </c>
      <c r="AW298" s="12" t="s">
        <v>32</v>
      </c>
      <c r="AX298" s="12" t="s">
        <v>76</v>
      </c>
      <c r="AY298" s="151" t="s">
        <v>178</v>
      </c>
    </row>
    <row r="299" spans="2:65" s="12" customFormat="1" ht="11.25">
      <c r="B299" s="149"/>
      <c r="D299" s="150" t="s">
        <v>186</v>
      </c>
      <c r="E299" s="151" t="s">
        <v>1</v>
      </c>
      <c r="F299" s="152" t="s">
        <v>256</v>
      </c>
      <c r="H299" s="153">
        <v>95.86</v>
      </c>
      <c r="I299" s="154"/>
      <c r="L299" s="149"/>
      <c r="M299" s="155"/>
      <c r="T299" s="156"/>
      <c r="AT299" s="151" t="s">
        <v>186</v>
      </c>
      <c r="AU299" s="151" t="s">
        <v>85</v>
      </c>
      <c r="AV299" s="12" t="s">
        <v>85</v>
      </c>
      <c r="AW299" s="12" t="s">
        <v>32</v>
      </c>
      <c r="AX299" s="12" t="s">
        <v>76</v>
      </c>
      <c r="AY299" s="151" t="s">
        <v>178</v>
      </c>
    </row>
    <row r="300" spans="2:65" s="14" customFormat="1" ht="11.25">
      <c r="B300" s="164"/>
      <c r="D300" s="150" t="s">
        <v>186</v>
      </c>
      <c r="E300" s="165" t="s">
        <v>1</v>
      </c>
      <c r="F300" s="166" t="s">
        <v>217</v>
      </c>
      <c r="H300" s="167">
        <v>377.34</v>
      </c>
      <c r="I300" s="168"/>
      <c r="L300" s="164"/>
      <c r="M300" s="169"/>
      <c r="T300" s="170"/>
      <c r="AT300" s="165" t="s">
        <v>186</v>
      </c>
      <c r="AU300" s="165" t="s">
        <v>85</v>
      </c>
      <c r="AV300" s="14" t="s">
        <v>184</v>
      </c>
      <c r="AW300" s="14" t="s">
        <v>32</v>
      </c>
      <c r="AX300" s="14" t="s">
        <v>83</v>
      </c>
      <c r="AY300" s="165" t="s">
        <v>178</v>
      </c>
    </row>
    <row r="301" spans="2:65" s="1" customFormat="1" ht="33" customHeight="1">
      <c r="B301" s="32"/>
      <c r="C301" s="136" t="s">
        <v>359</v>
      </c>
      <c r="D301" s="136" t="s">
        <v>180</v>
      </c>
      <c r="E301" s="137" t="s">
        <v>360</v>
      </c>
      <c r="F301" s="138" t="s">
        <v>361</v>
      </c>
      <c r="G301" s="139" t="s">
        <v>183</v>
      </c>
      <c r="H301" s="140">
        <v>3.78</v>
      </c>
      <c r="I301" s="141"/>
      <c r="J301" s="142">
        <f>ROUND(I301*H301,2)</f>
        <v>0</v>
      </c>
      <c r="K301" s="138" t="s">
        <v>194</v>
      </c>
      <c r="L301" s="32"/>
      <c r="M301" s="143" t="s">
        <v>1</v>
      </c>
      <c r="N301" s="144" t="s">
        <v>41</v>
      </c>
      <c r="P301" s="145">
        <f>O301*H301</f>
        <v>0</v>
      </c>
      <c r="Q301" s="145">
        <v>2.5018699999999998</v>
      </c>
      <c r="R301" s="145">
        <f>Q301*H301</f>
        <v>9.4570685999999995</v>
      </c>
      <c r="S301" s="145">
        <v>0</v>
      </c>
      <c r="T301" s="146">
        <f>S301*H301</f>
        <v>0</v>
      </c>
      <c r="AR301" s="147" t="s">
        <v>184</v>
      </c>
      <c r="AT301" s="147" t="s">
        <v>180</v>
      </c>
      <c r="AU301" s="147" t="s">
        <v>85</v>
      </c>
      <c r="AY301" s="17" t="s">
        <v>178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83</v>
      </c>
      <c r="BK301" s="148">
        <f>ROUND(I301*H301,2)</f>
        <v>0</v>
      </c>
      <c r="BL301" s="17" t="s">
        <v>184</v>
      </c>
      <c r="BM301" s="147" t="s">
        <v>362</v>
      </c>
    </row>
    <row r="302" spans="2:65" s="12" customFormat="1" ht="11.25">
      <c r="B302" s="149"/>
      <c r="D302" s="150" t="s">
        <v>186</v>
      </c>
      <c r="E302" s="151" t="s">
        <v>1</v>
      </c>
      <c r="F302" s="152" t="s">
        <v>363</v>
      </c>
      <c r="H302" s="153">
        <v>0.98499999999999999</v>
      </c>
      <c r="I302" s="154"/>
      <c r="L302" s="149"/>
      <c r="M302" s="155"/>
      <c r="T302" s="156"/>
      <c r="AT302" s="151" t="s">
        <v>186</v>
      </c>
      <c r="AU302" s="151" t="s">
        <v>85</v>
      </c>
      <c r="AV302" s="12" t="s">
        <v>85</v>
      </c>
      <c r="AW302" s="12" t="s">
        <v>32</v>
      </c>
      <c r="AX302" s="12" t="s">
        <v>76</v>
      </c>
      <c r="AY302" s="151" t="s">
        <v>178</v>
      </c>
    </row>
    <row r="303" spans="2:65" s="12" customFormat="1" ht="11.25">
      <c r="B303" s="149"/>
      <c r="D303" s="150" t="s">
        <v>186</v>
      </c>
      <c r="E303" s="151" t="s">
        <v>1</v>
      </c>
      <c r="F303" s="152" t="s">
        <v>364</v>
      </c>
      <c r="H303" s="153">
        <v>1.0189999999999999</v>
      </c>
      <c r="I303" s="154"/>
      <c r="L303" s="149"/>
      <c r="M303" s="155"/>
      <c r="T303" s="156"/>
      <c r="AT303" s="151" t="s">
        <v>186</v>
      </c>
      <c r="AU303" s="151" t="s">
        <v>85</v>
      </c>
      <c r="AV303" s="12" t="s">
        <v>85</v>
      </c>
      <c r="AW303" s="12" t="s">
        <v>32</v>
      </c>
      <c r="AX303" s="12" t="s">
        <v>76</v>
      </c>
      <c r="AY303" s="151" t="s">
        <v>178</v>
      </c>
    </row>
    <row r="304" spans="2:65" s="12" customFormat="1" ht="11.25">
      <c r="B304" s="149"/>
      <c r="D304" s="150" t="s">
        <v>186</v>
      </c>
      <c r="E304" s="151" t="s">
        <v>1</v>
      </c>
      <c r="F304" s="152" t="s">
        <v>365</v>
      </c>
      <c r="H304" s="153">
        <v>1.776</v>
      </c>
      <c r="I304" s="154"/>
      <c r="L304" s="149"/>
      <c r="M304" s="155"/>
      <c r="T304" s="156"/>
      <c r="AT304" s="151" t="s">
        <v>186</v>
      </c>
      <c r="AU304" s="151" t="s">
        <v>85</v>
      </c>
      <c r="AV304" s="12" t="s">
        <v>85</v>
      </c>
      <c r="AW304" s="12" t="s">
        <v>32</v>
      </c>
      <c r="AX304" s="12" t="s">
        <v>76</v>
      </c>
      <c r="AY304" s="151" t="s">
        <v>178</v>
      </c>
    </row>
    <row r="305" spans="2:65" s="14" customFormat="1" ht="11.25">
      <c r="B305" s="164"/>
      <c r="D305" s="150" t="s">
        <v>186</v>
      </c>
      <c r="E305" s="165" t="s">
        <v>1</v>
      </c>
      <c r="F305" s="166" t="s">
        <v>217</v>
      </c>
      <c r="H305" s="167">
        <v>3.78</v>
      </c>
      <c r="I305" s="168"/>
      <c r="L305" s="164"/>
      <c r="M305" s="169"/>
      <c r="T305" s="170"/>
      <c r="AT305" s="165" t="s">
        <v>186</v>
      </c>
      <c r="AU305" s="165" t="s">
        <v>85</v>
      </c>
      <c r="AV305" s="14" t="s">
        <v>184</v>
      </c>
      <c r="AW305" s="14" t="s">
        <v>32</v>
      </c>
      <c r="AX305" s="14" t="s">
        <v>83</v>
      </c>
      <c r="AY305" s="165" t="s">
        <v>178</v>
      </c>
    </row>
    <row r="306" spans="2:65" s="1" customFormat="1" ht="33" customHeight="1">
      <c r="B306" s="32"/>
      <c r="C306" s="136" t="s">
        <v>366</v>
      </c>
      <c r="D306" s="136" t="s">
        <v>180</v>
      </c>
      <c r="E306" s="137" t="s">
        <v>367</v>
      </c>
      <c r="F306" s="138" t="s">
        <v>368</v>
      </c>
      <c r="G306" s="139" t="s">
        <v>183</v>
      </c>
      <c r="H306" s="140">
        <v>6.3</v>
      </c>
      <c r="I306" s="141"/>
      <c r="J306" s="142">
        <f>ROUND(I306*H306,2)</f>
        <v>0</v>
      </c>
      <c r="K306" s="138" t="s">
        <v>194</v>
      </c>
      <c r="L306" s="32"/>
      <c r="M306" s="143" t="s">
        <v>1</v>
      </c>
      <c r="N306" s="144" t="s">
        <v>41</v>
      </c>
      <c r="P306" s="145">
        <f>O306*H306</f>
        <v>0</v>
      </c>
      <c r="Q306" s="145">
        <v>2.3010199999999998</v>
      </c>
      <c r="R306" s="145">
        <f>Q306*H306</f>
        <v>14.496425999999998</v>
      </c>
      <c r="S306" s="145">
        <v>0</v>
      </c>
      <c r="T306" s="146">
        <f>S306*H306</f>
        <v>0</v>
      </c>
      <c r="AR306" s="147" t="s">
        <v>184</v>
      </c>
      <c r="AT306" s="147" t="s">
        <v>180</v>
      </c>
      <c r="AU306" s="147" t="s">
        <v>85</v>
      </c>
      <c r="AY306" s="17" t="s">
        <v>178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83</v>
      </c>
      <c r="BK306" s="148">
        <f>ROUND(I306*H306,2)</f>
        <v>0</v>
      </c>
      <c r="BL306" s="17" t="s">
        <v>184</v>
      </c>
      <c r="BM306" s="147" t="s">
        <v>369</v>
      </c>
    </row>
    <row r="307" spans="2:65" s="12" customFormat="1" ht="11.25">
      <c r="B307" s="149"/>
      <c r="D307" s="150" t="s">
        <v>186</v>
      </c>
      <c r="E307" s="151" t="s">
        <v>1</v>
      </c>
      <c r="F307" s="152" t="s">
        <v>370</v>
      </c>
      <c r="H307" s="153">
        <v>1.6419999999999999</v>
      </c>
      <c r="I307" s="154"/>
      <c r="L307" s="149"/>
      <c r="M307" s="155"/>
      <c r="T307" s="156"/>
      <c r="AT307" s="151" t="s">
        <v>186</v>
      </c>
      <c r="AU307" s="151" t="s">
        <v>85</v>
      </c>
      <c r="AV307" s="12" t="s">
        <v>85</v>
      </c>
      <c r="AW307" s="12" t="s">
        <v>32</v>
      </c>
      <c r="AX307" s="12" t="s">
        <v>76</v>
      </c>
      <c r="AY307" s="151" t="s">
        <v>178</v>
      </c>
    </row>
    <row r="308" spans="2:65" s="12" customFormat="1" ht="11.25">
      <c r="B308" s="149"/>
      <c r="D308" s="150" t="s">
        <v>186</v>
      </c>
      <c r="E308" s="151" t="s">
        <v>1</v>
      </c>
      <c r="F308" s="152" t="s">
        <v>371</v>
      </c>
      <c r="H308" s="153">
        <v>1.698</v>
      </c>
      <c r="I308" s="154"/>
      <c r="L308" s="149"/>
      <c r="M308" s="155"/>
      <c r="T308" s="156"/>
      <c r="AT308" s="151" t="s">
        <v>186</v>
      </c>
      <c r="AU308" s="151" t="s">
        <v>85</v>
      </c>
      <c r="AV308" s="12" t="s">
        <v>85</v>
      </c>
      <c r="AW308" s="12" t="s">
        <v>32</v>
      </c>
      <c r="AX308" s="12" t="s">
        <v>76</v>
      </c>
      <c r="AY308" s="151" t="s">
        <v>178</v>
      </c>
    </row>
    <row r="309" spans="2:65" s="12" customFormat="1" ht="11.25">
      <c r="B309" s="149"/>
      <c r="D309" s="150" t="s">
        <v>186</v>
      </c>
      <c r="E309" s="151" t="s">
        <v>1</v>
      </c>
      <c r="F309" s="152" t="s">
        <v>372</v>
      </c>
      <c r="H309" s="153">
        <v>2.96</v>
      </c>
      <c r="I309" s="154"/>
      <c r="L309" s="149"/>
      <c r="M309" s="155"/>
      <c r="T309" s="156"/>
      <c r="AT309" s="151" t="s">
        <v>186</v>
      </c>
      <c r="AU309" s="151" t="s">
        <v>85</v>
      </c>
      <c r="AV309" s="12" t="s">
        <v>85</v>
      </c>
      <c r="AW309" s="12" t="s">
        <v>32</v>
      </c>
      <c r="AX309" s="12" t="s">
        <v>76</v>
      </c>
      <c r="AY309" s="151" t="s">
        <v>178</v>
      </c>
    </row>
    <row r="310" spans="2:65" s="14" customFormat="1" ht="11.25">
      <c r="B310" s="164"/>
      <c r="D310" s="150" t="s">
        <v>186</v>
      </c>
      <c r="E310" s="165" t="s">
        <v>1</v>
      </c>
      <c r="F310" s="166" t="s">
        <v>217</v>
      </c>
      <c r="H310" s="167">
        <v>6.3</v>
      </c>
      <c r="I310" s="168"/>
      <c r="L310" s="164"/>
      <c r="M310" s="169"/>
      <c r="T310" s="170"/>
      <c r="AT310" s="165" t="s">
        <v>186</v>
      </c>
      <c r="AU310" s="165" t="s">
        <v>85</v>
      </c>
      <c r="AV310" s="14" t="s">
        <v>184</v>
      </c>
      <c r="AW310" s="14" t="s">
        <v>32</v>
      </c>
      <c r="AX310" s="14" t="s">
        <v>83</v>
      </c>
      <c r="AY310" s="165" t="s">
        <v>178</v>
      </c>
    </row>
    <row r="311" spans="2:65" s="1" customFormat="1" ht="33" customHeight="1">
      <c r="B311" s="32"/>
      <c r="C311" s="136" t="s">
        <v>373</v>
      </c>
      <c r="D311" s="136" t="s">
        <v>180</v>
      </c>
      <c r="E311" s="137" t="s">
        <v>374</v>
      </c>
      <c r="F311" s="138" t="s">
        <v>375</v>
      </c>
      <c r="G311" s="139" t="s">
        <v>183</v>
      </c>
      <c r="H311" s="140">
        <v>3.78</v>
      </c>
      <c r="I311" s="141"/>
      <c r="J311" s="142">
        <f>ROUND(I311*H311,2)</f>
        <v>0</v>
      </c>
      <c r="K311" s="138" t="s">
        <v>194</v>
      </c>
      <c r="L311" s="32"/>
      <c r="M311" s="143" t="s">
        <v>1</v>
      </c>
      <c r="N311" s="144" t="s">
        <v>41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184</v>
      </c>
      <c r="AT311" s="147" t="s">
        <v>180</v>
      </c>
      <c r="AU311" s="147" t="s">
        <v>85</v>
      </c>
      <c r="AY311" s="17" t="s">
        <v>178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83</v>
      </c>
      <c r="BK311" s="148">
        <f>ROUND(I311*H311,2)</f>
        <v>0</v>
      </c>
      <c r="BL311" s="17" t="s">
        <v>184</v>
      </c>
      <c r="BM311" s="147" t="s">
        <v>376</v>
      </c>
    </row>
    <row r="312" spans="2:65" s="1" customFormat="1" ht="33" customHeight="1">
      <c r="B312" s="32"/>
      <c r="C312" s="136" t="s">
        <v>377</v>
      </c>
      <c r="D312" s="136" t="s">
        <v>180</v>
      </c>
      <c r="E312" s="137" t="s">
        <v>378</v>
      </c>
      <c r="F312" s="138" t="s">
        <v>379</v>
      </c>
      <c r="G312" s="139" t="s">
        <v>183</v>
      </c>
      <c r="H312" s="140">
        <v>6.3</v>
      </c>
      <c r="I312" s="141"/>
      <c r="J312" s="142">
        <f>ROUND(I312*H312,2)</f>
        <v>0</v>
      </c>
      <c r="K312" s="138" t="s">
        <v>194</v>
      </c>
      <c r="L312" s="32"/>
      <c r="M312" s="143" t="s">
        <v>1</v>
      </c>
      <c r="N312" s="144" t="s">
        <v>41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184</v>
      </c>
      <c r="AT312" s="147" t="s">
        <v>180</v>
      </c>
      <c r="AU312" s="147" t="s">
        <v>85</v>
      </c>
      <c r="AY312" s="17" t="s">
        <v>178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83</v>
      </c>
      <c r="BK312" s="148">
        <f>ROUND(I312*H312,2)</f>
        <v>0</v>
      </c>
      <c r="BL312" s="17" t="s">
        <v>184</v>
      </c>
      <c r="BM312" s="147" t="s">
        <v>380</v>
      </c>
    </row>
    <row r="313" spans="2:65" s="1" customFormat="1" ht="16.5" customHeight="1">
      <c r="B313" s="32"/>
      <c r="C313" s="136" t="s">
        <v>381</v>
      </c>
      <c r="D313" s="136" t="s">
        <v>180</v>
      </c>
      <c r="E313" s="137" t="s">
        <v>382</v>
      </c>
      <c r="F313" s="138" t="s">
        <v>383</v>
      </c>
      <c r="G313" s="139" t="s">
        <v>384</v>
      </c>
      <c r="H313" s="140">
        <v>0.69899999999999995</v>
      </c>
      <c r="I313" s="141"/>
      <c r="J313" s="142">
        <f>ROUND(I313*H313,2)</f>
        <v>0</v>
      </c>
      <c r="K313" s="138" t="s">
        <v>194</v>
      </c>
      <c r="L313" s="32"/>
      <c r="M313" s="143" t="s">
        <v>1</v>
      </c>
      <c r="N313" s="144" t="s">
        <v>41</v>
      </c>
      <c r="P313" s="145">
        <f>O313*H313</f>
        <v>0</v>
      </c>
      <c r="Q313" s="145">
        <v>1.0627727796999999</v>
      </c>
      <c r="R313" s="145">
        <f>Q313*H313</f>
        <v>0.7428781730102999</v>
      </c>
      <c r="S313" s="145">
        <v>0</v>
      </c>
      <c r="T313" s="146">
        <f>S313*H313</f>
        <v>0</v>
      </c>
      <c r="AR313" s="147" t="s">
        <v>184</v>
      </c>
      <c r="AT313" s="147" t="s">
        <v>180</v>
      </c>
      <c r="AU313" s="147" t="s">
        <v>85</v>
      </c>
      <c r="AY313" s="17" t="s">
        <v>178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83</v>
      </c>
      <c r="BK313" s="148">
        <f>ROUND(I313*H313,2)</f>
        <v>0</v>
      </c>
      <c r="BL313" s="17" t="s">
        <v>184</v>
      </c>
      <c r="BM313" s="147" t="s">
        <v>385</v>
      </c>
    </row>
    <row r="314" spans="2:65" s="12" customFormat="1" ht="11.25">
      <c r="B314" s="149"/>
      <c r="D314" s="150" t="s">
        <v>186</v>
      </c>
      <c r="E314" s="151" t="s">
        <v>1</v>
      </c>
      <c r="F314" s="152" t="s">
        <v>386</v>
      </c>
      <c r="H314" s="153">
        <v>0.182</v>
      </c>
      <c r="I314" s="154"/>
      <c r="L314" s="149"/>
      <c r="M314" s="155"/>
      <c r="T314" s="156"/>
      <c r="AT314" s="151" t="s">
        <v>186</v>
      </c>
      <c r="AU314" s="151" t="s">
        <v>85</v>
      </c>
      <c r="AV314" s="12" t="s">
        <v>85</v>
      </c>
      <c r="AW314" s="12" t="s">
        <v>32</v>
      </c>
      <c r="AX314" s="12" t="s">
        <v>76</v>
      </c>
      <c r="AY314" s="151" t="s">
        <v>178</v>
      </c>
    </row>
    <row r="315" spans="2:65" s="12" customFormat="1" ht="11.25">
      <c r="B315" s="149"/>
      <c r="D315" s="150" t="s">
        <v>186</v>
      </c>
      <c r="E315" s="151" t="s">
        <v>1</v>
      </c>
      <c r="F315" s="152" t="s">
        <v>387</v>
      </c>
      <c r="H315" s="153">
        <v>0.188</v>
      </c>
      <c r="I315" s="154"/>
      <c r="L315" s="149"/>
      <c r="M315" s="155"/>
      <c r="T315" s="156"/>
      <c r="AT315" s="151" t="s">
        <v>186</v>
      </c>
      <c r="AU315" s="151" t="s">
        <v>85</v>
      </c>
      <c r="AV315" s="12" t="s">
        <v>85</v>
      </c>
      <c r="AW315" s="12" t="s">
        <v>32</v>
      </c>
      <c r="AX315" s="12" t="s">
        <v>76</v>
      </c>
      <c r="AY315" s="151" t="s">
        <v>178</v>
      </c>
    </row>
    <row r="316" spans="2:65" s="12" customFormat="1" ht="11.25">
      <c r="B316" s="149"/>
      <c r="D316" s="150" t="s">
        <v>186</v>
      </c>
      <c r="E316" s="151" t="s">
        <v>1</v>
      </c>
      <c r="F316" s="152" t="s">
        <v>388</v>
      </c>
      <c r="H316" s="153">
        <v>0.32900000000000001</v>
      </c>
      <c r="I316" s="154"/>
      <c r="L316" s="149"/>
      <c r="M316" s="155"/>
      <c r="T316" s="156"/>
      <c r="AT316" s="151" t="s">
        <v>186</v>
      </c>
      <c r="AU316" s="151" t="s">
        <v>85</v>
      </c>
      <c r="AV316" s="12" t="s">
        <v>85</v>
      </c>
      <c r="AW316" s="12" t="s">
        <v>32</v>
      </c>
      <c r="AX316" s="12" t="s">
        <v>76</v>
      </c>
      <c r="AY316" s="151" t="s">
        <v>178</v>
      </c>
    </row>
    <row r="317" spans="2:65" s="14" customFormat="1" ht="11.25">
      <c r="B317" s="164"/>
      <c r="D317" s="150" t="s">
        <v>186</v>
      </c>
      <c r="E317" s="165" t="s">
        <v>1</v>
      </c>
      <c r="F317" s="166" t="s">
        <v>217</v>
      </c>
      <c r="H317" s="167">
        <v>0.69899999999999995</v>
      </c>
      <c r="I317" s="168"/>
      <c r="L317" s="164"/>
      <c r="M317" s="169"/>
      <c r="T317" s="170"/>
      <c r="AT317" s="165" t="s">
        <v>186</v>
      </c>
      <c r="AU317" s="165" t="s">
        <v>85</v>
      </c>
      <c r="AV317" s="14" t="s">
        <v>184</v>
      </c>
      <c r="AW317" s="14" t="s">
        <v>32</v>
      </c>
      <c r="AX317" s="14" t="s">
        <v>83</v>
      </c>
      <c r="AY317" s="165" t="s">
        <v>178</v>
      </c>
    </row>
    <row r="318" spans="2:65" s="1" customFormat="1" ht="16.5" customHeight="1">
      <c r="B318" s="32"/>
      <c r="C318" s="136" t="s">
        <v>389</v>
      </c>
      <c r="D318" s="136" t="s">
        <v>180</v>
      </c>
      <c r="E318" s="137" t="s">
        <v>390</v>
      </c>
      <c r="F318" s="138" t="s">
        <v>391</v>
      </c>
      <c r="G318" s="139" t="s">
        <v>204</v>
      </c>
      <c r="H318" s="140">
        <v>63</v>
      </c>
      <c r="I318" s="141"/>
      <c r="J318" s="142">
        <f>ROUND(I318*H318,2)</f>
        <v>0</v>
      </c>
      <c r="K318" s="138" t="s">
        <v>194</v>
      </c>
      <c r="L318" s="32"/>
      <c r="M318" s="143" t="s">
        <v>1</v>
      </c>
      <c r="N318" s="144" t="s">
        <v>41</v>
      </c>
      <c r="P318" s="145">
        <f>O318*H318</f>
        <v>0</v>
      </c>
      <c r="Q318" s="145">
        <v>1.3200000000000001E-4</v>
      </c>
      <c r="R318" s="145">
        <f>Q318*H318</f>
        <v>8.3160000000000005E-3</v>
      </c>
      <c r="S318" s="145">
        <v>0</v>
      </c>
      <c r="T318" s="146">
        <f>S318*H318</f>
        <v>0</v>
      </c>
      <c r="AR318" s="147" t="s">
        <v>184</v>
      </c>
      <c r="AT318" s="147" t="s">
        <v>180</v>
      </c>
      <c r="AU318" s="147" t="s">
        <v>85</v>
      </c>
      <c r="AY318" s="17" t="s">
        <v>178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83</v>
      </c>
      <c r="BK318" s="148">
        <f>ROUND(I318*H318,2)</f>
        <v>0</v>
      </c>
      <c r="BL318" s="17" t="s">
        <v>184</v>
      </c>
      <c r="BM318" s="147" t="s">
        <v>392</v>
      </c>
    </row>
    <row r="319" spans="2:65" s="12" customFormat="1" ht="11.25">
      <c r="B319" s="149"/>
      <c r="D319" s="150" t="s">
        <v>186</v>
      </c>
      <c r="E319" s="151" t="s">
        <v>1</v>
      </c>
      <c r="F319" s="152" t="s">
        <v>393</v>
      </c>
      <c r="H319" s="153">
        <v>16.420000000000002</v>
      </c>
      <c r="I319" s="154"/>
      <c r="L319" s="149"/>
      <c r="M319" s="155"/>
      <c r="T319" s="156"/>
      <c r="AT319" s="151" t="s">
        <v>186</v>
      </c>
      <c r="AU319" s="151" t="s">
        <v>85</v>
      </c>
      <c r="AV319" s="12" t="s">
        <v>85</v>
      </c>
      <c r="AW319" s="12" t="s">
        <v>32</v>
      </c>
      <c r="AX319" s="12" t="s">
        <v>76</v>
      </c>
      <c r="AY319" s="151" t="s">
        <v>178</v>
      </c>
    </row>
    <row r="320" spans="2:65" s="12" customFormat="1" ht="11.25">
      <c r="B320" s="149"/>
      <c r="D320" s="150" t="s">
        <v>186</v>
      </c>
      <c r="E320" s="151" t="s">
        <v>1</v>
      </c>
      <c r="F320" s="152" t="s">
        <v>394</v>
      </c>
      <c r="H320" s="153">
        <v>16.98</v>
      </c>
      <c r="I320" s="154"/>
      <c r="L320" s="149"/>
      <c r="M320" s="155"/>
      <c r="T320" s="156"/>
      <c r="AT320" s="151" t="s">
        <v>186</v>
      </c>
      <c r="AU320" s="151" t="s">
        <v>85</v>
      </c>
      <c r="AV320" s="12" t="s">
        <v>85</v>
      </c>
      <c r="AW320" s="12" t="s">
        <v>32</v>
      </c>
      <c r="AX320" s="12" t="s">
        <v>76</v>
      </c>
      <c r="AY320" s="151" t="s">
        <v>178</v>
      </c>
    </row>
    <row r="321" spans="2:65" s="12" customFormat="1" ht="11.25">
      <c r="B321" s="149"/>
      <c r="D321" s="150" t="s">
        <v>186</v>
      </c>
      <c r="E321" s="151" t="s">
        <v>1</v>
      </c>
      <c r="F321" s="152" t="s">
        <v>395</v>
      </c>
      <c r="H321" s="153">
        <v>29.6</v>
      </c>
      <c r="I321" s="154"/>
      <c r="L321" s="149"/>
      <c r="M321" s="155"/>
      <c r="T321" s="156"/>
      <c r="AT321" s="151" t="s">
        <v>186</v>
      </c>
      <c r="AU321" s="151" t="s">
        <v>85</v>
      </c>
      <c r="AV321" s="12" t="s">
        <v>85</v>
      </c>
      <c r="AW321" s="12" t="s">
        <v>32</v>
      </c>
      <c r="AX321" s="12" t="s">
        <v>76</v>
      </c>
      <c r="AY321" s="151" t="s">
        <v>178</v>
      </c>
    </row>
    <row r="322" spans="2:65" s="14" customFormat="1" ht="11.25">
      <c r="B322" s="164"/>
      <c r="D322" s="150" t="s">
        <v>186</v>
      </c>
      <c r="E322" s="165" t="s">
        <v>1</v>
      </c>
      <c r="F322" s="166" t="s">
        <v>217</v>
      </c>
      <c r="H322" s="167">
        <v>63</v>
      </c>
      <c r="I322" s="168"/>
      <c r="L322" s="164"/>
      <c r="M322" s="169"/>
      <c r="T322" s="170"/>
      <c r="AT322" s="165" t="s">
        <v>186</v>
      </c>
      <c r="AU322" s="165" t="s">
        <v>85</v>
      </c>
      <c r="AV322" s="14" t="s">
        <v>184</v>
      </c>
      <c r="AW322" s="14" t="s">
        <v>32</v>
      </c>
      <c r="AX322" s="14" t="s">
        <v>83</v>
      </c>
      <c r="AY322" s="165" t="s">
        <v>178</v>
      </c>
    </row>
    <row r="323" spans="2:65" s="1" customFormat="1" ht="16.5" customHeight="1">
      <c r="B323" s="32"/>
      <c r="C323" s="136" t="s">
        <v>396</v>
      </c>
      <c r="D323" s="136" t="s">
        <v>180</v>
      </c>
      <c r="E323" s="137" t="s">
        <v>397</v>
      </c>
      <c r="F323" s="138" t="s">
        <v>398</v>
      </c>
      <c r="G323" s="139" t="s">
        <v>204</v>
      </c>
      <c r="H323" s="140">
        <v>212</v>
      </c>
      <c r="I323" s="141"/>
      <c r="J323" s="142">
        <f>ROUND(I323*H323,2)</f>
        <v>0</v>
      </c>
      <c r="K323" s="138" t="s">
        <v>194</v>
      </c>
      <c r="L323" s="32"/>
      <c r="M323" s="143" t="s">
        <v>1</v>
      </c>
      <c r="N323" s="144" t="s">
        <v>41</v>
      </c>
      <c r="P323" s="145">
        <f>O323*H323</f>
        <v>0</v>
      </c>
      <c r="Q323" s="145">
        <v>3.3E-4</v>
      </c>
      <c r="R323" s="145">
        <f>Q323*H323</f>
        <v>6.9959999999999994E-2</v>
      </c>
      <c r="S323" s="145">
        <v>0</v>
      </c>
      <c r="T323" s="146">
        <f>S323*H323</f>
        <v>0</v>
      </c>
      <c r="AR323" s="147" t="s">
        <v>184</v>
      </c>
      <c r="AT323" s="147" t="s">
        <v>180</v>
      </c>
      <c r="AU323" s="147" t="s">
        <v>85</v>
      </c>
      <c r="AY323" s="17" t="s">
        <v>178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83</v>
      </c>
      <c r="BK323" s="148">
        <f>ROUND(I323*H323,2)</f>
        <v>0</v>
      </c>
      <c r="BL323" s="17" t="s">
        <v>184</v>
      </c>
      <c r="BM323" s="147" t="s">
        <v>399</v>
      </c>
    </row>
    <row r="324" spans="2:65" s="12" customFormat="1" ht="11.25">
      <c r="B324" s="149"/>
      <c r="D324" s="150" t="s">
        <v>186</v>
      </c>
      <c r="E324" s="151" t="s">
        <v>1</v>
      </c>
      <c r="F324" s="152" t="s">
        <v>400</v>
      </c>
      <c r="H324" s="153">
        <v>212</v>
      </c>
      <c r="I324" s="154"/>
      <c r="L324" s="149"/>
      <c r="M324" s="155"/>
      <c r="T324" s="156"/>
      <c r="AT324" s="151" t="s">
        <v>186</v>
      </c>
      <c r="AU324" s="151" t="s">
        <v>85</v>
      </c>
      <c r="AV324" s="12" t="s">
        <v>85</v>
      </c>
      <c r="AW324" s="12" t="s">
        <v>32</v>
      </c>
      <c r="AX324" s="12" t="s">
        <v>83</v>
      </c>
      <c r="AY324" s="151" t="s">
        <v>178</v>
      </c>
    </row>
    <row r="325" spans="2:65" s="1" customFormat="1" ht="37.9" customHeight="1">
      <c r="B325" s="32"/>
      <c r="C325" s="136" t="s">
        <v>401</v>
      </c>
      <c r="D325" s="136" t="s">
        <v>180</v>
      </c>
      <c r="E325" s="137" t="s">
        <v>402</v>
      </c>
      <c r="F325" s="138" t="s">
        <v>403</v>
      </c>
      <c r="G325" s="139" t="s">
        <v>291</v>
      </c>
      <c r="H325" s="140">
        <v>80</v>
      </c>
      <c r="I325" s="141"/>
      <c r="J325" s="142">
        <f>ROUND(I325*H325,2)</f>
        <v>0</v>
      </c>
      <c r="K325" s="138" t="s">
        <v>194</v>
      </c>
      <c r="L325" s="32"/>
      <c r="M325" s="143" t="s">
        <v>1</v>
      </c>
      <c r="N325" s="144" t="s">
        <v>41</v>
      </c>
      <c r="P325" s="145">
        <f>O325*H325</f>
        <v>0</v>
      </c>
      <c r="Q325" s="145">
        <v>2.0999999999999999E-5</v>
      </c>
      <c r="R325" s="145">
        <f>Q325*H325</f>
        <v>1.6799999999999999E-3</v>
      </c>
      <c r="S325" s="145">
        <v>0</v>
      </c>
      <c r="T325" s="146">
        <f>S325*H325</f>
        <v>0</v>
      </c>
      <c r="AR325" s="147" t="s">
        <v>184</v>
      </c>
      <c r="AT325" s="147" t="s">
        <v>180</v>
      </c>
      <c r="AU325" s="147" t="s">
        <v>85</v>
      </c>
      <c r="AY325" s="17" t="s">
        <v>178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83</v>
      </c>
      <c r="BK325" s="148">
        <f>ROUND(I325*H325,2)</f>
        <v>0</v>
      </c>
      <c r="BL325" s="17" t="s">
        <v>184</v>
      </c>
      <c r="BM325" s="147" t="s">
        <v>404</v>
      </c>
    </row>
    <row r="326" spans="2:65" s="11" customFormat="1" ht="22.9" customHeight="1">
      <c r="B326" s="124"/>
      <c r="D326" s="125" t="s">
        <v>75</v>
      </c>
      <c r="E326" s="134" t="s">
        <v>236</v>
      </c>
      <c r="F326" s="134" t="s">
        <v>405</v>
      </c>
      <c r="I326" s="127"/>
      <c r="J326" s="135">
        <f>BK326</f>
        <v>0</v>
      </c>
      <c r="L326" s="124"/>
      <c r="M326" s="129"/>
      <c r="P326" s="130">
        <f>SUM(P327:P389)</f>
        <v>0</v>
      </c>
      <c r="R326" s="130">
        <f>SUM(R327:R389)</f>
        <v>4.5974500000000001E-2</v>
      </c>
      <c r="T326" s="131">
        <f>SUM(T327:T389)</f>
        <v>45.354517000000001</v>
      </c>
      <c r="AR326" s="125" t="s">
        <v>83</v>
      </c>
      <c r="AT326" s="132" t="s">
        <v>75</v>
      </c>
      <c r="AU326" s="132" t="s">
        <v>83</v>
      </c>
      <c r="AY326" s="125" t="s">
        <v>178</v>
      </c>
      <c r="BK326" s="133">
        <f>SUM(BK327:BK389)</f>
        <v>0</v>
      </c>
    </row>
    <row r="327" spans="2:65" s="1" customFormat="1" ht="33" customHeight="1">
      <c r="B327" s="32"/>
      <c r="C327" s="136" t="s">
        <v>406</v>
      </c>
      <c r="D327" s="136" t="s">
        <v>180</v>
      </c>
      <c r="E327" s="137" t="s">
        <v>407</v>
      </c>
      <c r="F327" s="138" t="s">
        <v>408</v>
      </c>
      <c r="G327" s="139" t="s">
        <v>204</v>
      </c>
      <c r="H327" s="140">
        <v>769.40499999999997</v>
      </c>
      <c r="I327" s="141"/>
      <c r="J327" s="142">
        <f>ROUND(I327*H327,2)</f>
        <v>0</v>
      </c>
      <c r="K327" s="138" t="s">
        <v>194</v>
      </c>
      <c r="L327" s="32"/>
      <c r="M327" s="143" t="s">
        <v>1</v>
      </c>
      <c r="N327" s="144" t="s">
        <v>41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184</v>
      </c>
      <c r="AT327" s="147" t="s">
        <v>180</v>
      </c>
      <c r="AU327" s="147" t="s">
        <v>85</v>
      </c>
      <c r="AY327" s="17" t="s">
        <v>178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83</v>
      </c>
      <c r="BK327" s="148">
        <f>ROUND(I327*H327,2)</f>
        <v>0</v>
      </c>
      <c r="BL327" s="17" t="s">
        <v>184</v>
      </c>
      <c r="BM327" s="147" t="s">
        <v>409</v>
      </c>
    </row>
    <row r="328" spans="2:65" s="12" customFormat="1" ht="11.25">
      <c r="B328" s="149"/>
      <c r="D328" s="150" t="s">
        <v>186</v>
      </c>
      <c r="E328" s="151" t="s">
        <v>1</v>
      </c>
      <c r="F328" s="152" t="s">
        <v>410</v>
      </c>
      <c r="H328" s="153">
        <v>323.95999999999998</v>
      </c>
      <c r="I328" s="154"/>
      <c r="L328" s="149"/>
      <c r="M328" s="155"/>
      <c r="T328" s="156"/>
      <c r="AT328" s="151" t="s">
        <v>186</v>
      </c>
      <c r="AU328" s="151" t="s">
        <v>85</v>
      </c>
      <c r="AV328" s="12" t="s">
        <v>85</v>
      </c>
      <c r="AW328" s="12" t="s">
        <v>32</v>
      </c>
      <c r="AX328" s="12" t="s">
        <v>76</v>
      </c>
      <c r="AY328" s="151" t="s">
        <v>178</v>
      </c>
    </row>
    <row r="329" spans="2:65" s="12" customFormat="1" ht="11.25">
      <c r="B329" s="149"/>
      <c r="D329" s="150" t="s">
        <v>186</v>
      </c>
      <c r="E329" s="151" t="s">
        <v>1</v>
      </c>
      <c r="F329" s="152" t="s">
        <v>411</v>
      </c>
      <c r="H329" s="153">
        <v>445.44499999999999</v>
      </c>
      <c r="I329" s="154"/>
      <c r="L329" s="149"/>
      <c r="M329" s="155"/>
      <c r="T329" s="156"/>
      <c r="AT329" s="151" t="s">
        <v>186</v>
      </c>
      <c r="AU329" s="151" t="s">
        <v>85</v>
      </c>
      <c r="AV329" s="12" t="s">
        <v>85</v>
      </c>
      <c r="AW329" s="12" t="s">
        <v>32</v>
      </c>
      <c r="AX329" s="12" t="s">
        <v>76</v>
      </c>
      <c r="AY329" s="151" t="s">
        <v>178</v>
      </c>
    </row>
    <row r="330" spans="2:65" s="14" customFormat="1" ht="11.25">
      <c r="B330" s="164"/>
      <c r="D330" s="150" t="s">
        <v>186</v>
      </c>
      <c r="E330" s="165" t="s">
        <v>1</v>
      </c>
      <c r="F330" s="166" t="s">
        <v>217</v>
      </c>
      <c r="H330" s="167">
        <v>769.40499999999997</v>
      </c>
      <c r="I330" s="168"/>
      <c r="L330" s="164"/>
      <c r="M330" s="169"/>
      <c r="T330" s="170"/>
      <c r="AT330" s="165" t="s">
        <v>186</v>
      </c>
      <c r="AU330" s="165" t="s">
        <v>85</v>
      </c>
      <c r="AV330" s="14" t="s">
        <v>184</v>
      </c>
      <c r="AW330" s="14" t="s">
        <v>32</v>
      </c>
      <c r="AX330" s="14" t="s">
        <v>83</v>
      </c>
      <c r="AY330" s="165" t="s">
        <v>178</v>
      </c>
    </row>
    <row r="331" spans="2:65" s="1" customFormat="1" ht="33" customHeight="1">
      <c r="B331" s="32"/>
      <c r="C331" s="136" t="s">
        <v>412</v>
      </c>
      <c r="D331" s="136" t="s">
        <v>180</v>
      </c>
      <c r="E331" s="137" t="s">
        <v>413</v>
      </c>
      <c r="F331" s="138" t="s">
        <v>414</v>
      </c>
      <c r="G331" s="139" t="s">
        <v>204</v>
      </c>
      <c r="H331" s="140">
        <v>46164.3</v>
      </c>
      <c r="I331" s="141"/>
      <c r="J331" s="142">
        <f>ROUND(I331*H331,2)</f>
        <v>0</v>
      </c>
      <c r="K331" s="138" t="s">
        <v>194</v>
      </c>
      <c r="L331" s="32"/>
      <c r="M331" s="143" t="s">
        <v>1</v>
      </c>
      <c r="N331" s="144" t="s">
        <v>41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184</v>
      </c>
      <c r="AT331" s="147" t="s">
        <v>180</v>
      </c>
      <c r="AU331" s="147" t="s">
        <v>85</v>
      </c>
      <c r="AY331" s="17" t="s">
        <v>178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83</v>
      </c>
      <c r="BK331" s="148">
        <f>ROUND(I331*H331,2)</f>
        <v>0</v>
      </c>
      <c r="BL331" s="17" t="s">
        <v>184</v>
      </c>
      <c r="BM331" s="147" t="s">
        <v>415</v>
      </c>
    </row>
    <row r="332" spans="2:65" s="12" customFormat="1" ht="11.25">
      <c r="B332" s="149"/>
      <c r="D332" s="150" t="s">
        <v>186</v>
      </c>
      <c r="E332" s="151" t="s">
        <v>1</v>
      </c>
      <c r="F332" s="152" t="s">
        <v>416</v>
      </c>
      <c r="H332" s="153">
        <v>46164.3</v>
      </c>
      <c r="I332" s="154"/>
      <c r="L332" s="149"/>
      <c r="M332" s="155"/>
      <c r="T332" s="156"/>
      <c r="AT332" s="151" t="s">
        <v>186</v>
      </c>
      <c r="AU332" s="151" t="s">
        <v>85</v>
      </c>
      <c r="AV332" s="12" t="s">
        <v>85</v>
      </c>
      <c r="AW332" s="12" t="s">
        <v>32</v>
      </c>
      <c r="AX332" s="12" t="s">
        <v>83</v>
      </c>
      <c r="AY332" s="151" t="s">
        <v>178</v>
      </c>
    </row>
    <row r="333" spans="2:65" s="1" customFormat="1" ht="44.25" customHeight="1">
      <c r="B333" s="32"/>
      <c r="C333" s="136" t="s">
        <v>417</v>
      </c>
      <c r="D333" s="136" t="s">
        <v>180</v>
      </c>
      <c r="E333" s="137" t="s">
        <v>418</v>
      </c>
      <c r="F333" s="138" t="s">
        <v>419</v>
      </c>
      <c r="G333" s="139" t="s">
        <v>420</v>
      </c>
      <c r="H333" s="140">
        <v>2</v>
      </c>
      <c r="I333" s="141"/>
      <c r="J333" s="142">
        <f>ROUND(I333*H333,2)</f>
        <v>0</v>
      </c>
      <c r="K333" s="138" t="s">
        <v>194</v>
      </c>
      <c r="L333" s="32"/>
      <c r="M333" s="143" t="s">
        <v>1</v>
      </c>
      <c r="N333" s="144" t="s">
        <v>41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184</v>
      </c>
      <c r="AT333" s="147" t="s">
        <v>180</v>
      </c>
      <c r="AU333" s="147" t="s">
        <v>85</v>
      </c>
      <c r="AY333" s="17" t="s">
        <v>178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83</v>
      </c>
      <c r="BK333" s="148">
        <f>ROUND(I333*H333,2)</f>
        <v>0</v>
      </c>
      <c r="BL333" s="17" t="s">
        <v>184</v>
      </c>
      <c r="BM333" s="147" t="s">
        <v>421</v>
      </c>
    </row>
    <row r="334" spans="2:65" s="12" customFormat="1" ht="11.25">
      <c r="B334" s="149"/>
      <c r="D334" s="150" t="s">
        <v>186</v>
      </c>
      <c r="E334" s="151" t="s">
        <v>1</v>
      </c>
      <c r="F334" s="152" t="s">
        <v>422</v>
      </c>
      <c r="H334" s="153">
        <v>2</v>
      </c>
      <c r="I334" s="154"/>
      <c r="L334" s="149"/>
      <c r="M334" s="155"/>
      <c r="T334" s="156"/>
      <c r="AT334" s="151" t="s">
        <v>186</v>
      </c>
      <c r="AU334" s="151" t="s">
        <v>85</v>
      </c>
      <c r="AV334" s="12" t="s">
        <v>85</v>
      </c>
      <c r="AW334" s="12" t="s">
        <v>32</v>
      </c>
      <c r="AX334" s="12" t="s">
        <v>83</v>
      </c>
      <c r="AY334" s="151" t="s">
        <v>178</v>
      </c>
    </row>
    <row r="335" spans="2:65" s="1" customFormat="1" ht="33" customHeight="1">
      <c r="B335" s="32"/>
      <c r="C335" s="136" t="s">
        <v>423</v>
      </c>
      <c r="D335" s="136" t="s">
        <v>180</v>
      </c>
      <c r="E335" s="137" t="s">
        <v>424</v>
      </c>
      <c r="F335" s="138" t="s">
        <v>425</v>
      </c>
      <c r="G335" s="139" t="s">
        <v>204</v>
      </c>
      <c r="H335" s="140">
        <v>769.40499999999997</v>
      </c>
      <c r="I335" s="141"/>
      <c r="J335" s="142">
        <f>ROUND(I335*H335,2)</f>
        <v>0</v>
      </c>
      <c r="K335" s="138" t="s">
        <v>194</v>
      </c>
      <c r="L335" s="32"/>
      <c r="M335" s="143" t="s">
        <v>1</v>
      </c>
      <c r="N335" s="144" t="s">
        <v>41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184</v>
      </c>
      <c r="AT335" s="147" t="s">
        <v>180</v>
      </c>
      <c r="AU335" s="147" t="s">
        <v>85</v>
      </c>
      <c r="AY335" s="17" t="s">
        <v>178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83</v>
      </c>
      <c r="BK335" s="148">
        <f>ROUND(I335*H335,2)</f>
        <v>0</v>
      </c>
      <c r="BL335" s="17" t="s">
        <v>184</v>
      </c>
      <c r="BM335" s="147" t="s">
        <v>426</v>
      </c>
    </row>
    <row r="336" spans="2:65" s="1" customFormat="1" ht="16.5" customHeight="1">
      <c r="B336" s="32"/>
      <c r="C336" s="136" t="s">
        <v>427</v>
      </c>
      <c r="D336" s="136" t="s">
        <v>180</v>
      </c>
      <c r="E336" s="137" t="s">
        <v>428</v>
      </c>
      <c r="F336" s="138" t="s">
        <v>429</v>
      </c>
      <c r="G336" s="139" t="s">
        <v>204</v>
      </c>
      <c r="H336" s="140">
        <v>769.40499999999997</v>
      </c>
      <c r="I336" s="141"/>
      <c r="J336" s="142">
        <f>ROUND(I336*H336,2)</f>
        <v>0</v>
      </c>
      <c r="K336" s="138" t="s">
        <v>194</v>
      </c>
      <c r="L336" s="32"/>
      <c r="M336" s="143" t="s">
        <v>1</v>
      </c>
      <c r="N336" s="144" t="s">
        <v>41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184</v>
      </c>
      <c r="AT336" s="147" t="s">
        <v>180</v>
      </c>
      <c r="AU336" s="147" t="s">
        <v>85</v>
      </c>
      <c r="AY336" s="17" t="s">
        <v>178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83</v>
      </c>
      <c r="BK336" s="148">
        <f>ROUND(I336*H336,2)</f>
        <v>0</v>
      </c>
      <c r="BL336" s="17" t="s">
        <v>184</v>
      </c>
      <c r="BM336" s="147" t="s">
        <v>430</v>
      </c>
    </row>
    <row r="337" spans="2:65" s="1" customFormat="1" ht="21.75" customHeight="1">
      <c r="B337" s="32"/>
      <c r="C337" s="136" t="s">
        <v>431</v>
      </c>
      <c r="D337" s="136" t="s">
        <v>180</v>
      </c>
      <c r="E337" s="137" t="s">
        <v>432</v>
      </c>
      <c r="F337" s="138" t="s">
        <v>433</v>
      </c>
      <c r="G337" s="139" t="s">
        <v>204</v>
      </c>
      <c r="H337" s="140">
        <v>46164.3</v>
      </c>
      <c r="I337" s="141"/>
      <c r="J337" s="142">
        <f>ROUND(I337*H337,2)</f>
        <v>0</v>
      </c>
      <c r="K337" s="138" t="s">
        <v>194</v>
      </c>
      <c r="L337" s="32"/>
      <c r="M337" s="143" t="s">
        <v>1</v>
      </c>
      <c r="N337" s="144" t="s">
        <v>41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184</v>
      </c>
      <c r="AT337" s="147" t="s">
        <v>180</v>
      </c>
      <c r="AU337" s="147" t="s">
        <v>85</v>
      </c>
      <c r="AY337" s="17" t="s">
        <v>178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83</v>
      </c>
      <c r="BK337" s="148">
        <f>ROUND(I337*H337,2)</f>
        <v>0</v>
      </c>
      <c r="BL337" s="17" t="s">
        <v>184</v>
      </c>
      <c r="BM337" s="147" t="s">
        <v>434</v>
      </c>
    </row>
    <row r="338" spans="2:65" s="1" customFormat="1" ht="21.75" customHeight="1">
      <c r="B338" s="32"/>
      <c r="C338" s="136" t="s">
        <v>435</v>
      </c>
      <c r="D338" s="136" t="s">
        <v>180</v>
      </c>
      <c r="E338" s="137" t="s">
        <v>436</v>
      </c>
      <c r="F338" s="138" t="s">
        <v>437</v>
      </c>
      <c r="G338" s="139" t="s">
        <v>204</v>
      </c>
      <c r="H338" s="140">
        <v>769.40499999999997</v>
      </c>
      <c r="I338" s="141"/>
      <c r="J338" s="142">
        <f>ROUND(I338*H338,2)</f>
        <v>0</v>
      </c>
      <c r="K338" s="138" t="s">
        <v>194</v>
      </c>
      <c r="L338" s="32"/>
      <c r="M338" s="143" t="s">
        <v>1</v>
      </c>
      <c r="N338" s="144" t="s">
        <v>41</v>
      </c>
      <c r="P338" s="145">
        <f>O338*H338</f>
        <v>0</v>
      </c>
      <c r="Q338" s="145">
        <v>0</v>
      </c>
      <c r="R338" s="145">
        <f>Q338*H338</f>
        <v>0</v>
      </c>
      <c r="S338" s="145">
        <v>0</v>
      </c>
      <c r="T338" s="146">
        <f>S338*H338</f>
        <v>0</v>
      </c>
      <c r="AR338" s="147" t="s">
        <v>184</v>
      </c>
      <c r="AT338" s="147" t="s">
        <v>180</v>
      </c>
      <c r="AU338" s="147" t="s">
        <v>85</v>
      </c>
      <c r="AY338" s="17" t="s">
        <v>178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83</v>
      </c>
      <c r="BK338" s="148">
        <f>ROUND(I338*H338,2)</f>
        <v>0</v>
      </c>
      <c r="BL338" s="17" t="s">
        <v>184</v>
      </c>
      <c r="BM338" s="147" t="s">
        <v>438</v>
      </c>
    </row>
    <row r="339" spans="2:65" s="1" customFormat="1" ht="16.5" customHeight="1">
      <c r="B339" s="32"/>
      <c r="C339" s="136" t="s">
        <v>439</v>
      </c>
      <c r="D339" s="136" t="s">
        <v>180</v>
      </c>
      <c r="E339" s="137" t="s">
        <v>440</v>
      </c>
      <c r="F339" s="138" t="s">
        <v>441</v>
      </c>
      <c r="G339" s="139" t="s">
        <v>204</v>
      </c>
      <c r="H339" s="140">
        <v>200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41</v>
      </c>
      <c r="P339" s="145">
        <f>O339*H339</f>
        <v>0</v>
      </c>
      <c r="Q339" s="145">
        <v>3.4999999999999997E-5</v>
      </c>
      <c r="R339" s="145">
        <f>Q339*H339</f>
        <v>6.9999999999999993E-3</v>
      </c>
      <c r="S339" s="145">
        <v>0</v>
      </c>
      <c r="T339" s="146">
        <f>S339*H339</f>
        <v>0</v>
      </c>
      <c r="AR339" s="147" t="s">
        <v>184</v>
      </c>
      <c r="AT339" s="147" t="s">
        <v>180</v>
      </c>
      <c r="AU339" s="147" t="s">
        <v>85</v>
      </c>
      <c r="AY339" s="17" t="s">
        <v>178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83</v>
      </c>
      <c r="BK339" s="148">
        <f>ROUND(I339*H339,2)</f>
        <v>0</v>
      </c>
      <c r="BL339" s="17" t="s">
        <v>184</v>
      </c>
      <c r="BM339" s="147" t="s">
        <v>442</v>
      </c>
    </row>
    <row r="340" spans="2:65" s="12" customFormat="1" ht="11.25">
      <c r="B340" s="149"/>
      <c r="D340" s="150" t="s">
        <v>186</v>
      </c>
      <c r="E340" s="151" t="s">
        <v>1</v>
      </c>
      <c r="F340" s="152" t="s">
        <v>443</v>
      </c>
      <c r="H340" s="153">
        <v>200</v>
      </c>
      <c r="I340" s="154"/>
      <c r="L340" s="149"/>
      <c r="M340" s="155"/>
      <c r="T340" s="156"/>
      <c r="AT340" s="151" t="s">
        <v>186</v>
      </c>
      <c r="AU340" s="151" t="s">
        <v>85</v>
      </c>
      <c r="AV340" s="12" t="s">
        <v>85</v>
      </c>
      <c r="AW340" s="12" t="s">
        <v>32</v>
      </c>
      <c r="AX340" s="12" t="s">
        <v>83</v>
      </c>
      <c r="AY340" s="151" t="s">
        <v>178</v>
      </c>
    </row>
    <row r="341" spans="2:65" s="1" customFormat="1" ht="24.2" customHeight="1">
      <c r="B341" s="32"/>
      <c r="C341" s="136" t="s">
        <v>444</v>
      </c>
      <c r="D341" s="136" t="s">
        <v>180</v>
      </c>
      <c r="E341" s="137" t="s">
        <v>445</v>
      </c>
      <c r="F341" s="138" t="s">
        <v>446</v>
      </c>
      <c r="G341" s="139" t="s">
        <v>291</v>
      </c>
      <c r="H341" s="140">
        <v>14.435</v>
      </c>
      <c r="I341" s="141"/>
      <c r="J341" s="142">
        <f>ROUND(I341*H341,2)</f>
        <v>0</v>
      </c>
      <c r="K341" s="138" t="s">
        <v>1</v>
      </c>
      <c r="L341" s="32"/>
      <c r="M341" s="143" t="s">
        <v>1</v>
      </c>
      <c r="N341" s="144" t="s">
        <v>41</v>
      </c>
      <c r="P341" s="145">
        <f>O341*H341</f>
        <v>0</v>
      </c>
      <c r="Q341" s="145">
        <v>2.7000000000000001E-3</v>
      </c>
      <c r="R341" s="145">
        <f>Q341*H341</f>
        <v>3.8974500000000002E-2</v>
      </c>
      <c r="S341" s="145">
        <v>0</v>
      </c>
      <c r="T341" s="146">
        <f>S341*H341</f>
        <v>0</v>
      </c>
      <c r="AR341" s="147" t="s">
        <v>184</v>
      </c>
      <c r="AT341" s="147" t="s">
        <v>180</v>
      </c>
      <c r="AU341" s="147" t="s">
        <v>85</v>
      </c>
      <c r="AY341" s="17" t="s">
        <v>178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83</v>
      </c>
      <c r="BK341" s="148">
        <f>ROUND(I341*H341,2)</f>
        <v>0</v>
      </c>
      <c r="BL341" s="17" t="s">
        <v>184</v>
      </c>
      <c r="BM341" s="147" t="s">
        <v>447</v>
      </c>
    </row>
    <row r="342" spans="2:65" s="12" customFormat="1" ht="11.25">
      <c r="B342" s="149"/>
      <c r="D342" s="150" t="s">
        <v>186</v>
      </c>
      <c r="E342" s="151" t="s">
        <v>1</v>
      </c>
      <c r="F342" s="152" t="s">
        <v>448</v>
      </c>
      <c r="H342" s="153">
        <v>3.73</v>
      </c>
      <c r="I342" s="154"/>
      <c r="L342" s="149"/>
      <c r="M342" s="155"/>
      <c r="T342" s="156"/>
      <c r="AT342" s="151" t="s">
        <v>186</v>
      </c>
      <c r="AU342" s="151" t="s">
        <v>85</v>
      </c>
      <c r="AV342" s="12" t="s">
        <v>85</v>
      </c>
      <c r="AW342" s="12" t="s">
        <v>32</v>
      </c>
      <c r="AX342" s="12" t="s">
        <v>76</v>
      </c>
      <c r="AY342" s="151" t="s">
        <v>178</v>
      </c>
    </row>
    <row r="343" spans="2:65" s="12" customFormat="1" ht="11.25">
      <c r="B343" s="149"/>
      <c r="D343" s="150" t="s">
        <v>186</v>
      </c>
      <c r="E343" s="151" t="s">
        <v>1</v>
      </c>
      <c r="F343" s="152" t="s">
        <v>449</v>
      </c>
      <c r="H343" s="153">
        <v>10.705</v>
      </c>
      <c r="I343" s="154"/>
      <c r="L343" s="149"/>
      <c r="M343" s="155"/>
      <c r="T343" s="156"/>
      <c r="AT343" s="151" t="s">
        <v>186</v>
      </c>
      <c r="AU343" s="151" t="s">
        <v>85</v>
      </c>
      <c r="AV343" s="12" t="s">
        <v>85</v>
      </c>
      <c r="AW343" s="12" t="s">
        <v>32</v>
      </c>
      <c r="AX343" s="12" t="s">
        <v>76</v>
      </c>
      <c r="AY343" s="151" t="s">
        <v>178</v>
      </c>
    </row>
    <row r="344" spans="2:65" s="14" customFormat="1" ht="11.25">
      <c r="B344" s="164"/>
      <c r="D344" s="150" t="s">
        <v>186</v>
      </c>
      <c r="E344" s="165" t="s">
        <v>1</v>
      </c>
      <c r="F344" s="166" t="s">
        <v>217</v>
      </c>
      <c r="H344" s="167">
        <v>14.435</v>
      </c>
      <c r="I344" s="168"/>
      <c r="L344" s="164"/>
      <c r="M344" s="169"/>
      <c r="T344" s="170"/>
      <c r="AT344" s="165" t="s">
        <v>186</v>
      </c>
      <c r="AU344" s="165" t="s">
        <v>85</v>
      </c>
      <c r="AV344" s="14" t="s">
        <v>184</v>
      </c>
      <c r="AW344" s="14" t="s">
        <v>32</v>
      </c>
      <c r="AX344" s="14" t="s">
        <v>83</v>
      </c>
      <c r="AY344" s="165" t="s">
        <v>178</v>
      </c>
    </row>
    <row r="345" spans="2:65" s="1" customFormat="1" ht="24.2" customHeight="1">
      <c r="B345" s="32"/>
      <c r="C345" s="136" t="s">
        <v>450</v>
      </c>
      <c r="D345" s="136" t="s">
        <v>180</v>
      </c>
      <c r="E345" s="137" t="s">
        <v>451</v>
      </c>
      <c r="F345" s="138" t="s">
        <v>452</v>
      </c>
      <c r="G345" s="139" t="s">
        <v>183</v>
      </c>
      <c r="H345" s="140">
        <v>1.762</v>
      </c>
      <c r="I345" s="141"/>
      <c r="J345" s="142">
        <f>ROUND(I345*H345,2)</f>
        <v>0</v>
      </c>
      <c r="K345" s="138" t="s">
        <v>194</v>
      </c>
      <c r="L345" s="32"/>
      <c r="M345" s="143" t="s">
        <v>1</v>
      </c>
      <c r="N345" s="144" t="s">
        <v>41</v>
      </c>
      <c r="P345" s="145">
        <f>O345*H345</f>
        <v>0</v>
      </c>
      <c r="Q345" s="145">
        <v>0</v>
      </c>
      <c r="R345" s="145">
        <f>Q345*H345</f>
        <v>0</v>
      </c>
      <c r="S345" s="145">
        <v>1</v>
      </c>
      <c r="T345" s="146">
        <f>S345*H345</f>
        <v>1.762</v>
      </c>
      <c r="AR345" s="147" t="s">
        <v>184</v>
      </c>
      <c r="AT345" s="147" t="s">
        <v>180</v>
      </c>
      <c r="AU345" s="147" t="s">
        <v>85</v>
      </c>
      <c r="AY345" s="17" t="s">
        <v>178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83</v>
      </c>
      <c r="BK345" s="148">
        <f>ROUND(I345*H345,2)</f>
        <v>0</v>
      </c>
      <c r="BL345" s="17" t="s">
        <v>184</v>
      </c>
      <c r="BM345" s="147" t="s">
        <v>453</v>
      </c>
    </row>
    <row r="346" spans="2:65" s="12" customFormat="1" ht="11.25">
      <c r="B346" s="149"/>
      <c r="D346" s="150" t="s">
        <v>186</v>
      </c>
      <c r="E346" s="151" t="s">
        <v>1</v>
      </c>
      <c r="F346" s="152" t="s">
        <v>454</v>
      </c>
      <c r="H346" s="153">
        <v>1.762</v>
      </c>
      <c r="I346" s="154"/>
      <c r="L346" s="149"/>
      <c r="M346" s="155"/>
      <c r="T346" s="156"/>
      <c r="AT346" s="151" t="s">
        <v>186</v>
      </c>
      <c r="AU346" s="151" t="s">
        <v>85</v>
      </c>
      <c r="AV346" s="12" t="s">
        <v>85</v>
      </c>
      <c r="AW346" s="12" t="s">
        <v>32</v>
      </c>
      <c r="AX346" s="12" t="s">
        <v>83</v>
      </c>
      <c r="AY346" s="151" t="s">
        <v>178</v>
      </c>
    </row>
    <row r="347" spans="2:65" s="1" customFormat="1" ht="21.75" customHeight="1">
      <c r="B347" s="32"/>
      <c r="C347" s="136" t="s">
        <v>455</v>
      </c>
      <c r="D347" s="136" t="s">
        <v>180</v>
      </c>
      <c r="E347" s="137" t="s">
        <v>456</v>
      </c>
      <c r="F347" s="138" t="s">
        <v>457</v>
      </c>
      <c r="G347" s="139" t="s">
        <v>183</v>
      </c>
      <c r="H347" s="140">
        <v>20.972000000000001</v>
      </c>
      <c r="I347" s="141"/>
      <c r="J347" s="142">
        <f>ROUND(I347*H347,2)</f>
        <v>0</v>
      </c>
      <c r="K347" s="138" t="s">
        <v>194</v>
      </c>
      <c r="L347" s="32"/>
      <c r="M347" s="143" t="s">
        <v>1</v>
      </c>
      <c r="N347" s="144" t="s">
        <v>41</v>
      </c>
      <c r="P347" s="145">
        <f>O347*H347</f>
        <v>0</v>
      </c>
      <c r="Q347" s="145">
        <v>0</v>
      </c>
      <c r="R347" s="145">
        <f>Q347*H347</f>
        <v>0</v>
      </c>
      <c r="S347" s="145">
        <v>1.4</v>
      </c>
      <c r="T347" s="146">
        <f>S347*H347</f>
        <v>29.360800000000001</v>
      </c>
      <c r="AR347" s="147" t="s">
        <v>184</v>
      </c>
      <c r="AT347" s="147" t="s">
        <v>180</v>
      </c>
      <c r="AU347" s="147" t="s">
        <v>85</v>
      </c>
      <c r="AY347" s="17" t="s">
        <v>178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83</v>
      </c>
      <c r="BK347" s="148">
        <f>ROUND(I347*H347,2)</f>
        <v>0</v>
      </c>
      <c r="BL347" s="17" t="s">
        <v>184</v>
      </c>
      <c r="BM347" s="147" t="s">
        <v>458</v>
      </c>
    </row>
    <row r="348" spans="2:65" s="12" customFormat="1" ht="11.25">
      <c r="B348" s="149"/>
      <c r="D348" s="150" t="s">
        <v>186</v>
      </c>
      <c r="E348" s="151" t="s">
        <v>1</v>
      </c>
      <c r="F348" s="152" t="s">
        <v>459</v>
      </c>
      <c r="H348" s="153">
        <v>4.9560000000000004</v>
      </c>
      <c r="I348" s="154"/>
      <c r="L348" s="149"/>
      <c r="M348" s="155"/>
      <c r="T348" s="156"/>
      <c r="AT348" s="151" t="s">
        <v>186</v>
      </c>
      <c r="AU348" s="151" t="s">
        <v>85</v>
      </c>
      <c r="AV348" s="12" t="s">
        <v>85</v>
      </c>
      <c r="AW348" s="12" t="s">
        <v>32</v>
      </c>
      <c r="AX348" s="12" t="s">
        <v>76</v>
      </c>
      <c r="AY348" s="151" t="s">
        <v>178</v>
      </c>
    </row>
    <row r="349" spans="2:65" s="12" customFormat="1" ht="11.25">
      <c r="B349" s="149"/>
      <c r="D349" s="150" t="s">
        <v>186</v>
      </c>
      <c r="E349" s="151" t="s">
        <v>1</v>
      </c>
      <c r="F349" s="152" t="s">
        <v>460</v>
      </c>
      <c r="H349" s="153">
        <v>4.59</v>
      </c>
      <c r="I349" s="154"/>
      <c r="L349" s="149"/>
      <c r="M349" s="155"/>
      <c r="T349" s="156"/>
      <c r="AT349" s="151" t="s">
        <v>186</v>
      </c>
      <c r="AU349" s="151" t="s">
        <v>85</v>
      </c>
      <c r="AV349" s="12" t="s">
        <v>85</v>
      </c>
      <c r="AW349" s="12" t="s">
        <v>32</v>
      </c>
      <c r="AX349" s="12" t="s">
        <v>76</v>
      </c>
      <c r="AY349" s="151" t="s">
        <v>178</v>
      </c>
    </row>
    <row r="350" spans="2:65" s="12" customFormat="1" ht="11.25">
      <c r="B350" s="149"/>
      <c r="D350" s="150" t="s">
        <v>186</v>
      </c>
      <c r="E350" s="151" t="s">
        <v>1</v>
      </c>
      <c r="F350" s="152" t="s">
        <v>461</v>
      </c>
      <c r="H350" s="153">
        <v>4.7460000000000004</v>
      </c>
      <c r="I350" s="154"/>
      <c r="L350" s="149"/>
      <c r="M350" s="155"/>
      <c r="T350" s="156"/>
      <c r="AT350" s="151" t="s">
        <v>186</v>
      </c>
      <c r="AU350" s="151" t="s">
        <v>85</v>
      </c>
      <c r="AV350" s="12" t="s">
        <v>85</v>
      </c>
      <c r="AW350" s="12" t="s">
        <v>32</v>
      </c>
      <c r="AX350" s="12" t="s">
        <v>76</v>
      </c>
      <c r="AY350" s="151" t="s">
        <v>178</v>
      </c>
    </row>
    <row r="351" spans="2:65" s="13" customFormat="1" ht="11.25">
      <c r="B351" s="157"/>
      <c r="D351" s="150" t="s">
        <v>186</v>
      </c>
      <c r="E351" s="158" t="s">
        <v>1</v>
      </c>
      <c r="F351" s="159" t="s">
        <v>209</v>
      </c>
      <c r="H351" s="160">
        <v>14.292</v>
      </c>
      <c r="I351" s="161"/>
      <c r="L351" s="157"/>
      <c r="M351" s="162"/>
      <c r="T351" s="163"/>
      <c r="AT351" s="158" t="s">
        <v>186</v>
      </c>
      <c r="AU351" s="158" t="s">
        <v>85</v>
      </c>
      <c r="AV351" s="13" t="s">
        <v>96</v>
      </c>
      <c r="AW351" s="13" t="s">
        <v>32</v>
      </c>
      <c r="AX351" s="13" t="s">
        <v>76</v>
      </c>
      <c r="AY351" s="158" t="s">
        <v>178</v>
      </c>
    </row>
    <row r="352" spans="2:65" s="12" customFormat="1" ht="11.25">
      <c r="B352" s="149"/>
      <c r="D352" s="150" t="s">
        <v>186</v>
      </c>
      <c r="E352" s="151" t="s">
        <v>1</v>
      </c>
      <c r="F352" s="152" t="s">
        <v>462</v>
      </c>
      <c r="H352" s="153">
        <v>3.2839999999999998</v>
      </c>
      <c r="I352" s="154"/>
      <c r="L352" s="149"/>
      <c r="M352" s="155"/>
      <c r="T352" s="156"/>
      <c r="AT352" s="151" t="s">
        <v>186</v>
      </c>
      <c r="AU352" s="151" t="s">
        <v>85</v>
      </c>
      <c r="AV352" s="12" t="s">
        <v>85</v>
      </c>
      <c r="AW352" s="12" t="s">
        <v>32</v>
      </c>
      <c r="AX352" s="12" t="s">
        <v>76</v>
      </c>
      <c r="AY352" s="151" t="s">
        <v>178</v>
      </c>
    </row>
    <row r="353" spans="2:65" s="12" customFormat="1" ht="11.25">
      <c r="B353" s="149"/>
      <c r="D353" s="150" t="s">
        <v>186</v>
      </c>
      <c r="E353" s="151" t="s">
        <v>1</v>
      </c>
      <c r="F353" s="152" t="s">
        <v>463</v>
      </c>
      <c r="H353" s="153">
        <v>3.3959999999999999</v>
      </c>
      <c r="I353" s="154"/>
      <c r="L353" s="149"/>
      <c r="M353" s="155"/>
      <c r="T353" s="156"/>
      <c r="AT353" s="151" t="s">
        <v>186</v>
      </c>
      <c r="AU353" s="151" t="s">
        <v>85</v>
      </c>
      <c r="AV353" s="12" t="s">
        <v>85</v>
      </c>
      <c r="AW353" s="12" t="s">
        <v>32</v>
      </c>
      <c r="AX353" s="12" t="s">
        <v>76</v>
      </c>
      <c r="AY353" s="151" t="s">
        <v>178</v>
      </c>
    </row>
    <row r="354" spans="2:65" s="13" customFormat="1" ht="11.25">
      <c r="B354" s="157"/>
      <c r="D354" s="150" t="s">
        <v>186</v>
      </c>
      <c r="E354" s="158" t="s">
        <v>1</v>
      </c>
      <c r="F354" s="159" t="s">
        <v>209</v>
      </c>
      <c r="H354" s="160">
        <v>6.68</v>
      </c>
      <c r="I354" s="161"/>
      <c r="L354" s="157"/>
      <c r="M354" s="162"/>
      <c r="T354" s="163"/>
      <c r="AT354" s="158" t="s">
        <v>186</v>
      </c>
      <c r="AU354" s="158" t="s">
        <v>85</v>
      </c>
      <c r="AV354" s="13" t="s">
        <v>96</v>
      </c>
      <c r="AW354" s="13" t="s">
        <v>32</v>
      </c>
      <c r="AX354" s="13" t="s">
        <v>76</v>
      </c>
      <c r="AY354" s="158" t="s">
        <v>178</v>
      </c>
    </row>
    <row r="355" spans="2:65" s="14" customFormat="1" ht="11.25">
      <c r="B355" s="164"/>
      <c r="D355" s="150" t="s">
        <v>186</v>
      </c>
      <c r="E355" s="165" t="s">
        <v>1</v>
      </c>
      <c r="F355" s="166" t="s">
        <v>217</v>
      </c>
      <c r="H355" s="167">
        <v>20.972000000000001</v>
      </c>
      <c r="I355" s="168"/>
      <c r="L355" s="164"/>
      <c r="M355" s="169"/>
      <c r="T355" s="170"/>
      <c r="AT355" s="165" t="s">
        <v>186</v>
      </c>
      <c r="AU355" s="165" t="s">
        <v>85</v>
      </c>
      <c r="AV355" s="14" t="s">
        <v>184</v>
      </c>
      <c r="AW355" s="14" t="s">
        <v>32</v>
      </c>
      <c r="AX355" s="14" t="s">
        <v>83</v>
      </c>
      <c r="AY355" s="165" t="s">
        <v>178</v>
      </c>
    </row>
    <row r="356" spans="2:65" s="1" customFormat="1" ht="24.2" customHeight="1">
      <c r="B356" s="32"/>
      <c r="C356" s="136" t="s">
        <v>464</v>
      </c>
      <c r="D356" s="136" t="s">
        <v>180</v>
      </c>
      <c r="E356" s="137" t="s">
        <v>465</v>
      </c>
      <c r="F356" s="138" t="s">
        <v>466</v>
      </c>
      <c r="G356" s="139" t="s">
        <v>204</v>
      </c>
      <c r="H356" s="140">
        <v>0.71399999999999997</v>
      </c>
      <c r="I356" s="141"/>
      <c r="J356" s="142">
        <f>ROUND(I356*H356,2)</f>
        <v>0</v>
      </c>
      <c r="K356" s="138" t="s">
        <v>194</v>
      </c>
      <c r="L356" s="32"/>
      <c r="M356" s="143" t="s">
        <v>1</v>
      </c>
      <c r="N356" s="144" t="s">
        <v>41</v>
      </c>
      <c r="P356" s="145">
        <f>O356*H356</f>
        <v>0</v>
      </c>
      <c r="Q356" s="145">
        <v>0</v>
      </c>
      <c r="R356" s="145">
        <f>Q356*H356</f>
        <v>0</v>
      </c>
      <c r="S356" s="145">
        <v>7.4999999999999997E-2</v>
      </c>
      <c r="T356" s="146">
        <f>S356*H356</f>
        <v>5.3549999999999993E-2</v>
      </c>
      <c r="AR356" s="147" t="s">
        <v>184</v>
      </c>
      <c r="AT356" s="147" t="s">
        <v>180</v>
      </c>
      <c r="AU356" s="147" t="s">
        <v>85</v>
      </c>
      <c r="AY356" s="17" t="s">
        <v>178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83</v>
      </c>
      <c r="BK356" s="148">
        <f>ROUND(I356*H356,2)</f>
        <v>0</v>
      </c>
      <c r="BL356" s="17" t="s">
        <v>184</v>
      </c>
      <c r="BM356" s="147" t="s">
        <v>467</v>
      </c>
    </row>
    <row r="357" spans="2:65" s="12" customFormat="1" ht="11.25">
      <c r="B357" s="149"/>
      <c r="D357" s="150" t="s">
        <v>186</v>
      </c>
      <c r="E357" s="151" t="s">
        <v>1</v>
      </c>
      <c r="F357" s="152" t="s">
        <v>468</v>
      </c>
      <c r="H357" s="153">
        <v>0.71399999999999997</v>
      </c>
      <c r="I357" s="154"/>
      <c r="L357" s="149"/>
      <c r="M357" s="155"/>
      <c r="T357" s="156"/>
      <c r="AT357" s="151" t="s">
        <v>186</v>
      </c>
      <c r="AU357" s="151" t="s">
        <v>85</v>
      </c>
      <c r="AV357" s="12" t="s">
        <v>85</v>
      </c>
      <c r="AW357" s="12" t="s">
        <v>32</v>
      </c>
      <c r="AX357" s="12" t="s">
        <v>83</v>
      </c>
      <c r="AY357" s="151" t="s">
        <v>178</v>
      </c>
    </row>
    <row r="358" spans="2:65" s="1" customFormat="1" ht="24.2" customHeight="1">
      <c r="B358" s="32"/>
      <c r="C358" s="136" t="s">
        <v>469</v>
      </c>
      <c r="D358" s="136" t="s">
        <v>180</v>
      </c>
      <c r="E358" s="137" t="s">
        <v>470</v>
      </c>
      <c r="F358" s="138" t="s">
        <v>471</v>
      </c>
      <c r="G358" s="139" t="s">
        <v>204</v>
      </c>
      <c r="H358" s="140">
        <v>126.681</v>
      </c>
      <c r="I358" s="141"/>
      <c r="J358" s="142">
        <f>ROUND(I358*H358,2)</f>
        <v>0</v>
      </c>
      <c r="K358" s="138" t="s">
        <v>194</v>
      </c>
      <c r="L358" s="32"/>
      <c r="M358" s="143" t="s">
        <v>1</v>
      </c>
      <c r="N358" s="144" t="s">
        <v>41</v>
      </c>
      <c r="P358" s="145">
        <f>O358*H358</f>
        <v>0</v>
      </c>
      <c r="Q358" s="145">
        <v>0</v>
      </c>
      <c r="R358" s="145">
        <f>Q358*H358</f>
        <v>0</v>
      </c>
      <c r="S358" s="145">
        <v>4.7E-2</v>
      </c>
      <c r="T358" s="146">
        <f>S358*H358</f>
        <v>5.9540069999999998</v>
      </c>
      <c r="AR358" s="147" t="s">
        <v>184</v>
      </c>
      <c r="AT358" s="147" t="s">
        <v>180</v>
      </c>
      <c r="AU358" s="147" t="s">
        <v>85</v>
      </c>
      <c r="AY358" s="17" t="s">
        <v>178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83</v>
      </c>
      <c r="BK358" s="148">
        <f>ROUND(I358*H358,2)</f>
        <v>0</v>
      </c>
      <c r="BL358" s="17" t="s">
        <v>184</v>
      </c>
      <c r="BM358" s="147" t="s">
        <v>472</v>
      </c>
    </row>
    <row r="359" spans="2:65" s="12" customFormat="1" ht="11.25">
      <c r="B359" s="149"/>
      <c r="D359" s="150" t="s">
        <v>186</v>
      </c>
      <c r="E359" s="151" t="s">
        <v>1</v>
      </c>
      <c r="F359" s="152" t="s">
        <v>473</v>
      </c>
      <c r="H359" s="153">
        <v>4.5</v>
      </c>
      <c r="I359" s="154"/>
      <c r="L359" s="149"/>
      <c r="M359" s="155"/>
      <c r="T359" s="156"/>
      <c r="AT359" s="151" t="s">
        <v>186</v>
      </c>
      <c r="AU359" s="151" t="s">
        <v>85</v>
      </c>
      <c r="AV359" s="12" t="s">
        <v>85</v>
      </c>
      <c r="AW359" s="12" t="s">
        <v>32</v>
      </c>
      <c r="AX359" s="12" t="s">
        <v>76</v>
      </c>
      <c r="AY359" s="151" t="s">
        <v>178</v>
      </c>
    </row>
    <row r="360" spans="2:65" s="12" customFormat="1" ht="11.25">
      <c r="B360" s="149"/>
      <c r="D360" s="150" t="s">
        <v>186</v>
      </c>
      <c r="E360" s="151" t="s">
        <v>1</v>
      </c>
      <c r="F360" s="152" t="s">
        <v>474</v>
      </c>
      <c r="H360" s="153">
        <v>58.311</v>
      </c>
      <c r="I360" s="154"/>
      <c r="L360" s="149"/>
      <c r="M360" s="155"/>
      <c r="T360" s="156"/>
      <c r="AT360" s="151" t="s">
        <v>186</v>
      </c>
      <c r="AU360" s="151" t="s">
        <v>85</v>
      </c>
      <c r="AV360" s="12" t="s">
        <v>85</v>
      </c>
      <c r="AW360" s="12" t="s">
        <v>32</v>
      </c>
      <c r="AX360" s="12" t="s">
        <v>76</v>
      </c>
      <c r="AY360" s="151" t="s">
        <v>178</v>
      </c>
    </row>
    <row r="361" spans="2:65" s="12" customFormat="1" ht="11.25">
      <c r="B361" s="149"/>
      <c r="D361" s="150" t="s">
        <v>186</v>
      </c>
      <c r="E361" s="151" t="s">
        <v>1</v>
      </c>
      <c r="F361" s="152" t="s">
        <v>475</v>
      </c>
      <c r="H361" s="153">
        <v>15.345000000000001</v>
      </c>
      <c r="I361" s="154"/>
      <c r="L361" s="149"/>
      <c r="M361" s="155"/>
      <c r="T361" s="156"/>
      <c r="AT361" s="151" t="s">
        <v>186</v>
      </c>
      <c r="AU361" s="151" t="s">
        <v>85</v>
      </c>
      <c r="AV361" s="12" t="s">
        <v>85</v>
      </c>
      <c r="AW361" s="12" t="s">
        <v>32</v>
      </c>
      <c r="AX361" s="12" t="s">
        <v>76</v>
      </c>
      <c r="AY361" s="151" t="s">
        <v>178</v>
      </c>
    </row>
    <row r="362" spans="2:65" s="12" customFormat="1" ht="11.25">
      <c r="B362" s="149"/>
      <c r="D362" s="150" t="s">
        <v>186</v>
      </c>
      <c r="E362" s="151" t="s">
        <v>1</v>
      </c>
      <c r="F362" s="152" t="s">
        <v>476</v>
      </c>
      <c r="H362" s="153">
        <v>10.500999999999999</v>
      </c>
      <c r="I362" s="154"/>
      <c r="L362" s="149"/>
      <c r="M362" s="155"/>
      <c r="T362" s="156"/>
      <c r="AT362" s="151" t="s">
        <v>186</v>
      </c>
      <c r="AU362" s="151" t="s">
        <v>85</v>
      </c>
      <c r="AV362" s="12" t="s">
        <v>85</v>
      </c>
      <c r="AW362" s="12" t="s">
        <v>32</v>
      </c>
      <c r="AX362" s="12" t="s">
        <v>76</v>
      </c>
      <c r="AY362" s="151" t="s">
        <v>178</v>
      </c>
    </row>
    <row r="363" spans="2:65" s="12" customFormat="1" ht="11.25">
      <c r="B363" s="149"/>
      <c r="D363" s="150" t="s">
        <v>186</v>
      </c>
      <c r="E363" s="151" t="s">
        <v>1</v>
      </c>
      <c r="F363" s="152" t="s">
        <v>477</v>
      </c>
      <c r="H363" s="153">
        <v>10.243</v>
      </c>
      <c r="I363" s="154"/>
      <c r="L363" s="149"/>
      <c r="M363" s="155"/>
      <c r="T363" s="156"/>
      <c r="AT363" s="151" t="s">
        <v>186</v>
      </c>
      <c r="AU363" s="151" t="s">
        <v>85</v>
      </c>
      <c r="AV363" s="12" t="s">
        <v>85</v>
      </c>
      <c r="AW363" s="12" t="s">
        <v>32</v>
      </c>
      <c r="AX363" s="12" t="s">
        <v>76</v>
      </c>
      <c r="AY363" s="151" t="s">
        <v>178</v>
      </c>
    </row>
    <row r="364" spans="2:65" s="12" customFormat="1" ht="11.25">
      <c r="B364" s="149"/>
      <c r="D364" s="150" t="s">
        <v>186</v>
      </c>
      <c r="E364" s="151" t="s">
        <v>1</v>
      </c>
      <c r="F364" s="152" t="s">
        <v>478</v>
      </c>
      <c r="H364" s="153">
        <v>6.8019999999999996</v>
      </c>
      <c r="I364" s="154"/>
      <c r="L364" s="149"/>
      <c r="M364" s="155"/>
      <c r="T364" s="156"/>
      <c r="AT364" s="151" t="s">
        <v>186</v>
      </c>
      <c r="AU364" s="151" t="s">
        <v>85</v>
      </c>
      <c r="AV364" s="12" t="s">
        <v>85</v>
      </c>
      <c r="AW364" s="12" t="s">
        <v>32</v>
      </c>
      <c r="AX364" s="12" t="s">
        <v>76</v>
      </c>
      <c r="AY364" s="151" t="s">
        <v>178</v>
      </c>
    </row>
    <row r="365" spans="2:65" s="12" customFormat="1" ht="11.25">
      <c r="B365" s="149"/>
      <c r="D365" s="150" t="s">
        <v>186</v>
      </c>
      <c r="E365" s="151" t="s">
        <v>1</v>
      </c>
      <c r="F365" s="152" t="s">
        <v>479</v>
      </c>
      <c r="H365" s="153">
        <v>5.0839999999999996</v>
      </c>
      <c r="I365" s="154"/>
      <c r="L365" s="149"/>
      <c r="M365" s="155"/>
      <c r="T365" s="156"/>
      <c r="AT365" s="151" t="s">
        <v>186</v>
      </c>
      <c r="AU365" s="151" t="s">
        <v>85</v>
      </c>
      <c r="AV365" s="12" t="s">
        <v>85</v>
      </c>
      <c r="AW365" s="12" t="s">
        <v>32</v>
      </c>
      <c r="AX365" s="12" t="s">
        <v>76</v>
      </c>
      <c r="AY365" s="151" t="s">
        <v>178</v>
      </c>
    </row>
    <row r="366" spans="2:65" s="12" customFormat="1" ht="11.25">
      <c r="B366" s="149"/>
      <c r="D366" s="150" t="s">
        <v>186</v>
      </c>
      <c r="E366" s="151" t="s">
        <v>1</v>
      </c>
      <c r="F366" s="152" t="s">
        <v>480</v>
      </c>
      <c r="H366" s="153">
        <v>2.573</v>
      </c>
      <c r="I366" s="154"/>
      <c r="L366" s="149"/>
      <c r="M366" s="155"/>
      <c r="T366" s="156"/>
      <c r="AT366" s="151" t="s">
        <v>186</v>
      </c>
      <c r="AU366" s="151" t="s">
        <v>85</v>
      </c>
      <c r="AV366" s="12" t="s">
        <v>85</v>
      </c>
      <c r="AW366" s="12" t="s">
        <v>32</v>
      </c>
      <c r="AX366" s="12" t="s">
        <v>76</v>
      </c>
      <c r="AY366" s="151" t="s">
        <v>178</v>
      </c>
    </row>
    <row r="367" spans="2:65" s="12" customFormat="1" ht="11.25">
      <c r="B367" s="149"/>
      <c r="D367" s="150" t="s">
        <v>186</v>
      </c>
      <c r="E367" s="151" t="s">
        <v>1</v>
      </c>
      <c r="F367" s="152" t="s">
        <v>481</v>
      </c>
      <c r="H367" s="153">
        <v>13.321999999999999</v>
      </c>
      <c r="I367" s="154"/>
      <c r="L367" s="149"/>
      <c r="M367" s="155"/>
      <c r="T367" s="156"/>
      <c r="AT367" s="151" t="s">
        <v>186</v>
      </c>
      <c r="AU367" s="151" t="s">
        <v>85</v>
      </c>
      <c r="AV367" s="12" t="s">
        <v>85</v>
      </c>
      <c r="AW367" s="12" t="s">
        <v>32</v>
      </c>
      <c r="AX367" s="12" t="s">
        <v>76</v>
      </c>
      <c r="AY367" s="151" t="s">
        <v>178</v>
      </c>
    </row>
    <row r="368" spans="2:65" s="14" customFormat="1" ht="11.25">
      <c r="B368" s="164"/>
      <c r="D368" s="150" t="s">
        <v>186</v>
      </c>
      <c r="E368" s="165" t="s">
        <v>1</v>
      </c>
      <c r="F368" s="166" t="s">
        <v>217</v>
      </c>
      <c r="H368" s="167">
        <v>126.681</v>
      </c>
      <c r="I368" s="168"/>
      <c r="L368" s="164"/>
      <c r="M368" s="169"/>
      <c r="T368" s="170"/>
      <c r="AT368" s="165" t="s">
        <v>186</v>
      </c>
      <c r="AU368" s="165" t="s">
        <v>85</v>
      </c>
      <c r="AV368" s="14" t="s">
        <v>184</v>
      </c>
      <c r="AW368" s="14" t="s">
        <v>32</v>
      </c>
      <c r="AX368" s="14" t="s">
        <v>83</v>
      </c>
      <c r="AY368" s="165" t="s">
        <v>178</v>
      </c>
    </row>
    <row r="369" spans="2:65" s="1" customFormat="1" ht="37.9" customHeight="1">
      <c r="B369" s="32"/>
      <c r="C369" s="136" t="s">
        <v>482</v>
      </c>
      <c r="D369" s="136" t="s">
        <v>180</v>
      </c>
      <c r="E369" s="137" t="s">
        <v>483</v>
      </c>
      <c r="F369" s="138" t="s">
        <v>484</v>
      </c>
      <c r="G369" s="139" t="s">
        <v>204</v>
      </c>
      <c r="H369" s="140">
        <v>514.01</v>
      </c>
      <c r="I369" s="141"/>
      <c r="J369" s="142">
        <f>ROUND(I369*H369,2)</f>
        <v>0</v>
      </c>
      <c r="K369" s="138" t="s">
        <v>194</v>
      </c>
      <c r="L369" s="32"/>
      <c r="M369" s="143" t="s">
        <v>1</v>
      </c>
      <c r="N369" s="144" t="s">
        <v>41</v>
      </c>
      <c r="P369" s="145">
        <f>O369*H369</f>
        <v>0</v>
      </c>
      <c r="Q369" s="145">
        <v>0</v>
      </c>
      <c r="R369" s="145">
        <f>Q369*H369</f>
        <v>0</v>
      </c>
      <c r="S369" s="145">
        <v>1.6E-2</v>
      </c>
      <c r="T369" s="146">
        <f>S369*H369</f>
        <v>8.2241599999999995</v>
      </c>
      <c r="AR369" s="147" t="s">
        <v>184</v>
      </c>
      <c r="AT369" s="147" t="s">
        <v>180</v>
      </c>
      <c r="AU369" s="147" t="s">
        <v>85</v>
      </c>
      <c r="AY369" s="17" t="s">
        <v>178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83</v>
      </c>
      <c r="BK369" s="148">
        <f>ROUND(I369*H369,2)</f>
        <v>0</v>
      </c>
      <c r="BL369" s="17" t="s">
        <v>184</v>
      </c>
      <c r="BM369" s="147" t="s">
        <v>485</v>
      </c>
    </row>
    <row r="370" spans="2:65" s="15" customFormat="1" ht="11.25">
      <c r="B370" s="171"/>
      <c r="D370" s="150" t="s">
        <v>186</v>
      </c>
      <c r="E370" s="172" t="s">
        <v>1</v>
      </c>
      <c r="F370" s="173" t="s">
        <v>346</v>
      </c>
      <c r="H370" s="172" t="s">
        <v>1</v>
      </c>
      <c r="I370" s="174"/>
      <c r="L370" s="171"/>
      <c r="M370" s="175"/>
      <c r="T370" s="176"/>
      <c r="AT370" s="172" t="s">
        <v>186</v>
      </c>
      <c r="AU370" s="172" t="s">
        <v>85</v>
      </c>
      <c r="AV370" s="15" t="s">
        <v>83</v>
      </c>
      <c r="AW370" s="15" t="s">
        <v>32</v>
      </c>
      <c r="AX370" s="15" t="s">
        <v>76</v>
      </c>
      <c r="AY370" s="172" t="s">
        <v>178</v>
      </c>
    </row>
    <row r="371" spans="2:65" s="12" customFormat="1" ht="11.25">
      <c r="B371" s="149"/>
      <c r="D371" s="150" t="s">
        <v>186</v>
      </c>
      <c r="E371" s="151" t="s">
        <v>1</v>
      </c>
      <c r="F371" s="152" t="s">
        <v>253</v>
      </c>
      <c r="H371" s="153">
        <v>113.62</v>
      </c>
      <c r="I371" s="154"/>
      <c r="L371" s="149"/>
      <c r="M371" s="155"/>
      <c r="T371" s="156"/>
      <c r="AT371" s="151" t="s">
        <v>186</v>
      </c>
      <c r="AU371" s="151" t="s">
        <v>85</v>
      </c>
      <c r="AV371" s="12" t="s">
        <v>85</v>
      </c>
      <c r="AW371" s="12" t="s">
        <v>32</v>
      </c>
      <c r="AX371" s="12" t="s">
        <v>76</v>
      </c>
      <c r="AY371" s="151" t="s">
        <v>178</v>
      </c>
    </row>
    <row r="372" spans="2:65" s="12" customFormat="1" ht="11.25">
      <c r="B372" s="149"/>
      <c r="D372" s="150" t="s">
        <v>186</v>
      </c>
      <c r="E372" s="151" t="s">
        <v>1</v>
      </c>
      <c r="F372" s="152" t="s">
        <v>254</v>
      </c>
      <c r="H372" s="153">
        <v>45.45</v>
      </c>
      <c r="I372" s="154"/>
      <c r="L372" s="149"/>
      <c r="M372" s="155"/>
      <c r="T372" s="156"/>
      <c r="AT372" s="151" t="s">
        <v>186</v>
      </c>
      <c r="AU372" s="151" t="s">
        <v>85</v>
      </c>
      <c r="AV372" s="12" t="s">
        <v>85</v>
      </c>
      <c r="AW372" s="12" t="s">
        <v>32</v>
      </c>
      <c r="AX372" s="12" t="s">
        <v>76</v>
      </c>
      <c r="AY372" s="151" t="s">
        <v>178</v>
      </c>
    </row>
    <row r="373" spans="2:65" s="12" customFormat="1" ht="11.25">
      <c r="B373" s="149"/>
      <c r="D373" s="150" t="s">
        <v>186</v>
      </c>
      <c r="E373" s="151" t="s">
        <v>1</v>
      </c>
      <c r="F373" s="152" t="s">
        <v>255</v>
      </c>
      <c r="H373" s="153">
        <v>122.41</v>
      </c>
      <c r="I373" s="154"/>
      <c r="L373" s="149"/>
      <c r="M373" s="155"/>
      <c r="T373" s="156"/>
      <c r="AT373" s="151" t="s">
        <v>186</v>
      </c>
      <c r="AU373" s="151" t="s">
        <v>85</v>
      </c>
      <c r="AV373" s="12" t="s">
        <v>85</v>
      </c>
      <c r="AW373" s="12" t="s">
        <v>32</v>
      </c>
      <c r="AX373" s="12" t="s">
        <v>76</v>
      </c>
      <c r="AY373" s="151" t="s">
        <v>178</v>
      </c>
    </row>
    <row r="374" spans="2:65" s="12" customFormat="1" ht="11.25">
      <c r="B374" s="149"/>
      <c r="D374" s="150" t="s">
        <v>186</v>
      </c>
      <c r="E374" s="151" t="s">
        <v>1</v>
      </c>
      <c r="F374" s="152" t="s">
        <v>256</v>
      </c>
      <c r="H374" s="153">
        <v>95.86</v>
      </c>
      <c r="I374" s="154"/>
      <c r="L374" s="149"/>
      <c r="M374" s="155"/>
      <c r="T374" s="156"/>
      <c r="AT374" s="151" t="s">
        <v>186</v>
      </c>
      <c r="AU374" s="151" t="s">
        <v>85</v>
      </c>
      <c r="AV374" s="12" t="s">
        <v>85</v>
      </c>
      <c r="AW374" s="12" t="s">
        <v>32</v>
      </c>
      <c r="AX374" s="12" t="s">
        <v>76</v>
      </c>
      <c r="AY374" s="151" t="s">
        <v>178</v>
      </c>
    </row>
    <row r="375" spans="2:65" s="13" customFormat="1" ht="11.25">
      <c r="B375" s="157"/>
      <c r="D375" s="150" t="s">
        <v>186</v>
      </c>
      <c r="E375" s="158" t="s">
        <v>1</v>
      </c>
      <c r="F375" s="159" t="s">
        <v>209</v>
      </c>
      <c r="H375" s="160">
        <v>377.34</v>
      </c>
      <c r="I375" s="161"/>
      <c r="L375" s="157"/>
      <c r="M375" s="162"/>
      <c r="T375" s="163"/>
      <c r="AT375" s="158" t="s">
        <v>186</v>
      </c>
      <c r="AU375" s="158" t="s">
        <v>85</v>
      </c>
      <c r="AV375" s="13" t="s">
        <v>96</v>
      </c>
      <c r="AW375" s="13" t="s">
        <v>32</v>
      </c>
      <c r="AX375" s="13" t="s">
        <v>76</v>
      </c>
      <c r="AY375" s="158" t="s">
        <v>178</v>
      </c>
    </row>
    <row r="376" spans="2:65" s="15" customFormat="1" ht="11.25">
      <c r="B376" s="171"/>
      <c r="D376" s="150" t="s">
        <v>186</v>
      </c>
      <c r="E376" s="172" t="s">
        <v>1</v>
      </c>
      <c r="F376" s="173" t="s">
        <v>347</v>
      </c>
      <c r="H376" s="172" t="s">
        <v>1</v>
      </c>
      <c r="I376" s="174"/>
      <c r="L376" s="171"/>
      <c r="M376" s="175"/>
      <c r="T376" s="176"/>
      <c r="AT376" s="172" t="s">
        <v>186</v>
      </c>
      <c r="AU376" s="172" t="s">
        <v>85</v>
      </c>
      <c r="AV376" s="15" t="s">
        <v>83</v>
      </c>
      <c r="AW376" s="15" t="s">
        <v>32</v>
      </c>
      <c r="AX376" s="15" t="s">
        <v>76</v>
      </c>
      <c r="AY376" s="172" t="s">
        <v>178</v>
      </c>
    </row>
    <row r="377" spans="2:65" s="12" customFormat="1" ht="11.25">
      <c r="B377" s="149"/>
      <c r="D377" s="150" t="s">
        <v>186</v>
      </c>
      <c r="E377" s="151" t="s">
        <v>1</v>
      </c>
      <c r="F377" s="152" t="s">
        <v>261</v>
      </c>
      <c r="H377" s="153">
        <v>22</v>
      </c>
      <c r="I377" s="154"/>
      <c r="L377" s="149"/>
      <c r="M377" s="155"/>
      <c r="T377" s="156"/>
      <c r="AT377" s="151" t="s">
        <v>186</v>
      </c>
      <c r="AU377" s="151" t="s">
        <v>85</v>
      </c>
      <c r="AV377" s="12" t="s">
        <v>85</v>
      </c>
      <c r="AW377" s="12" t="s">
        <v>32</v>
      </c>
      <c r="AX377" s="12" t="s">
        <v>76</v>
      </c>
      <c r="AY377" s="151" t="s">
        <v>178</v>
      </c>
    </row>
    <row r="378" spans="2:65" s="12" customFormat="1" ht="11.25">
      <c r="B378" s="149"/>
      <c r="D378" s="150" t="s">
        <v>186</v>
      </c>
      <c r="E378" s="151" t="s">
        <v>1</v>
      </c>
      <c r="F378" s="152" t="s">
        <v>262</v>
      </c>
      <c r="H378" s="153">
        <v>11</v>
      </c>
      <c r="I378" s="154"/>
      <c r="L378" s="149"/>
      <c r="M378" s="155"/>
      <c r="T378" s="156"/>
      <c r="AT378" s="151" t="s">
        <v>186</v>
      </c>
      <c r="AU378" s="151" t="s">
        <v>85</v>
      </c>
      <c r="AV378" s="12" t="s">
        <v>85</v>
      </c>
      <c r="AW378" s="12" t="s">
        <v>32</v>
      </c>
      <c r="AX378" s="12" t="s">
        <v>76</v>
      </c>
      <c r="AY378" s="151" t="s">
        <v>178</v>
      </c>
    </row>
    <row r="379" spans="2:65" s="12" customFormat="1" ht="11.25">
      <c r="B379" s="149"/>
      <c r="D379" s="150" t="s">
        <v>186</v>
      </c>
      <c r="E379" s="151" t="s">
        <v>1</v>
      </c>
      <c r="F379" s="152" t="s">
        <v>263</v>
      </c>
      <c r="H379" s="153">
        <v>8</v>
      </c>
      <c r="I379" s="154"/>
      <c r="L379" s="149"/>
      <c r="M379" s="155"/>
      <c r="T379" s="156"/>
      <c r="AT379" s="151" t="s">
        <v>186</v>
      </c>
      <c r="AU379" s="151" t="s">
        <v>85</v>
      </c>
      <c r="AV379" s="12" t="s">
        <v>85</v>
      </c>
      <c r="AW379" s="12" t="s">
        <v>32</v>
      </c>
      <c r="AX379" s="12" t="s">
        <v>76</v>
      </c>
      <c r="AY379" s="151" t="s">
        <v>178</v>
      </c>
    </row>
    <row r="380" spans="2:65" s="12" customFormat="1" ht="11.25">
      <c r="B380" s="149"/>
      <c r="D380" s="150" t="s">
        <v>186</v>
      </c>
      <c r="E380" s="151" t="s">
        <v>1</v>
      </c>
      <c r="F380" s="152" t="s">
        <v>264</v>
      </c>
      <c r="H380" s="153">
        <v>11</v>
      </c>
      <c r="I380" s="154"/>
      <c r="L380" s="149"/>
      <c r="M380" s="155"/>
      <c r="T380" s="156"/>
      <c r="AT380" s="151" t="s">
        <v>186</v>
      </c>
      <c r="AU380" s="151" t="s">
        <v>85</v>
      </c>
      <c r="AV380" s="12" t="s">
        <v>85</v>
      </c>
      <c r="AW380" s="12" t="s">
        <v>32</v>
      </c>
      <c r="AX380" s="12" t="s">
        <v>76</v>
      </c>
      <c r="AY380" s="151" t="s">
        <v>178</v>
      </c>
    </row>
    <row r="381" spans="2:65" s="13" customFormat="1" ht="11.25">
      <c r="B381" s="157"/>
      <c r="D381" s="150" t="s">
        <v>186</v>
      </c>
      <c r="E381" s="158" t="s">
        <v>1</v>
      </c>
      <c r="F381" s="159" t="s">
        <v>209</v>
      </c>
      <c r="H381" s="160">
        <v>52</v>
      </c>
      <c r="I381" s="161"/>
      <c r="L381" s="157"/>
      <c r="M381" s="162"/>
      <c r="T381" s="163"/>
      <c r="AT381" s="158" t="s">
        <v>186</v>
      </c>
      <c r="AU381" s="158" t="s">
        <v>85</v>
      </c>
      <c r="AV381" s="13" t="s">
        <v>96</v>
      </c>
      <c r="AW381" s="13" t="s">
        <v>32</v>
      </c>
      <c r="AX381" s="13" t="s">
        <v>76</v>
      </c>
      <c r="AY381" s="158" t="s">
        <v>178</v>
      </c>
    </row>
    <row r="382" spans="2:65" s="12" customFormat="1" ht="11.25">
      <c r="B382" s="149"/>
      <c r="D382" s="150" t="s">
        <v>186</v>
      </c>
      <c r="E382" s="151" t="s">
        <v>1</v>
      </c>
      <c r="F382" s="152" t="s">
        <v>348</v>
      </c>
      <c r="H382" s="153">
        <v>13.4</v>
      </c>
      <c r="I382" s="154"/>
      <c r="L382" s="149"/>
      <c r="M382" s="155"/>
      <c r="T382" s="156"/>
      <c r="AT382" s="151" t="s">
        <v>186</v>
      </c>
      <c r="AU382" s="151" t="s">
        <v>85</v>
      </c>
      <c r="AV382" s="12" t="s">
        <v>85</v>
      </c>
      <c r="AW382" s="12" t="s">
        <v>32</v>
      </c>
      <c r="AX382" s="12" t="s">
        <v>76</v>
      </c>
      <c r="AY382" s="151" t="s">
        <v>178</v>
      </c>
    </row>
    <row r="383" spans="2:65" s="12" customFormat="1" ht="11.25">
      <c r="B383" s="149"/>
      <c r="D383" s="150" t="s">
        <v>186</v>
      </c>
      <c r="E383" s="151" t="s">
        <v>1</v>
      </c>
      <c r="F383" s="152" t="s">
        <v>349</v>
      </c>
      <c r="H383" s="153">
        <v>38.5</v>
      </c>
      <c r="I383" s="154"/>
      <c r="L383" s="149"/>
      <c r="M383" s="155"/>
      <c r="T383" s="156"/>
      <c r="AT383" s="151" t="s">
        <v>186</v>
      </c>
      <c r="AU383" s="151" t="s">
        <v>85</v>
      </c>
      <c r="AV383" s="12" t="s">
        <v>85</v>
      </c>
      <c r="AW383" s="12" t="s">
        <v>32</v>
      </c>
      <c r="AX383" s="12" t="s">
        <v>76</v>
      </c>
      <c r="AY383" s="151" t="s">
        <v>178</v>
      </c>
    </row>
    <row r="384" spans="2:65" s="12" customFormat="1" ht="11.25">
      <c r="B384" s="149"/>
      <c r="D384" s="150" t="s">
        <v>186</v>
      </c>
      <c r="E384" s="151" t="s">
        <v>1</v>
      </c>
      <c r="F384" s="152" t="s">
        <v>350</v>
      </c>
      <c r="H384" s="153">
        <v>32.770000000000003</v>
      </c>
      <c r="I384" s="154"/>
      <c r="L384" s="149"/>
      <c r="M384" s="155"/>
      <c r="T384" s="156"/>
      <c r="AT384" s="151" t="s">
        <v>186</v>
      </c>
      <c r="AU384" s="151" t="s">
        <v>85</v>
      </c>
      <c r="AV384" s="12" t="s">
        <v>85</v>
      </c>
      <c r="AW384" s="12" t="s">
        <v>32</v>
      </c>
      <c r="AX384" s="12" t="s">
        <v>76</v>
      </c>
      <c r="AY384" s="151" t="s">
        <v>178</v>
      </c>
    </row>
    <row r="385" spans="2:65" s="13" customFormat="1" ht="11.25">
      <c r="B385" s="157"/>
      <c r="D385" s="150" t="s">
        <v>186</v>
      </c>
      <c r="E385" s="158" t="s">
        <v>1</v>
      </c>
      <c r="F385" s="159" t="s">
        <v>209</v>
      </c>
      <c r="H385" s="160">
        <v>84.67</v>
      </c>
      <c r="I385" s="161"/>
      <c r="L385" s="157"/>
      <c r="M385" s="162"/>
      <c r="T385" s="163"/>
      <c r="AT385" s="158" t="s">
        <v>186</v>
      </c>
      <c r="AU385" s="158" t="s">
        <v>85</v>
      </c>
      <c r="AV385" s="13" t="s">
        <v>96</v>
      </c>
      <c r="AW385" s="13" t="s">
        <v>32</v>
      </c>
      <c r="AX385" s="13" t="s">
        <v>76</v>
      </c>
      <c r="AY385" s="158" t="s">
        <v>178</v>
      </c>
    </row>
    <row r="386" spans="2:65" s="14" customFormat="1" ht="11.25">
      <c r="B386" s="164"/>
      <c r="D386" s="150" t="s">
        <v>186</v>
      </c>
      <c r="E386" s="165" t="s">
        <v>1</v>
      </c>
      <c r="F386" s="166" t="s">
        <v>217</v>
      </c>
      <c r="H386" s="167">
        <v>514.01</v>
      </c>
      <c r="I386" s="168"/>
      <c r="L386" s="164"/>
      <c r="M386" s="169"/>
      <c r="T386" s="170"/>
      <c r="AT386" s="165" t="s">
        <v>186</v>
      </c>
      <c r="AU386" s="165" t="s">
        <v>85</v>
      </c>
      <c r="AV386" s="14" t="s">
        <v>184</v>
      </c>
      <c r="AW386" s="14" t="s">
        <v>32</v>
      </c>
      <c r="AX386" s="14" t="s">
        <v>83</v>
      </c>
      <c r="AY386" s="165" t="s">
        <v>178</v>
      </c>
    </row>
    <row r="387" spans="2:65" s="1" customFormat="1" ht="24.2" customHeight="1">
      <c r="B387" s="32"/>
      <c r="C387" s="136" t="s">
        <v>486</v>
      </c>
      <c r="D387" s="136" t="s">
        <v>180</v>
      </c>
      <c r="E387" s="137" t="s">
        <v>487</v>
      </c>
      <c r="F387" s="138" t="s">
        <v>488</v>
      </c>
      <c r="G387" s="139" t="s">
        <v>204</v>
      </c>
      <c r="H387" s="140">
        <v>769.40499999999997</v>
      </c>
      <c r="I387" s="141"/>
      <c r="J387" s="142">
        <f>ROUND(I387*H387,2)</f>
        <v>0</v>
      </c>
      <c r="K387" s="138" t="s">
        <v>194</v>
      </c>
      <c r="L387" s="32"/>
      <c r="M387" s="143" t="s">
        <v>1</v>
      </c>
      <c r="N387" s="144" t="s">
        <v>41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184</v>
      </c>
      <c r="AT387" s="147" t="s">
        <v>180</v>
      </c>
      <c r="AU387" s="147" t="s">
        <v>85</v>
      </c>
      <c r="AY387" s="17" t="s">
        <v>178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83</v>
      </c>
      <c r="BK387" s="148">
        <f>ROUND(I387*H387,2)</f>
        <v>0</v>
      </c>
      <c r="BL387" s="17" t="s">
        <v>184</v>
      </c>
      <c r="BM387" s="147" t="s">
        <v>489</v>
      </c>
    </row>
    <row r="388" spans="2:65" s="12" customFormat="1" ht="11.25">
      <c r="B388" s="149"/>
      <c r="D388" s="150" t="s">
        <v>186</v>
      </c>
      <c r="E388" s="151" t="s">
        <v>1</v>
      </c>
      <c r="F388" s="152" t="s">
        <v>490</v>
      </c>
      <c r="H388" s="153">
        <v>769.40499999999997</v>
      </c>
      <c r="I388" s="154"/>
      <c r="L388" s="149"/>
      <c r="M388" s="155"/>
      <c r="T388" s="156"/>
      <c r="AT388" s="151" t="s">
        <v>186</v>
      </c>
      <c r="AU388" s="151" t="s">
        <v>85</v>
      </c>
      <c r="AV388" s="12" t="s">
        <v>85</v>
      </c>
      <c r="AW388" s="12" t="s">
        <v>32</v>
      </c>
      <c r="AX388" s="12" t="s">
        <v>83</v>
      </c>
      <c r="AY388" s="151" t="s">
        <v>178</v>
      </c>
    </row>
    <row r="389" spans="2:65" s="1" customFormat="1" ht="24.2" customHeight="1">
      <c r="B389" s="32"/>
      <c r="C389" s="136" t="s">
        <v>491</v>
      </c>
      <c r="D389" s="136" t="s">
        <v>180</v>
      </c>
      <c r="E389" s="137" t="s">
        <v>492</v>
      </c>
      <c r="F389" s="138" t="s">
        <v>493</v>
      </c>
      <c r="G389" s="139" t="s">
        <v>204</v>
      </c>
      <c r="H389" s="140">
        <v>769.40499999999997</v>
      </c>
      <c r="I389" s="141"/>
      <c r="J389" s="142">
        <f>ROUND(I389*H389,2)</f>
        <v>0</v>
      </c>
      <c r="K389" s="138" t="s">
        <v>194</v>
      </c>
      <c r="L389" s="32"/>
      <c r="M389" s="143" t="s">
        <v>1</v>
      </c>
      <c r="N389" s="144" t="s">
        <v>41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184</v>
      </c>
      <c r="AT389" s="147" t="s">
        <v>180</v>
      </c>
      <c r="AU389" s="147" t="s">
        <v>85</v>
      </c>
      <c r="AY389" s="17" t="s">
        <v>178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83</v>
      </c>
      <c r="BK389" s="148">
        <f>ROUND(I389*H389,2)</f>
        <v>0</v>
      </c>
      <c r="BL389" s="17" t="s">
        <v>184</v>
      </c>
      <c r="BM389" s="147" t="s">
        <v>494</v>
      </c>
    </row>
    <row r="390" spans="2:65" s="11" customFormat="1" ht="22.9" customHeight="1">
      <c r="B390" s="124"/>
      <c r="D390" s="125" t="s">
        <v>75</v>
      </c>
      <c r="E390" s="134" t="s">
        <v>495</v>
      </c>
      <c r="F390" s="134" t="s">
        <v>496</v>
      </c>
      <c r="I390" s="127"/>
      <c r="J390" s="135">
        <f>BK390</f>
        <v>0</v>
      </c>
      <c r="L390" s="124"/>
      <c r="M390" s="129"/>
      <c r="P390" s="130">
        <f>SUM(P391:P410)</f>
        <v>0</v>
      </c>
      <c r="R390" s="130">
        <f>SUM(R391:R410)</f>
        <v>0</v>
      </c>
      <c r="T390" s="131">
        <f>SUM(T391:T410)</f>
        <v>0</v>
      </c>
      <c r="AR390" s="125" t="s">
        <v>83</v>
      </c>
      <c r="AT390" s="132" t="s">
        <v>75</v>
      </c>
      <c r="AU390" s="132" t="s">
        <v>83</v>
      </c>
      <c r="AY390" s="125" t="s">
        <v>178</v>
      </c>
      <c r="BK390" s="133">
        <f>SUM(BK391:BK410)</f>
        <v>0</v>
      </c>
    </row>
    <row r="391" spans="2:65" s="1" customFormat="1" ht="33" customHeight="1">
      <c r="B391" s="32"/>
      <c r="C391" s="136" t="s">
        <v>497</v>
      </c>
      <c r="D391" s="136" t="s">
        <v>180</v>
      </c>
      <c r="E391" s="137" t="s">
        <v>498</v>
      </c>
      <c r="F391" s="138" t="s">
        <v>499</v>
      </c>
      <c r="G391" s="139" t="s">
        <v>384</v>
      </c>
      <c r="H391" s="140">
        <v>54.44</v>
      </c>
      <c r="I391" s="141"/>
      <c r="J391" s="142">
        <f>ROUND(I391*H391,2)</f>
        <v>0</v>
      </c>
      <c r="K391" s="138" t="s">
        <v>194</v>
      </c>
      <c r="L391" s="32"/>
      <c r="M391" s="143" t="s">
        <v>1</v>
      </c>
      <c r="N391" s="144" t="s">
        <v>41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184</v>
      </c>
      <c r="AT391" s="147" t="s">
        <v>180</v>
      </c>
      <c r="AU391" s="147" t="s">
        <v>85</v>
      </c>
      <c r="AY391" s="17" t="s">
        <v>178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83</v>
      </c>
      <c r="BK391" s="148">
        <f>ROUND(I391*H391,2)</f>
        <v>0</v>
      </c>
      <c r="BL391" s="17" t="s">
        <v>184</v>
      </c>
      <c r="BM391" s="147" t="s">
        <v>500</v>
      </c>
    </row>
    <row r="392" spans="2:65" s="1" customFormat="1" ht="24.2" customHeight="1">
      <c r="B392" s="32"/>
      <c r="C392" s="136" t="s">
        <v>501</v>
      </c>
      <c r="D392" s="136" t="s">
        <v>180</v>
      </c>
      <c r="E392" s="137" t="s">
        <v>502</v>
      </c>
      <c r="F392" s="138" t="s">
        <v>503</v>
      </c>
      <c r="G392" s="139" t="s">
        <v>384</v>
      </c>
      <c r="H392" s="140">
        <v>54.44</v>
      </c>
      <c r="I392" s="141"/>
      <c r="J392" s="142">
        <f>ROUND(I392*H392,2)</f>
        <v>0</v>
      </c>
      <c r="K392" s="138" t="s">
        <v>194</v>
      </c>
      <c r="L392" s="32"/>
      <c r="M392" s="143" t="s">
        <v>1</v>
      </c>
      <c r="N392" s="144" t="s">
        <v>41</v>
      </c>
      <c r="P392" s="145">
        <f>O392*H392</f>
        <v>0</v>
      </c>
      <c r="Q392" s="145">
        <v>0</v>
      </c>
      <c r="R392" s="145">
        <f>Q392*H392</f>
        <v>0</v>
      </c>
      <c r="S392" s="145">
        <v>0</v>
      </c>
      <c r="T392" s="146">
        <f>S392*H392</f>
        <v>0</v>
      </c>
      <c r="AR392" s="147" t="s">
        <v>184</v>
      </c>
      <c r="AT392" s="147" t="s">
        <v>180</v>
      </c>
      <c r="AU392" s="147" t="s">
        <v>85</v>
      </c>
      <c r="AY392" s="17" t="s">
        <v>178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7" t="s">
        <v>83</v>
      </c>
      <c r="BK392" s="148">
        <f>ROUND(I392*H392,2)</f>
        <v>0</v>
      </c>
      <c r="BL392" s="17" t="s">
        <v>184</v>
      </c>
      <c r="BM392" s="147" t="s">
        <v>504</v>
      </c>
    </row>
    <row r="393" spans="2:65" s="1" customFormat="1" ht="24.2" customHeight="1">
      <c r="B393" s="32"/>
      <c r="C393" s="136" t="s">
        <v>505</v>
      </c>
      <c r="D393" s="136" t="s">
        <v>180</v>
      </c>
      <c r="E393" s="137" t="s">
        <v>506</v>
      </c>
      <c r="F393" s="138" t="s">
        <v>507</v>
      </c>
      <c r="G393" s="139" t="s">
        <v>384</v>
      </c>
      <c r="H393" s="140">
        <v>762.16</v>
      </c>
      <c r="I393" s="141"/>
      <c r="J393" s="142">
        <f>ROUND(I393*H393,2)</f>
        <v>0</v>
      </c>
      <c r="K393" s="138" t="s">
        <v>194</v>
      </c>
      <c r="L393" s="32"/>
      <c r="M393" s="143" t="s">
        <v>1</v>
      </c>
      <c r="N393" s="144" t="s">
        <v>41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184</v>
      </c>
      <c r="AT393" s="147" t="s">
        <v>180</v>
      </c>
      <c r="AU393" s="147" t="s">
        <v>85</v>
      </c>
      <c r="AY393" s="17" t="s">
        <v>178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83</v>
      </c>
      <c r="BK393" s="148">
        <f>ROUND(I393*H393,2)</f>
        <v>0</v>
      </c>
      <c r="BL393" s="17" t="s">
        <v>184</v>
      </c>
      <c r="BM393" s="147" t="s">
        <v>508</v>
      </c>
    </row>
    <row r="394" spans="2:65" s="12" customFormat="1" ht="11.25">
      <c r="B394" s="149"/>
      <c r="D394" s="150" t="s">
        <v>186</v>
      </c>
      <c r="F394" s="152" t="s">
        <v>509</v>
      </c>
      <c r="H394" s="153">
        <v>762.16</v>
      </c>
      <c r="I394" s="154"/>
      <c r="L394" s="149"/>
      <c r="M394" s="155"/>
      <c r="T394" s="156"/>
      <c r="AT394" s="151" t="s">
        <v>186</v>
      </c>
      <c r="AU394" s="151" t="s">
        <v>85</v>
      </c>
      <c r="AV394" s="12" t="s">
        <v>85</v>
      </c>
      <c r="AW394" s="12" t="s">
        <v>4</v>
      </c>
      <c r="AX394" s="12" t="s">
        <v>83</v>
      </c>
      <c r="AY394" s="151" t="s">
        <v>178</v>
      </c>
    </row>
    <row r="395" spans="2:65" s="1" customFormat="1" ht="33" customHeight="1">
      <c r="B395" s="32"/>
      <c r="C395" s="136" t="s">
        <v>510</v>
      </c>
      <c r="D395" s="136" t="s">
        <v>180</v>
      </c>
      <c r="E395" s="137" t="s">
        <v>511</v>
      </c>
      <c r="F395" s="138" t="s">
        <v>512</v>
      </c>
      <c r="G395" s="139" t="s">
        <v>384</v>
      </c>
      <c r="H395" s="140">
        <v>2.4500000000000002</v>
      </c>
      <c r="I395" s="141"/>
      <c r="J395" s="142">
        <f>ROUND(I395*H395,2)</f>
        <v>0</v>
      </c>
      <c r="K395" s="138" t="s">
        <v>194</v>
      </c>
      <c r="L395" s="32"/>
      <c r="M395" s="143" t="s">
        <v>1</v>
      </c>
      <c r="N395" s="144" t="s">
        <v>41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184</v>
      </c>
      <c r="AT395" s="147" t="s">
        <v>180</v>
      </c>
      <c r="AU395" s="147" t="s">
        <v>85</v>
      </c>
      <c r="AY395" s="17" t="s">
        <v>178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83</v>
      </c>
      <c r="BK395" s="148">
        <f>ROUND(I395*H395,2)</f>
        <v>0</v>
      </c>
      <c r="BL395" s="17" t="s">
        <v>184</v>
      </c>
      <c r="BM395" s="147" t="s">
        <v>513</v>
      </c>
    </row>
    <row r="396" spans="2:65" s="12" customFormat="1" ht="11.25">
      <c r="B396" s="149"/>
      <c r="D396" s="150" t="s">
        <v>186</v>
      </c>
      <c r="F396" s="152" t="s">
        <v>514</v>
      </c>
      <c r="H396" s="153">
        <v>2.4500000000000002</v>
      </c>
      <c r="I396" s="154"/>
      <c r="L396" s="149"/>
      <c r="M396" s="155"/>
      <c r="T396" s="156"/>
      <c r="AT396" s="151" t="s">
        <v>186</v>
      </c>
      <c r="AU396" s="151" t="s">
        <v>85</v>
      </c>
      <c r="AV396" s="12" t="s">
        <v>85</v>
      </c>
      <c r="AW396" s="12" t="s">
        <v>4</v>
      </c>
      <c r="AX396" s="12" t="s">
        <v>83</v>
      </c>
      <c r="AY396" s="151" t="s">
        <v>178</v>
      </c>
    </row>
    <row r="397" spans="2:65" s="1" customFormat="1" ht="33" customHeight="1">
      <c r="B397" s="32"/>
      <c r="C397" s="136" t="s">
        <v>515</v>
      </c>
      <c r="D397" s="136" t="s">
        <v>180</v>
      </c>
      <c r="E397" s="137" t="s">
        <v>516</v>
      </c>
      <c r="F397" s="138" t="s">
        <v>517</v>
      </c>
      <c r="G397" s="139" t="s">
        <v>384</v>
      </c>
      <c r="H397" s="140">
        <v>0.27200000000000002</v>
      </c>
      <c r="I397" s="141"/>
      <c r="J397" s="142">
        <f>ROUND(I397*H397,2)</f>
        <v>0</v>
      </c>
      <c r="K397" s="138" t="s">
        <v>194</v>
      </c>
      <c r="L397" s="32"/>
      <c r="M397" s="143" t="s">
        <v>1</v>
      </c>
      <c r="N397" s="144" t="s">
        <v>41</v>
      </c>
      <c r="P397" s="145">
        <f>O397*H397</f>
        <v>0</v>
      </c>
      <c r="Q397" s="145">
        <v>0</v>
      </c>
      <c r="R397" s="145">
        <f>Q397*H397</f>
        <v>0</v>
      </c>
      <c r="S397" s="145">
        <v>0</v>
      </c>
      <c r="T397" s="146">
        <f>S397*H397</f>
        <v>0</v>
      </c>
      <c r="AR397" s="147" t="s">
        <v>184</v>
      </c>
      <c r="AT397" s="147" t="s">
        <v>180</v>
      </c>
      <c r="AU397" s="147" t="s">
        <v>85</v>
      </c>
      <c r="AY397" s="17" t="s">
        <v>178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7" t="s">
        <v>83</v>
      </c>
      <c r="BK397" s="148">
        <f>ROUND(I397*H397,2)</f>
        <v>0</v>
      </c>
      <c r="BL397" s="17" t="s">
        <v>184</v>
      </c>
      <c r="BM397" s="147" t="s">
        <v>518</v>
      </c>
    </row>
    <row r="398" spans="2:65" s="12" customFormat="1" ht="11.25">
      <c r="B398" s="149"/>
      <c r="D398" s="150" t="s">
        <v>186</v>
      </c>
      <c r="F398" s="152" t="s">
        <v>519</v>
      </c>
      <c r="H398" s="153">
        <v>0.27200000000000002</v>
      </c>
      <c r="I398" s="154"/>
      <c r="L398" s="149"/>
      <c r="M398" s="155"/>
      <c r="T398" s="156"/>
      <c r="AT398" s="151" t="s">
        <v>186</v>
      </c>
      <c r="AU398" s="151" t="s">
        <v>85</v>
      </c>
      <c r="AV398" s="12" t="s">
        <v>85</v>
      </c>
      <c r="AW398" s="12" t="s">
        <v>4</v>
      </c>
      <c r="AX398" s="12" t="s">
        <v>83</v>
      </c>
      <c r="AY398" s="151" t="s">
        <v>178</v>
      </c>
    </row>
    <row r="399" spans="2:65" s="1" customFormat="1" ht="37.9" customHeight="1">
      <c r="B399" s="32"/>
      <c r="C399" s="136" t="s">
        <v>520</v>
      </c>
      <c r="D399" s="136" t="s">
        <v>180</v>
      </c>
      <c r="E399" s="137" t="s">
        <v>521</v>
      </c>
      <c r="F399" s="138" t="s">
        <v>522</v>
      </c>
      <c r="G399" s="139" t="s">
        <v>384</v>
      </c>
      <c r="H399" s="140">
        <v>5.444</v>
      </c>
      <c r="I399" s="141"/>
      <c r="J399" s="142">
        <f>ROUND(I399*H399,2)</f>
        <v>0</v>
      </c>
      <c r="K399" s="138" t="s">
        <v>194</v>
      </c>
      <c r="L399" s="32"/>
      <c r="M399" s="143" t="s">
        <v>1</v>
      </c>
      <c r="N399" s="144" t="s">
        <v>41</v>
      </c>
      <c r="P399" s="145">
        <f>O399*H399</f>
        <v>0</v>
      </c>
      <c r="Q399" s="145">
        <v>0</v>
      </c>
      <c r="R399" s="145">
        <f>Q399*H399</f>
        <v>0</v>
      </c>
      <c r="S399" s="145">
        <v>0</v>
      </c>
      <c r="T399" s="146">
        <f>S399*H399</f>
        <v>0</v>
      </c>
      <c r="AR399" s="147" t="s">
        <v>184</v>
      </c>
      <c r="AT399" s="147" t="s">
        <v>180</v>
      </c>
      <c r="AU399" s="147" t="s">
        <v>85</v>
      </c>
      <c r="AY399" s="17" t="s">
        <v>178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83</v>
      </c>
      <c r="BK399" s="148">
        <f>ROUND(I399*H399,2)</f>
        <v>0</v>
      </c>
      <c r="BL399" s="17" t="s">
        <v>184</v>
      </c>
      <c r="BM399" s="147" t="s">
        <v>523</v>
      </c>
    </row>
    <row r="400" spans="2:65" s="12" customFormat="1" ht="11.25">
      <c r="B400" s="149"/>
      <c r="D400" s="150" t="s">
        <v>186</v>
      </c>
      <c r="F400" s="152" t="s">
        <v>524</v>
      </c>
      <c r="H400" s="153">
        <v>5.444</v>
      </c>
      <c r="I400" s="154"/>
      <c r="L400" s="149"/>
      <c r="M400" s="155"/>
      <c r="T400" s="156"/>
      <c r="AT400" s="151" t="s">
        <v>186</v>
      </c>
      <c r="AU400" s="151" t="s">
        <v>85</v>
      </c>
      <c r="AV400" s="12" t="s">
        <v>85</v>
      </c>
      <c r="AW400" s="12" t="s">
        <v>4</v>
      </c>
      <c r="AX400" s="12" t="s">
        <v>83</v>
      </c>
      <c r="AY400" s="151" t="s">
        <v>178</v>
      </c>
    </row>
    <row r="401" spans="2:65" s="1" customFormat="1" ht="37.9" customHeight="1">
      <c r="B401" s="32"/>
      <c r="C401" s="136" t="s">
        <v>525</v>
      </c>
      <c r="D401" s="136" t="s">
        <v>180</v>
      </c>
      <c r="E401" s="137" t="s">
        <v>526</v>
      </c>
      <c r="F401" s="138" t="s">
        <v>527</v>
      </c>
      <c r="G401" s="139" t="s">
        <v>384</v>
      </c>
      <c r="H401" s="140">
        <v>8.1660000000000004</v>
      </c>
      <c r="I401" s="141"/>
      <c r="J401" s="142">
        <f>ROUND(I401*H401,2)</f>
        <v>0</v>
      </c>
      <c r="K401" s="138" t="s">
        <v>194</v>
      </c>
      <c r="L401" s="32"/>
      <c r="M401" s="143" t="s">
        <v>1</v>
      </c>
      <c r="N401" s="144" t="s">
        <v>41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184</v>
      </c>
      <c r="AT401" s="147" t="s">
        <v>180</v>
      </c>
      <c r="AU401" s="147" t="s">
        <v>85</v>
      </c>
      <c r="AY401" s="17" t="s">
        <v>178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83</v>
      </c>
      <c r="BK401" s="148">
        <f>ROUND(I401*H401,2)</f>
        <v>0</v>
      </c>
      <c r="BL401" s="17" t="s">
        <v>184</v>
      </c>
      <c r="BM401" s="147" t="s">
        <v>528</v>
      </c>
    </row>
    <row r="402" spans="2:65" s="12" customFormat="1" ht="11.25">
      <c r="B402" s="149"/>
      <c r="D402" s="150" t="s">
        <v>186</v>
      </c>
      <c r="F402" s="152" t="s">
        <v>529</v>
      </c>
      <c r="H402" s="153">
        <v>8.1660000000000004</v>
      </c>
      <c r="I402" s="154"/>
      <c r="L402" s="149"/>
      <c r="M402" s="155"/>
      <c r="T402" s="156"/>
      <c r="AT402" s="151" t="s">
        <v>186</v>
      </c>
      <c r="AU402" s="151" t="s">
        <v>85</v>
      </c>
      <c r="AV402" s="12" t="s">
        <v>85</v>
      </c>
      <c r="AW402" s="12" t="s">
        <v>4</v>
      </c>
      <c r="AX402" s="12" t="s">
        <v>83</v>
      </c>
      <c r="AY402" s="151" t="s">
        <v>178</v>
      </c>
    </row>
    <row r="403" spans="2:65" s="1" customFormat="1" ht="33" customHeight="1">
      <c r="B403" s="32"/>
      <c r="C403" s="136" t="s">
        <v>530</v>
      </c>
      <c r="D403" s="136" t="s">
        <v>180</v>
      </c>
      <c r="E403" s="137" t="s">
        <v>531</v>
      </c>
      <c r="F403" s="138" t="s">
        <v>532</v>
      </c>
      <c r="G403" s="139" t="s">
        <v>384</v>
      </c>
      <c r="H403" s="140">
        <v>2.1779999999999999</v>
      </c>
      <c r="I403" s="141"/>
      <c r="J403" s="142">
        <f>ROUND(I403*H403,2)</f>
        <v>0</v>
      </c>
      <c r="K403" s="138" t="s">
        <v>194</v>
      </c>
      <c r="L403" s="32"/>
      <c r="M403" s="143" t="s">
        <v>1</v>
      </c>
      <c r="N403" s="144" t="s">
        <v>41</v>
      </c>
      <c r="P403" s="145">
        <f>O403*H403</f>
        <v>0</v>
      </c>
      <c r="Q403" s="145">
        <v>0</v>
      </c>
      <c r="R403" s="145">
        <f>Q403*H403</f>
        <v>0</v>
      </c>
      <c r="S403" s="145">
        <v>0</v>
      </c>
      <c r="T403" s="146">
        <f>S403*H403</f>
        <v>0</v>
      </c>
      <c r="AR403" s="147" t="s">
        <v>184</v>
      </c>
      <c r="AT403" s="147" t="s">
        <v>180</v>
      </c>
      <c r="AU403" s="147" t="s">
        <v>85</v>
      </c>
      <c r="AY403" s="17" t="s">
        <v>178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7" t="s">
        <v>83</v>
      </c>
      <c r="BK403" s="148">
        <f>ROUND(I403*H403,2)</f>
        <v>0</v>
      </c>
      <c r="BL403" s="17" t="s">
        <v>184</v>
      </c>
      <c r="BM403" s="147" t="s">
        <v>533</v>
      </c>
    </row>
    <row r="404" spans="2:65" s="12" customFormat="1" ht="11.25">
      <c r="B404" s="149"/>
      <c r="D404" s="150" t="s">
        <v>186</v>
      </c>
      <c r="F404" s="152" t="s">
        <v>534</v>
      </c>
      <c r="H404" s="153">
        <v>2.1779999999999999</v>
      </c>
      <c r="I404" s="154"/>
      <c r="L404" s="149"/>
      <c r="M404" s="155"/>
      <c r="T404" s="156"/>
      <c r="AT404" s="151" t="s">
        <v>186</v>
      </c>
      <c r="AU404" s="151" t="s">
        <v>85</v>
      </c>
      <c r="AV404" s="12" t="s">
        <v>85</v>
      </c>
      <c r="AW404" s="12" t="s">
        <v>4</v>
      </c>
      <c r="AX404" s="12" t="s">
        <v>83</v>
      </c>
      <c r="AY404" s="151" t="s">
        <v>178</v>
      </c>
    </row>
    <row r="405" spans="2:65" s="1" customFormat="1" ht="44.25" customHeight="1">
      <c r="B405" s="32"/>
      <c r="C405" s="136" t="s">
        <v>535</v>
      </c>
      <c r="D405" s="136" t="s">
        <v>180</v>
      </c>
      <c r="E405" s="137" t="s">
        <v>536</v>
      </c>
      <c r="F405" s="138" t="s">
        <v>537</v>
      </c>
      <c r="G405" s="139" t="s">
        <v>384</v>
      </c>
      <c r="H405" s="140">
        <v>2.4500000000000002</v>
      </c>
      <c r="I405" s="141"/>
      <c r="J405" s="142">
        <f>ROUND(I405*H405,2)</f>
        <v>0</v>
      </c>
      <c r="K405" s="138" t="s">
        <v>194</v>
      </c>
      <c r="L405" s="32"/>
      <c r="M405" s="143" t="s">
        <v>1</v>
      </c>
      <c r="N405" s="144" t="s">
        <v>41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184</v>
      </c>
      <c r="AT405" s="147" t="s">
        <v>180</v>
      </c>
      <c r="AU405" s="147" t="s">
        <v>85</v>
      </c>
      <c r="AY405" s="17" t="s">
        <v>178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7" t="s">
        <v>83</v>
      </c>
      <c r="BK405" s="148">
        <f>ROUND(I405*H405,2)</f>
        <v>0</v>
      </c>
      <c r="BL405" s="17" t="s">
        <v>184</v>
      </c>
      <c r="BM405" s="147" t="s">
        <v>538</v>
      </c>
    </row>
    <row r="406" spans="2:65" s="12" customFormat="1" ht="11.25">
      <c r="B406" s="149"/>
      <c r="D406" s="150" t="s">
        <v>186</v>
      </c>
      <c r="F406" s="152" t="s">
        <v>514</v>
      </c>
      <c r="H406" s="153">
        <v>2.4500000000000002</v>
      </c>
      <c r="I406" s="154"/>
      <c r="L406" s="149"/>
      <c r="M406" s="155"/>
      <c r="T406" s="156"/>
      <c r="AT406" s="151" t="s">
        <v>186</v>
      </c>
      <c r="AU406" s="151" t="s">
        <v>85</v>
      </c>
      <c r="AV406" s="12" t="s">
        <v>85</v>
      </c>
      <c r="AW406" s="12" t="s">
        <v>4</v>
      </c>
      <c r="AX406" s="12" t="s">
        <v>83</v>
      </c>
      <c r="AY406" s="151" t="s">
        <v>178</v>
      </c>
    </row>
    <row r="407" spans="2:65" s="1" customFormat="1" ht="44.25" customHeight="1">
      <c r="B407" s="32"/>
      <c r="C407" s="136" t="s">
        <v>539</v>
      </c>
      <c r="D407" s="136" t="s">
        <v>180</v>
      </c>
      <c r="E407" s="137" t="s">
        <v>540</v>
      </c>
      <c r="F407" s="138" t="s">
        <v>541</v>
      </c>
      <c r="G407" s="139" t="s">
        <v>384</v>
      </c>
      <c r="H407" s="140">
        <v>33.207999999999998</v>
      </c>
      <c r="I407" s="141"/>
      <c r="J407" s="142">
        <f>ROUND(I407*H407,2)</f>
        <v>0</v>
      </c>
      <c r="K407" s="138" t="s">
        <v>194</v>
      </c>
      <c r="L407" s="32"/>
      <c r="M407" s="143" t="s">
        <v>1</v>
      </c>
      <c r="N407" s="144" t="s">
        <v>41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184</v>
      </c>
      <c r="AT407" s="147" t="s">
        <v>180</v>
      </c>
      <c r="AU407" s="147" t="s">
        <v>85</v>
      </c>
      <c r="AY407" s="17" t="s">
        <v>178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83</v>
      </c>
      <c r="BK407" s="148">
        <f>ROUND(I407*H407,2)</f>
        <v>0</v>
      </c>
      <c r="BL407" s="17" t="s">
        <v>184</v>
      </c>
      <c r="BM407" s="147" t="s">
        <v>542</v>
      </c>
    </row>
    <row r="408" spans="2:65" s="12" customFormat="1" ht="11.25">
      <c r="B408" s="149"/>
      <c r="D408" s="150" t="s">
        <v>186</v>
      </c>
      <c r="F408" s="152" t="s">
        <v>543</v>
      </c>
      <c r="H408" s="153">
        <v>33.207999999999998</v>
      </c>
      <c r="I408" s="154"/>
      <c r="L408" s="149"/>
      <c r="M408" s="155"/>
      <c r="T408" s="156"/>
      <c r="AT408" s="151" t="s">
        <v>186</v>
      </c>
      <c r="AU408" s="151" t="s">
        <v>85</v>
      </c>
      <c r="AV408" s="12" t="s">
        <v>85</v>
      </c>
      <c r="AW408" s="12" t="s">
        <v>4</v>
      </c>
      <c r="AX408" s="12" t="s">
        <v>83</v>
      </c>
      <c r="AY408" s="151" t="s">
        <v>178</v>
      </c>
    </row>
    <row r="409" spans="2:65" s="1" customFormat="1" ht="44.25" customHeight="1">
      <c r="B409" s="32"/>
      <c r="C409" s="136" t="s">
        <v>544</v>
      </c>
      <c r="D409" s="136" t="s">
        <v>180</v>
      </c>
      <c r="E409" s="137" t="s">
        <v>545</v>
      </c>
      <c r="F409" s="138" t="s">
        <v>546</v>
      </c>
      <c r="G409" s="139" t="s">
        <v>384</v>
      </c>
      <c r="H409" s="140">
        <v>0.27200000000000002</v>
      </c>
      <c r="I409" s="141"/>
      <c r="J409" s="142">
        <f>ROUND(I409*H409,2)</f>
        <v>0</v>
      </c>
      <c r="K409" s="138" t="s">
        <v>194</v>
      </c>
      <c r="L409" s="32"/>
      <c r="M409" s="143" t="s">
        <v>1</v>
      </c>
      <c r="N409" s="144" t="s">
        <v>41</v>
      </c>
      <c r="P409" s="145">
        <f>O409*H409</f>
        <v>0</v>
      </c>
      <c r="Q409" s="145">
        <v>0</v>
      </c>
      <c r="R409" s="145">
        <f>Q409*H409</f>
        <v>0</v>
      </c>
      <c r="S409" s="145">
        <v>0</v>
      </c>
      <c r="T409" s="146">
        <f>S409*H409</f>
        <v>0</v>
      </c>
      <c r="AR409" s="147" t="s">
        <v>184</v>
      </c>
      <c r="AT409" s="147" t="s">
        <v>180</v>
      </c>
      <c r="AU409" s="147" t="s">
        <v>85</v>
      </c>
      <c r="AY409" s="17" t="s">
        <v>178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7" t="s">
        <v>83</v>
      </c>
      <c r="BK409" s="148">
        <f>ROUND(I409*H409,2)</f>
        <v>0</v>
      </c>
      <c r="BL409" s="17" t="s">
        <v>184</v>
      </c>
      <c r="BM409" s="147" t="s">
        <v>547</v>
      </c>
    </row>
    <row r="410" spans="2:65" s="12" customFormat="1" ht="11.25">
      <c r="B410" s="149"/>
      <c r="D410" s="150" t="s">
        <v>186</v>
      </c>
      <c r="F410" s="152" t="s">
        <v>519</v>
      </c>
      <c r="H410" s="153">
        <v>0.27200000000000002</v>
      </c>
      <c r="I410" s="154"/>
      <c r="L410" s="149"/>
      <c r="M410" s="155"/>
      <c r="T410" s="156"/>
      <c r="AT410" s="151" t="s">
        <v>186</v>
      </c>
      <c r="AU410" s="151" t="s">
        <v>85</v>
      </c>
      <c r="AV410" s="12" t="s">
        <v>85</v>
      </c>
      <c r="AW410" s="12" t="s">
        <v>4</v>
      </c>
      <c r="AX410" s="12" t="s">
        <v>83</v>
      </c>
      <c r="AY410" s="151" t="s">
        <v>178</v>
      </c>
    </row>
    <row r="411" spans="2:65" s="11" customFormat="1" ht="22.9" customHeight="1">
      <c r="B411" s="124"/>
      <c r="D411" s="125" t="s">
        <v>75</v>
      </c>
      <c r="E411" s="134" t="s">
        <v>548</v>
      </c>
      <c r="F411" s="134" t="s">
        <v>549</v>
      </c>
      <c r="I411" s="127"/>
      <c r="J411" s="135">
        <f>BK411</f>
        <v>0</v>
      </c>
      <c r="L411" s="124"/>
      <c r="M411" s="129"/>
      <c r="P411" s="130">
        <f>P412</f>
        <v>0</v>
      </c>
      <c r="R411" s="130">
        <f>R412</f>
        <v>0</v>
      </c>
      <c r="T411" s="131">
        <f>T412</f>
        <v>0</v>
      </c>
      <c r="AR411" s="125" t="s">
        <v>83</v>
      </c>
      <c r="AT411" s="132" t="s">
        <v>75</v>
      </c>
      <c r="AU411" s="132" t="s">
        <v>83</v>
      </c>
      <c r="AY411" s="125" t="s">
        <v>178</v>
      </c>
      <c r="BK411" s="133">
        <f>BK412</f>
        <v>0</v>
      </c>
    </row>
    <row r="412" spans="2:65" s="1" customFormat="1" ht="24.2" customHeight="1">
      <c r="B412" s="32"/>
      <c r="C412" s="136" t="s">
        <v>550</v>
      </c>
      <c r="D412" s="136" t="s">
        <v>180</v>
      </c>
      <c r="E412" s="137" t="s">
        <v>551</v>
      </c>
      <c r="F412" s="138" t="s">
        <v>552</v>
      </c>
      <c r="G412" s="139" t="s">
        <v>384</v>
      </c>
      <c r="H412" s="140">
        <v>43.738999999999997</v>
      </c>
      <c r="I412" s="141"/>
      <c r="J412" s="142">
        <f>ROUND(I412*H412,2)</f>
        <v>0</v>
      </c>
      <c r="K412" s="138" t="s">
        <v>194</v>
      </c>
      <c r="L412" s="32"/>
      <c r="M412" s="143" t="s">
        <v>1</v>
      </c>
      <c r="N412" s="144" t="s">
        <v>41</v>
      </c>
      <c r="P412" s="145">
        <f>O412*H412</f>
        <v>0</v>
      </c>
      <c r="Q412" s="145">
        <v>0</v>
      </c>
      <c r="R412" s="145">
        <f>Q412*H412</f>
        <v>0</v>
      </c>
      <c r="S412" s="145">
        <v>0</v>
      </c>
      <c r="T412" s="146">
        <f>S412*H412</f>
        <v>0</v>
      </c>
      <c r="AR412" s="147" t="s">
        <v>184</v>
      </c>
      <c r="AT412" s="147" t="s">
        <v>180</v>
      </c>
      <c r="AU412" s="147" t="s">
        <v>85</v>
      </c>
      <c r="AY412" s="17" t="s">
        <v>178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83</v>
      </c>
      <c r="BK412" s="148">
        <f>ROUND(I412*H412,2)</f>
        <v>0</v>
      </c>
      <c r="BL412" s="17" t="s">
        <v>184</v>
      </c>
      <c r="BM412" s="147" t="s">
        <v>553</v>
      </c>
    </row>
    <row r="413" spans="2:65" s="11" customFormat="1" ht="25.9" customHeight="1">
      <c r="B413" s="124"/>
      <c r="D413" s="125" t="s">
        <v>75</v>
      </c>
      <c r="E413" s="126" t="s">
        <v>554</v>
      </c>
      <c r="F413" s="126" t="s">
        <v>555</v>
      </c>
      <c r="I413" s="127"/>
      <c r="J413" s="128">
        <f>BK413</f>
        <v>0</v>
      </c>
      <c r="L413" s="124"/>
      <c r="M413" s="129"/>
      <c r="P413" s="130">
        <f>P414+P457+P477+P521+P534+P571+P623+P627+P636</f>
        <v>0</v>
      </c>
      <c r="R413" s="130">
        <f>R414+R457+R477+R521+R534+R571+R623+R627+R636</f>
        <v>17.21452016772</v>
      </c>
      <c r="T413" s="131">
        <f>T414+T457+T477+T521+T534+T571+T623+T627+T636</f>
        <v>9.0851115999999994</v>
      </c>
      <c r="AR413" s="125" t="s">
        <v>85</v>
      </c>
      <c r="AT413" s="132" t="s">
        <v>75</v>
      </c>
      <c r="AU413" s="132" t="s">
        <v>76</v>
      </c>
      <c r="AY413" s="125" t="s">
        <v>178</v>
      </c>
      <c r="BK413" s="133">
        <f>BK414+BK457+BK477+BK521+BK534+BK571+BK623+BK627+BK636</f>
        <v>0</v>
      </c>
    </row>
    <row r="414" spans="2:65" s="11" customFormat="1" ht="22.9" customHeight="1">
      <c r="B414" s="124"/>
      <c r="D414" s="125" t="s">
        <v>75</v>
      </c>
      <c r="E414" s="134" t="s">
        <v>556</v>
      </c>
      <c r="F414" s="134" t="s">
        <v>557</v>
      </c>
      <c r="I414" s="127"/>
      <c r="J414" s="135">
        <f>BK414</f>
        <v>0</v>
      </c>
      <c r="L414" s="124"/>
      <c r="M414" s="129"/>
      <c r="P414" s="130">
        <f>SUM(P415:P456)</f>
        <v>0</v>
      </c>
      <c r="R414" s="130">
        <f>SUM(R415:R456)</f>
        <v>2.5449910875000001</v>
      </c>
      <c r="T414" s="131">
        <f>SUM(T415:T456)</f>
        <v>0.1336</v>
      </c>
      <c r="AR414" s="125" t="s">
        <v>85</v>
      </c>
      <c r="AT414" s="132" t="s">
        <v>75</v>
      </c>
      <c r="AU414" s="132" t="s">
        <v>83</v>
      </c>
      <c r="AY414" s="125" t="s">
        <v>178</v>
      </c>
      <c r="BK414" s="133">
        <f>SUM(BK415:BK456)</f>
        <v>0</v>
      </c>
    </row>
    <row r="415" spans="2:65" s="1" customFormat="1" ht="24.2" customHeight="1">
      <c r="B415" s="32"/>
      <c r="C415" s="136" t="s">
        <v>558</v>
      </c>
      <c r="D415" s="136" t="s">
        <v>180</v>
      </c>
      <c r="E415" s="137" t="s">
        <v>559</v>
      </c>
      <c r="F415" s="138" t="s">
        <v>560</v>
      </c>
      <c r="G415" s="139" t="s">
        <v>204</v>
      </c>
      <c r="H415" s="140">
        <v>33.4</v>
      </c>
      <c r="I415" s="141"/>
      <c r="J415" s="142">
        <f>ROUND(I415*H415,2)</f>
        <v>0</v>
      </c>
      <c r="K415" s="138" t="s">
        <v>194</v>
      </c>
      <c r="L415" s="32"/>
      <c r="M415" s="143" t="s">
        <v>1</v>
      </c>
      <c r="N415" s="144" t="s">
        <v>41</v>
      </c>
      <c r="P415" s="145">
        <f>O415*H415</f>
        <v>0</v>
      </c>
      <c r="Q415" s="145">
        <v>0</v>
      </c>
      <c r="R415" s="145">
        <f>Q415*H415</f>
        <v>0</v>
      </c>
      <c r="S415" s="145">
        <v>0</v>
      </c>
      <c r="T415" s="146">
        <f>S415*H415</f>
        <v>0</v>
      </c>
      <c r="AR415" s="147" t="s">
        <v>274</v>
      </c>
      <c r="AT415" s="147" t="s">
        <v>180</v>
      </c>
      <c r="AU415" s="147" t="s">
        <v>85</v>
      </c>
      <c r="AY415" s="17" t="s">
        <v>178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7" t="s">
        <v>83</v>
      </c>
      <c r="BK415" s="148">
        <f>ROUND(I415*H415,2)</f>
        <v>0</v>
      </c>
      <c r="BL415" s="17" t="s">
        <v>274</v>
      </c>
      <c r="BM415" s="147" t="s">
        <v>561</v>
      </c>
    </row>
    <row r="416" spans="2:65" s="12" customFormat="1" ht="11.25">
      <c r="B416" s="149"/>
      <c r="D416" s="150" t="s">
        <v>186</v>
      </c>
      <c r="E416" s="151" t="s">
        <v>1</v>
      </c>
      <c r="F416" s="152" t="s">
        <v>393</v>
      </c>
      <c r="H416" s="153">
        <v>16.420000000000002</v>
      </c>
      <c r="I416" s="154"/>
      <c r="L416" s="149"/>
      <c r="M416" s="155"/>
      <c r="T416" s="156"/>
      <c r="AT416" s="151" t="s">
        <v>186</v>
      </c>
      <c r="AU416" s="151" t="s">
        <v>85</v>
      </c>
      <c r="AV416" s="12" t="s">
        <v>85</v>
      </c>
      <c r="AW416" s="12" t="s">
        <v>32</v>
      </c>
      <c r="AX416" s="12" t="s">
        <v>76</v>
      </c>
      <c r="AY416" s="151" t="s">
        <v>178</v>
      </c>
    </row>
    <row r="417" spans="2:65" s="12" customFormat="1" ht="11.25">
      <c r="B417" s="149"/>
      <c r="D417" s="150" t="s">
        <v>186</v>
      </c>
      <c r="E417" s="151" t="s">
        <v>1</v>
      </c>
      <c r="F417" s="152" t="s">
        <v>394</v>
      </c>
      <c r="H417" s="153">
        <v>16.98</v>
      </c>
      <c r="I417" s="154"/>
      <c r="L417" s="149"/>
      <c r="M417" s="155"/>
      <c r="T417" s="156"/>
      <c r="AT417" s="151" t="s">
        <v>186</v>
      </c>
      <c r="AU417" s="151" t="s">
        <v>85</v>
      </c>
      <c r="AV417" s="12" t="s">
        <v>85</v>
      </c>
      <c r="AW417" s="12" t="s">
        <v>32</v>
      </c>
      <c r="AX417" s="12" t="s">
        <v>76</v>
      </c>
      <c r="AY417" s="151" t="s">
        <v>178</v>
      </c>
    </row>
    <row r="418" spans="2:65" s="14" customFormat="1" ht="11.25">
      <c r="B418" s="164"/>
      <c r="D418" s="150" t="s">
        <v>186</v>
      </c>
      <c r="E418" s="165" t="s">
        <v>1</v>
      </c>
      <c r="F418" s="166" t="s">
        <v>217</v>
      </c>
      <c r="H418" s="167">
        <v>33.4</v>
      </c>
      <c r="I418" s="168"/>
      <c r="L418" s="164"/>
      <c r="M418" s="169"/>
      <c r="T418" s="170"/>
      <c r="AT418" s="165" t="s">
        <v>186</v>
      </c>
      <c r="AU418" s="165" t="s">
        <v>85</v>
      </c>
      <c r="AV418" s="14" t="s">
        <v>184</v>
      </c>
      <c r="AW418" s="14" t="s">
        <v>32</v>
      </c>
      <c r="AX418" s="14" t="s">
        <v>83</v>
      </c>
      <c r="AY418" s="165" t="s">
        <v>178</v>
      </c>
    </row>
    <row r="419" spans="2:65" s="1" customFormat="1" ht="16.5" customHeight="1">
      <c r="B419" s="32"/>
      <c r="C419" s="177" t="s">
        <v>562</v>
      </c>
      <c r="D419" s="177" t="s">
        <v>232</v>
      </c>
      <c r="E419" s="178" t="s">
        <v>563</v>
      </c>
      <c r="F419" s="179" t="s">
        <v>564</v>
      </c>
      <c r="G419" s="180" t="s">
        <v>384</v>
      </c>
      <c r="H419" s="181">
        <v>1.0999999999999999E-2</v>
      </c>
      <c r="I419" s="182"/>
      <c r="J419" s="183">
        <f>ROUND(I419*H419,2)</f>
        <v>0</v>
      </c>
      <c r="K419" s="179" t="s">
        <v>194</v>
      </c>
      <c r="L419" s="184"/>
      <c r="M419" s="185" t="s">
        <v>1</v>
      </c>
      <c r="N419" s="186" t="s">
        <v>41</v>
      </c>
      <c r="P419" s="145">
        <f>O419*H419</f>
        <v>0</v>
      </c>
      <c r="Q419" s="145">
        <v>1</v>
      </c>
      <c r="R419" s="145">
        <f>Q419*H419</f>
        <v>1.0999999999999999E-2</v>
      </c>
      <c r="S419" s="145">
        <v>0</v>
      </c>
      <c r="T419" s="146">
        <f>S419*H419</f>
        <v>0</v>
      </c>
      <c r="AR419" s="147" t="s">
        <v>377</v>
      </c>
      <c r="AT419" s="147" t="s">
        <v>232</v>
      </c>
      <c r="AU419" s="147" t="s">
        <v>85</v>
      </c>
      <c r="AY419" s="17" t="s">
        <v>178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83</v>
      </c>
      <c r="BK419" s="148">
        <f>ROUND(I419*H419,2)</f>
        <v>0</v>
      </c>
      <c r="BL419" s="17" t="s">
        <v>274</v>
      </c>
      <c r="BM419" s="147" t="s">
        <v>565</v>
      </c>
    </row>
    <row r="420" spans="2:65" s="12" customFormat="1" ht="11.25">
      <c r="B420" s="149"/>
      <c r="D420" s="150" t="s">
        <v>186</v>
      </c>
      <c r="F420" s="152" t="s">
        <v>566</v>
      </c>
      <c r="H420" s="153">
        <v>1.0999999999999999E-2</v>
      </c>
      <c r="I420" s="154"/>
      <c r="L420" s="149"/>
      <c r="M420" s="155"/>
      <c r="T420" s="156"/>
      <c r="AT420" s="151" t="s">
        <v>186</v>
      </c>
      <c r="AU420" s="151" t="s">
        <v>85</v>
      </c>
      <c r="AV420" s="12" t="s">
        <v>85</v>
      </c>
      <c r="AW420" s="12" t="s">
        <v>4</v>
      </c>
      <c r="AX420" s="12" t="s">
        <v>83</v>
      </c>
      <c r="AY420" s="151" t="s">
        <v>178</v>
      </c>
    </row>
    <row r="421" spans="2:65" s="1" customFormat="1" ht="24.2" customHeight="1">
      <c r="B421" s="32"/>
      <c r="C421" s="136" t="s">
        <v>567</v>
      </c>
      <c r="D421" s="136" t="s">
        <v>180</v>
      </c>
      <c r="E421" s="137" t="s">
        <v>568</v>
      </c>
      <c r="F421" s="138" t="s">
        <v>569</v>
      </c>
      <c r="G421" s="139" t="s">
        <v>204</v>
      </c>
      <c r="H421" s="140">
        <v>122.8</v>
      </c>
      <c r="I421" s="141"/>
      <c r="J421" s="142">
        <f>ROUND(I421*H421,2)</f>
        <v>0</v>
      </c>
      <c r="K421" s="138" t="s">
        <v>194</v>
      </c>
      <c r="L421" s="32"/>
      <c r="M421" s="143" t="s">
        <v>1</v>
      </c>
      <c r="N421" s="144" t="s">
        <v>41</v>
      </c>
      <c r="P421" s="145">
        <f>O421*H421</f>
        <v>0</v>
      </c>
      <c r="Q421" s="145">
        <v>0</v>
      </c>
      <c r="R421" s="145">
        <f>Q421*H421</f>
        <v>0</v>
      </c>
      <c r="S421" s="145">
        <v>0</v>
      </c>
      <c r="T421" s="146">
        <f>S421*H421</f>
        <v>0</v>
      </c>
      <c r="AR421" s="147" t="s">
        <v>274</v>
      </c>
      <c r="AT421" s="147" t="s">
        <v>180</v>
      </c>
      <c r="AU421" s="147" t="s">
        <v>85</v>
      </c>
      <c r="AY421" s="17" t="s">
        <v>178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7" t="s">
        <v>83</v>
      </c>
      <c r="BK421" s="148">
        <f>ROUND(I421*H421,2)</f>
        <v>0</v>
      </c>
      <c r="BL421" s="17" t="s">
        <v>274</v>
      </c>
      <c r="BM421" s="147" t="s">
        <v>570</v>
      </c>
    </row>
    <row r="422" spans="2:65" s="12" customFormat="1" ht="11.25">
      <c r="B422" s="149"/>
      <c r="D422" s="150" t="s">
        <v>186</v>
      </c>
      <c r="E422" s="151" t="s">
        <v>1</v>
      </c>
      <c r="F422" s="152" t="s">
        <v>571</v>
      </c>
      <c r="H422" s="153">
        <v>70</v>
      </c>
      <c r="I422" s="154"/>
      <c r="L422" s="149"/>
      <c r="M422" s="155"/>
      <c r="T422" s="156"/>
      <c r="AT422" s="151" t="s">
        <v>186</v>
      </c>
      <c r="AU422" s="151" t="s">
        <v>85</v>
      </c>
      <c r="AV422" s="12" t="s">
        <v>85</v>
      </c>
      <c r="AW422" s="12" t="s">
        <v>32</v>
      </c>
      <c r="AX422" s="12" t="s">
        <v>76</v>
      </c>
      <c r="AY422" s="151" t="s">
        <v>178</v>
      </c>
    </row>
    <row r="423" spans="2:65" s="12" customFormat="1" ht="11.25">
      <c r="B423" s="149"/>
      <c r="D423" s="150" t="s">
        <v>186</v>
      </c>
      <c r="E423" s="151" t="s">
        <v>1</v>
      </c>
      <c r="F423" s="152" t="s">
        <v>572</v>
      </c>
      <c r="H423" s="153">
        <v>52.8</v>
      </c>
      <c r="I423" s="154"/>
      <c r="L423" s="149"/>
      <c r="M423" s="155"/>
      <c r="T423" s="156"/>
      <c r="AT423" s="151" t="s">
        <v>186</v>
      </c>
      <c r="AU423" s="151" t="s">
        <v>85</v>
      </c>
      <c r="AV423" s="12" t="s">
        <v>85</v>
      </c>
      <c r="AW423" s="12" t="s">
        <v>32</v>
      </c>
      <c r="AX423" s="12" t="s">
        <v>76</v>
      </c>
      <c r="AY423" s="151" t="s">
        <v>178</v>
      </c>
    </row>
    <row r="424" spans="2:65" s="14" customFormat="1" ht="11.25">
      <c r="B424" s="164"/>
      <c r="D424" s="150" t="s">
        <v>186</v>
      </c>
      <c r="E424" s="165" t="s">
        <v>1</v>
      </c>
      <c r="F424" s="166" t="s">
        <v>217</v>
      </c>
      <c r="H424" s="167">
        <v>122.8</v>
      </c>
      <c r="I424" s="168"/>
      <c r="L424" s="164"/>
      <c r="M424" s="169"/>
      <c r="T424" s="170"/>
      <c r="AT424" s="165" t="s">
        <v>186</v>
      </c>
      <c r="AU424" s="165" t="s">
        <v>85</v>
      </c>
      <c r="AV424" s="14" t="s">
        <v>184</v>
      </c>
      <c r="AW424" s="14" t="s">
        <v>32</v>
      </c>
      <c r="AX424" s="14" t="s">
        <v>83</v>
      </c>
      <c r="AY424" s="165" t="s">
        <v>178</v>
      </c>
    </row>
    <row r="425" spans="2:65" s="1" customFormat="1" ht="49.15" customHeight="1">
      <c r="B425" s="32"/>
      <c r="C425" s="177" t="s">
        <v>573</v>
      </c>
      <c r="D425" s="177" t="s">
        <v>232</v>
      </c>
      <c r="E425" s="178" t="s">
        <v>574</v>
      </c>
      <c r="F425" s="179" t="s">
        <v>575</v>
      </c>
      <c r="G425" s="180" t="s">
        <v>576</v>
      </c>
      <c r="H425" s="181">
        <v>25.173999999999999</v>
      </c>
      <c r="I425" s="182"/>
      <c r="J425" s="183">
        <f>ROUND(I425*H425,2)</f>
        <v>0</v>
      </c>
      <c r="K425" s="179" t="s">
        <v>1</v>
      </c>
      <c r="L425" s="184"/>
      <c r="M425" s="185" t="s">
        <v>1</v>
      </c>
      <c r="N425" s="186" t="s">
        <v>41</v>
      </c>
      <c r="P425" s="145">
        <f>O425*H425</f>
        <v>0</v>
      </c>
      <c r="Q425" s="145">
        <v>1E-3</v>
      </c>
      <c r="R425" s="145">
        <f>Q425*H425</f>
        <v>2.5173999999999998E-2</v>
      </c>
      <c r="S425" s="145">
        <v>0</v>
      </c>
      <c r="T425" s="146">
        <f>S425*H425</f>
        <v>0</v>
      </c>
      <c r="AR425" s="147" t="s">
        <v>377</v>
      </c>
      <c r="AT425" s="147" t="s">
        <v>232</v>
      </c>
      <c r="AU425" s="147" t="s">
        <v>85</v>
      </c>
      <c r="AY425" s="17" t="s">
        <v>178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83</v>
      </c>
      <c r="BK425" s="148">
        <f>ROUND(I425*H425,2)</f>
        <v>0</v>
      </c>
      <c r="BL425" s="17" t="s">
        <v>274</v>
      </c>
      <c r="BM425" s="147" t="s">
        <v>577</v>
      </c>
    </row>
    <row r="426" spans="2:65" s="12" customFormat="1" ht="11.25">
      <c r="B426" s="149"/>
      <c r="D426" s="150" t="s">
        <v>186</v>
      </c>
      <c r="F426" s="152" t="s">
        <v>578</v>
      </c>
      <c r="H426" s="153">
        <v>25.173999999999999</v>
      </c>
      <c r="I426" s="154"/>
      <c r="L426" s="149"/>
      <c r="M426" s="155"/>
      <c r="T426" s="156"/>
      <c r="AT426" s="151" t="s">
        <v>186</v>
      </c>
      <c r="AU426" s="151" t="s">
        <v>85</v>
      </c>
      <c r="AV426" s="12" t="s">
        <v>85</v>
      </c>
      <c r="AW426" s="12" t="s">
        <v>4</v>
      </c>
      <c r="AX426" s="12" t="s">
        <v>83</v>
      </c>
      <c r="AY426" s="151" t="s">
        <v>178</v>
      </c>
    </row>
    <row r="427" spans="2:65" s="1" customFormat="1" ht="24.2" customHeight="1">
      <c r="B427" s="32"/>
      <c r="C427" s="136" t="s">
        <v>579</v>
      </c>
      <c r="D427" s="136" t="s">
        <v>180</v>
      </c>
      <c r="E427" s="137" t="s">
        <v>580</v>
      </c>
      <c r="F427" s="138" t="s">
        <v>581</v>
      </c>
      <c r="G427" s="139" t="s">
        <v>204</v>
      </c>
      <c r="H427" s="140">
        <v>122.8</v>
      </c>
      <c r="I427" s="141"/>
      <c r="J427" s="142">
        <f>ROUND(I427*H427,2)</f>
        <v>0</v>
      </c>
      <c r="K427" s="138" t="s">
        <v>194</v>
      </c>
      <c r="L427" s="32"/>
      <c r="M427" s="143" t="s">
        <v>1</v>
      </c>
      <c r="N427" s="144" t="s">
        <v>41</v>
      </c>
      <c r="P427" s="145">
        <f>O427*H427</f>
        <v>0</v>
      </c>
      <c r="Q427" s="145">
        <v>0</v>
      </c>
      <c r="R427" s="145">
        <f>Q427*H427</f>
        <v>0</v>
      </c>
      <c r="S427" s="145">
        <v>0</v>
      </c>
      <c r="T427" s="146">
        <f>S427*H427</f>
        <v>0</v>
      </c>
      <c r="AR427" s="147" t="s">
        <v>274</v>
      </c>
      <c r="AT427" s="147" t="s">
        <v>180</v>
      </c>
      <c r="AU427" s="147" t="s">
        <v>85</v>
      </c>
      <c r="AY427" s="17" t="s">
        <v>178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83</v>
      </c>
      <c r="BK427" s="148">
        <f>ROUND(I427*H427,2)</f>
        <v>0</v>
      </c>
      <c r="BL427" s="17" t="s">
        <v>274</v>
      </c>
      <c r="BM427" s="147" t="s">
        <v>582</v>
      </c>
    </row>
    <row r="428" spans="2:65" s="12" customFormat="1" ht="11.25">
      <c r="B428" s="149"/>
      <c r="D428" s="150" t="s">
        <v>186</v>
      </c>
      <c r="E428" s="151" t="s">
        <v>1</v>
      </c>
      <c r="F428" s="152" t="s">
        <v>571</v>
      </c>
      <c r="H428" s="153">
        <v>70</v>
      </c>
      <c r="I428" s="154"/>
      <c r="L428" s="149"/>
      <c r="M428" s="155"/>
      <c r="T428" s="156"/>
      <c r="AT428" s="151" t="s">
        <v>186</v>
      </c>
      <c r="AU428" s="151" t="s">
        <v>85</v>
      </c>
      <c r="AV428" s="12" t="s">
        <v>85</v>
      </c>
      <c r="AW428" s="12" t="s">
        <v>32</v>
      </c>
      <c r="AX428" s="12" t="s">
        <v>76</v>
      </c>
      <c r="AY428" s="151" t="s">
        <v>178</v>
      </c>
    </row>
    <row r="429" spans="2:65" s="12" customFormat="1" ht="11.25">
      <c r="B429" s="149"/>
      <c r="D429" s="150" t="s">
        <v>186</v>
      </c>
      <c r="E429" s="151" t="s">
        <v>1</v>
      </c>
      <c r="F429" s="152" t="s">
        <v>572</v>
      </c>
      <c r="H429" s="153">
        <v>52.8</v>
      </c>
      <c r="I429" s="154"/>
      <c r="L429" s="149"/>
      <c r="M429" s="155"/>
      <c r="T429" s="156"/>
      <c r="AT429" s="151" t="s">
        <v>186</v>
      </c>
      <c r="AU429" s="151" t="s">
        <v>85</v>
      </c>
      <c r="AV429" s="12" t="s">
        <v>85</v>
      </c>
      <c r="AW429" s="12" t="s">
        <v>32</v>
      </c>
      <c r="AX429" s="12" t="s">
        <v>76</v>
      </c>
      <c r="AY429" s="151" t="s">
        <v>178</v>
      </c>
    </row>
    <row r="430" spans="2:65" s="14" customFormat="1" ht="11.25">
      <c r="B430" s="164"/>
      <c r="D430" s="150" t="s">
        <v>186</v>
      </c>
      <c r="E430" s="165" t="s">
        <v>1</v>
      </c>
      <c r="F430" s="166" t="s">
        <v>217</v>
      </c>
      <c r="H430" s="167">
        <v>122.8</v>
      </c>
      <c r="I430" s="168"/>
      <c r="L430" s="164"/>
      <c r="M430" s="169"/>
      <c r="T430" s="170"/>
      <c r="AT430" s="165" t="s">
        <v>186</v>
      </c>
      <c r="AU430" s="165" t="s">
        <v>85</v>
      </c>
      <c r="AV430" s="14" t="s">
        <v>184</v>
      </c>
      <c r="AW430" s="14" t="s">
        <v>32</v>
      </c>
      <c r="AX430" s="14" t="s">
        <v>83</v>
      </c>
      <c r="AY430" s="165" t="s">
        <v>178</v>
      </c>
    </row>
    <row r="431" spans="2:65" s="1" customFormat="1" ht="24.2" customHeight="1">
      <c r="B431" s="32"/>
      <c r="C431" s="177" t="s">
        <v>583</v>
      </c>
      <c r="D431" s="177" t="s">
        <v>232</v>
      </c>
      <c r="E431" s="178" t="s">
        <v>584</v>
      </c>
      <c r="F431" s="179" t="s">
        <v>585</v>
      </c>
      <c r="G431" s="180" t="s">
        <v>576</v>
      </c>
      <c r="H431" s="181">
        <v>472.78</v>
      </c>
      <c r="I431" s="182"/>
      <c r="J431" s="183">
        <f>ROUND(I431*H431,2)</f>
        <v>0</v>
      </c>
      <c r="K431" s="179" t="s">
        <v>194</v>
      </c>
      <c r="L431" s="184"/>
      <c r="M431" s="185" t="s">
        <v>1</v>
      </c>
      <c r="N431" s="186" t="s">
        <v>41</v>
      </c>
      <c r="P431" s="145">
        <f>O431*H431</f>
        <v>0</v>
      </c>
      <c r="Q431" s="145">
        <v>1E-3</v>
      </c>
      <c r="R431" s="145">
        <f>Q431*H431</f>
        <v>0.47277999999999998</v>
      </c>
      <c r="S431" s="145">
        <v>0</v>
      </c>
      <c r="T431" s="146">
        <f>S431*H431</f>
        <v>0</v>
      </c>
      <c r="AR431" s="147" t="s">
        <v>377</v>
      </c>
      <c r="AT431" s="147" t="s">
        <v>232</v>
      </c>
      <c r="AU431" s="147" t="s">
        <v>85</v>
      </c>
      <c r="AY431" s="17" t="s">
        <v>178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83</v>
      </c>
      <c r="BK431" s="148">
        <f>ROUND(I431*H431,2)</f>
        <v>0</v>
      </c>
      <c r="BL431" s="17" t="s">
        <v>274</v>
      </c>
      <c r="BM431" s="147" t="s">
        <v>586</v>
      </c>
    </row>
    <row r="432" spans="2:65" s="12" customFormat="1" ht="11.25">
      <c r="B432" s="149"/>
      <c r="D432" s="150" t="s">
        <v>186</v>
      </c>
      <c r="F432" s="152" t="s">
        <v>587</v>
      </c>
      <c r="H432" s="153">
        <v>472.78</v>
      </c>
      <c r="I432" s="154"/>
      <c r="L432" s="149"/>
      <c r="M432" s="155"/>
      <c r="T432" s="156"/>
      <c r="AT432" s="151" t="s">
        <v>186</v>
      </c>
      <c r="AU432" s="151" t="s">
        <v>85</v>
      </c>
      <c r="AV432" s="12" t="s">
        <v>85</v>
      </c>
      <c r="AW432" s="12" t="s">
        <v>4</v>
      </c>
      <c r="AX432" s="12" t="s">
        <v>83</v>
      </c>
      <c r="AY432" s="151" t="s">
        <v>178</v>
      </c>
    </row>
    <row r="433" spans="2:65" s="1" customFormat="1" ht="37.9" customHeight="1">
      <c r="B433" s="32"/>
      <c r="C433" s="136" t="s">
        <v>588</v>
      </c>
      <c r="D433" s="136" t="s">
        <v>180</v>
      </c>
      <c r="E433" s="137" t="s">
        <v>589</v>
      </c>
      <c r="F433" s="138" t="s">
        <v>590</v>
      </c>
      <c r="G433" s="139" t="s">
        <v>204</v>
      </c>
      <c r="H433" s="140">
        <v>122.8</v>
      </c>
      <c r="I433" s="141"/>
      <c r="J433" s="142">
        <f>ROUND(I433*H433,2)</f>
        <v>0</v>
      </c>
      <c r="K433" s="138" t="s">
        <v>1</v>
      </c>
      <c r="L433" s="32"/>
      <c r="M433" s="143" t="s">
        <v>1</v>
      </c>
      <c r="N433" s="144" t="s">
        <v>41</v>
      </c>
      <c r="P433" s="145">
        <f>O433*H433</f>
        <v>0</v>
      </c>
      <c r="Q433" s="145">
        <v>3.5000000000000001E-3</v>
      </c>
      <c r="R433" s="145">
        <f>Q433*H433</f>
        <v>0.42980000000000002</v>
      </c>
      <c r="S433" s="145">
        <v>0</v>
      </c>
      <c r="T433" s="146">
        <f>S433*H433</f>
        <v>0</v>
      </c>
      <c r="AR433" s="147" t="s">
        <v>274</v>
      </c>
      <c r="AT433" s="147" t="s">
        <v>180</v>
      </c>
      <c r="AU433" s="147" t="s">
        <v>85</v>
      </c>
      <c r="AY433" s="17" t="s">
        <v>178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7" t="s">
        <v>83</v>
      </c>
      <c r="BK433" s="148">
        <f>ROUND(I433*H433,2)</f>
        <v>0</v>
      </c>
      <c r="BL433" s="17" t="s">
        <v>274</v>
      </c>
      <c r="BM433" s="147" t="s">
        <v>591</v>
      </c>
    </row>
    <row r="434" spans="2:65" s="15" customFormat="1" ht="11.25">
      <c r="B434" s="171"/>
      <c r="D434" s="150" t="s">
        <v>186</v>
      </c>
      <c r="E434" s="172" t="s">
        <v>1</v>
      </c>
      <c r="F434" s="173" t="s">
        <v>592</v>
      </c>
      <c r="H434" s="172" t="s">
        <v>1</v>
      </c>
      <c r="I434" s="174"/>
      <c r="L434" s="171"/>
      <c r="M434" s="175"/>
      <c r="T434" s="176"/>
      <c r="AT434" s="172" t="s">
        <v>186</v>
      </c>
      <c r="AU434" s="172" t="s">
        <v>85</v>
      </c>
      <c r="AV434" s="15" t="s">
        <v>83</v>
      </c>
      <c r="AW434" s="15" t="s">
        <v>32</v>
      </c>
      <c r="AX434" s="15" t="s">
        <v>76</v>
      </c>
      <c r="AY434" s="172" t="s">
        <v>178</v>
      </c>
    </row>
    <row r="435" spans="2:65" s="12" customFormat="1" ht="11.25">
      <c r="B435" s="149"/>
      <c r="D435" s="150" t="s">
        <v>186</v>
      </c>
      <c r="E435" s="151" t="s">
        <v>1</v>
      </c>
      <c r="F435" s="152" t="s">
        <v>571</v>
      </c>
      <c r="H435" s="153">
        <v>70</v>
      </c>
      <c r="I435" s="154"/>
      <c r="L435" s="149"/>
      <c r="M435" s="155"/>
      <c r="T435" s="156"/>
      <c r="AT435" s="151" t="s">
        <v>186</v>
      </c>
      <c r="AU435" s="151" t="s">
        <v>85</v>
      </c>
      <c r="AV435" s="12" t="s">
        <v>85</v>
      </c>
      <c r="AW435" s="12" t="s">
        <v>32</v>
      </c>
      <c r="AX435" s="12" t="s">
        <v>76</v>
      </c>
      <c r="AY435" s="151" t="s">
        <v>178</v>
      </c>
    </row>
    <row r="436" spans="2:65" s="12" customFormat="1" ht="11.25">
      <c r="B436" s="149"/>
      <c r="D436" s="150" t="s">
        <v>186</v>
      </c>
      <c r="E436" s="151" t="s">
        <v>1</v>
      </c>
      <c r="F436" s="152" t="s">
        <v>572</v>
      </c>
      <c r="H436" s="153">
        <v>52.8</v>
      </c>
      <c r="I436" s="154"/>
      <c r="L436" s="149"/>
      <c r="M436" s="155"/>
      <c r="T436" s="156"/>
      <c r="AT436" s="151" t="s">
        <v>186</v>
      </c>
      <c r="AU436" s="151" t="s">
        <v>85</v>
      </c>
      <c r="AV436" s="12" t="s">
        <v>85</v>
      </c>
      <c r="AW436" s="12" t="s">
        <v>32</v>
      </c>
      <c r="AX436" s="12" t="s">
        <v>76</v>
      </c>
      <c r="AY436" s="151" t="s">
        <v>178</v>
      </c>
    </row>
    <row r="437" spans="2:65" s="14" customFormat="1" ht="11.25">
      <c r="B437" s="164"/>
      <c r="D437" s="150" t="s">
        <v>186</v>
      </c>
      <c r="E437" s="165" t="s">
        <v>1</v>
      </c>
      <c r="F437" s="166" t="s">
        <v>217</v>
      </c>
      <c r="H437" s="167">
        <v>122.8</v>
      </c>
      <c r="I437" s="168"/>
      <c r="L437" s="164"/>
      <c r="M437" s="169"/>
      <c r="T437" s="170"/>
      <c r="AT437" s="165" t="s">
        <v>186</v>
      </c>
      <c r="AU437" s="165" t="s">
        <v>85</v>
      </c>
      <c r="AV437" s="14" t="s">
        <v>184</v>
      </c>
      <c r="AW437" s="14" t="s">
        <v>32</v>
      </c>
      <c r="AX437" s="14" t="s">
        <v>83</v>
      </c>
      <c r="AY437" s="165" t="s">
        <v>178</v>
      </c>
    </row>
    <row r="438" spans="2:65" s="1" customFormat="1" ht="16.5" customHeight="1">
      <c r="B438" s="32"/>
      <c r="C438" s="136" t="s">
        <v>593</v>
      </c>
      <c r="D438" s="136" t="s">
        <v>180</v>
      </c>
      <c r="E438" s="137" t="s">
        <v>594</v>
      </c>
      <c r="F438" s="138" t="s">
        <v>595</v>
      </c>
      <c r="G438" s="139" t="s">
        <v>204</v>
      </c>
      <c r="H438" s="140">
        <v>33.4</v>
      </c>
      <c r="I438" s="141"/>
      <c r="J438" s="142">
        <f>ROUND(I438*H438,2)</f>
        <v>0</v>
      </c>
      <c r="K438" s="138" t="s">
        <v>194</v>
      </c>
      <c r="L438" s="32"/>
      <c r="M438" s="143" t="s">
        <v>1</v>
      </c>
      <c r="N438" s="144" t="s">
        <v>41</v>
      </c>
      <c r="P438" s="145">
        <f>O438*H438</f>
        <v>0</v>
      </c>
      <c r="Q438" s="145">
        <v>0</v>
      </c>
      <c r="R438" s="145">
        <f>Q438*H438</f>
        <v>0</v>
      </c>
      <c r="S438" s="145">
        <v>4.0000000000000001E-3</v>
      </c>
      <c r="T438" s="146">
        <f>S438*H438</f>
        <v>0.1336</v>
      </c>
      <c r="AR438" s="147" t="s">
        <v>274</v>
      </c>
      <c r="AT438" s="147" t="s">
        <v>180</v>
      </c>
      <c r="AU438" s="147" t="s">
        <v>85</v>
      </c>
      <c r="AY438" s="17" t="s">
        <v>178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83</v>
      </c>
      <c r="BK438" s="148">
        <f>ROUND(I438*H438,2)</f>
        <v>0</v>
      </c>
      <c r="BL438" s="17" t="s">
        <v>274</v>
      </c>
      <c r="BM438" s="147" t="s">
        <v>596</v>
      </c>
    </row>
    <row r="439" spans="2:65" s="12" customFormat="1" ht="11.25">
      <c r="B439" s="149"/>
      <c r="D439" s="150" t="s">
        <v>186</v>
      </c>
      <c r="E439" s="151" t="s">
        <v>1</v>
      </c>
      <c r="F439" s="152" t="s">
        <v>393</v>
      </c>
      <c r="H439" s="153">
        <v>16.420000000000002</v>
      </c>
      <c r="I439" s="154"/>
      <c r="L439" s="149"/>
      <c r="M439" s="155"/>
      <c r="T439" s="156"/>
      <c r="AT439" s="151" t="s">
        <v>186</v>
      </c>
      <c r="AU439" s="151" t="s">
        <v>85</v>
      </c>
      <c r="AV439" s="12" t="s">
        <v>85</v>
      </c>
      <c r="AW439" s="12" t="s">
        <v>32</v>
      </c>
      <c r="AX439" s="12" t="s">
        <v>76</v>
      </c>
      <c r="AY439" s="151" t="s">
        <v>178</v>
      </c>
    </row>
    <row r="440" spans="2:65" s="12" customFormat="1" ht="11.25">
      <c r="B440" s="149"/>
      <c r="D440" s="150" t="s">
        <v>186</v>
      </c>
      <c r="E440" s="151" t="s">
        <v>1</v>
      </c>
      <c r="F440" s="152" t="s">
        <v>394</v>
      </c>
      <c r="H440" s="153">
        <v>16.98</v>
      </c>
      <c r="I440" s="154"/>
      <c r="L440" s="149"/>
      <c r="M440" s="155"/>
      <c r="T440" s="156"/>
      <c r="AT440" s="151" t="s">
        <v>186</v>
      </c>
      <c r="AU440" s="151" t="s">
        <v>85</v>
      </c>
      <c r="AV440" s="12" t="s">
        <v>85</v>
      </c>
      <c r="AW440" s="12" t="s">
        <v>32</v>
      </c>
      <c r="AX440" s="12" t="s">
        <v>76</v>
      </c>
      <c r="AY440" s="151" t="s">
        <v>178</v>
      </c>
    </row>
    <row r="441" spans="2:65" s="14" customFormat="1" ht="11.25">
      <c r="B441" s="164"/>
      <c r="D441" s="150" t="s">
        <v>186</v>
      </c>
      <c r="E441" s="165" t="s">
        <v>1</v>
      </c>
      <c r="F441" s="166" t="s">
        <v>217</v>
      </c>
      <c r="H441" s="167">
        <v>33.4</v>
      </c>
      <c r="I441" s="168"/>
      <c r="L441" s="164"/>
      <c r="M441" s="169"/>
      <c r="T441" s="170"/>
      <c r="AT441" s="165" t="s">
        <v>186</v>
      </c>
      <c r="AU441" s="165" t="s">
        <v>85</v>
      </c>
      <c r="AV441" s="14" t="s">
        <v>184</v>
      </c>
      <c r="AW441" s="14" t="s">
        <v>32</v>
      </c>
      <c r="AX441" s="14" t="s">
        <v>83</v>
      </c>
      <c r="AY441" s="165" t="s">
        <v>178</v>
      </c>
    </row>
    <row r="442" spans="2:65" s="1" customFormat="1" ht="24.2" customHeight="1">
      <c r="B442" s="32"/>
      <c r="C442" s="136" t="s">
        <v>597</v>
      </c>
      <c r="D442" s="136" t="s">
        <v>180</v>
      </c>
      <c r="E442" s="137" t="s">
        <v>598</v>
      </c>
      <c r="F442" s="138" t="s">
        <v>599</v>
      </c>
      <c r="G442" s="139" t="s">
        <v>204</v>
      </c>
      <c r="H442" s="140">
        <v>33.950000000000003</v>
      </c>
      <c r="I442" s="141"/>
      <c r="J442" s="142">
        <f>ROUND(I442*H442,2)</f>
        <v>0</v>
      </c>
      <c r="K442" s="138" t="s">
        <v>194</v>
      </c>
      <c r="L442" s="32"/>
      <c r="M442" s="143" t="s">
        <v>1</v>
      </c>
      <c r="N442" s="144" t="s">
        <v>41</v>
      </c>
      <c r="P442" s="145">
        <f>O442*H442</f>
        <v>0</v>
      </c>
      <c r="Q442" s="145">
        <v>3.9825E-4</v>
      </c>
      <c r="R442" s="145">
        <f>Q442*H442</f>
        <v>1.3520587500000002E-2</v>
      </c>
      <c r="S442" s="145">
        <v>0</v>
      </c>
      <c r="T442" s="146">
        <f>S442*H442</f>
        <v>0</v>
      </c>
      <c r="AR442" s="147" t="s">
        <v>274</v>
      </c>
      <c r="AT442" s="147" t="s">
        <v>180</v>
      </c>
      <c r="AU442" s="147" t="s">
        <v>85</v>
      </c>
      <c r="AY442" s="17" t="s">
        <v>178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83</v>
      </c>
      <c r="BK442" s="148">
        <f>ROUND(I442*H442,2)</f>
        <v>0</v>
      </c>
      <c r="BL442" s="17" t="s">
        <v>274</v>
      </c>
      <c r="BM442" s="147" t="s">
        <v>600</v>
      </c>
    </row>
    <row r="443" spans="2:65" s="12" customFormat="1" ht="11.25">
      <c r="B443" s="149"/>
      <c r="D443" s="150" t="s">
        <v>186</v>
      </c>
      <c r="E443" s="151" t="s">
        <v>1</v>
      </c>
      <c r="F443" s="152" t="s">
        <v>601</v>
      </c>
      <c r="H443" s="153">
        <v>33.950000000000003</v>
      </c>
      <c r="I443" s="154"/>
      <c r="L443" s="149"/>
      <c r="M443" s="155"/>
      <c r="T443" s="156"/>
      <c r="AT443" s="151" t="s">
        <v>186</v>
      </c>
      <c r="AU443" s="151" t="s">
        <v>85</v>
      </c>
      <c r="AV443" s="12" t="s">
        <v>85</v>
      </c>
      <c r="AW443" s="12" t="s">
        <v>32</v>
      </c>
      <c r="AX443" s="12" t="s">
        <v>83</v>
      </c>
      <c r="AY443" s="151" t="s">
        <v>178</v>
      </c>
    </row>
    <row r="444" spans="2:65" s="1" customFormat="1" ht="37.9" customHeight="1">
      <c r="B444" s="32"/>
      <c r="C444" s="177" t="s">
        <v>602</v>
      </c>
      <c r="D444" s="177" t="s">
        <v>232</v>
      </c>
      <c r="E444" s="178" t="s">
        <v>603</v>
      </c>
      <c r="F444" s="179" t="s">
        <v>604</v>
      </c>
      <c r="G444" s="180" t="s">
        <v>204</v>
      </c>
      <c r="H444" s="181">
        <v>39.569000000000003</v>
      </c>
      <c r="I444" s="182"/>
      <c r="J444" s="183">
        <f>ROUND(I444*H444,2)</f>
        <v>0</v>
      </c>
      <c r="K444" s="179" t="s">
        <v>194</v>
      </c>
      <c r="L444" s="184"/>
      <c r="M444" s="185" t="s">
        <v>1</v>
      </c>
      <c r="N444" s="186" t="s">
        <v>41</v>
      </c>
      <c r="P444" s="145">
        <f>O444*H444</f>
        <v>0</v>
      </c>
      <c r="Q444" s="145">
        <v>4.4999999999999997E-3</v>
      </c>
      <c r="R444" s="145">
        <f>Q444*H444</f>
        <v>0.17806050000000001</v>
      </c>
      <c r="S444" s="145">
        <v>0</v>
      </c>
      <c r="T444" s="146">
        <f>S444*H444</f>
        <v>0</v>
      </c>
      <c r="AR444" s="147" t="s">
        <v>377</v>
      </c>
      <c r="AT444" s="147" t="s">
        <v>232</v>
      </c>
      <c r="AU444" s="147" t="s">
        <v>85</v>
      </c>
      <c r="AY444" s="17" t="s">
        <v>178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83</v>
      </c>
      <c r="BK444" s="148">
        <f>ROUND(I444*H444,2)</f>
        <v>0</v>
      </c>
      <c r="BL444" s="17" t="s">
        <v>274</v>
      </c>
      <c r="BM444" s="147" t="s">
        <v>605</v>
      </c>
    </row>
    <row r="445" spans="2:65" s="12" customFormat="1" ht="11.25">
      <c r="B445" s="149"/>
      <c r="D445" s="150" t="s">
        <v>186</v>
      </c>
      <c r="F445" s="152" t="s">
        <v>606</v>
      </c>
      <c r="H445" s="153">
        <v>39.569000000000003</v>
      </c>
      <c r="I445" s="154"/>
      <c r="L445" s="149"/>
      <c r="M445" s="155"/>
      <c r="T445" s="156"/>
      <c r="AT445" s="151" t="s">
        <v>186</v>
      </c>
      <c r="AU445" s="151" t="s">
        <v>85</v>
      </c>
      <c r="AV445" s="12" t="s">
        <v>85</v>
      </c>
      <c r="AW445" s="12" t="s">
        <v>4</v>
      </c>
      <c r="AX445" s="12" t="s">
        <v>83</v>
      </c>
      <c r="AY445" s="151" t="s">
        <v>178</v>
      </c>
    </row>
    <row r="446" spans="2:65" s="1" customFormat="1" ht="16.5" customHeight="1">
      <c r="B446" s="32"/>
      <c r="C446" s="136" t="s">
        <v>607</v>
      </c>
      <c r="D446" s="136" t="s">
        <v>180</v>
      </c>
      <c r="E446" s="137" t="s">
        <v>608</v>
      </c>
      <c r="F446" s="138" t="s">
        <v>609</v>
      </c>
      <c r="G446" s="139" t="s">
        <v>204</v>
      </c>
      <c r="H446" s="140">
        <v>122.8</v>
      </c>
      <c r="I446" s="141"/>
      <c r="J446" s="142">
        <f>ROUND(I446*H446,2)</f>
        <v>0</v>
      </c>
      <c r="K446" s="138" t="s">
        <v>194</v>
      </c>
      <c r="L446" s="32"/>
      <c r="M446" s="143" t="s">
        <v>1</v>
      </c>
      <c r="N446" s="144" t="s">
        <v>41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274</v>
      </c>
      <c r="AT446" s="147" t="s">
        <v>180</v>
      </c>
      <c r="AU446" s="147" t="s">
        <v>85</v>
      </c>
      <c r="AY446" s="17" t="s">
        <v>178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83</v>
      </c>
      <c r="BK446" s="148">
        <f>ROUND(I446*H446,2)</f>
        <v>0</v>
      </c>
      <c r="BL446" s="17" t="s">
        <v>274</v>
      </c>
      <c r="BM446" s="147" t="s">
        <v>610</v>
      </c>
    </row>
    <row r="447" spans="2:65" s="12" customFormat="1" ht="11.25">
      <c r="B447" s="149"/>
      <c r="D447" s="150" t="s">
        <v>186</v>
      </c>
      <c r="E447" s="151" t="s">
        <v>1</v>
      </c>
      <c r="F447" s="152" t="s">
        <v>571</v>
      </c>
      <c r="H447" s="153">
        <v>70</v>
      </c>
      <c r="I447" s="154"/>
      <c r="L447" s="149"/>
      <c r="M447" s="155"/>
      <c r="T447" s="156"/>
      <c r="AT447" s="151" t="s">
        <v>186</v>
      </c>
      <c r="AU447" s="151" t="s">
        <v>85</v>
      </c>
      <c r="AV447" s="12" t="s">
        <v>85</v>
      </c>
      <c r="AW447" s="12" t="s">
        <v>32</v>
      </c>
      <c r="AX447" s="12" t="s">
        <v>76</v>
      </c>
      <c r="AY447" s="151" t="s">
        <v>178</v>
      </c>
    </row>
    <row r="448" spans="2:65" s="12" customFormat="1" ht="11.25">
      <c r="B448" s="149"/>
      <c r="D448" s="150" t="s">
        <v>186</v>
      </c>
      <c r="E448" s="151" t="s">
        <v>1</v>
      </c>
      <c r="F448" s="152" t="s">
        <v>572</v>
      </c>
      <c r="H448" s="153">
        <v>52.8</v>
      </c>
      <c r="I448" s="154"/>
      <c r="L448" s="149"/>
      <c r="M448" s="155"/>
      <c r="T448" s="156"/>
      <c r="AT448" s="151" t="s">
        <v>186</v>
      </c>
      <c r="AU448" s="151" t="s">
        <v>85</v>
      </c>
      <c r="AV448" s="12" t="s">
        <v>85</v>
      </c>
      <c r="AW448" s="12" t="s">
        <v>32</v>
      </c>
      <c r="AX448" s="12" t="s">
        <v>76</v>
      </c>
      <c r="AY448" s="151" t="s">
        <v>178</v>
      </c>
    </row>
    <row r="449" spans="2:65" s="14" customFormat="1" ht="11.25">
      <c r="B449" s="164"/>
      <c r="D449" s="150" t="s">
        <v>186</v>
      </c>
      <c r="E449" s="165" t="s">
        <v>1</v>
      </c>
      <c r="F449" s="166" t="s">
        <v>217</v>
      </c>
      <c r="H449" s="167">
        <v>122.8</v>
      </c>
      <c r="I449" s="168"/>
      <c r="L449" s="164"/>
      <c r="M449" s="169"/>
      <c r="T449" s="170"/>
      <c r="AT449" s="165" t="s">
        <v>186</v>
      </c>
      <c r="AU449" s="165" t="s">
        <v>85</v>
      </c>
      <c r="AV449" s="14" t="s">
        <v>184</v>
      </c>
      <c r="AW449" s="14" t="s">
        <v>32</v>
      </c>
      <c r="AX449" s="14" t="s">
        <v>83</v>
      </c>
      <c r="AY449" s="165" t="s">
        <v>178</v>
      </c>
    </row>
    <row r="450" spans="2:65" s="1" customFormat="1" ht="49.15" customHeight="1">
      <c r="B450" s="32"/>
      <c r="C450" s="177" t="s">
        <v>611</v>
      </c>
      <c r="D450" s="177" t="s">
        <v>232</v>
      </c>
      <c r="E450" s="178" t="s">
        <v>612</v>
      </c>
      <c r="F450" s="179" t="s">
        <v>613</v>
      </c>
      <c r="G450" s="180" t="s">
        <v>576</v>
      </c>
      <c r="H450" s="181">
        <v>198.93600000000001</v>
      </c>
      <c r="I450" s="182"/>
      <c r="J450" s="183">
        <f>ROUND(I450*H450,2)</f>
        <v>0</v>
      </c>
      <c r="K450" s="179" t="s">
        <v>1</v>
      </c>
      <c r="L450" s="184"/>
      <c r="M450" s="185" t="s">
        <v>1</v>
      </c>
      <c r="N450" s="186" t="s">
        <v>41</v>
      </c>
      <c r="P450" s="145">
        <f>O450*H450</f>
        <v>0</v>
      </c>
      <c r="Q450" s="145">
        <v>1E-3</v>
      </c>
      <c r="R450" s="145">
        <f>Q450*H450</f>
        <v>0.198936</v>
      </c>
      <c r="S450" s="145">
        <v>0</v>
      </c>
      <c r="T450" s="146">
        <f>S450*H450</f>
        <v>0</v>
      </c>
      <c r="AR450" s="147" t="s">
        <v>377</v>
      </c>
      <c r="AT450" s="147" t="s">
        <v>232</v>
      </c>
      <c r="AU450" s="147" t="s">
        <v>85</v>
      </c>
      <c r="AY450" s="17" t="s">
        <v>178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7" t="s">
        <v>83</v>
      </c>
      <c r="BK450" s="148">
        <f>ROUND(I450*H450,2)</f>
        <v>0</v>
      </c>
      <c r="BL450" s="17" t="s">
        <v>274</v>
      </c>
      <c r="BM450" s="147" t="s">
        <v>614</v>
      </c>
    </row>
    <row r="451" spans="2:65" s="12" customFormat="1" ht="11.25">
      <c r="B451" s="149"/>
      <c r="D451" s="150" t="s">
        <v>186</v>
      </c>
      <c r="F451" s="152" t="s">
        <v>615</v>
      </c>
      <c r="H451" s="153">
        <v>198.93600000000001</v>
      </c>
      <c r="I451" s="154"/>
      <c r="L451" s="149"/>
      <c r="M451" s="155"/>
      <c r="T451" s="156"/>
      <c r="AT451" s="151" t="s">
        <v>186</v>
      </c>
      <c r="AU451" s="151" t="s">
        <v>85</v>
      </c>
      <c r="AV451" s="12" t="s">
        <v>85</v>
      </c>
      <c r="AW451" s="12" t="s">
        <v>4</v>
      </c>
      <c r="AX451" s="12" t="s">
        <v>83</v>
      </c>
      <c r="AY451" s="151" t="s">
        <v>178</v>
      </c>
    </row>
    <row r="452" spans="2:65" s="1" customFormat="1" ht="24.2" customHeight="1">
      <c r="B452" s="32"/>
      <c r="C452" s="136" t="s">
        <v>616</v>
      </c>
      <c r="D452" s="136" t="s">
        <v>180</v>
      </c>
      <c r="E452" s="137" t="s">
        <v>617</v>
      </c>
      <c r="F452" s="138" t="s">
        <v>618</v>
      </c>
      <c r="G452" s="139" t="s">
        <v>204</v>
      </c>
      <c r="H452" s="140">
        <v>122.8</v>
      </c>
      <c r="I452" s="141"/>
      <c r="J452" s="142">
        <f>ROUND(I452*H452,2)</f>
        <v>0</v>
      </c>
      <c r="K452" s="138" t="s">
        <v>1</v>
      </c>
      <c r="L452" s="32"/>
      <c r="M452" s="143" t="s">
        <v>1</v>
      </c>
      <c r="N452" s="144" t="s">
        <v>41</v>
      </c>
      <c r="P452" s="145">
        <f>O452*H452</f>
        <v>0</v>
      </c>
      <c r="Q452" s="145">
        <v>0</v>
      </c>
      <c r="R452" s="145">
        <f>Q452*H452</f>
        <v>0</v>
      </c>
      <c r="S452" s="145">
        <v>0</v>
      </c>
      <c r="T452" s="146">
        <f>S452*H452</f>
        <v>0</v>
      </c>
      <c r="AR452" s="147" t="s">
        <v>274</v>
      </c>
      <c r="AT452" s="147" t="s">
        <v>180</v>
      </c>
      <c r="AU452" s="147" t="s">
        <v>85</v>
      </c>
      <c r="AY452" s="17" t="s">
        <v>178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83</v>
      </c>
      <c r="BK452" s="148">
        <f>ROUND(I452*H452,2)</f>
        <v>0</v>
      </c>
      <c r="BL452" s="17" t="s">
        <v>274</v>
      </c>
      <c r="BM452" s="147" t="s">
        <v>619</v>
      </c>
    </row>
    <row r="453" spans="2:65" s="12" customFormat="1" ht="11.25">
      <c r="B453" s="149"/>
      <c r="D453" s="150" t="s">
        <v>186</v>
      </c>
      <c r="E453" s="151" t="s">
        <v>1</v>
      </c>
      <c r="F453" s="152" t="s">
        <v>620</v>
      </c>
      <c r="H453" s="153">
        <v>122.8</v>
      </c>
      <c r="I453" s="154"/>
      <c r="L453" s="149"/>
      <c r="M453" s="155"/>
      <c r="T453" s="156"/>
      <c r="AT453" s="151" t="s">
        <v>186</v>
      </c>
      <c r="AU453" s="151" t="s">
        <v>85</v>
      </c>
      <c r="AV453" s="12" t="s">
        <v>85</v>
      </c>
      <c r="AW453" s="12" t="s">
        <v>32</v>
      </c>
      <c r="AX453" s="12" t="s">
        <v>83</v>
      </c>
      <c r="AY453" s="151" t="s">
        <v>178</v>
      </c>
    </row>
    <row r="454" spans="2:65" s="1" customFormat="1" ht="49.15" customHeight="1">
      <c r="B454" s="32"/>
      <c r="C454" s="177" t="s">
        <v>621</v>
      </c>
      <c r="D454" s="177" t="s">
        <v>232</v>
      </c>
      <c r="E454" s="178" t="s">
        <v>622</v>
      </c>
      <c r="F454" s="179" t="s">
        <v>623</v>
      </c>
      <c r="G454" s="180" t="s">
        <v>576</v>
      </c>
      <c r="H454" s="181">
        <v>1215.72</v>
      </c>
      <c r="I454" s="182"/>
      <c r="J454" s="183">
        <f>ROUND(I454*H454,2)</f>
        <v>0</v>
      </c>
      <c r="K454" s="179" t="s">
        <v>1</v>
      </c>
      <c r="L454" s="184"/>
      <c r="M454" s="185" t="s">
        <v>1</v>
      </c>
      <c r="N454" s="186" t="s">
        <v>41</v>
      </c>
      <c r="P454" s="145">
        <f>O454*H454</f>
        <v>0</v>
      </c>
      <c r="Q454" s="145">
        <v>1E-3</v>
      </c>
      <c r="R454" s="145">
        <f>Q454*H454</f>
        <v>1.2157200000000001</v>
      </c>
      <c r="S454" s="145">
        <v>0</v>
      </c>
      <c r="T454" s="146">
        <f>S454*H454</f>
        <v>0</v>
      </c>
      <c r="AR454" s="147" t="s">
        <v>377</v>
      </c>
      <c r="AT454" s="147" t="s">
        <v>232</v>
      </c>
      <c r="AU454" s="147" t="s">
        <v>85</v>
      </c>
      <c r="AY454" s="17" t="s">
        <v>178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83</v>
      </c>
      <c r="BK454" s="148">
        <f>ROUND(I454*H454,2)</f>
        <v>0</v>
      </c>
      <c r="BL454" s="17" t="s">
        <v>274</v>
      </c>
      <c r="BM454" s="147" t="s">
        <v>624</v>
      </c>
    </row>
    <row r="455" spans="2:65" s="12" customFormat="1" ht="11.25">
      <c r="B455" s="149"/>
      <c r="D455" s="150" t="s">
        <v>186</v>
      </c>
      <c r="F455" s="152" t="s">
        <v>625</v>
      </c>
      <c r="H455" s="153">
        <v>1215.72</v>
      </c>
      <c r="I455" s="154"/>
      <c r="L455" s="149"/>
      <c r="M455" s="155"/>
      <c r="T455" s="156"/>
      <c r="AT455" s="151" t="s">
        <v>186</v>
      </c>
      <c r="AU455" s="151" t="s">
        <v>85</v>
      </c>
      <c r="AV455" s="12" t="s">
        <v>85</v>
      </c>
      <c r="AW455" s="12" t="s">
        <v>4</v>
      </c>
      <c r="AX455" s="12" t="s">
        <v>83</v>
      </c>
      <c r="AY455" s="151" t="s">
        <v>178</v>
      </c>
    </row>
    <row r="456" spans="2:65" s="1" customFormat="1" ht="33" customHeight="1">
      <c r="B456" s="32"/>
      <c r="C456" s="136" t="s">
        <v>626</v>
      </c>
      <c r="D456" s="136" t="s">
        <v>180</v>
      </c>
      <c r="E456" s="137" t="s">
        <v>627</v>
      </c>
      <c r="F456" s="138" t="s">
        <v>628</v>
      </c>
      <c r="G456" s="139" t="s">
        <v>384</v>
      </c>
      <c r="H456" s="140">
        <v>2.5449999999999999</v>
      </c>
      <c r="I456" s="141"/>
      <c r="J456" s="142">
        <f>ROUND(I456*H456,2)</f>
        <v>0</v>
      </c>
      <c r="K456" s="138" t="s">
        <v>194</v>
      </c>
      <c r="L456" s="32"/>
      <c r="M456" s="143" t="s">
        <v>1</v>
      </c>
      <c r="N456" s="144" t="s">
        <v>41</v>
      </c>
      <c r="P456" s="145">
        <f>O456*H456</f>
        <v>0</v>
      </c>
      <c r="Q456" s="145">
        <v>0</v>
      </c>
      <c r="R456" s="145">
        <f>Q456*H456</f>
        <v>0</v>
      </c>
      <c r="S456" s="145">
        <v>0</v>
      </c>
      <c r="T456" s="146">
        <f>S456*H456</f>
        <v>0</v>
      </c>
      <c r="AR456" s="147" t="s">
        <v>274</v>
      </c>
      <c r="AT456" s="147" t="s">
        <v>180</v>
      </c>
      <c r="AU456" s="147" t="s">
        <v>85</v>
      </c>
      <c r="AY456" s="17" t="s">
        <v>178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83</v>
      </c>
      <c r="BK456" s="148">
        <f>ROUND(I456*H456,2)</f>
        <v>0</v>
      </c>
      <c r="BL456" s="17" t="s">
        <v>274</v>
      </c>
      <c r="BM456" s="147" t="s">
        <v>629</v>
      </c>
    </row>
    <row r="457" spans="2:65" s="11" customFormat="1" ht="22.9" customHeight="1">
      <c r="B457" s="124"/>
      <c r="D457" s="125" t="s">
        <v>75</v>
      </c>
      <c r="E457" s="134" t="s">
        <v>630</v>
      </c>
      <c r="F457" s="134" t="s">
        <v>631</v>
      </c>
      <c r="I457" s="127"/>
      <c r="J457" s="135">
        <f>BK457</f>
        <v>0</v>
      </c>
      <c r="L457" s="124"/>
      <c r="M457" s="129"/>
      <c r="P457" s="130">
        <f>SUM(P458:P476)</f>
        <v>0</v>
      </c>
      <c r="R457" s="130">
        <f>SUM(R458:R476)</f>
        <v>1.0065512999999999</v>
      </c>
      <c r="T457" s="131">
        <f>SUM(T458:T476)</f>
        <v>0</v>
      </c>
      <c r="AR457" s="125" t="s">
        <v>85</v>
      </c>
      <c r="AT457" s="132" t="s">
        <v>75</v>
      </c>
      <c r="AU457" s="132" t="s">
        <v>83</v>
      </c>
      <c r="AY457" s="125" t="s">
        <v>178</v>
      </c>
      <c r="BK457" s="133">
        <f>SUM(BK458:BK476)</f>
        <v>0</v>
      </c>
    </row>
    <row r="458" spans="2:65" s="1" customFormat="1" ht="24.2" customHeight="1">
      <c r="B458" s="32"/>
      <c r="C458" s="136" t="s">
        <v>632</v>
      </c>
      <c r="D458" s="136" t="s">
        <v>180</v>
      </c>
      <c r="E458" s="137" t="s">
        <v>633</v>
      </c>
      <c r="F458" s="138" t="s">
        <v>634</v>
      </c>
      <c r="G458" s="139" t="s">
        <v>204</v>
      </c>
      <c r="H458" s="140">
        <v>91.66</v>
      </c>
      <c r="I458" s="141"/>
      <c r="J458" s="142">
        <f>ROUND(I458*H458,2)</f>
        <v>0</v>
      </c>
      <c r="K458" s="138" t="s">
        <v>194</v>
      </c>
      <c r="L458" s="32"/>
      <c r="M458" s="143" t="s">
        <v>1</v>
      </c>
      <c r="N458" s="144" t="s">
        <v>41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274</v>
      </c>
      <c r="AT458" s="147" t="s">
        <v>180</v>
      </c>
      <c r="AU458" s="147" t="s">
        <v>85</v>
      </c>
      <c r="AY458" s="17" t="s">
        <v>178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83</v>
      </c>
      <c r="BK458" s="148">
        <f>ROUND(I458*H458,2)</f>
        <v>0</v>
      </c>
      <c r="BL458" s="17" t="s">
        <v>274</v>
      </c>
      <c r="BM458" s="147" t="s">
        <v>635</v>
      </c>
    </row>
    <row r="459" spans="2:65" s="12" customFormat="1" ht="11.25">
      <c r="B459" s="149"/>
      <c r="D459" s="150" t="s">
        <v>186</v>
      </c>
      <c r="E459" s="151" t="s">
        <v>1</v>
      </c>
      <c r="F459" s="152" t="s">
        <v>636</v>
      </c>
      <c r="H459" s="153">
        <v>58.47</v>
      </c>
      <c r="I459" s="154"/>
      <c r="L459" s="149"/>
      <c r="M459" s="155"/>
      <c r="T459" s="156"/>
      <c r="AT459" s="151" t="s">
        <v>186</v>
      </c>
      <c r="AU459" s="151" t="s">
        <v>85</v>
      </c>
      <c r="AV459" s="12" t="s">
        <v>85</v>
      </c>
      <c r="AW459" s="12" t="s">
        <v>32</v>
      </c>
      <c r="AX459" s="12" t="s">
        <v>76</v>
      </c>
      <c r="AY459" s="151" t="s">
        <v>178</v>
      </c>
    </row>
    <row r="460" spans="2:65" s="12" customFormat="1" ht="11.25">
      <c r="B460" s="149"/>
      <c r="D460" s="150" t="s">
        <v>186</v>
      </c>
      <c r="E460" s="151" t="s">
        <v>1</v>
      </c>
      <c r="F460" s="152" t="s">
        <v>637</v>
      </c>
      <c r="H460" s="153">
        <v>33.19</v>
      </c>
      <c r="I460" s="154"/>
      <c r="L460" s="149"/>
      <c r="M460" s="155"/>
      <c r="T460" s="156"/>
      <c r="AT460" s="151" t="s">
        <v>186</v>
      </c>
      <c r="AU460" s="151" t="s">
        <v>85</v>
      </c>
      <c r="AV460" s="12" t="s">
        <v>85</v>
      </c>
      <c r="AW460" s="12" t="s">
        <v>32</v>
      </c>
      <c r="AX460" s="12" t="s">
        <v>76</v>
      </c>
      <c r="AY460" s="151" t="s">
        <v>178</v>
      </c>
    </row>
    <row r="461" spans="2:65" s="14" customFormat="1" ht="11.25">
      <c r="B461" s="164"/>
      <c r="D461" s="150" t="s">
        <v>186</v>
      </c>
      <c r="E461" s="165" t="s">
        <v>1</v>
      </c>
      <c r="F461" s="166" t="s">
        <v>217</v>
      </c>
      <c r="H461" s="167">
        <v>91.66</v>
      </c>
      <c r="I461" s="168"/>
      <c r="L461" s="164"/>
      <c r="M461" s="169"/>
      <c r="T461" s="170"/>
      <c r="AT461" s="165" t="s">
        <v>186</v>
      </c>
      <c r="AU461" s="165" t="s">
        <v>85</v>
      </c>
      <c r="AV461" s="14" t="s">
        <v>184</v>
      </c>
      <c r="AW461" s="14" t="s">
        <v>32</v>
      </c>
      <c r="AX461" s="14" t="s">
        <v>83</v>
      </c>
      <c r="AY461" s="165" t="s">
        <v>178</v>
      </c>
    </row>
    <row r="462" spans="2:65" s="1" customFormat="1" ht="16.5" customHeight="1">
      <c r="B462" s="32"/>
      <c r="C462" s="177" t="s">
        <v>638</v>
      </c>
      <c r="D462" s="177" t="s">
        <v>232</v>
      </c>
      <c r="E462" s="178" t="s">
        <v>563</v>
      </c>
      <c r="F462" s="179" t="s">
        <v>564</v>
      </c>
      <c r="G462" s="180" t="s">
        <v>384</v>
      </c>
      <c r="H462" s="181">
        <v>2.9000000000000001E-2</v>
      </c>
      <c r="I462" s="182"/>
      <c r="J462" s="183">
        <f>ROUND(I462*H462,2)</f>
        <v>0</v>
      </c>
      <c r="K462" s="179" t="s">
        <v>194</v>
      </c>
      <c r="L462" s="184"/>
      <c r="M462" s="185" t="s">
        <v>1</v>
      </c>
      <c r="N462" s="186" t="s">
        <v>41</v>
      </c>
      <c r="P462" s="145">
        <f>O462*H462</f>
        <v>0</v>
      </c>
      <c r="Q462" s="145">
        <v>1</v>
      </c>
      <c r="R462" s="145">
        <f>Q462*H462</f>
        <v>2.9000000000000001E-2</v>
      </c>
      <c r="S462" s="145">
        <v>0</v>
      </c>
      <c r="T462" s="146">
        <f>S462*H462</f>
        <v>0</v>
      </c>
      <c r="AR462" s="147" t="s">
        <v>377</v>
      </c>
      <c r="AT462" s="147" t="s">
        <v>232</v>
      </c>
      <c r="AU462" s="147" t="s">
        <v>85</v>
      </c>
      <c r="AY462" s="17" t="s">
        <v>178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83</v>
      </c>
      <c r="BK462" s="148">
        <f>ROUND(I462*H462,2)</f>
        <v>0</v>
      </c>
      <c r="BL462" s="17" t="s">
        <v>274</v>
      </c>
      <c r="BM462" s="147" t="s">
        <v>639</v>
      </c>
    </row>
    <row r="463" spans="2:65" s="1" customFormat="1" ht="19.5">
      <c r="B463" s="32"/>
      <c r="D463" s="150" t="s">
        <v>640</v>
      </c>
      <c r="F463" s="187" t="s">
        <v>641</v>
      </c>
      <c r="I463" s="188"/>
      <c r="L463" s="32"/>
      <c r="M463" s="189"/>
      <c r="T463" s="56"/>
      <c r="AT463" s="17" t="s">
        <v>640</v>
      </c>
      <c r="AU463" s="17" t="s">
        <v>85</v>
      </c>
    </row>
    <row r="464" spans="2:65" s="12" customFormat="1" ht="11.25">
      <c r="B464" s="149"/>
      <c r="D464" s="150" t="s">
        <v>186</v>
      </c>
      <c r="F464" s="152" t="s">
        <v>642</v>
      </c>
      <c r="H464" s="153">
        <v>2.9000000000000001E-2</v>
      </c>
      <c r="I464" s="154"/>
      <c r="L464" s="149"/>
      <c r="M464" s="155"/>
      <c r="T464" s="156"/>
      <c r="AT464" s="151" t="s">
        <v>186</v>
      </c>
      <c r="AU464" s="151" t="s">
        <v>85</v>
      </c>
      <c r="AV464" s="12" t="s">
        <v>85</v>
      </c>
      <c r="AW464" s="12" t="s">
        <v>4</v>
      </c>
      <c r="AX464" s="12" t="s">
        <v>83</v>
      </c>
      <c r="AY464" s="151" t="s">
        <v>178</v>
      </c>
    </row>
    <row r="465" spans="2:65" s="1" customFormat="1" ht="24.2" customHeight="1">
      <c r="B465" s="32"/>
      <c r="C465" s="136" t="s">
        <v>643</v>
      </c>
      <c r="D465" s="136" t="s">
        <v>180</v>
      </c>
      <c r="E465" s="137" t="s">
        <v>644</v>
      </c>
      <c r="F465" s="138" t="s">
        <v>645</v>
      </c>
      <c r="G465" s="139" t="s">
        <v>204</v>
      </c>
      <c r="H465" s="140">
        <v>91.66</v>
      </c>
      <c r="I465" s="141"/>
      <c r="J465" s="142">
        <f>ROUND(I465*H465,2)</f>
        <v>0</v>
      </c>
      <c r="K465" s="138" t="s">
        <v>194</v>
      </c>
      <c r="L465" s="32"/>
      <c r="M465" s="143" t="s">
        <v>1</v>
      </c>
      <c r="N465" s="144" t="s">
        <v>41</v>
      </c>
      <c r="P465" s="145">
        <f>O465*H465</f>
        <v>0</v>
      </c>
      <c r="Q465" s="145">
        <v>8.8000000000000003E-4</v>
      </c>
      <c r="R465" s="145">
        <f>Q465*H465</f>
        <v>8.0660800000000005E-2</v>
      </c>
      <c r="S465" s="145">
        <v>0</v>
      </c>
      <c r="T465" s="146">
        <f>S465*H465</f>
        <v>0</v>
      </c>
      <c r="AR465" s="147" t="s">
        <v>274</v>
      </c>
      <c r="AT465" s="147" t="s">
        <v>180</v>
      </c>
      <c r="AU465" s="147" t="s">
        <v>85</v>
      </c>
      <c r="AY465" s="17" t="s">
        <v>178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7" t="s">
        <v>83</v>
      </c>
      <c r="BK465" s="148">
        <f>ROUND(I465*H465,2)</f>
        <v>0</v>
      </c>
      <c r="BL465" s="17" t="s">
        <v>274</v>
      </c>
      <c r="BM465" s="147" t="s">
        <v>646</v>
      </c>
    </row>
    <row r="466" spans="2:65" s="1" customFormat="1" ht="49.15" customHeight="1">
      <c r="B466" s="32"/>
      <c r="C466" s="177" t="s">
        <v>647</v>
      </c>
      <c r="D466" s="177" t="s">
        <v>232</v>
      </c>
      <c r="E466" s="178" t="s">
        <v>648</v>
      </c>
      <c r="F466" s="179" t="s">
        <v>649</v>
      </c>
      <c r="G466" s="180" t="s">
        <v>204</v>
      </c>
      <c r="H466" s="181">
        <v>106.83</v>
      </c>
      <c r="I466" s="182"/>
      <c r="J466" s="183">
        <f>ROUND(I466*H466,2)</f>
        <v>0</v>
      </c>
      <c r="K466" s="179" t="s">
        <v>194</v>
      </c>
      <c r="L466" s="184"/>
      <c r="M466" s="185" t="s">
        <v>1</v>
      </c>
      <c r="N466" s="186" t="s">
        <v>41</v>
      </c>
      <c r="P466" s="145">
        <f>O466*H466</f>
        <v>0</v>
      </c>
      <c r="Q466" s="145">
        <v>5.4000000000000003E-3</v>
      </c>
      <c r="R466" s="145">
        <f>Q466*H466</f>
        <v>0.57688200000000001</v>
      </c>
      <c r="S466" s="145">
        <v>0</v>
      </c>
      <c r="T466" s="146">
        <f>S466*H466</f>
        <v>0</v>
      </c>
      <c r="AR466" s="147" t="s">
        <v>377</v>
      </c>
      <c r="AT466" s="147" t="s">
        <v>232</v>
      </c>
      <c r="AU466" s="147" t="s">
        <v>85</v>
      </c>
      <c r="AY466" s="17" t="s">
        <v>178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83</v>
      </c>
      <c r="BK466" s="148">
        <f>ROUND(I466*H466,2)</f>
        <v>0</v>
      </c>
      <c r="BL466" s="17" t="s">
        <v>274</v>
      </c>
      <c r="BM466" s="147" t="s">
        <v>650</v>
      </c>
    </row>
    <row r="467" spans="2:65" s="12" customFormat="1" ht="11.25">
      <c r="B467" s="149"/>
      <c r="D467" s="150" t="s">
        <v>186</v>
      </c>
      <c r="F467" s="152" t="s">
        <v>651</v>
      </c>
      <c r="H467" s="153">
        <v>106.83</v>
      </c>
      <c r="I467" s="154"/>
      <c r="L467" s="149"/>
      <c r="M467" s="155"/>
      <c r="T467" s="156"/>
      <c r="AT467" s="151" t="s">
        <v>186</v>
      </c>
      <c r="AU467" s="151" t="s">
        <v>85</v>
      </c>
      <c r="AV467" s="12" t="s">
        <v>85</v>
      </c>
      <c r="AW467" s="12" t="s">
        <v>4</v>
      </c>
      <c r="AX467" s="12" t="s">
        <v>83</v>
      </c>
      <c r="AY467" s="151" t="s">
        <v>178</v>
      </c>
    </row>
    <row r="468" spans="2:65" s="1" customFormat="1" ht="37.9" customHeight="1">
      <c r="B468" s="32"/>
      <c r="C468" s="136" t="s">
        <v>652</v>
      </c>
      <c r="D468" s="136" t="s">
        <v>180</v>
      </c>
      <c r="E468" s="137" t="s">
        <v>653</v>
      </c>
      <c r="F468" s="138" t="s">
        <v>654</v>
      </c>
      <c r="G468" s="139" t="s">
        <v>204</v>
      </c>
      <c r="H468" s="140">
        <v>91.66</v>
      </c>
      <c r="I468" s="141"/>
      <c r="J468" s="142">
        <f>ROUND(I468*H468,2)</f>
        <v>0</v>
      </c>
      <c r="K468" s="138" t="s">
        <v>194</v>
      </c>
      <c r="L468" s="32"/>
      <c r="M468" s="143" t="s">
        <v>1</v>
      </c>
      <c r="N468" s="144" t="s">
        <v>41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274</v>
      </c>
      <c r="AT468" s="147" t="s">
        <v>180</v>
      </c>
      <c r="AU468" s="147" t="s">
        <v>85</v>
      </c>
      <c r="AY468" s="17" t="s">
        <v>178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83</v>
      </c>
      <c r="BK468" s="148">
        <f>ROUND(I468*H468,2)</f>
        <v>0</v>
      </c>
      <c r="BL468" s="17" t="s">
        <v>274</v>
      </c>
      <c r="BM468" s="147" t="s">
        <v>655</v>
      </c>
    </row>
    <row r="469" spans="2:65" s="12" customFormat="1" ht="11.25">
      <c r="B469" s="149"/>
      <c r="D469" s="150" t="s">
        <v>186</v>
      </c>
      <c r="E469" s="151" t="s">
        <v>1</v>
      </c>
      <c r="F469" s="152" t="s">
        <v>636</v>
      </c>
      <c r="H469" s="153">
        <v>58.47</v>
      </c>
      <c r="I469" s="154"/>
      <c r="L469" s="149"/>
      <c r="M469" s="155"/>
      <c r="T469" s="156"/>
      <c r="AT469" s="151" t="s">
        <v>186</v>
      </c>
      <c r="AU469" s="151" t="s">
        <v>85</v>
      </c>
      <c r="AV469" s="12" t="s">
        <v>85</v>
      </c>
      <c r="AW469" s="12" t="s">
        <v>32</v>
      </c>
      <c r="AX469" s="12" t="s">
        <v>76</v>
      </c>
      <c r="AY469" s="151" t="s">
        <v>178</v>
      </c>
    </row>
    <row r="470" spans="2:65" s="12" customFormat="1" ht="11.25">
      <c r="B470" s="149"/>
      <c r="D470" s="150" t="s">
        <v>186</v>
      </c>
      <c r="E470" s="151" t="s">
        <v>1</v>
      </c>
      <c r="F470" s="152" t="s">
        <v>637</v>
      </c>
      <c r="H470" s="153">
        <v>33.19</v>
      </c>
      <c r="I470" s="154"/>
      <c r="L470" s="149"/>
      <c r="M470" s="155"/>
      <c r="T470" s="156"/>
      <c r="AT470" s="151" t="s">
        <v>186</v>
      </c>
      <c r="AU470" s="151" t="s">
        <v>85</v>
      </c>
      <c r="AV470" s="12" t="s">
        <v>85</v>
      </c>
      <c r="AW470" s="12" t="s">
        <v>32</v>
      </c>
      <c r="AX470" s="12" t="s">
        <v>76</v>
      </c>
      <c r="AY470" s="151" t="s">
        <v>178</v>
      </c>
    </row>
    <row r="471" spans="2:65" s="14" customFormat="1" ht="11.25">
      <c r="B471" s="164"/>
      <c r="D471" s="150" t="s">
        <v>186</v>
      </c>
      <c r="E471" s="165" t="s">
        <v>1</v>
      </c>
      <c r="F471" s="166" t="s">
        <v>217</v>
      </c>
      <c r="H471" s="167">
        <v>91.66</v>
      </c>
      <c r="I471" s="168"/>
      <c r="L471" s="164"/>
      <c r="M471" s="169"/>
      <c r="T471" s="170"/>
      <c r="AT471" s="165" t="s">
        <v>186</v>
      </c>
      <c r="AU471" s="165" t="s">
        <v>85</v>
      </c>
      <c r="AV471" s="14" t="s">
        <v>184</v>
      </c>
      <c r="AW471" s="14" t="s">
        <v>32</v>
      </c>
      <c r="AX471" s="14" t="s">
        <v>83</v>
      </c>
      <c r="AY471" s="165" t="s">
        <v>178</v>
      </c>
    </row>
    <row r="472" spans="2:65" s="1" customFormat="1" ht="33" customHeight="1">
      <c r="B472" s="32"/>
      <c r="C472" s="177" t="s">
        <v>656</v>
      </c>
      <c r="D472" s="177" t="s">
        <v>232</v>
      </c>
      <c r="E472" s="178" t="s">
        <v>657</v>
      </c>
      <c r="F472" s="179" t="s">
        <v>658</v>
      </c>
      <c r="G472" s="180" t="s">
        <v>204</v>
      </c>
      <c r="H472" s="181">
        <v>106.83</v>
      </c>
      <c r="I472" s="182"/>
      <c r="J472" s="183">
        <f>ROUND(I472*H472,2)</f>
        <v>0</v>
      </c>
      <c r="K472" s="179" t="s">
        <v>194</v>
      </c>
      <c r="L472" s="184"/>
      <c r="M472" s="185" t="s">
        <v>1</v>
      </c>
      <c r="N472" s="186" t="s">
        <v>41</v>
      </c>
      <c r="P472" s="145">
        <f>O472*H472</f>
        <v>0</v>
      </c>
      <c r="Q472" s="145">
        <v>2.5000000000000001E-3</v>
      </c>
      <c r="R472" s="145">
        <f>Q472*H472</f>
        <v>0.26707500000000001</v>
      </c>
      <c r="S472" s="145">
        <v>0</v>
      </c>
      <c r="T472" s="146">
        <f>S472*H472</f>
        <v>0</v>
      </c>
      <c r="AR472" s="147" t="s">
        <v>377</v>
      </c>
      <c r="AT472" s="147" t="s">
        <v>232</v>
      </c>
      <c r="AU472" s="147" t="s">
        <v>85</v>
      </c>
      <c r="AY472" s="17" t="s">
        <v>178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83</v>
      </c>
      <c r="BK472" s="148">
        <f>ROUND(I472*H472,2)</f>
        <v>0</v>
      </c>
      <c r="BL472" s="17" t="s">
        <v>274</v>
      </c>
      <c r="BM472" s="147" t="s">
        <v>659</v>
      </c>
    </row>
    <row r="473" spans="2:65" s="1" customFormat="1" ht="24.2" customHeight="1">
      <c r="B473" s="32"/>
      <c r="C473" s="136" t="s">
        <v>660</v>
      </c>
      <c r="D473" s="136" t="s">
        <v>180</v>
      </c>
      <c r="E473" s="137" t="s">
        <v>661</v>
      </c>
      <c r="F473" s="138" t="s">
        <v>662</v>
      </c>
      <c r="G473" s="139" t="s">
        <v>204</v>
      </c>
      <c r="H473" s="140">
        <v>91.66</v>
      </c>
      <c r="I473" s="141"/>
      <c r="J473" s="142">
        <f>ROUND(I473*H473,2)</f>
        <v>0</v>
      </c>
      <c r="K473" s="138" t="s">
        <v>194</v>
      </c>
      <c r="L473" s="32"/>
      <c r="M473" s="143" t="s">
        <v>1</v>
      </c>
      <c r="N473" s="144" t="s">
        <v>41</v>
      </c>
      <c r="P473" s="145">
        <f>O473*H473</f>
        <v>0</v>
      </c>
      <c r="Q473" s="145">
        <v>0</v>
      </c>
      <c r="R473" s="145">
        <f>Q473*H473</f>
        <v>0</v>
      </c>
      <c r="S473" s="145">
        <v>0</v>
      </c>
      <c r="T473" s="146">
        <f>S473*H473</f>
        <v>0</v>
      </c>
      <c r="AR473" s="147" t="s">
        <v>274</v>
      </c>
      <c r="AT473" s="147" t="s">
        <v>180</v>
      </c>
      <c r="AU473" s="147" t="s">
        <v>85</v>
      </c>
      <c r="AY473" s="17" t="s">
        <v>178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7" t="s">
        <v>83</v>
      </c>
      <c r="BK473" s="148">
        <f>ROUND(I473*H473,2)</f>
        <v>0</v>
      </c>
      <c r="BL473" s="17" t="s">
        <v>274</v>
      </c>
      <c r="BM473" s="147" t="s">
        <v>663</v>
      </c>
    </row>
    <row r="474" spans="2:65" s="1" customFormat="1" ht="16.5" customHeight="1">
      <c r="B474" s="32"/>
      <c r="C474" s="177" t="s">
        <v>664</v>
      </c>
      <c r="D474" s="177" t="s">
        <v>232</v>
      </c>
      <c r="E474" s="178" t="s">
        <v>665</v>
      </c>
      <c r="F474" s="179" t="s">
        <v>666</v>
      </c>
      <c r="G474" s="180" t="s">
        <v>204</v>
      </c>
      <c r="H474" s="181">
        <v>105.867</v>
      </c>
      <c r="I474" s="182"/>
      <c r="J474" s="183">
        <f>ROUND(I474*H474,2)</f>
        <v>0</v>
      </c>
      <c r="K474" s="179" t="s">
        <v>194</v>
      </c>
      <c r="L474" s="184"/>
      <c r="M474" s="185" t="s">
        <v>1</v>
      </c>
      <c r="N474" s="186" t="s">
        <v>41</v>
      </c>
      <c r="P474" s="145">
        <f>O474*H474</f>
        <v>0</v>
      </c>
      <c r="Q474" s="145">
        <v>5.0000000000000001E-4</v>
      </c>
      <c r="R474" s="145">
        <f>Q474*H474</f>
        <v>5.2933500000000001E-2</v>
      </c>
      <c r="S474" s="145">
        <v>0</v>
      </c>
      <c r="T474" s="146">
        <f>S474*H474</f>
        <v>0</v>
      </c>
      <c r="AR474" s="147" t="s">
        <v>377</v>
      </c>
      <c r="AT474" s="147" t="s">
        <v>232</v>
      </c>
      <c r="AU474" s="147" t="s">
        <v>85</v>
      </c>
      <c r="AY474" s="17" t="s">
        <v>178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83</v>
      </c>
      <c r="BK474" s="148">
        <f>ROUND(I474*H474,2)</f>
        <v>0</v>
      </c>
      <c r="BL474" s="17" t="s">
        <v>274</v>
      </c>
      <c r="BM474" s="147" t="s">
        <v>667</v>
      </c>
    </row>
    <row r="475" spans="2:65" s="12" customFormat="1" ht="11.25">
      <c r="B475" s="149"/>
      <c r="D475" s="150" t="s">
        <v>186</v>
      </c>
      <c r="F475" s="152" t="s">
        <v>668</v>
      </c>
      <c r="H475" s="153">
        <v>105.867</v>
      </c>
      <c r="I475" s="154"/>
      <c r="L475" s="149"/>
      <c r="M475" s="155"/>
      <c r="T475" s="156"/>
      <c r="AT475" s="151" t="s">
        <v>186</v>
      </c>
      <c r="AU475" s="151" t="s">
        <v>85</v>
      </c>
      <c r="AV475" s="12" t="s">
        <v>85</v>
      </c>
      <c r="AW475" s="12" t="s">
        <v>4</v>
      </c>
      <c r="AX475" s="12" t="s">
        <v>83</v>
      </c>
      <c r="AY475" s="151" t="s">
        <v>178</v>
      </c>
    </row>
    <row r="476" spans="2:65" s="1" customFormat="1" ht="24.2" customHeight="1">
      <c r="B476" s="32"/>
      <c r="C476" s="136" t="s">
        <v>669</v>
      </c>
      <c r="D476" s="136" t="s">
        <v>180</v>
      </c>
      <c r="E476" s="137" t="s">
        <v>670</v>
      </c>
      <c r="F476" s="138" t="s">
        <v>671</v>
      </c>
      <c r="G476" s="139" t="s">
        <v>384</v>
      </c>
      <c r="H476" s="140">
        <v>1.0069999999999999</v>
      </c>
      <c r="I476" s="141"/>
      <c r="J476" s="142">
        <f>ROUND(I476*H476,2)</f>
        <v>0</v>
      </c>
      <c r="K476" s="138" t="s">
        <v>194</v>
      </c>
      <c r="L476" s="32"/>
      <c r="M476" s="143" t="s">
        <v>1</v>
      </c>
      <c r="N476" s="144" t="s">
        <v>41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274</v>
      </c>
      <c r="AT476" s="147" t="s">
        <v>180</v>
      </c>
      <c r="AU476" s="147" t="s">
        <v>85</v>
      </c>
      <c r="AY476" s="17" t="s">
        <v>178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83</v>
      </c>
      <c r="BK476" s="148">
        <f>ROUND(I476*H476,2)</f>
        <v>0</v>
      </c>
      <c r="BL476" s="17" t="s">
        <v>274</v>
      </c>
      <c r="BM476" s="147" t="s">
        <v>672</v>
      </c>
    </row>
    <row r="477" spans="2:65" s="11" customFormat="1" ht="22.9" customHeight="1">
      <c r="B477" s="124"/>
      <c r="D477" s="125" t="s">
        <v>75</v>
      </c>
      <c r="E477" s="134" t="s">
        <v>673</v>
      </c>
      <c r="F477" s="134" t="s">
        <v>674</v>
      </c>
      <c r="I477" s="127"/>
      <c r="J477" s="135">
        <f>BK477</f>
        <v>0</v>
      </c>
      <c r="L477" s="124"/>
      <c r="M477" s="129"/>
      <c r="P477" s="130">
        <f>SUM(P478:P520)</f>
        <v>0</v>
      </c>
      <c r="R477" s="130">
        <f>SUM(R478:R520)</f>
        <v>3.5223777712</v>
      </c>
      <c r="T477" s="131">
        <f>SUM(T478:T520)</f>
        <v>1.4028000000000001E-2</v>
      </c>
      <c r="AR477" s="125" t="s">
        <v>85</v>
      </c>
      <c r="AT477" s="132" t="s">
        <v>75</v>
      </c>
      <c r="AU477" s="132" t="s">
        <v>83</v>
      </c>
      <c r="AY477" s="125" t="s">
        <v>178</v>
      </c>
      <c r="BK477" s="133">
        <f>SUM(BK478:BK520)</f>
        <v>0</v>
      </c>
    </row>
    <row r="478" spans="2:65" s="1" customFormat="1" ht="24.2" customHeight="1">
      <c r="B478" s="32"/>
      <c r="C478" s="136" t="s">
        <v>675</v>
      </c>
      <c r="D478" s="136" t="s">
        <v>180</v>
      </c>
      <c r="E478" s="137" t="s">
        <v>676</v>
      </c>
      <c r="F478" s="138" t="s">
        <v>677</v>
      </c>
      <c r="G478" s="139" t="s">
        <v>204</v>
      </c>
      <c r="H478" s="140">
        <v>33.4</v>
      </c>
      <c r="I478" s="141"/>
      <c r="J478" s="142">
        <f>ROUND(I478*H478,2)</f>
        <v>0</v>
      </c>
      <c r="K478" s="138" t="s">
        <v>194</v>
      </c>
      <c r="L478" s="32"/>
      <c r="M478" s="143" t="s">
        <v>1</v>
      </c>
      <c r="N478" s="144" t="s">
        <v>41</v>
      </c>
      <c r="P478" s="145">
        <f>O478*H478</f>
        <v>0</v>
      </c>
      <c r="Q478" s="145">
        <v>0</v>
      </c>
      <c r="R478" s="145">
        <f>Q478*H478</f>
        <v>0</v>
      </c>
      <c r="S478" s="145">
        <v>4.2000000000000002E-4</v>
      </c>
      <c r="T478" s="146">
        <f>S478*H478</f>
        <v>1.4028000000000001E-2</v>
      </c>
      <c r="AR478" s="147" t="s">
        <v>274</v>
      </c>
      <c r="AT478" s="147" t="s">
        <v>180</v>
      </c>
      <c r="AU478" s="147" t="s">
        <v>85</v>
      </c>
      <c r="AY478" s="17" t="s">
        <v>178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7" t="s">
        <v>83</v>
      </c>
      <c r="BK478" s="148">
        <f>ROUND(I478*H478,2)</f>
        <v>0</v>
      </c>
      <c r="BL478" s="17" t="s">
        <v>274</v>
      </c>
      <c r="BM478" s="147" t="s">
        <v>678</v>
      </c>
    </row>
    <row r="479" spans="2:65" s="12" customFormat="1" ht="11.25">
      <c r="B479" s="149"/>
      <c r="D479" s="150" t="s">
        <v>186</v>
      </c>
      <c r="E479" s="151" t="s">
        <v>1</v>
      </c>
      <c r="F479" s="152" t="s">
        <v>679</v>
      </c>
      <c r="H479" s="153">
        <v>16.420000000000002</v>
      </c>
      <c r="I479" s="154"/>
      <c r="L479" s="149"/>
      <c r="M479" s="155"/>
      <c r="T479" s="156"/>
      <c r="AT479" s="151" t="s">
        <v>186</v>
      </c>
      <c r="AU479" s="151" t="s">
        <v>85</v>
      </c>
      <c r="AV479" s="12" t="s">
        <v>85</v>
      </c>
      <c r="AW479" s="12" t="s">
        <v>32</v>
      </c>
      <c r="AX479" s="12" t="s">
        <v>76</v>
      </c>
      <c r="AY479" s="151" t="s">
        <v>178</v>
      </c>
    </row>
    <row r="480" spans="2:65" s="12" customFormat="1" ht="11.25">
      <c r="B480" s="149"/>
      <c r="D480" s="150" t="s">
        <v>186</v>
      </c>
      <c r="E480" s="151" t="s">
        <v>1</v>
      </c>
      <c r="F480" s="152" t="s">
        <v>394</v>
      </c>
      <c r="H480" s="153">
        <v>16.98</v>
      </c>
      <c r="I480" s="154"/>
      <c r="L480" s="149"/>
      <c r="M480" s="155"/>
      <c r="T480" s="156"/>
      <c r="AT480" s="151" t="s">
        <v>186</v>
      </c>
      <c r="AU480" s="151" t="s">
        <v>85</v>
      </c>
      <c r="AV480" s="12" t="s">
        <v>85</v>
      </c>
      <c r="AW480" s="12" t="s">
        <v>32</v>
      </c>
      <c r="AX480" s="12" t="s">
        <v>76</v>
      </c>
      <c r="AY480" s="151" t="s">
        <v>178</v>
      </c>
    </row>
    <row r="481" spans="2:65" s="14" customFormat="1" ht="11.25">
      <c r="B481" s="164"/>
      <c r="D481" s="150" t="s">
        <v>186</v>
      </c>
      <c r="E481" s="165" t="s">
        <v>1</v>
      </c>
      <c r="F481" s="166" t="s">
        <v>217</v>
      </c>
      <c r="H481" s="167">
        <v>33.4</v>
      </c>
      <c r="I481" s="168"/>
      <c r="L481" s="164"/>
      <c r="M481" s="169"/>
      <c r="T481" s="170"/>
      <c r="AT481" s="165" t="s">
        <v>186</v>
      </c>
      <c r="AU481" s="165" t="s">
        <v>85</v>
      </c>
      <c r="AV481" s="14" t="s">
        <v>184</v>
      </c>
      <c r="AW481" s="14" t="s">
        <v>32</v>
      </c>
      <c r="AX481" s="14" t="s">
        <v>83</v>
      </c>
      <c r="AY481" s="165" t="s">
        <v>178</v>
      </c>
    </row>
    <row r="482" spans="2:65" s="1" customFormat="1" ht="24.2" customHeight="1">
      <c r="B482" s="32"/>
      <c r="C482" s="136" t="s">
        <v>680</v>
      </c>
      <c r="D482" s="136" t="s">
        <v>180</v>
      </c>
      <c r="E482" s="137" t="s">
        <v>681</v>
      </c>
      <c r="F482" s="138" t="s">
        <v>682</v>
      </c>
      <c r="G482" s="139" t="s">
        <v>204</v>
      </c>
      <c r="H482" s="140">
        <v>33.4</v>
      </c>
      <c r="I482" s="141"/>
      <c r="J482" s="142">
        <f>ROUND(I482*H482,2)</f>
        <v>0</v>
      </c>
      <c r="K482" s="138" t="s">
        <v>194</v>
      </c>
      <c r="L482" s="32"/>
      <c r="M482" s="143" t="s">
        <v>1</v>
      </c>
      <c r="N482" s="144" t="s">
        <v>41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274</v>
      </c>
      <c r="AT482" s="147" t="s">
        <v>180</v>
      </c>
      <c r="AU482" s="147" t="s">
        <v>85</v>
      </c>
      <c r="AY482" s="17" t="s">
        <v>178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7" t="s">
        <v>83</v>
      </c>
      <c r="BK482" s="148">
        <f>ROUND(I482*H482,2)</f>
        <v>0</v>
      </c>
      <c r="BL482" s="17" t="s">
        <v>274</v>
      </c>
      <c r="BM482" s="147" t="s">
        <v>683</v>
      </c>
    </row>
    <row r="483" spans="2:65" s="12" customFormat="1" ht="11.25">
      <c r="B483" s="149"/>
      <c r="D483" s="150" t="s">
        <v>186</v>
      </c>
      <c r="E483" s="151" t="s">
        <v>1</v>
      </c>
      <c r="F483" s="152" t="s">
        <v>679</v>
      </c>
      <c r="H483" s="153">
        <v>16.420000000000002</v>
      </c>
      <c r="I483" s="154"/>
      <c r="L483" s="149"/>
      <c r="M483" s="155"/>
      <c r="T483" s="156"/>
      <c r="AT483" s="151" t="s">
        <v>186</v>
      </c>
      <c r="AU483" s="151" t="s">
        <v>85</v>
      </c>
      <c r="AV483" s="12" t="s">
        <v>85</v>
      </c>
      <c r="AW483" s="12" t="s">
        <v>32</v>
      </c>
      <c r="AX483" s="12" t="s">
        <v>76</v>
      </c>
      <c r="AY483" s="151" t="s">
        <v>178</v>
      </c>
    </row>
    <row r="484" spans="2:65" s="12" customFormat="1" ht="11.25">
      <c r="B484" s="149"/>
      <c r="D484" s="150" t="s">
        <v>186</v>
      </c>
      <c r="E484" s="151" t="s">
        <v>1</v>
      </c>
      <c r="F484" s="152" t="s">
        <v>394</v>
      </c>
      <c r="H484" s="153">
        <v>16.98</v>
      </c>
      <c r="I484" s="154"/>
      <c r="L484" s="149"/>
      <c r="M484" s="155"/>
      <c r="T484" s="156"/>
      <c r="AT484" s="151" t="s">
        <v>186</v>
      </c>
      <c r="AU484" s="151" t="s">
        <v>85</v>
      </c>
      <c r="AV484" s="12" t="s">
        <v>85</v>
      </c>
      <c r="AW484" s="12" t="s">
        <v>32</v>
      </c>
      <c r="AX484" s="12" t="s">
        <v>76</v>
      </c>
      <c r="AY484" s="151" t="s">
        <v>178</v>
      </c>
    </row>
    <row r="485" spans="2:65" s="14" customFormat="1" ht="11.25">
      <c r="B485" s="164"/>
      <c r="D485" s="150" t="s">
        <v>186</v>
      </c>
      <c r="E485" s="165" t="s">
        <v>1</v>
      </c>
      <c r="F485" s="166" t="s">
        <v>217</v>
      </c>
      <c r="H485" s="167">
        <v>33.400000000000006</v>
      </c>
      <c r="I485" s="168"/>
      <c r="L485" s="164"/>
      <c r="M485" s="169"/>
      <c r="T485" s="170"/>
      <c r="AT485" s="165" t="s">
        <v>186</v>
      </c>
      <c r="AU485" s="165" t="s">
        <v>85</v>
      </c>
      <c r="AV485" s="14" t="s">
        <v>184</v>
      </c>
      <c r="AW485" s="14" t="s">
        <v>32</v>
      </c>
      <c r="AX485" s="14" t="s">
        <v>83</v>
      </c>
      <c r="AY485" s="165" t="s">
        <v>178</v>
      </c>
    </row>
    <row r="486" spans="2:65" s="1" customFormat="1" ht="24.2" customHeight="1">
      <c r="B486" s="32"/>
      <c r="C486" s="177" t="s">
        <v>684</v>
      </c>
      <c r="D486" s="177" t="s">
        <v>232</v>
      </c>
      <c r="E486" s="178" t="s">
        <v>685</v>
      </c>
      <c r="F486" s="179" t="s">
        <v>686</v>
      </c>
      <c r="G486" s="180" t="s">
        <v>204</v>
      </c>
      <c r="H486" s="181">
        <v>35.07</v>
      </c>
      <c r="I486" s="182"/>
      <c r="J486" s="183">
        <f>ROUND(I486*H486,2)</f>
        <v>0</v>
      </c>
      <c r="K486" s="179" t="s">
        <v>194</v>
      </c>
      <c r="L486" s="184"/>
      <c r="M486" s="185" t="s">
        <v>1</v>
      </c>
      <c r="N486" s="186" t="s">
        <v>41</v>
      </c>
      <c r="P486" s="145">
        <f>O486*H486</f>
        <v>0</v>
      </c>
      <c r="Q486" s="145">
        <v>2.8E-3</v>
      </c>
      <c r="R486" s="145">
        <f>Q486*H486</f>
        <v>9.8196000000000006E-2</v>
      </c>
      <c r="S486" s="145">
        <v>0</v>
      </c>
      <c r="T486" s="146">
        <f>S486*H486</f>
        <v>0</v>
      </c>
      <c r="AR486" s="147" t="s">
        <v>377</v>
      </c>
      <c r="AT486" s="147" t="s">
        <v>232</v>
      </c>
      <c r="AU486" s="147" t="s">
        <v>85</v>
      </c>
      <c r="AY486" s="17" t="s">
        <v>178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83</v>
      </c>
      <c r="BK486" s="148">
        <f>ROUND(I486*H486,2)</f>
        <v>0</v>
      </c>
      <c r="BL486" s="17" t="s">
        <v>274</v>
      </c>
      <c r="BM486" s="147" t="s">
        <v>687</v>
      </c>
    </row>
    <row r="487" spans="2:65" s="1" customFormat="1" ht="24.2" customHeight="1">
      <c r="B487" s="32"/>
      <c r="C487" s="136" t="s">
        <v>688</v>
      </c>
      <c r="D487" s="136" t="s">
        <v>180</v>
      </c>
      <c r="E487" s="137" t="s">
        <v>689</v>
      </c>
      <c r="F487" s="138" t="s">
        <v>682</v>
      </c>
      <c r="G487" s="139" t="s">
        <v>204</v>
      </c>
      <c r="H487" s="140">
        <v>109.23</v>
      </c>
      <c r="I487" s="141"/>
      <c r="J487" s="142">
        <f>ROUND(I487*H487,2)</f>
        <v>0</v>
      </c>
      <c r="K487" s="138" t="s">
        <v>194</v>
      </c>
      <c r="L487" s="32"/>
      <c r="M487" s="143" t="s">
        <v>1</v>
      </c>
      <c r="N487" s="144" t="s">
        <v>41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274</v>
      </c>
      <c r="AT487" s="147" t="s">
        <v>180</v>
      </c>
      <c r="AU487" s="147" t="s">
        <v>85</v>
      </c>
      <c r="AY487" s="17" t="s">
        <v>178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7" t="s">
        <v>83</v>
      </c>
      <c r="BK487" s="148">
        <f>ROUND(I487*H487,2)</f>
        <v>0</v>
      </c>
      <c r="BL487" s="17" t="s">
        <v>274</v>
      </c>
      <c r="BM487" s="147" t="s">
        <v>690</v>
      </c>
    </row>
    <row r="488" spans="2:65" s="12" customFormat="1" ht="11.25">
      <c r="B488" s="149"/>
      <c r="D488" s="150" t="s">
        <v>186</v>
      </c>
      <c r="E488" s="151" t="s">
        <v>1</v>
      </c>
      <c r="F488" s="152" t="s">
        <v>691</v>
      </c>
      <c r="H488" s="153">
        <v>61.23</v>
      </c>
      <c r="I488" s="154"/>
      <c r="L488" s="149"/>
      <c r="M488" s="155"/>
      <c r="T488" s="156"/>
      <c r="AT488" s="151" t="s">
        <v>186</v>
      </c>
      <c r="AU488" s="151" t="s">
        <v>85</v>
      </c>
      <c r="AV488" s="12" t="s">
        <v>85</v>
      </c>
      <c r="AW488" s="12" t="s">
        <v>32</v>
      </c>
      <c r="AX488" s="12" t="s">
        <v>76</v>
      </c>
      <c r="AY488" s="151" t="s">
        <v>178</v>
      </c>
    </row>
    <row r="489" spans="2:65" s="12" customFormat="1" ht="11.25">
      <c r="B489" s="149"/>
      <c r="D489" s="150" t="s">
        <v>186</v>
      </c>
      <c r="E489" s="151" t="s">
        <v>1</v>
      </c>
      <c r="F489" s="152" t="s">
        <v>692</v>
      </c>
      <c r="H489" s="153">
        <v>48</v>
      </c>
      <c r="I489" s="154"/>
      <c r="L489" s="149"/>
      <c r="M489" s="155"/>
      <c r="T489" s="156"/>
      <c r="AT489" s="151" t="s">
        <v>186</v>
      </c>
      <c r="AU489" s="151" t="s">
        <v>85</v>
      </c>
      <c r="AV489" s="12" t="s">
        <v>85</v>
      </c>
      <c r="AW489" s="12" t="s">
        <v>32</v>
      </c>
      <c r="AX489" s="12" t="s">
        <v>76</v>
      </c>
      <c r="AY489" s="151" t="s">
        <v>178</v>
      </c>
    </row>
    <row r="490" spans="2:65" s="14" customFormat="1" ht="11.25">
      <c r="B490" s="164"/>
      <c r="D490" s="150" t="s">
        <v>186</v>
      </c>
      <c r="E490" s="165" t="s">
        <v>1</v>
      </c>
      <c r="F490" s="166" t="s">
        <v>217</v>
      </c>
      <c r="H490" s="167">
        <v>109.23</v>
      </c>
      <c r="I490" s="168"/>
      <c r="L490" s="164"/>
      <c r="M490" s="169"/>
      <c r="T490" s="170"/>
      <c r="AT490" s="165" t="s">
        <v>186</v>
      </c>
      <c r="AU490" s="165" t="s">
        <v>85</v>
      </c>
      <c r="AV490" s="14" t="s">
        <v>184</v>
      </c>
      <c r="AW490" s="14" t="s">
        <v>32</v>
      </c>
      <c r="AX490" s="14" t="s">
        <v>83</v>
      </c>
      <c r="AY490" s="165" t="s">
        <v>178</v>
      </c>
    </row>
    <row r="491" spans="2:65" s="1" customFormat="1" ht="24.2" customHeight="1">
      <c r="B491" s="32"/>
      <c r="C491" s="177" t="s">
        <v>693</v>
      </c>
      <c r="D491" s="177" t="s">
        <v>232</v>
      </c>
      <c r="E491" s="178" t="s">
        <v>685</v>
      </c>
      <c r="F491" s="179" t="s">
        <v>686</v>
      </c>
      <c r="G491" s="180" t="s">
        <v>204</v>
      </c>
      <c r="H491" s="181">
        <v>114.69199999999999</v>
      </c>
      <c r="I491" s="182"/>
      <c r="J491" s="183">
        <f>ROUND(I491*H491,2)</f>
        <v>0</v>
      </c>
      <c r="K491" s="179" t="s">
        <v>194</v>
      </c>
      <c r="L491" s="184"/>
      <c r="M491" s="185" t="s">
        <v>1</v>
      </c>
      <c r="N491" s="186" t="s">
        <v>41</v>
      </c>
      <c r="P491" s="145">
        <f>O491*H491</f>
        <v>0</v>
      </c>
      <c r="Q491" s="145">
        <v>2.8E-3</v>
      </c>
      <c r="R491" s="145">
        <f>Q491*H491</f>
        <v>0.32113759999999997</v>
      </c>
      <c r="S491" s="145">
        <v>0</v>
      </c>
      <c r="T491" s="146">
        <f>S491*H491</f>
        <v>0</v>
      </c>
      <c r="AR491" s="147" t="s">
        <v>377</v>
      </c>
      <c r="AT491" s="147" t="s">
        <v>232</v>
      </c>
      <c r="AU491" s="147" t="s">
        <v>85</v>
      </c>
      <c r="AY491" s="17" t="s">
        <v>178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7" t="s">
        <v>83</v>
      </c>
      <c r="BK491" s="148">
        <f>ROUND(I491*H491,2)</f>
        <v>0</v>
      </c>
      <c r="BL491" s="17" t="s">
        <v>274</v>
      </c>
      <c r="BM491" s="147" t="s">
        <v>694</v>
      </c>
    </row>
    <row r="492" spans="2:65" s="12" customFormat="1" ht="11.25">
      <c r="B492" s="149"/>
      <c r="D492" s="150" t="s">
        <v>186</v>
      </c>
      <c r="F492" s="152" t="s">
        <v>695</v>
      </c>
      <c r="H492" s="153">
        <v>114.69199999999999</v>
      </c>
      <c r="I492" s="154"/>
      <c r="L492" s="149"/>
      <c r="M492" s="155"/>
      <c r="T492" s="156"/>
      <c r="AT492" s="151" t="s">
        <v>186</v>
      </c>
      <c r="AU492" s="151" t="s">
        <v>85</v>
      </c>
      <c r="AV492" s="12" t="s">
        <v>85</v>
      </c>
      <c r="AW492" s="12" t="s">
        <v>4</v>
      </c>
      <c r="AX492" s="12" t="s">
        <v>83</v>
      </c>
      <c r="AY492" s="151" t="s">
        <v>178</v>
      </c>
    </row>
    <row r="493" spans="2:65" s="1" customFormat="1" ht="24.2" customHeight="1">
      <c r="B493" s="32"/>
      <c r="C493" s="136" t="s">
        <v>696</v>
      </c>
      <c r="D493" s="136" t="s">
        <v>180</v>
      </c>
      <c r="E493" s="137" t="s">
        <v>697</v>
      </c>
      <c r="F493" s="138" t="s">
        <v>698</v>
      </c>
      <c r="G493" s="139" t="s">
        <v>204</v>
      </c>
      <c r="H493" s="140">
        <v>212</v>
      </c>
      <c r="I493" s="141"/>
      <c r="J493" s="142">
        <f>ROUND(I493*H493,2)</f>
        <v>0</v>
      </c>
      <c r="K493" s="138" t="s">
        <v>194</v>
      </c>
      <c r="L493" s="32"/>
      <c r="M493" s="143" t="s">
        <v>1</v>
      </c>
      <c r="N493" s="144" t="s">
        <v>41</v>
      </c>
      <c r="P493" s="145">
        <f>O493*H493</f>
        <v>0</v>
      </c>
      <c r="Q493" s="145">
        <v>0</v>
      </c>
      <c r="R493" s="145">
        <f>Q493*H493</f>
        <v>0</v>
      </c>
      <c r="S493" s="145">
        <v>0</v>
      </c>
      <c r="T493" s="146">
        <f>S493*H493</f>
        <v>0</v>
      </c>
      <c r="AR493" s="147" t="s">
        <v>274</v>
      </c>
      <c r="AT493" s="147" t="s">
        <v>180</v>
      </c>
      <c r="AU493" s="147" t="s">
        <v>85</v>
      </c>
      <c r="AY493" s="17" t="s">
        <v>178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83</v>
      </c>
      <c r="BK493" s="148">
        <f>ROUND(I493*H493,2)</f>
        <v>0</v>
      </c>
      <c r="BL493" s="17" t="s">
        <v>274</v>
      </c>
      <c r="BM493" s="147" t="s">
        <v>699</v>
      </c>
    </row>
    <row r="494" spans="2:65" s="12" customFormat="1" ht="11.25">
      <c r="B494" s="149"/>
      <c r="D494" s="150" t="s">
        <v>186</v>
      </c>
      <c r="E494" s="151" t="s">
        <v>1</v>
      </c>
      <c r="F494" s="152" t="s">
        <v>700</v>
      </c>
      <c r="H494" s="153">
        <v>212</v>
      </c>
      <c r="I494" s="154"/>
      <c r="L494" s="149"/>
      <c r="M494" s="155"/>
      <c r="T494" s="156"/>
      <c r="AT494" s="151" t="s">
        <v>186</v>
      </c>
      <c r="AU494" s="151" t="s">
        <v>85</v>
      </c>
      <c r="AV494" s="12" t="s">
        <v>85</v>
      </c>
      <c r="AW494" s="12" t="s">
        <v>32</v>
      </c>
      <c r="AX494" s="12" t="s">
        <v>83</v>
      </c>
      <c r="AY494" s="151" t="s">
        <v>178</v>
      </c>
    </row>
    <row r="495" spans="2:65" s="1" customFormat="1" ht="24.2" customHeight="1">
      <c r="B495" s="32"/>
      <c r="C495" s="177" t="s">
        <v>701</v>
      </c>
      <c r="D495" s="177" t="s">
        <v>232</v>
      </c>
      <c r="E495" s="178" t="s">
        <v>702</v>
      </c>
      <c r="F495" s="179" t="s">
        <v>703</v>
      </c>
      <c r="G495" s="180" t="s">
        <v>204</v>
      </c>
      <c r="H495" s="181">
        <v>445.2</v>
      </c>
      <c r="I495" s="182"/>
      <c r="J495" s="183">
        <f>ROUND(I495*H495,2)</f>
        <v>0</v>
      </c>
      <c r="K495" s="179" t="s">
        <v>194</v>
      </c>
      <c r="L495" s="184"/>
      <c r="M495" s="185" t="s">
        <v>1</v>
      </c>
      <c r="N495" s="186" t="s">
        <v>41</v>
      </c>
      <c r="P495" s="145">
        <f>O495*H495</f>
        <v>0</v>
      </c>
      <c r="Q495" s="145">
        <v>5.5999999999999999E-3</v>
      </c>
      <c r="R495" s="145">
        <f>Q495*H495</f>
        <v>2.4931199999999998</v>
      </c>
      <c r="S495" s="145">
        <v>0</v>
      </c>
      <c r="T495" s="146">
        <f>S495*H495</f>
        <v>0</v>
      </c>
      <c r="AR495" s="147" t="s">
        <v>377</v>
      </c>
      <c r="AT495" s="147" t="s">
        <v>232</v>
      </c>
      <c r="AU495" s="147" t="s">
        <v>85</v>
      </c>
      <c r="AY495" s="17" t="s">
        <v>178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83</v>
      </c>
      <c r="BK495" s="148">
        <f>ROUND(I495*H495,2)</f>
        <v>0</v>
      </c>
      <c r="BL495" s="17" t="s">
        <v>274</v>
      </c>
      <c r="BM495" s="147" t="s">
        <v>704</v>
      </c>
    </row>
    <row r="496" spans="2:65" s="12" customFormat="1" ht="11.25">
      <c r="B496" s="149"/>
      <c r="D496" s="150" t="s">
        <v>186</v>
      </c>
      <c r="F496" s="152" t="s">
        <v>705</v>
      </c>
      <c r="H496" s="153">
        <v>445.2</v>
      </c>
      <c r="I496" s="154"/>
      <c r="L496" s="149"/>
      <c r="M496" s="155"/>
      <c r="T496" s="156"/>
      <c r="AT496" s="151" t="s">
        <v>186</v>
      </c>
      <c r="AU496" s="151" t="s">
        <v>85</v>
      </c>
      <c r="AV496" s="12" t="s">
        <v>85</v>
      </c>
      <c r="AW496" s="12" t="s">
        <v>4</v>
      </c>
      <c r="AX496" s="12" t="s">
        <v>83</v>
      </c>
      <c r="AY496" s="151" t="s">
        <v>178</v>
      </c>
    </row>
    <row r="497" spans="2:65" s="1" customFormat="1" ht="24.2" customHeight="1">
      <c r="B497" s="32"/>
      <c r="C497" s="136" t="s">
        <v>706</v>
      </c>
      <c r="D497" s="136" t="s">
        <v>180</v>
      </c>
      <c r="E497" s="137" t="s">
        <v>707</v>
      </c>
      <c r="F497" s="138" t="s">
        <v>708</v>
      </c>
      <c r="G497" s="139" t="s">
        <v>204</v>
      </c>
      <c r="H497" s="140">
        <v>212</v>
      </c>
      <c r="I497" s="141"/>
      <c r="J497" s="142">
        <f>ROUND(I497*H497,2)</f>
        <v>0</v>
      </c>
      <c r="K497" s="138" t="s">
        <v>194</v>
      </c>
      <c r="L497" s="32"/>
      <c r="M497" s="143" t="s">
        <v>1</v>
      </c>
      <c r="N497" s="144" t="s">
        <v>41</v>
      </c>
      <c r="P497" s="145">
        <f>O497*H497</f>
        <v>0</v>
      </c>
      <c r="Q497" s="145">
        <v>2.5792600000000001E-5</v>
      </c>
      <c r="R497" s="145">
        <f>Q497*H497</f>
        <v>5.4680312E-3</v>
      </c>
      <c r="S497" s="145">
        <v>0</v>
      </c>
      <c r="T497" s="146">
        <f>S497*H497</f>
        <v>0</v>
      </c>
      <c r="AR497" s="147" t="s">
        <v>274</v>
      </c>
      <c r="AT497" s="147" t="s">
        <v>180</v>
      </c>
      <c r="AU497" s="147" t="s">
        <v>85</v>
      </c>
      <c r="AY497" s="17" t="s">
        <v>178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83</v>
      </c>
      <c r="BK497" s="148">
        <f>ROUND(I497*H497,2)</f>
        <v>0</v>
      </c>
      <c r="BL497" s="17" t="s">
        <v>274</v>
      </c>
      <c r="BM497" s="147" t="s">
        <v>709</v>
      </c>
    </row>
    <row r="498" spans="2:65" s="12" customFormat="1" ht="11.25">
      <c r="B498" s="149"/>
      <c r="D498" s="150" t="s">
        <v>186</v>
      </c>
      <c r="E498" s="151" t="s">
        <v>1</v>
      </c>
      <c r="F498" s="152" t="s">
        <v>700</v>
      </c>
      <c r="H498" s="153">
        <v>212</v>
      </c>
      <c r="I498" s="154"/>
      <c r="L498" s="149"/>
      <c r="M498" s="155"/>
      <c r="T498" s="156"/>
      <c r="AT498" s="151" t="s">
        <v>186</v>
      </c>
      <c r="AU498" s="151" t="s">
        <v>85</v>
      </c>
      <c r="AV498" s="12" t="s">
        <v>85</v>
      </c>
      <c r="AW498" s="12" t="s">
        <v>32</v>
      </c>
      <c r="AX498" s="12" t="s">
        <v>83</v>
      </c>
      <c r="AY498" s="151" t="s">
        <v>178</v>
      </c>
    </row>
    <row r="499" spans="2:65" s="1" customFormat="1" ht="24.2" customHeight="1">
      <c r="B499" s="32"/>
      <c r="C499" s="177" t="s">
        <v>710</v>
      </c>
      <c r="D499" s="177" t="s">
        <v>232</v>
      </c>
      <c r="E499" s="178" t="s">
        <v>711</v>
      </c>
      <c r="F499" s="179" t="s">
        <v>712</v>
      </c>
      <c r="G499" s="180" t="s">
        <v>204</v>
      </c>
      <c r="H499" s="181">
        <v>222.6</v>
      </c>
      <c r="I499" s="182"/>
      <c r="J499" s="183">
        <f>ROUND(I499*H499,2)</f>
        <v>0</v>
      </c>
      <c r="K499" s="179" t="s">
        <v>194</v>
      </c>
      <c r="L499" s="184"/>
      <c r="M499" s="185" t="s">
        <v>1</v>
      </c>
      <c r="N499" s="186" t="s">
        <v>41</v>
      </c>
      <c r="P499" s="145">
        <f>O499*H499</f>
        <v>0</v>
      </c>
      <c r="Q499" s="145">
        <v>1.6000000000000001E-4</v>
      </c>
      <c r="R499" s="145">
        <f>Q499*H499</f>
        <v>3.5616000000000002E-2</v>
      </c>
      <c r="S499" s="145">
        <v>0</v>
      </c>
      <c r="T499" s="146">
        <f>S499*H499</f>
        <v>0</v>
      </c>
      <c r="AR499" s="147" t="s">
        <v>377</v>
      </c>
      <c r="AT499" s="147" t="s">
        <v>232</v>
      </c>
      <c r="AU499" s="147" t="s">
        <v>85</v>
      </c>
      <c r="AY499" s="17" t="s">
        <v>178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83</v>
      </c>
      <c r="BK499" s="148">
        <f>ROUND(I499*H499,2)</f>
        <v>0</v>
      </c>
      <c r="BL499" s="17" t="s">
        <v>274</v>
      </c>
      <c r="BM499" s="147" t="s">
        <v>713</v>
      </c>
    </row>
    <row r="500" spans="2:65" s="12" customFormat="1" ht="11.25">
      <c r="B500" s="149"/>
      <c r="D500" s="150" t="s">
        <v>186</v>
      </c>
      <c r="F500" s="152" t="s">
        <v>714</v>
      </c>
      <c r="H500" s="153">
        <v>222.6</v>
      </c>
      <c r="I500" s="154"/>
      <c r="L500" s="149"/>
      <c r="M500" s="155"/>
      <c r="T500" s="156"/>
      <c r="AT500" s="151" t="s">
        <v>186</v>
      </c>
      <c r="AU500" s="151" t="s">
        <v>85</v>
      </c>
      <c r="AV500" s="12" t="s">
        <v>85</v>
      </c>
      <c r="AW500" s="12" t="s">
        <v>4</v>
      </c>
      <c r="AX500" s="12" t="s">
        <v>83</v>
      </c>
      <c r="AY500" s="151" t="s">
        <v>178</v>
      </c>
    </row>
    <row r="501" spans="2:65" s="1" customFormat="1" ht="33" customHeight="1">
      <c r="B501" s="32"/>
      <c r="C501" s="136" t="s">
        <v>715</v>
      </c>
      <c r="D501" s="136" t="s">
        <v>180</v>
      </c>
      <c r="E501" s="137" t="s">
        <v>716</v>
      </c>
      <c r="F501" s="138" t="s">
        <v>717</v>
      </c>
      <c r="G501" s="139" t="s">
        <v>204</v>
      </c>
      <c r="H501" s="140">
        <v>52.8</v>
      </c>
      <c r="I501" s="141"/>
      <c r="J501" s="142">
        <f>ROUND(I501*H501,2)</f>
        <v>0</v>
      </c>
      <c r="K501" s="138" t="s">
        <v>194</v>
      </c>
      <c r="L501" s="32"/>
      <c r="M501" s="143" t="s">
        <v>1</v>
      </c>
      <c r="N501" s="144" t="s">
        <v>41</v>
      </c>
      <c r="P501" s="145">
        <f>O501*H501</f>
        <v>0</v>
      </c>
      <c r="Q501" s="145">
        <v>5.0000000000000002E-5</v>
      </c>
      <c r="R501" s="145">
        <f>Q501*H501</f>
        <v>2.64E-3</v>
      </c>
      <c r="S501" s="145">
        <v>0</v>
      </c>
      <c r="T501" s="146">
        <f>S501*H501</f>
        <v>0</v>
      </c>
      <c r="AR501" s="147" t="s">
        <v>274</v>
      </c>
      <c r="AT501" s="147" t="s">
        <v>180</v>
      </c>
      <c r="AU501" s="147" t="s">
        <v>85</v>
      </c>
      <c r="AY501" s="17" t="s">
        <v>178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7" t="s">
        <v>83</v>
      </c>
      <c r="BK501" s="148">
        <f>ROUND(I501*H501,2)</f>
        <v>0</v>
      </c>
      <c r="BL501" s="17" t="s">
        <v>274</v>
      </c>
      <c r="BM501" s="147" t="s">
        <v>718</v>
      </c>
    </row>
    <row r="502" spans="2:65" s="12" customFormat="1" ht="11.25">
      <c r="B502" s="149"/>
      <c r="D502" s="150" t="s">
        <v>186</v>
      </c>
      <c r="E502" s="151" t="s">
        <v>1</v>
      </c>
      <c r="F502" s="152" t="s">
        <v>719</v>
      </c>
      <c r="H502" s="153">
        <v>52.8</v>
      </c>
      <c r="I502" s="154"/>
      <c r="L502" s="149"/>
      <c r="M502" s="155"/>
      <c r="T502" s="156"/>
      <c r="AT502" s="151" t="s">
        <v>186</v>
      </c>
      <c r="AU502" s="151" t="s">
        <v>85</v>
      </c>
      <c r="AV502" s="12" t="s">
        <v>85</v>
      </c>
      <c r="AW502" s="12" t="s">
        <v>32</v>
      </c>
      <c r="AX502" s="12" t="s">
        <v>83</v>
      </c>
      <c r="AY502" s="151" t="s">
        <v>178</v>
      </c>
    </row>
    <row r="503" spans="2:65" s="1" customFormat="1" ht="24.2" customHeight="1">
      <c r="B503" s="32"/>
      <c r="C503" s="177" t="s">
        <v>720</v>
      </c>
      <c r="D503" s="177" t="s">
        <v>232</v>
      </c>
      <c r="E503" s="178" t="s">
        <v>721</v>
      </c>
      <c r="F503" s="179" t="s">
        <v>722</v>
      </c>
      <c r="G503" s="180" t="s">
        <v>204</v>
      </c>
      <c r="H503" s="181">
        <v>57.024000000000001</v>
      </c>
      <c r="I503" s="182"/>
      <c r="J503" s="183">
        <f>ROUND(I503*H503,2)</f>
        <v>0</v>
      </c>
      <c r="K503" s="179" t="s">
        <v>194</v>
      </c>
      <c r="L503" s="184"/>
      <c r="M503" s="185" t="s">
        <v>1</v>
      </c>
      <c r="N503" s="186" t="s">
        <v>41</v>
      </c>
      <c r="P503" s="145">
        <f>O503*H503</f>
        <v>0</v>
      </c>
      <c r="Q503" s="145">
        <v>3.0000000000000001E-3</v>
      </c>
      <c r="R503" s="145">
        <f>Q503*H503</f>
        <v>0.171072</v>
      </c>
      <c r="S503" s="145">
        <v>0</v>
      </c>
      <c r="T503" s="146">
        <f>S503*H503</f>
        <v>0</v>
      </c>
      <c r="AR503" s="147" t="s">
        <v>377</v>
      </c>
      <c r="AT503" s="147" t="s">
        <v>232</v>
      </c>
      <c r="AU503" s="147" t="s">
        <v>85</v>
      </c>
      <c r="AY503" s="17" t="s">
        <v>178</v>
      </c>
      <c r="BE503" s="148">
        <f>IF(N503="základní",J503,0)</f>
        <v>0</v>
      </c>
      <c r="BF503" s="148">
        <f>IF(N503="snížená",J503,0)</f>
        <v>0</v>
      </c>
      <c r="BG503" s="148">
        <f>IF(N503="zákl. přenesená",J503,0)</f>
        <v>0</v>
      </c>
      <c r="BH503" s="148">
        <f>IF(N503="sníž. přenesená",J503,0)</f>
        <v>0</v>
      </c>
      <c r="BI503" s="148">
        <f>IF(N503="nulová",J503,0)</f>
        <v>0</v>
      </c>
      <c r="BJ503" s="17" t="s">
        <v>83</v>
      </c>
      <c r="BK503" s="148">
        <f>ROUND(I503*H503,2)</f>
        <v>0</v>
      </c>
      <c r="BL503" s="17" t="s">
        <v>274</v>
      </c>
      <c r="BM503" s="147" t="s">
        <v>723</v>
      </c>
    </row>
    <row r="504" spans="2:65" s="12" customFormat="1" ht="11.25">
      <c r="B504" s="149"/>
      <c r="D504" s="150" t="s">
        <v>186</v>
      </c>
      <c r="F504" s="152" t="s">
        <v>724</v>
      </c>
      <c r="H504" s="153">
        <v>57.024000000000001</v>
      </c>
      <c r="I504" s="154"/>
      <c r="L504" s="149"/>
      <c r="M504" s="155"/>
      <c r="T504" s="156"/>
      <c r="AT504" s="151" t="s">
        <v>186</v>
      </c>
      <c r="AU504" s="151" t="s">
        <v>85</v>
      </c>
      <c r="AV504" s="12" t="s">
        <v>85</v>
      </c>
      <c r="AW504" s="12" t="s">
        <v>4</v>
      </c>
      <c r="AX504" s="12" t="s">
        <v>83</v>
      </c>
      <c r="AY504" s="151" t="s">
        <v>178</v>
      </c>
    </row>
    <row r="505" spans="2:65" s="1" customFormat="1" ht="33" customHeight="1">
      <c r="B505" s="32"/>
      <c r="C505" s="136" t="s">
        <v>725</v>
      </c>
      <c r="D505" s="136" t="s">
        <v>180</v>
      </c>
      <c r="E505" s="137" t="s">
        <v>726</v>
      </c>
      <c r="F505" s="138" t="s">
        <v>727</v>
      </c>
      <c r="G505" s="139" t="s">
        <v>204</v>
      </c>
      <c r="H505" s="140">
        <v>91.66</v>
      </c>
      <c r="I505" s="141"/>
      <c r="J505" s="142">
        <f>ROUND(I505*H505,2)</f>
        <v>0</v>
      </c>
      <c r="K505" s="138" t="s">
        <v>194</v>
      </c>
      <c r="L505" s="32"/>
      <c r="M505" s="143" t="s">
        <v>1</v>
      </c>
      <c r="N505" s="144" t="s">
        <v>41</v>
      </c>
      <c r="P505" s="145">
        <f>O505*H505</f>
        <v>0</v>
      </c>
      <c r="Q505" s="145">
        <v>1.1590000000000001E-3</v>
      </c>
      <c r="R505" s="145">
        <f>Q505*H505</f>
        <v>0.10623394</v>
      </c>
      <c r="S505" s="145">
        <v>0</v>
      </c>
      <c r="T505" s="146">
        <f>S505*H505</f>
        <v>0</v>
      </c>
      <c r="AR505" s="147" t="s">
        <v>274</v>
      </c>
      <c r="AT505" s="147" t="s">
        <v>180</v>
      </c>
      <c r="AU505" s="147" t="s">
        <v>85</v>
      </c>
      <c r="AY505" s="17" t="s">
        <v>178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83</v>
      </c>
      <c r="BK505" s="148">
        <f>ROUND(I505*H505,2)</f>
        <v>0</v>
      </c>
      <c r="BL505" s="17" t="s">
        <v>274</v>
      </c>
      <c r="BM505" s="147" t="s">
        <v>728</v>
      </c>
    </row>
    <row r="506" spans="2:65" s="12" customFormat="1" ht="11.25">
      <c r="B506" s="149"/>
      <c r="D506" s="150" t="s">
        <v>186</v>
      </c>
      <c r="E506" s="151" t="s">
        <v>1</v>
      </c>
      <c r="F506" s="152" t="s">
        <v>636</v>
      </c>
      <c r="H506" s="153">
        <v>58.47</v>
      </c>
      <c r="I506" s="154"/>
      <c r="L506" s="149"/>
      <c r="M506" s="155"/>
      <c r="T506" s="156"/>
      <c r="AT506" s="151" t="s">
        <v>186</v>
      </c>
      <c r="AU506" s="151" t="s">
        <v>85</v>
      </c>
      <c r="AV506" s="12" t="s">
        <v>85</v>
      </c>
      <c r="AW506" s="12" t="s">
        <v>32</v>
      </c>
      <c r="AX506" s="12" t="s">
        <v>76</v>
      </c>
      <c r="AY506" s="151" t="s">
        <v>178</v>
      </c>
    </row>
    <row r="507" spans="2:65" s="12" customFormat="1" ht="11.25">
      <c r="B507" s="149"/>
      <c r="D507" s="150" t="s">
        <v>186</v>
      </c>
      <c r="E507" s="151" t="s">
        <v>1</v>
      </c>
      <c r="F507" s="152" t="s">
        <v>637</v>
      </c>
      <c r="H507" s="153">
        <v>33.19</v>
      </c>
      <c r="I507" s="154"/>
      <c r="L507" s="149"/>
      <c r="M507" s="155"/>
      <c r="T507" s="156"/>
      <c r="AT507" s="151" t="s">
        <v>186</v>
      </c>
      <c r="AU507" s="151" t="s">
        <v>85</v>
      </c>
      <c r="AV507" s="12" t="s">
        <v>85</v>
      </c>
      <c r="AW507" s="12" t="s">
        <v>32</v>
      </c>
      <c r="AX507" s="12" t="s">
        <v>76</v>
      </c>
      <c r="AY507" s="151" t="s">
        <v>178</v>
      </c>
    </row>
    <row r="508" spans="2:65" s="14" customFormat="1" ht="11.25">
      <c r="B508" s="164"/>
      <c r="D508" s="150" t="s">
        <v>186</v>
      </c>
      <c r="E508" s="165" t="s">
        <v>1</v>
      </c>
      <c r="F508" s="166" t="s">
        <v>217</v>
      </c>
      <c r="H508" s="167">
        <v>91.66</v>
      </c>
      <c r="I508" s="168"/>
      <c r="L508" s="164"/>
      <c r="M508" s="169"/>
      <c r="T508" s="170"/>
      <c r="AT508" s="165" t="s">
        <v>186</v>
      </c>
      <c r="AU508" s="165" t="s">
        <v>85</v>
      </c>
      <c r="AV508" s="14" t="s">
        <v>184</v>
      </c>
      <c r="AW508" s="14" t="s">
        <v>32</v>
      </c>
      <c r="AX508" s="14" t="s">
        <v>83</v>
      </c>
      <c r="AY508" s="165" t="s">
        <v>178</v>
      </c>
    </row>
    <row r="509" spans="2:65" s="1" customFormat="1" ht="24.2" customHeight="1">
      <c r="B509" s="32"/>
      <c r="C509" s="177" t="s">
        <v>729</v>
      </c>
      <c r="D509" s="177" t="s">
        <v>232</v>
      </c>
      <c r="E509" s="178" t="s">
        <v>730</v>
      </c>
      <c r="F509" s="179" t="s">
        <v>731</v>
      </c>
      <c r="G509" s="180" t="s">
        <v>183</v>
      </c>
      <c r="H509" s="181">
        <v>5.0439999999999996</v>
      </c>
      <c r="I509" s="182"/>
      <c r="J509" s="183">
        <f>ROUND(I509*H509,2)</f>
        <v>0</v>
      </c>
      <c r="K509" s="179" t="s">
        <v>194</v>
      </c>
      <c r="L509" s="184"/>
      <c r="M509" s="185" t="s">
        <v>1</v>
      </c>
      <c r="N509" s="186" t="s">
        <v>41</v>
      </c>
      <c r="P509" s="145">
        <f>O509*H509</f>
        <v>0</v>
      </c>
      <c r="Q509" s="145">
        <v>3.5000000000000003E-2</v>
      </c>
      <c r="R509" s="145">
        <f>Q509*H509</f>
        <v>0.17654</v>
      </c>
      <c r="S509" s="145">
        <v>0</v>
      </c>
      <c r="T509" s="146">
        <f>S509*H509</f>
        <v>0</v>
      </c>
      <c r="AR509" s="147" t="s">
        <v>377</v>
      </c>
      <c r="AT509" s="147" t="s">
        <v>232</v>
      </c>
      <c r="AU509" s="147" t="s">
        <v>85</v>
      </c>
      <c r="AY509" s="17" t="s">
        <v>178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83</v>
      </c>
      <c r="BK509" s="148">
        <f>ROUND(I509*H509,2)</f>
        <v>0</v>
      </c>
      <c r="BL509" s="17" t="s">
        <v>274</v>
      </c>
      <c r="BM509" s="147" t="s">
        <v>732</v>
      </c>
    </row>
    <row r="510" spans="2:65" s="12" customFormat="1" ht="11.25">
      <c r="B510" s="149"/>
      <c r="D510" s="150" t="s">
        <v>186</v>
      </c>
      <c r="E510" s="151" t="s">
        <v>1</v>
      </c>
      <c r="F510" s="152" t="s">
        <v>733</v>
      </c>
      <c r="H510" s="153">
        <v>3.508</v>
      </c>
      <c r="I510" s="154"/>
      <c r="L510" s="149"/>
      <c r="M510" s="155"/>
      <c r="T510" s="156"/>
      <c r="AT510" s="151" t="s">
        <v>186</v>
      </c>
      <c r="AU510" s="151" t="s">
        <v>85</v>
      </c>
      <c r="AV510" s="12" t="s">
        <v>85</v>
      </c>
      <c r="AW510" s="12" t="s">
        <v>32</v>
      </c>
      <c r="AX510" s="12" t="s">
        <v>76</v>
      </c>
      <c r="AY510" s="151" t="s">
        <v>178</v>
      </c>
    </row>
    <row r="511" spans="2:65" s="12" customFormat="1" ht="11.25">
      <c r="B511" s="149"/>
      <c r="D511" s="150" t="s">
        <v>186</v>
      </c>
      <c r="E511" s="151" t="s">
        <v>1</v>
      </c>
      <c r="F511" s="152" t="s">
        <v>734</v>
      </c>
      <c r="H511" s="153">
        <v>1.1619999999999999</v>
      </c>
      <c r="I511" s="154"/>
      <c r="L511" s="149"/>
      <c r="M511" s="155"/>
      <c r="T511" s="156"/>
      <c r="AT511" s="151" t="s">
        <v>186</v>
      </c>
      <c r="AU511" s="151" t="s">
        <v>85</v>
      </c>
      <c r="AV511" s="12" t="s">
        <v>85</v>
      </c>
      <c r="AW511" s="12" t="s">
        <v>32</v>
      </c>
      <c r="AX511" s="12" t="s">
        <v>76</v>
      </c>
      <c r="AY511" s="151" t="s">
        <v>178</v>
      </c>
    </row>
    <row r="512" spans="2:65" s="14" customFormat="1" ht="11.25">
      <c r="B512" s="164"/>
      <c r="D512" s="150" t="s">
        <v>186</v>
      </c>
      <c r="E512" s="165" t="s">
        <v>1</v>
      </c>
      <c r="F512" s="166" t="s">
        <v>217</v>
      </c>
      <c r="H512" s="167">
        <v>4.67</v>
      </c>
      <c r="I512" s="168"/>
      <c r="L512" s="164"/>
      <c r="M512" s="169"/>
      <c r="T512" s="170"/>
      <c r="AT512" s="165" t="s">
        <v>186</v>
      </c>
      <c r="AU512" s="165" t="s">
        <v>85</v>
      </c>
      <c r="AV512" s="14" t="s">
        <v>184</v>
      </c>
      <c r="AW512" s="14" t="s">
        <v>32</v>
      </c>
      <c r="AX512" s="14" t="s">
        <v>83</v>
      </c>
      <c r="AY512" s="165" t="s">
        <v>178</v>
      </c>
    </row>
    <row r="513" spans="2:65" s="12" customFormat="1" ht="11.25">
      <c r="B513" s="149"/>
      <c r="D513" s="150" t="s">
        <v>186</v>
      </c>
      <c r="F513" s="152" t="s">
        <v>735</v>
      </c>
      <c r="H513" s="153">
        <v>5.0439999999999996</v>
      </c>
      <c r="I513" s="154"/>
      <c r="L513" s="149"/>
      <c r="M513" s="155"/>
      <c r="T513" s="156"/>
      <c r="AT513" s="151" t="s">
        <v>186</v>
      </c>
      <c r="AU513" s="151" t="s">
        <v>85</v>
      </c>
      <c r="AV513" s="12" t="s">
        <v>85</v>
      </c>
      <c r="AW513" s="12" t="s">
        <v>4</v>
      </c>
      <c r="AX513" s="12" t="s">
        <v>83</v>
      </c>
      <c r="AY513" s="151" t="s">
        <v>178</v>
      </c>
    </row>
    <row r="514" spans="2:65" s="1" customFormat="1" ht="24.2" customHeight="1">
      <c r="B514" s="32"/>
      <c r="C514" s="136" t="s">
        <v>736</v>
      </c>
      <c r="D514" s="136" t="s">
        <v>180</v>
      </c>
      <c r="E514" s="137" t="s">
        <v>737</v>
      </c>
      <c r="F514" s="138" t="s">
        <v>738</v>
      </c>
      <c r="G514" s="139" t="s">
        <v>204</v>
      </c>
      <c r="H514" s="140">
        <v>482</v>
      </c>
      <c r="I514" s="141"/>
      <c r="J514" s="142">
        <f>ROUND(I514*H514,2)</f>
        <v>0</v>
      </c>
      <c r="K514" s="138" t="s">
        <v>194</v>
      </c>
      <c r="L514" s="32"/>
      <c r="M514" s="143" t="s">
        <v>1</v>
      </c>
      <c r="N514" s="144" t="s">
        <v>41</v>
      </c>
      <c r="P514" s="145">
        <f>O514*H514</f>
        <v>0</v>
      </c>
      <c r="Q514" s="145">
        <v>0</v>
      </c>
      <c r="R514" s="145">
        <f>Q514*H514</f>
        <v>0</v>
      </c>
      <c r="S514" s="145">
        <v>0</v>
      </c>
      <c r="T514" s="146">
        <f>S514*H514</f>
        <v>0</v>
      </c>
      <c r="AR514" s="147" t="s">
        <v>274</v>
      </c>
      <c r="AT514" s="147" t="s">
        <v>180</v>
      </c>
      <c r="AU514" s="147" t="s">
        <v>85</v>
      </c>
      <c r="AY514" s="17" t="s">
        <v>178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83</v>
      </c>
      <c r="BK514" s="148">
        <f>ROUND(I514*H514,2)</f>
        <v>0</v>
      </c>
      <c r="BL514" s="17" t="s">
        <v>274</v>
      </c>
      <c r="BM514" s="147" t="s">
        <v>739</v>
      </c>
    </row>
    <row r="515" spans="2:65" s="12" customFormat="1" ht="11.25">
      <c r="B515" s="149"/>
      <c r="D515" s="150" t="s">
        <v>186</v>
      </c>
      <c r="E515" s="151" t="s">
        <v>1</v>
      </c>
      <c r="F515" s="152" t="s">
        <v>400</v>
      </c>
      <c r="H515" s="153">
        <v>212</v>
      </c>
      <c r="I515" s="154"/>
      <c r="L515" s="149"/>
      <c r="M515" s="155"/>
      <c r="T515" s="156"/>
      <c r="AT515" s="151" t="s">
        <v>186</v>
      </c>
      <c r="AU515" s="151" t="s">
        <v>85</v>
      </c>
      <c r="AV515" s="12" t="s">
        <v>85</v>
      </c>
      <c r="AW515" s="12" t="s">
        <v>32</v>
      </c>
      <c r="AX515" s="12" t="s">
        <v>76</v>
      </c>
      <c r="AY515" s="151" t="s">
        <v>178</v>
      </c>
    </row>
    <row r="516" spans="2:65" s="12" customFormat="1" ht="11.25">
      <c r="B516" s="149"/>
      <c r="D516" s="150" t="s">
        <v>186</v>
      </c>
      <c r="E516" s="151" t="s">
        <v>1</v>
      </c>
      <c r="F516" s="152" t="s">
        <v>740</v>
      </c>
      <c r="H516" s="153">
        <v>270</v>
      </c>
      <c r="I516" s="154"/>
      <c r="L516" s="149"/>
      <c r="M516" s="155"/>
      <c r="T516" s="156"/>
      <c r="AT516" s="151" t="s">
        <v>186</v>
      </c>
      <c r="AU516" s="151" t="s">
        <v>85</v>
      </c>
      <c r="AV516" s="12" t="s">
        <v>85</v>
      </c>
      <c r="AW516" s="12" t="s">
        <v>32</v>
      </c>
      <c r="AX516" s="12" t="s">
        <v>76</v>
      </c>
      <c r="AY516" s="151" t="s">
        <v>178</v>
      </c>
    </row>
    <row r="517" spans="2:65" s="14" customFormat="1" ht="11.25">
      <c r="B517" s="164"/>
      <c r="D517" s="150" t="s">
        <v>186</v>
      </c>
      <c r="E517" s="165" t="s">
        <v>1</v>
      </c>
      <c r="F517" s="166" t="s">
        <v>217</v>
      </c>
      <c r="H517" s="167">
        <v>482</v>
      </c>
      <c r="I517" s="168"/>
      <c r="L517" s="164"/>
      <c r="M517" s="169"/>
      <c r="T517" s="170"/>
      <c r="AT517" s="165" t="s">
        <v>186</v>
      </c>
      <c r="AU517" s="165" t="s">
        <v>85</v>
      </c>
      <c r="AV517" s="14" t="s">
        <v>184</v>
      </c>
      <c r="AW517" s="14" t="s">
        <v>32</v>
      </c>
      <c r="AX517" s="14" t="s">
        <v>83</v>
      </c>
      <c r="AY517" s="165" t="s">
        <v>178</v>
      </c>
    </row>
    <row r="518" spans="2:65" s="1" customFormat="1" ht="37.9" customHeight="1">
      <c r="B518" s="32"/>
      <c r="C518" s="177" t="s">
        <v>741</v>
      </c>
      <c r="D518" s="177" t="s">
        <v>232</v>
      </c>
      <c r="E518" s="178" t="s">
        <v>742</v>
      </c>
      <c r="F518" s="179" t="s">
        <v>743</v>
      </c>
      <c r="G518" s="180" t="s">
        <v>204</v>
      </c>
      <c r="H518" s="181">
        <v>561.77099999999996</v>
      </c>
      <c r="I518" s="182"/>
      <c r="J518" s="183">
        <f>ROUND(I518*H518,2)</f>
        <v>0</v>
      </c>
      <c r="K518" s="179" t="s">
        <v>194</v>
      </c>
      <c r="L518" s="184"/>
      <c r="M518" s="185" t="s">
        <v>1</v>
      </c>
      <c r="N518" s="186" t="s">
        <v>41</v>
      </c>
      <c r="P518" s="145">
        <f>O518*H518</f>
        <v>0</v>
      </c>
      <c r="Q518" s="145">
        <v>2.0000000000000001E-4</v>
      </c>
      <c r="R518" s="145">
        <f>Q518*H518</f>
        <v>0.1123542</v>
      </c>
      <c r="S518" s="145">
        <v>0</v>
      </c>
      <c r="T518" s="146">
        <f>S518*H518</f>
        <v>0</v>
      </c>
      <c r="AR518" s="147" t="s">
        <v>377</v>
      </c>
      <c r="AT518" s="147" t="s">
        <v>232</v>
      </c>
      <c r="AU518" s="147" t="s">
        <v>85</v>
      </c>
      <c r="AY518" s="17" t="s">
        <v>178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83</v>
      </c>
      <c r="BK518" s="148">
        <f>ROUND(I518*H518,2)</f>
        <v>0</v>
      </c>
      <c r="BL518" s="17" t="s">
        <v>274</v>
      </c>
      <c r="BM518" s="147" t="s">
        <v>744</v>
      </c>
    </row>
    <row r="519" spans="2:65" s="12" customFormat="1" ht="11.25">
      <c r="B519" s="149"/>
      <c r="D519" s="150" t="s">
        <v>186</v>
      </c>
      <c r="F519" s="152" t="s">
        <v>745</v>
      </c>
      <c r="H519" s="153">
        <v>561.77099999999996</v>
      </c>
      <c r="I519" s="154"/>
      <c r="L519" s="149"/>
      <c r="M519" s="155"/>
      <c r="T519" s="156"/>
      <c r="AT519" s="151" t="s">
        <v>186</v>
      </c>
      <c r="AU519" s="151" t="s">
        <v>85</v>
      </c>
      <c r="AV519" s="12" t="s">
        <v>85</v>
      </c>
      <c r="AW519" s="12" t="s">
        <v>4</v>
      </c>
      <c r="AX519" s="12" t="s">
        <v>83</v>
      </c>
      <c r="AY519" s="151" t="s">
        <v>178</v>
      </c>
    </row>
    <row r="520" spans="2:65" s="1" customFormat="1" ht="24.2" customHeight="1">
      <c r="B520" s="32"/>
      <c r="C520" s="136" t="s">
        <v>746</v>
      </c>
      <c r="D520" s="136" t="s">
        <v>180</v>
      </c>
      <c r="E520" s="137" t="s">
        <v>747</v>
      </c>
      <c r="F520" s="138" t="s">
        <v>748</v>
      </c>
      <c r="G520" s="139" t="s">
        <v>384</v>
      </c>
      <c r="H520" s="140">
        <v>3.5219999999999998</v>
      </c>
      <c r="I520" s="141"/>
      <c r="J520" s="142">
        <f>ROUND(I520*H520,2)</f>
        <v>0</v>
      </c>
      <c r="K520" s="138" t="s">
        <v>194</v>
      </c>
      <c r="L520" s="32"/>
      <c r="M520" s="143" t="s">
        <v>1</v>
      </c>
      <c r="N520" s="144" t="s">
        <v>41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274</v>
      </c>
      <c r="AT520" s="147" t="s">
        <v>180</v>
      </c>
      <c r="AU520" s="147" t="s">
        <v>85</v>
      </c>
      <c r="AY520" s="17" t="s">
        <v>178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83</v>
      </c>
      <c r="BK520" s="148">
        <f>ROUND(I520*H520,2)</f>
        <v>0</v>
      </c>
      <c r="BL520" s="17" t="s">
        <v>274</v>
      </c>
      <c r="BM520" s="147" t="s">
        <v>749</v>
      </c>
    </row>
    <row r="521" spans="2:65" s="11" customFormat="1" ht="22.9" customHeight="1">
      <c r="B521" s="124"/>
      <c r="D521" s="125" t="s">
        <v>75</v>
      </c>
      <c r="E521" s="134" t="s">
        <v>750</v>
      </c>
      <c r="F521" s="134" t="s">
        <v>751</v>
      </c>
      <c r="I521" s="127"/>
      <c r="J521" s="135">
        <f>BK521</f>
        <v>0</v>
      </c>
      <c r="L521" s="124"/>
      <c r="M521" s="129"/>
      <c r="P521" s="130">
        <f>SUM(P522:P533)</f>
        <v>0</v>
      </c>
      <c r="R521" s="130">
        <f>SUM(R522:R533)</f>
        <v>0.46041330400000002</v>
      </c>
      <c r="T521" s="131">
        <f>SUM(T522:T533)</f>
        <v>0</v>
      </c>
      <c r="AR521" s="125" t="s">
        <v>85</v>
      </c>
      <c r="AT521" s="132" t="s">
        <v>75</v>
      </c>
      <c r="AU521" s="132" t="s">
        <v>83</v>
      </c>
      <c r="AY521" s="125" t="s">
        <v>178</v>
      </c>
      <c r="BK521" s="133">
        <f>SUM(BK522:BK533)</f>
        <v>0</v>
      </c>
    </row>
    <row r="522" spans="2:65" s="1" customFormat="1" ht="16.5" customHeight="1">
      <c r="B522" s="32"/>
      <c r="C522" s="136" t="s">
        <v>752</v>
      </c>
      <c r="D522" s="136" t="s">
        <v>180</v>
      </c>
      <c r="E522" s="137" t="s">
        <v>753</v>
      </c>
      <c r="F522" s="138" t="s">
        <v>754</v>
      </c>
      <c r="G522" s="139" t="s">
        <v>291</v>
      </c>
      <c r="H522" s="140">
        <v>92</v>
      </c>
      <c r="I522" s="141"/>
      <c r="J522" s="142">
        <f>ROUND(I522*H522,2)</f>
        <v>0</v>
      </c>
      <c r="K522" s="138" t="s">
        <v>194</v>
      </c>
      <c r="L522" s="32"/>
      <c r="M522" s="143" t="s">
        <v>1</v>
      </c>
      <c r="N522" s="144" t="s">
        <v>41</v>
      </c>
      <c r="P522" s="145">
        <f>O522*H522</f>
        <v>0</v>
      </c>
      <c r="Q522" s="145">
        <v>2.0000000000000002E-5</v>
      </c>
      <c r="R522" s="145">
        <f>Q522*H522</f>
        <v>1.8400000000000001E-3</v>
      </c>
      <c r="S522" s="145">
        <v>0</v>
      </c>
      <c r="T522" s="146">
        <f>S522*H522</f>
        <v>0</v>
      </c>
      <c r="AR522" s="147" t="s">
        <v>274</v>
      </c>
      <c r="AT522" s="147" t="s">
        <v>180</v>
      </c>
      <c r="AU522" s="147" t="s">
        <v>85</v>
      </c>
      <c r="AY522" s="17" t="s">
        <v>178</v>
      </c>
      <c r="BE522" s="148">
        <f>IF(N522="základní",J522,0)</f>
        <v>0</v>
      </c>
      <c r="BF522" s="148">
        <f>IF(N522="snížená",J522,0)</f>
        <v>0</v>
      </c>
      <c r="BG522" s="148">
        <f>IF(N522="zákl. přenesená",J522,0)</f>
        <v>0</v>
      </c>
      <c r="BH522" s="148">
        <f>IF(N522="sníž. přenesená",J522,0)</f>
        <v>0</v>
      </c>
      <c r="BI522" s="148">
        <f>IF(N522="nulová",J522,0)</f>
        <v>0</v>
      </c>
      <c r="BJ522" s="17" t="s">
        <v>83</v>
      </c>
      <c r="BK522" s="148">
        <f>ROUND(I522*H522,2)</f>
        <v>0</v>
      </c>
      <c r="BL522" s="17" t="s">
        <v>274</v>
      </c>
      <c r="BM522" s="147" t="s">
        <v>755</v>
      </c>
    </row>
    <row r="523" spans="2:65" s="12" customFormat="1" ht="11.25">
      <c r="B523" s="149"/>
      <c r="D523" s="150" t="s">
        <v>186</v>
      </c>
      <c r="E523" s="151" t="s">
        <v>1</v>
      </c>
      <c r="F523" s="152" t="s">
        <v>756</v>
      </c>
      <c r="H523" s="153">
        <v>24</v>
      </c>
      <c r="I523" s="154"/>
      <c r="L523" s="149"/>
      <c r="M523" s="155"/>
      <c r="T523" s="156"/>
      <c r="AT523" s="151" t="s">
        <v>186</v>
      </c>
      <c r="AU523" s="151" t="s">
        <v>85</v>
      </c>
      <c r="AV523" s="12" t="s">
        <v>85</v>
      </c>
      <c r="AW523" s="12" t="s">
        <v>32</v>
      </c>
      <c r="AX523" s="12" t="s">
        <v>76</v>
      </c>
      <c r="AY523" s="151" t="s">
        <v>178</v>
      </c>
    </row>
    <row r="524" spans="2:65" s="12" customFormat="1" ht="11.25">
      <c r="B524" s="149"/>
      <c r="D524" s="150" t="s">
        <v>186</v>
      </c>
      <c r="E524" s="151" t="s">
        <v>1</v>
      </c>
      <c r="F524" s="152" t="s">
        <v>757</v>
      </c>
      <c r="H524" s="153">
        <v>68</v>
      </c>
      <c r="I524" s="154"/>
      <c r="L524" s="149"/>
      <c r="M524" s="155"/>
      <c r="T524" s="156"/>
      <c r="AT524" s="151" t="s">
        <v>186</v>
      </c>
      <c r="AU524" s="151" t="s">
        <v>85</v>
      </c>
      <c r="AV524" s="12" t="s">
        <v>85</v>
      </c>
      <c r="AW524" s="12" t="s">
        <v>32</v>
      </c>
      <c r="AX524" s="12" t="s">
        <v>76</v>
      </c>
      <c r="AY524" s="151" t="s">
        <v>178</v>
      </c>
    </row>
    <row r="525" spans="2:65" s="14" customFormat="1" ht="11.25">
      <c r="B525" s="164"/>
      <c r="D525" s="150" t="s">
        <v>186</v>
      </c>
      <c r="E525" s="165" t="s">
        <v>1</v>
      </c>
      <c r="F525" s="166" t="s">
        <v>217</v>
      </c>
      <c r="H525" s="167">
        <v>92</v>
      </c>
      <c r="I525" s="168"/>
      <c r="L525" s="164"/>
      <c r="M525" s="169"/>
      <c r="T525" s="170"/>
      <c r="AT525" s="165" t="s">
        <v>186</v>
      </c>
      <c r="AU525" s="165" t="s">
        <v>85</v>
      </c>
      <c r="AV525" s="14" t="s">
        <v>184</v>
      </c>
      <c r="AW525" s="14" t="s">
        <v>32</v>
      </c>
      <c r="AX525" s="14" t="s">
        <v>83</v>
      </c>
      <c r="AY525" s="165" t="s">
        <v>178</v>
      </c>
    </row>
    <row r="526" spans="2:65" s="1" customFormat="1" ht="24.2" customHeight="1">
      <c r="B526" s="32"/>
      <c r="C526" s="177" t="s">
        <v>758</v>
      </c>
      <c r="D526" s="177" t="s">
        <v>232</v>
      </c>
      <c r="E526" s="178" t="s">
        <v>759</v>
      </c>
      <c r="F526" s="179" t="s">
        <v>760</v>
      </c>
      <c r="G526" s="180" t="s">
        <v>183</v>
      </c>
      <c r="H526" s="181">
        <v>0.23200000000000001</v>
      </c>
      <c r="I526" s="182"/>
      <c r="J526" s="183">
        <f>ROUND(I526*H526,2)</f>
        <v>0</v>
      </c>
      <c r="K526" s="179" t="s">
        <v>194</v>
      </c>
      <c r="L526" s="184"/>
      <c r="M526" s="185" t="s">
        <v>1</v>
      </c>
      <c r="N526" s="186" t="s">
        <v>41</v>
      </c>
      <c r="P526" s="145">
        <f>O526*H526</f>
        <v>0</v>
      </c>
      <c r="Q526" s="145">
        <v>0.55000000000000004</v>
      </c>
      <c r="R526" s="145">
        <f>Q526*H526</f>
        <v>0.12760000000000002</v>
      </c>
      <c r="S526" s="145">
        <v>0</v>
      </c>
      <c r="T526" s="146">
        <f>S526*H526</f>
        <v>0</v>
      </c>
      <c r="AR526" s="147" t="s">
        <v>377</v>
      </c>
      <c r="AT526" s="147" t="s">
        <v>232</v>
      </c>
      <c r="AU526" s="147" t="s">
        <v>85</v>
      </c>
      <c r="AY526" s="17" t="s">
        <v>178</v>
      </c>
      <c r="BE526" s="148">
        <f>IF(N526="základní",J526,0)</f>
        <v>0</v>
      </c>
      <c r="BF526" s="148">
        <f>IF(N526="snížená",J526,0)</f>
        <v>0</v>
      </c>
      <c r="BG526" s="148">
        <f>IF(N526="zákl. přenesená",J526,0)</f>
        <v>0</v>
      </c>
      <c r="BH526" s="148">
        <f>IF(N526="sníž. přenesená",J526,0)</f>
        <v>0</v>
      </c>
      <c r="BI526" s="148">
        <f>IF(N526="nulová",J526,0)</f>
        <v>0</v>
      </c>
      <c r="BJ526" s="17" t="s">
        <v>83</v>
      </c>
      <c r="BK526" s="148">
        <f>ROUND(I526*H526,2)</f>
        <v>0</v>
      </c>
      <c r="BL526" s="17" t="s">
        <v>274</v>
      </c>
      <c r="BM526" s="147" t="s">
        <v>761</v>
      </c>
    </row>
    <row r="527" spans="2:65" s="12" customFormat="1" ht="11.25">
      <c r="B527" s="149"/>
      <c r="D527" s="150" t="s">
        <v>186</v>
      </c>
      <c r="E527" s="151" t="s">
        <v>1</v>
      </c>
      <c r="F527" s="152" t="s">
        <v>762</v>
      </c>
      <c r="H527" s="153">
        <v>0.221</v>
      </c>
      <c r="I527" s="154"/>
      <c r="L527" s="149"/>
      <c r="M527" s="155"/>
      <c r="T527" s="156"/>
      <c r="AT527" s="151" t="s">
        <v>186</v>
      </c>
      <c r="AU527" s="151" t="s">
        <v>85</v>
      </c>
      <c r="AV527" s="12" t="s">
        <v>85</v>
      </c>
      <c r="AW527" s="12" t="s">
        <v>32</v>
      </c>
      <c r="AX527" s="12" t="s">
        <v>83</v>
      </c>
      <c r="AY527" s="151" t="s">
        <v>178</v>
      </c>
    </row>
    <row r="528" spans="2:65" s="12" customFormat="1" ht="11.25">
      <c r="B528" s="149"/>
      <c r="D528" s="150" t="s">
        <v>186</v>
      </c>
      <c r="F528" s="152" t="s">
        <v>763</v>
      </c>
      <c r="H528" s="153">
        <v>0.23200000000000001</v>
      </c>
      <c r="I528" s="154"/>
      <c r="L528" s="149"/>
      <c r="M528" s="155"/>
      <c r="T528" s="156"/>
      <c r="AT528" s="151" t="s">
        <v>186</v>
      </c>
      <c r="AU528" s="151" t="s">
        <v>85</v>
      </c>
      <c r="AV528" s="12" t="s">
        <v>85</v>
      </c>
      <c r="AW528" s="12" t="s">
        <v>4</v>
      </c>
      <c r="AX528" s="12" t="s">
        <v>83</v>
      </c>
      <c r="AY528" s="151" t="s">
        <v>178</v>
      </c>
    </row>
    <row r="529" spans="2:65" s="1" customFormat="1" ht="24.2" customHeight="1">
      <c r="B529" s="32"/>
      <c r="C529" s="136" t="s">
        <v>764</v>
      </c>
      <c r="D529" s="136" t="s">
        <v>180</v>
      </c>
      <c r="E529" s="137" t="s">
        <v>765</v>
      </c>
      <c r="F529" s="138" t="s">
        <v>766</v>
      </c>
      <c r="G529" s="139" t="s">
        <v>183</v>
      </c>
      <c r="H529" s="140">
        <v>0.23200000000000001</v>
      </c>
      <c r="I529" s="141"/>
      <c r="J529" s="142">
        <f>ROUND(I529*H529,2)</f>
        <v>0</v>
      </c>
      <c r="K529" s="138" t="s">
        <v>194</v>
      </c>
      <c r="L529" s="32"/>
      <c r="M529" s="143" t="s">
        <v>1</v>
      </c>
      <c r="N529" s="144" t="s">
        <v>41</v>
      </c>
      <c r="P529" s="145">
        <f>O529*H529</f>
        <v>0</v>
      </c>
      <c r="Q529" s="145">
        <v>2.3300000000000001E-2</v>
      </c>
      <c r="R529" s="145">
        <f>Q529*H529</f>
        <v>5.4056000000000009E-3</v>
      </c>
      <c r="S529" s="145">
        <v>0</v>
      </c>
      <c r="T529" s="146">
        <f>S529*H529</f>
        <v>0</v>
      </c>
      <c r="AR529" s="147" t="s">
        <v>274</v>
      </c>
      <c r="AT529" s="147" t="s">
        <v>180</v>
      </c>
      <c r="AU529" s="147" t="s">
        <v>85</v>
      </c>
      <c r="AY529" s="17" t="s">
        <v>178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83</v>
      </c>
      <c r="BK529" s="148">
        <f>ROUND(I529*H529,2)</f>
        <v>0</v>
      </c>
      <c r="BL529" s="17" t="s">
        <v>274</v>
      </c>
      <c r="BM529" s="147" t="s">
        <v>767</v>
      </c>
    </row>
    <row r="530" spans="2:65" s="1" customFormat="1" ht="24.2" customHeight="1">
      <c r="B530" s="32"/>
      <c r="C530" s="136" t="s">
        <v>768</v>
      </c>
      <c r="D530" s="136" t="s">
        <v>180</v>
      </c>
      <c r="E530" s="137" t="s">
        <v>769</v>
      </c>
      <c r="F530" s="138" t="s">
        <v>770</v>
      </c>
      <c r="G530" s="139" t="s">
        <v>204</v>
      </c>
      <c r="H530" s="140">
        <v>20.46</v>
      </c>
      <c r="I530" s="141"/>
      <c r="J530" s="142">
        <f>ROUND(I530*H530,2)</f>
        <v>0</v>
      </c>
      <c r="K530" s="138" t="s">
        <v>194</v>
      </c>
      <c r="L530" s="32"/>
      <c r="M530" s="143" t="s">
        <v>1</v>
      </c>
      <c r="N530" s="144" t="s">
        <v>41</v>
      </c>
      <c r="P530" s="145">
        <f>O530*H530</f>
        <v>0</v>
      </c>
      <c r="Q530" s="145">
        <v>1.5737399999999999E-2</v>
      </c>
      <c r="R530" s="145">
        <f>Q530*H530</f>
        <v>0.32198720399999997</v>
      </c>
      <c r="S530" s="145">
        <v>0</v>
      </c>
      <c r="T530" s="146">
        <f>S530*H530</f>
        <v>0</v>
      </c>
      <c r="AR530" s="147" t="s">
        <v>274</v>
      </c>
      <c r="AT530" s="147" t="s">
        <v>180</v>
      </c>
      <c r="AU530" s="147" t="s">
        <v>85</v>
      </c>
      <c r="AY530" s="17" t="s">
        <v>178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83</v>
      </c>
      <c r="BK530" s="148">
        <f>ROUND(I530*H530,2)</f>
        <v>0</v>
      </c>
      <c r="BL530" s="17" t="s">
        <v>274</v>
      </c>
      <c r="BM530" s="147" t="s">
        <v>771</v>
      </c>
    </row>
    <row r="531" spans="2:65" s="12" customFormat="1" ht="11.25">
      <c r="B531" s="149"/>
      <c r="D531" s="150" t="s">
        <v>186</v>
      </c>
      <c r="E531" s="151" t="s">
        <v>1</v>
      </c>
      <c r="F531" s="152" t="s">
        <v>772</v>
      </c>
      <c r="H531" s="153">
        <v>20.46</v>
      </c>
      <c r="I531" s="154"/>
      <c r="L531" s="149"/>
      <c r="M531" s="155"/>
      <c r="T531" s="156"/>
      <c r="AT531" s="151" t="s">
        <v>186</v>
      </c>
      <c r="AU531" s="151" t="s">
        <v>85</v>
      </c>
      <c r="AV531" s="12" t="s">
        <v>85</v>
      </c>
      <c r="AW531" s="12" t="s">
        <v>32</v>
      </c>
      <c r="AX531" s="12" t="s">
        <v>83</v>
      </c>
      <c r="AY531" s="151" t="s">
        <v>178</v>
      </c>
    </row>
    <row r="532" spans="2:65" s="1" customFormat="1" ht="24.2" customHeight="1">
      <c r="B532" s="32"/>
      <c r="C532" s="136" t="s">
        <v>773</v>
      </c>
      <c r="D532" s="136" t="s">
        <v>180</v>
      </c>
      <c r="E532" s="137" t="s">
        <v>774</v>
      </c>
      <c r="F532" s="138" t="s">
        <v>775</v>
      </c>
      <c r="G532" s="139" t="s">
        <v>204</v>
      </c>
      <c r="H532" s="140">
        <v>20.46</v>
      </c>
      <c r="I532" s="141"/>
      <c r="J532" s="142">
        <f>ROUND(I532*H532,2)</f>
        <v>0</v>
      </c>
      <c r="K532" s="138" t="s">
        <v>194</v>
      </c>
      <c r="L532" s="32"/>
      <c r="M532" s="143" t="s">
        <v>1</v>
      </c>
      <c r="N532" s="144" t="s">
        <v>41</v>
      </c>
      <c r="P532" s="145">
        <f>O532*H532</f>
        <v>0</v>
      </c>
      <c r="Q532" s="145">
        <v>1.75E-4</v>
      </c>
      <c r="R532" s="145">
        <f>Q532*H532</f>
        <v>3.5804999999999999E-3</v>
      </c>
      <c r="S532" s="145">
        <v>0</v>
      </c>
      <c r="T532" s="146">
        <f>S532*H532</f>
        <v>0</v>
      </c>
      <c r="AR532" s="147" t="s">
        <v>274</v>
      </c>
      <c r="AT532" s="147" t="s">
        <v>180</v>
      </c>
      <c r="AU532" s="147" t="s">
        <v>85</v>
      </c>
      <c r="AY532" s="17" t="s">
        <v>178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83</v>
      </c>
      <c r="BK532" s="148">
        <f>ROUND(I532*H532,2)</f>
        <v>0</v>
      </c>
      <c r="BL532" s="17" t="s">
        <v>274</v>
      </c>
      <c r="BM532" s="147" t="s">
        <v>776</v>
      </c>
    </row>
    <row r="533" spans="2:65" s="1" customFormat="1" ht="24.2" customHeight="1">
      <c r="B533" s="32"/>
      <c r="C533" s="136" t="s">
        <v>777</v>
      </c>
      <c r="D533" s="136" t="s">
        <v>180</v>
      </c>
      <c r="E533" s="137" t="s">
        <v>778</v>
      </c>
      <c r="F533" s="138" t="s">
        <v>779</v>
      </c>
      <c r="G533" s="139" t="s">
        <v>384</v>
      </c>
      <c r="H533" s="140">
        <v>0.46</v>
      </c>
      <c r="I533" s="141"/>
      <c r="J533" s="142">
        <f>ROUND(I533*H533,2)</f>
        <v>0</v>
      </c>
      <c r="K533" s="138" t="s">
        <v>194</v>
      </c>
      <c r="L533" s="32"/>
      <c r="M533" s="143" t="s">
        <v>1</v>
      </c>
      <c r="N533" s="144" t="s">
        <v>41</v>
      </c>
      <c r="P533" s="145">
        <f>O533*H533</f>
        <v>0</v>
      </c>
      <c r="Q533" s="145">
        <v>0</v>
      </c>
      <c r="R533" s="145">
        <f>Q533*H533</f>
        <v>0</v>
      </c>
      <c r="S533" s="145">
        <v>0</v>
      </c>
      <c r="T533" s="146">
        <f>S533*H533</f>
        <v>0</v>
      </c>
      <c r="AR533" s="147" t="s">
        <v>274</v>
      </c>
      <c r="AT533" s="147" t="s">
        <v>180</v>
      </c>
      <c r="AU533" s="147" t="s">
        <v>85</v>
      </c>
      <c r="AY533" s="17" t="s">
        <v>178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83</v>
      </c>
      <c r="BK533" s="148">
        <f>ROUND(I533*H533,2)</f>
        <v>0</v>
      </c>
      <c r="BL533" s="17" t="s">
        <v>274</v>
      </c>
      <c r="BM533" s="147" t="s">
        <v>780</v>
      </c>
    </row>
    <row r="534" spans="2:65" s="11" customFormat="1" ht="22.9" customHeight="1">
      <c r="B534" s="124"/>
      <c r="D534" s="125" t="s">
        <v>75</v>
      </c>
      <c r="E534" s="134" t="s">
        <v>781</v>
      </c>
      <c r="F534" s="134" t="s">
        <v>782</v>
      </c>
      <c r="I534" s="127"/>
      <c r="J534" s="135">
        <f>BK534</f>
        <v>0</v>
      </c>
      <c r="L534" s="124"/>
      <c r="M534" s="129"/>
      <c r="P534" s="130">
        <f>SUM(P535:P570)</f>
        <v>0</v>
      </c>
      <c r="R534" s="130">
        <f>SUM(R535:R570)</f>
        <v>0.29975800141999998</v>
      </c>
      <c r="T534" s="131">
        <f>SUM(T535:T570)</f>
        <v>0.29148360000000001</v>
      </c>
      <c r="AR534" s="125" t="s">
        <v>85</v>
      </c>
      <c r="AT534" s="132" t="s">
        <v>75</v>
      </c>
      <c r="AU534" s="132" t="s">
        <v>83</v>
      </c>
      <c r="AY534" s="125" t="s">
        <v>178</v>
      </c>
      <c r="BK534" s="133">
        <f>SUM(BK535:BK570)</f>
        <v>0</v>
      </c>
    </row>
    <row r="535" spans="2:65" s="1" customFormat="1" ht="24.2" customHeight="1">
      <c r="B535" s="32"/>
      <c r="C535" s="136" t="s">
        <v>783</v>
      </c>
      <c r="D535" s="136" t="s">
        <v>180</v>
      </c>
      <c r="E535" s="137" t="s">
        <v>784</v>
      </c>
      <c r="F535" s="138" t="s">
        <v>785</v>
      </c>
      <c r="G535" s="139" t="s">
        <v>786</v>
      </c>
      <c r="H535" s="140">
        <v>144</v>
      </c>
      <c r="I535" s="141"/>
      <c r="J535" s="142">
        <f>ROUND(I535*H535,2)</f>
        <v>0</v>
      </c>
      <c r="K535" s="138" t="s">
        <v>1</v>
      </c>
      <c r="L535" s="32"/>
      <c r="M535" s="143" t="s">
        <v>1</v>
      </c>
      <c r="N535" s="144" t="s">
        <v>41</v>
      </c>
      <c r="P535" s="145">
        <f>O535*H535</f>
        <v>0</v>
      </c>
      <c r="Q535" s="145">
        <v>4.8000000000000001E-4</v>
      </c>
      <c r="R535" s="145">
        <f>Q535*H535</f>
        <v>6.9120000000000001E-2</v>
      </c>
      <c r="S535" s="145">
        <v>0</v>
      </c>
      <c r="T535" s="146">
        <f>S535*H535</f>
        <v>0</v>
      </c>
      <c r="AR535" s="147" t="s">
        <v>274</v>
      </c>
      <c r="AT535" s="147" t="s">
        <v>180</v>
      </c>
      <c r="AU535" s="147" t="s">
        <v>85</v>
      </c>
      <c r="AY535" s="17" t="s">
        <v>178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83</v>
      </c>
      <c r="BK535" s="148">
        <f>ROUND(I535*H535,2)</f>
        <v>0</v>
      </c>
      <c r="BL535" s="17" t="s">
        <v>274</v>
      </c>
      <c r="BM535" s="147" t="s">
        <v>787</v>
      </c>
    </row>
    <row r="536" spans="2:65" s="12" customFormat="1" ht="11.25">
      <c r="B536" s="149"/>
      <c r="D536" s="150" t="s">
        <v>186</v>
      </c>
      <c r="E536" s="151" t="s">
        <v>1</v>
      </c>
      <c r="F536" s="152" t="s">
        <v>788</v>
      </c>
      <c r="H536" s="153">
        <v>40</v>
      </c>
      <c r="I536" s="154"/>
      <c r="L536" s="149"/>
      <c r="M536" s="155"/>
      <c r="T536" s="156"/>
      <c r="AT536" s="151" t="s">
        <v>186</v>
      </c>
      <c r="AU536" s="151" t="s">
        <v>85</v>
      </c>
      <c r="AV536" s="12" t="s">
        <v>85</v>
      </c>
      <c r="AW536" s="12" t="s">
        <v>32</v>
      </c>
      <c r="AX536" s="12" t="s">
        <v>76</v>
      </c>
      <c r="AY536" s="151" t="s">
        <v>178</v>
      </c>
    </row>
    <row r="537" spans="2:65" s="12" customFormat="1" ht="11.25">
      <c r="B537" s="149"/>
      <c r="D537" s="150" t="s">
        <v>186</v>
      </c>
      <c r="E537" s="151" t="s">
        <v>1</v>
      </c>
      <c r="F537" s="152" t="s">
        <v>789</v>
      </c>
      <c r="H537" s="153">
        <v>64</v>
      </c>
      <c r="I537" s="154"/>
      <c r="L537" s="149"/>
      <c r="M537" s="155"/>
      <c r="T537" s="156"/>
      <c r="AT537" s="151" t="s">
        <v>186</v>
      </c>
      <c r="AU537" s="151" t="s">
        <v>85</v>
      </c>
      <c r="AV537" s="12" t="s">
        <v>85</v>
      </c>
      <c r="AW537" s="12" t="s">
        <v>32</v>
      </c>
      <c r="AX537" s="12" t="s">
        <v>76</v>
      </c>
      <c r="AY537" s="151" t="s">
        <v>178</v>
      </c>
    </row>
    <row r="538" spans="2:65" s="12" customFormat="1" ht="11.25">
      <c r="B538" s="149"/>
      <c r="D538" s="150" t="s">
        <v>186</v>
      </c>
      <c r="E538" s="151" t="s">
        <v>1</v>
      </c>
      <c r="F538" s="152" t="s">
        <v>788</v>
      </c>
      <c r="H538" s="153">
        <v>40</v>
      </c>
      <c r="I538" s="154"/>
      <c r="L538" s="149"/>
      <c r="M538" s="155"/>
      <c r="T538" s="156"/>
      <c r="AT538" s="151" t="s">
        <v>186</v>
      </c>
      <c r="AU538" s="151" t="s">
        <v>85</v>
      </c>
      <c r="AV538" s="12" t="s">
        <v>85</v>
      </c>
      <c r="AW538" s="12" t="s">
        <v>32</v>
      </c>
      <c r="AX538" s="12" t="s">
        <v>76</v>
      </c>
      <c r="AY538" s="151" t="s">
        <v>178</v>
      </c>
    </row>
    <row r="539" spans="2:65" s="14" customFormat="1" ht="11.25">
      <c r="B539" s="164"/>
      <c r="D539" s="150" t="s">
        <v>186</v>
      </c>
      <c r="E539" s="165" t="s">
        <v>1</v>
      </c>
      <c r="F539" s="166" t="s">
        <v>217</v>
      </c>
      <c r="H539" s="167">
        <v>144</v>
      </c>
      <c r="I539" s="168"/>
      <c r="L539" s="164"/>
      <c r="M539" s="169"/>
      <c r="T539" s="170"/>
      <c r="AT539" s="165" t="s">
        <v>186</v>
      </c>
      <c r="AU539" s="165" t="s">
        <v>85</v>
      </c>
      <c r="AV539" s="14" t="s">
        <v>184</v>
      </c>
      <c r="AW539" s="14" t="s">
        <v>32</v>
      </c>
      <c r="AX539" s="14" t="s">
        <v>83</v>
      </c>
      <c r="AY539" s="165" t="s">
        <v>178</v>
      </c>
    </row>
    <row r="540" spans="2:65" s="1" customFormat="1" ht="24.2" customHeight="1">
      <c r="B540" s="32"/>
      <c r="C540" s="177" t="s">
        <v>790</v>
      </c>
      <c r="D540" s="177" t="s">
        <v>232</v>
      </c>
      <c r="E540" s="178" t="s">
        <v>791</v>
      </c>
      <c r="F540" s="179" t="s">
        <v>792</v>
      </c>
      <c r="G540" s="180" t="s">
        <v>420</v>
      </c>
      <c r="H540" s="181">
        <v>144</v>
      </c>
      <c r="I540" s="182"/>
      <c r="J540" s="183">
        <f>ROUND(I540*H540,2)</f>
        <v>0</v>
      </c>
      <c r="K540" s="179" t="s">
        <v>194</v>
      </c>
      <c r="L540" s="184"/>
      <c r="M540" s="185" t="s">
        <v>1</v>
      </c>
      <c r="N540" s="186" t="s">
        <v>41</v>
      </c>
      <c r="P540" s="145">
        <f>O540*H540</f>
        <v>0</v>
      </c>
      <c r="Q540" s="145">
        <v>2.0000000000000001E-4</v>
      </c>
      <c r="R540" s="145">
        <f>Q540*H540</f>
        <v>2.8800000000000003E-2</v>
      </c>
      <c r="S540" s="145">
        <v>0</v>
      </c>
      <c r="T540" s="146">
        <f>S540*H540</f>
        <v>0</v>
      </c>
      <c r="AR540" s="147" t="s">
        <v>377</v>
      </c>
      <c r="AT540" s="147" t="s">
        <v>232</v>
      </c>
      <c r="AU540" s="147" t="s">
        <v>85</v>
      </c>
      <c r="AY540" s="17" t="s">
        <v>178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83</v>
      </c>
      <c r="BK540" s="148">
        <f>ROUND(I540*H540,2)</f>
        <v>0</v>
      </c>
      <c r="BL540" s="17" t="s">
        <v>274</v>
      </c>
      <c r="BM540" s="147" t="s">
        <v>793</v>
      </c>
    </row>
    <row r="541" spans="2:65" s="1" customFormat="1" ht="16.5" customHeight="1">
      <c r="B541" s="32"/>
      <c r="C541" s="136" t="s">
        <v>794</v>
      </c>
      <c r="D541" s="136" t="s">
        <v>180</v>
      </c>
      <c r="E541" s="137" t="s">
        <v>795</v>
      </c>
      <c r="F541" s="138" t="s">
        <v>796</v>
      </c>
      <c r="G541" s="139" t="s">
        <v>291</v>
      </c>
      <c r="H541" s="140">
        <v>59.88</v>
      </c>
      <c r="I541" s="141"/>
      <c r="J541" s="142">
        <f>ROUND(I541*H541,2)</f>
        <v>0</v>
      </c>
      <c r="K541" s="138" t="s">
        <v>194</v>
      </c>
      <c r="L541" s="32"/>
      <c r="M541" s="143" t="s">
        <v>1</v>
      </c>
      <c r="N541" s="144" t="s">
        <v>41</v>
      </c>
      <c r="P541" s="145">
        <f>O541*H541</f>
        <v>0</v>
      </c>
      <c r="Q541" s="145">
        <v>0</v>
      </c>
      <c r="R541" s="145">
        <f>Q541*H541</f>
        <v>0</v>
      </c>
      <c r="S541" s="145">
        <v>1.67E-3</v>
      </c>
      <c r="T541" s="146">
        <f>S541*H541</f>
        <v>9.9999600000000008E-2</v>
      </c>
      <c r="AR541" s="147" t="s">
        <v>274</v>
      </c>
      <c r="AT541" s="147" t="s">
        <v>180</v>
      </c>
      <c r="AU541" s="147" t="s">
        <v>85</v>
      </c>
      <c r="AY541" s="17" t="s">
        <v>178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83</v>
      </c>
      <c r="BK541" s="148">
        <f>ROUND(I541*H541,2)</f>
        <v>0</v>
      </c>
      <c r="BL541" s="17" t="s">
        <v>274</v>
      </c>
      <c r="BM541" s="147" t="s">
        <v>797</v>
      </c>
    </row>
    <row r="542" spans="2:65" s="12" customFormat="1" ht="11.25">
      <c r="B542" s="149"/>
      <c r="D542" s="150" t="s">
        <v>186</v>
      </c>
      <c r="E542" s="151" t="s">
        <v>1</v>
      </c>
      <c r="F542" s="152" t="s">
        <v>798</v>
      </c>
      <c r="H542" s="153">
        <v>1.19</v>
      </c>
      <c r="I542" s="154"/>
      <c r="L542" s="149"/>
      <c r="M542" s="155"/>
      <c r="T542" s="156"/>
      <c r="AT542" s="151" t="s">
        <v>186</v>
      </c>
      <c r="AU542" s="151" t="s">
        <v>85</v>
      </c>
      <c r="AV542" s="12" t="s">
        <v>85</v>
      </c>
      <c r="AW542" s="12" t="s">
        <v>32</v>
      </c>
      <c r="AX542" s="12" t="s">
        <v>76</v>
      </c>
      <c r="AY542" s="151" t="s">
        <v>178</v>
      </c>
    </row>
    <row r="543" spans="2:65" s="12" customFormat="1" ht="11.25">
      <c r="B543" s="149"/>
      <c r="D543" s="150" t="s">
        <v>186</v>
      </c>
      <c r="E543" s="151" t="s">
        <v>1</v>
      </c>
      <c r="F543" s="152" t="s">
        <v>799</v>
      </c>
      <c r="H543" s="153">
        <v>30.79</v>
      </c>
      <c r="I543" s="154"/>
      <c r="L543" s="149"/>
      <c r="M543" s="155"/>
      <c r="T543" s="156"/>
      <c r="AT543" s="151" t="s">
        <v>186</v>
      </c>
      <c r="AU543" s="151" t="s">
        <v>85</v>
      </c>
      <c r="AV543" s="12" t="s">
        <v>85</v>
      </c>
      <c r="AW543" s="12" t="s">
        <v>32</v>
      </c>
      <c r="AX543" s="12" t="s">
        <v>76</v>
      </c>
      <c r="AY543" s="151" t="s">
        <v>178</v>
      </c>
    </row>
    <row r="544" spans="2:65" s="12" customFormat="1" ht="11.25">
      <c r="B544" s="149"/>
      <c r="D544" s="150" t="s">
        <v>186</v>
      </c>
      <c r="E544" s="151" t="s">
        <v>1</v>
      </c>
      <c r="F544" s="152" t="s">
        <v>800</v>
      </c>
      <c r="H544" s="153">
        <v>27.9</v>
      </c>
      <c r="I544" s="154"/>
      <c r="L544" s="149"/>
      <c r="M544" s="155"/>
      <c r="T544" s="156"/>
      <c r="AT544" s="151" t="s">
        <v>186</v>
      </c>
      <c r="AU544" s="151" t="s">
        <v>85</v>
      </c>
      <c r="AV544" s="12" t="s">
        <v>85</v>
      </c>
      <c r="AW544" s="12" t="s">
        <v>32</v>
      </c>
      <c r="AX544" s="12" t="s">
        <v>76</v>
      </c>
      <c r="AY544" s="151" t="s">
        <v>178</v>
      </c>
    </row>
    <row r="545" spans="2:65" s="14" customFormat="1" ht="11.25">
      <c r="B545" s="164"/>
      <c r="D545" s="150" t="s">
        <v>186</v>
      </c>
      <c r="E545" s="165" t="s">
        <v>1</v>
      </c>
      <c r="F545" s="166" t="s">
        <v>217</v>
      </c>
      <c r="H545" s="167">
        <v>59.88</v>
      </c>
      <c r="I545" s="168"/>
      <c r="L545" s="164"/>
      <c r="M545" s="169"/>
      <c r="T545" s="170"/>
      <c r="AT545" s="165" t="s">
        <v>186</v>
      </c>
      <c r="AU545" s="165" t="s">
        <v>85</v>
      </c>
      <c r="AV545" s="14" t="s">
        <v>184</v>
      </c>
      <c r="AW545" s="14" t="s">
        <v>32</v>
      </c>
      <c r="AX545" s="14" t="s">
        <v>83</v>
      </c>
      <c r="AY545" s="165" t="s">
        <v>178</v>
      </c>
    </row>
    <row r="546" spans="2:65" s="1" customFormat="1" ht="16.5" customHeight="1">
      <c r="B546" s="32"/>
      <c r="C546" s="136" t="s">
        <v>801</v>
      </c>
      <c r="D546" s="136" t="s">
        <v>180</v>
      </c>
      <c r="E546" s="137" t="s">
        <v>802</v>
      </c>
      <c r="F546" s="138" t="s">
        <v>803</v>
      </c>
      <c r="G546" s="139" t="s">
        <v>291</v>
      </c>
      <c r="H546" s="140">
        <v>48.6</v>
      </c>
      <c r="I546" s="141"/>
      <c r="J546" s="142">
        <f>ROUND(I546*H546,2)</f>
        <v>0</v>
      </c>
      <c r="K546" s="138" t="s">
        <v>194</v>
      </c>
      <c r="L546" s="32"/>
      <c r="M546" s="143" t="s">
        <v>1</v>
      </c>
      <c r="N546" s="144" t="s">
        <v>41</v>
      </c>
      <c r="P546" s="145">
        <f>O546*H546</f>
        <v>0</v>
      </c>
      <c r="Q546" s="145">
        <v>0</v>
      </c>
      <c r="R546" s="145">
        <f>Q546*H546</f>
        <v>0</v>
      </c>
      <c r="S546" s="145">
        <v>3.9399999999999999E-3</v>
      </c>
      <c r="T546" s="146">
        <f>S546*H546</f>
        <v>0.19148400000000002</v>
      </c>
      <c r="AR546" s="147" t="s">
        <v>274</v>
      </c>
      <c r="AT546" s="147" t="s">
        <v>180</v>
      </c>
      <c r="AU546" s="147" t="s">
        <v>85</v>
      </c>
      <c r="AY546" s="17" t="s">
        <v>178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83</v>
      </c>
      <c r="BK546" s="148">
        <f>ROUND(I546*H546,2)</f>
        <v>0</v>
      </c>
      <c r="BL546" s="17" t="s">
        <v>274</v>
      </c>
      <c r="BM546" s="147" t="s">
        <v>804</v>
      </c>
    </row>
    <row r="547" spans="2:65" s="12" customFormat="1" ht="11.25">
      <c r="B547" s="149"/>
      <c r="D547" s="150" t="s">
        <v>186</v>
      </c>
      <c r="E547" s="151" t="s">
        <v>1</v>
      </c>
      <c r="F547" s="152" t="s">
        <v>805</v>
      </c>
      <c r="H547" s="153">
        <v>2.2000000000000002</v>
      </c>
      <c r="I547" s="154"/>
      <c r="L547" s="149"/>
      <c r="M547" s="155"/>
      <c r="T547" s="156"/>
      <c r="AT547" s="151" t="s">
        <v>186</v>
      </c>
      <c r="AU547" s="151" t="s">
        <v>85</v>
      </c>
      <c r="AV547" s="12" t="s">
        <v>85</v>
      </c>
      <c r="AW547" s="12" t="s">
        <v>32</v>
      </c>
      <c r="AX547" s="12" t="s">
        <v>76</v>
      </c>
      <c r="AY547" s="151" t="s">
        <v>178</v>
      </c>
    </row>
    <row r="548" spans="2:65" s="12" customFormat="1" ht="11.25">
      <c r="B548" s="149"/>
      <c r="D548" s="150" t="s">
        <v>186</v>
      </c>
      <c r="E548" s="151" t="s">
        <v>1</v>
      </c>
      <c r="F548" s="152" t="s">
        <v>806</v>
      </c>
      <c r="H548" s="153">
        <v>3</v>
      </c>
      <c r="I548" s="154"/>
      <c r="L548" s="149"/>
      <c r="M548" s="155"/>
      <c r="T548" s="156"/>
      <c r="AT548" s="151" t="s">
        <v>186</v>
      </c>
      <c r="AU548" s="151" t="s">
        <v>85</v>
      </c>
      <c r="AV548" s="12" t="s">
        <v>85</v>
      </c>
      <c r="AW548" s="12" t="s">
        <v>32</v>
      </c>
      <c r="AX548" s="12" t="s">
        <v>76</v>
      </c>
      <c r="AY548" s="151" t="s">
        <v>178</v>
      </c>
    </row>
    <row r="549" spans="2:65" s="12" customFormat="1" ht="11.25">
      <c r="B549" s="149"/>
      <c r="D549" s="150" t="s">
        <v>186</v>
      </c>
      <c r="E549" s="151" t="s">
        <v>1</v>
      </c>
      <c r="F549" s="152" t="s">
        <v>807</v>
      </c>
      <c r="H549" s="153">
        <v>6</v>
      </c>
      <c r="I549" s="154"/>
      <c r="L549" s="149"/>
      <c r="M549" s="155"/>
      <c r="T549" s="156"/>
      <c r="AT549" s="151" t="s">
        <v>186</v>
      </c>
      <c r="AU549" s="151" t="s">
        <v>85</v>
      </c>
      <c r="AV549" s="12" t="s">
        <v>85</v>
      </c>
      <c r="AW549" s="12" t="s">
        <v>32</v>
      </c>
      <c r="AX549" s="12" t="s">
        <v>76</v>
      </c>
      <c r="AY549" s="151" t="s">
        <v>178</v>
      </c>
    </row>
    <row r="550" spans="2:65" s="12" customFormat="1" ht="11.25">
      <c r="B550" s="149"/>
      <c r="D550" s="150" t="s">
        <v>186</v>
      </c>
      <c r="E550" s="151" t="s">
        <v>1</v>
      </c>
      <c r="F550" s="152" t="s">
        <v>808</v>
      </c>
      <c r="H550" s="153">
        <v>37.4</v>
      </c>
      <c r="I550" s="154"/>
      <c r="L550" s="149"/>
      <c r="M550" s="155"/>
      <c r="T550" s="156"/>
      <c r="AT550" s="151" t="s">
        <v>186</v>
      </c>
      <c r="AU550" s="151" t="s">
        <v>85</v>
      </c>
      <c r="AV550" s="12" t="s">
        <v>85</v>
      </c>
      <c r="AW550" s="12" t="s">
        <v>32</v>
      </c>
      <c r="AX550" s="12" t="s">
        <v>76</v>
      </c>
      <c r="AY550" s="151" t="s">
        <v>178</v>
      </c>
    </row>
    <row r="551" spans="2:65" s="14" customFormat="1" ht="11.25">
      <c r="B551" s="164"/>
      <c r="D551" s="150" t="s">
        <v>186</v>
      </c>
      <c r="E551" s="165" t="s">
        <v>1</v>
      </c>
      <c r="F551" s="166" t="s">
        <v>217</v>
      </c>
      <c r="H551" s="167">
        <v>48.6</v>
      </c>
      <c r="I551" s="168"/>
      <c r="L551" s="164"/>
      <c r="M551" s="169"/>
      <c r="T551" s="170"/>
      <c r="AT551" s="165" t="s">
        <v>186</v>
      </c>
      <c r="AU551" s="165" t="s">
        <v>85</v>
      </c>
      <c r="AV551" s="14" t="s">
        <v>184</v>
      </c>
      <c r="AW551" s="14" t="s">
        <v>32</v>
      </c>
      <c r="AX551" s="14" t="s">
        <v>83</v>
      </c>
      <c r="AY551" s="165" t="s">
        <v>178</v>
      </c>
    </row>
    <row r="552" spans="2:65" s="1" customFormat="1" ht="24.2" customHeight="1">
      <c r="B552" s="32"/>
      <c r="C552" s="136" t="s">
        <v>809</v>
      </c>
      <c r="D552" s="136" t="s">
        <v>180</v>
      </c>
      <c r="E552" s="137" t="s">
        <v>810</v>
      </c>
      <c r="F552" s="138" t="s">
        <v>811</v>
      </c>
      <c r="G552" s="139" t="s">
        <v>291</v>
      </c>
      <c r="H552" s="140">
        <v>12</v>
      </c>
      <c r="I552" s="141"/>
      <c r="J552" s="142">
        <f>ROUND(I552*H552,2)</f>
        <v>0</v>
      </c>
      <c r="K552" s="138" t="s">
        <v>1</v>
      </c>
      <c r="L552" s="32"/>
      <c r="M552" s="143" t="s">
        <v>1</v>
      </c>
      <c r="N552" s="144" t="s">
        <v>41</v>
      </c>
      <c r="P552" s="145">
        <f>O552*H552</f>
        <v>0</v>
      </c>
      <c r="Q552" s="145">
        <v>1.3699999999999999E-3</v>
      </c>
      <c r="R552" s="145">
        <f>Q552*H552</f>
        <v>1.644E-2</v>
      </c>
      <c r="S552" s="145">
        <v>0</v>
      </c>
      <c r="T552" s="146">
        <f>S552*H552</f>
        <v>0</v>
      </c>
      <c r="AR552" s="147" t="s">
        <v>274</v>
      </c>
      <c r="AT552" s="147" t="s">
        <v>180</v>
      </c>
      <c r="AU552" s="147" t="s">
        <v>85</v>
      </c>
      <c r="AY552" s="17" t="s">
        <v>178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83</v>
      </c>
      <c r="BK552" s="148">
        <f>ROUND(I552*H552,2)</f>
        <v>0</v>
      </c>
      <c r="BL552" s="17" t="s">
        <v>274</v>
      </c>
      <c r="BM552" s="147" t="s">
        <v>812</v>
      </c>
    </row>
    <row r="553" spans="2:65" s="12" customFormat="1" ht="11.25">
      <c r="B553" s="149"/>
      <c r="D553" s="150" t="s">
        <v>186</v>
      </c>
      <c r="E553" s="151" t="s">
        <v>1</v>
      </c>
      <c r="F553" s="152" t="s">
        <v>813</v>
      </c>
      <c r="H553" s="153">
        <v>12</v>
      </c>
      <c r="I553" s="154"/>
      <c r="L553" s="149"/>
      <c r="M553" s="155"/>
      <c r="T553" s="156"/>
      <c r="AT553" s="151" t="s">
        <v>186</v>
      </c>
      <c r="AU553" s="151" t="s">
        <v>85</v>
      </c>
      <c r="AV553" s="12" t="s">
        <v>85</v>
      </c>
      <c r="AW553" s="12" t="s">
        <v>32</v>
      </c>
      <c r="AX553" s="12" t="s">
        <v>83</v>
      </c>
      <c r="AY553" s="151" t="s">
        <v>178</v>
      </c>
    </row>
    <row r="554" spans="2:65" s="1" customFormat="1" ht="21.75" customHeight="1">
      <c r="B554" s="32"/>
      <c r="C554" s="136" t="s">
        <v>814</v>
      </c>
      <c r="D554" s="136" t="s">
        <v>180</v>
      </c>
      <c r="E554" s="137" t="s">
        <v>815</v>
      </c>
      <c r="F554" s="138" t="s">
        <v>816</v>
      </c>
      <c r="G554" s="139" t="s">
        <v>291</v>
      </c>
      <c r="H554" s="140">
        <v>34</v>
      </c>
      <c r="I554" s="141"/>
      <c r="J554" s="142">
        <f>ROUND(I554*H554,2)</f>
        <v>0</v>
      </c>
      <c r="K554" s="138" t="s">
        <v>194</v>
      </c>
      <c r="L554" s="32"/>
      <c r="M554" s="143" t="s">
        <v>1</v>
      </c>
      <c r="N554" s="144" t="s">
        <v>41</v>
      </c>
      <c r="P554" s="145">
        <f>O554*H554</f>
        <v>0</v>
      </c>
      <c r="Q554" s="145">
        <v>1.8699999999999999E-3</v>
      </c>
      <c r="R554" s="145">
        <f>Q554*H554</f>
        <v>6.3579999999999998E-2</v>
      </c>
      <c r="S554" s="145">
        <v>0</v>
      </c>
      <c r="T554" s="146">
        <f>S554*H554</f>
        <v>0</v>
      </c>
      <c r="AR554" s="147" t="s">
        <v>274</v>
      </c>
      <c r="AT554" s="147" t="s">
        <v>180</v>
      </c>
      <c r="AU554" s="147" t="s">
        <v>85</v>
      </c>
      <c r="AY554" s="17" t="s">
        <v>178</v>
      </c>
      <c r="BE554" s="148">
        <f>IF(N554="základní",J554,0)</f>
        <v>0</v>
      </c>
      <c r="BF554" s="148">
        <f>IF(N554="snížená",J554,0)</f>
        <v>0</v>
      </c>
      <c r="BG554" s="148">
        <f>IF(N554="zákl. přenesená",J554,0)</f>
        <v>0</v>
      </c>
      <c r="BH554" s="148">
        <f>IF(N554="sníž. přenesená",J554,0)</f>
        <v>0</v>
      </c>
      <c r="BI554" s="148">
        <f>IF(N554="nulová",J554,0)</f>
        <v>0</v>
      </c>
      <c r="BJ554" s="17" t="s">
        <v>83</v>
      </c>
      <c r="BK554" s="148">
        <f>ROUND(I554*H554,2)</f>
        <v>0</v>
      </c>
      <c r="BL554" s="17" t="s">
        <v>274</v>
      </c>
      <c r="BM554" s="147" t="s">
        <v>817</v>
      </c>
    </row>
    <row r="555" spans="2:65" s="12" customFormat="1" ht="11.25">
      <c r="B555" s="149"/>
      <c r="D555" s="150" t="s">
        <v>186</v>
      </c>
      <c r="E555" s="151" t="s">
        <v>1</v>
      </c>
      <c r="F555" s="152" t="s">
        <v>818</v>
      </c>
      <c r="H555" s="153">
        <v>34</v>
      </c>
      <c r="I555" s="154"/>
      <c r="L555" s="149"/>
      <c r="M555" s="155"/>
      <c r="T555" s="156"/>
      <c r="AT555" s="151" t="s">
        <v>186</v>
      </c>
      <c r="AU555" s="151" t="s">
        <v>85</v>
      </c>
      <c r="AV555" s="12" t="s">
        <v>85</v>
      </c>
      <c r="AW555" s="12" t="s">
        <v>32</v>
      </c>
      <c r="AX555" s="12" t="s">
        <v>83</v>
      </c>
      <c r="AY555" s="151" t="s">
        <v>178</v>
      </c>
    </row>
    <row r="556" spans="2:65" s="1" customFormat="1" ht="24.2" customHeight="1">
      <c r="B556" s="32"/>
      <c r="C556" s="136" t="s">
        <v>819</v>
      </c>
      <c r="D556" s="136" t="s">
        <v>180</v>
      </c>
      <c r="E556" s="137" t="s">
        <v>820</v>
      </c>
      <c r="F556" s="138" t="s">
        <v>821</v>
      </c>
      <c r="G556" s="139" t="s">
        <v>291</v>
      </c>
      <c r="H556" s="140">
        <v>61.87</v>
      </c>
      <c r="I556" s="141"/>
      <c r="J556" s="142">
        <f>ROUND(I556*H556,2)</f>
        <v>0</v>
      </c>
      <c r="K556" s="138" t="s">
        <v>194</v>
      </c>
      <c r="L556" s="32"/>
      <c r="M556" s="143" t="s">
        <v>1</v>
      </c>
      <c r="N556" s="144" t="s">
        <v>41</v>
      </c>
      <c r="P556" s="145">
        <f>O556*H556</f>
        <v>0</v>
      </c>
      <c r="Q556" s="145">
        <v>1.0814659999999999E-3</v>
      </c>
      <c r="R556" s="145">
        <f>Q556*H556</f>
        <v>6.6910301419999985E-2</v>
      </c>
      <c r="S556" s="145">
        <v>0</v>
      </c>
      <c r="T556" s="146">
        <f>S556*H556</f>
        <v>0</v>
      </c>
      <c r="AR556" s="147" t="s">
        <v>274</v>
      </c>
      <c r="AT556" s="147" t="s">
        <v>180</v>
      </c>
      <c r="AU556" s="147" t="s">
        <v>85</v>
      </c>
      <c r="AY556" s="17" t="s">
        <v>178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83</v>
      </c>
      <c r="BK556" s="148">
        <f>ROUND(I556*H556,2)</f>
        <v>0</v>
      </c>
      <c r="BL556" s="17" t="s">
        <v>274</v>
      </c>
      <c r="BM556" s="147" t="s">
        <v>822</v>
      </c>
    </row>
    <row r="557" spans="2:65" s="12" customFormat="1" ht="11.25">
      <c r="B557" s="149"/>
      <c r="D557" s="150" t="s">
        <v>186</v>
      </c>
      <c r="E557" s="151" t="s">
        <v>1</v>
      </c>
      <c r="F557" s="152" t="s">
        <v>823</v>
      </c>
      <c r="H557" s="153">
        <v>1.55</v>
      </c>
      <c r="I557" s="154"/>
      <c r="L557" s="149"/>
      <c r="M557" s="155"/>
      <c r="T557" s="156"/>
      <c r="AT557" s="151" t="s">
        <v>186</v>
      </c>
      <c r="AU557" s="151" t="s">
        <v>85</v>
      </c>
      <c r="AV557" s="12" t="s">
        <v>85</v>
      </c>
      <c r="AW557" s="12" t="s">
        <v>32</v>
      </c>
      <c r="AX557" s="12" t="s">
        <v>76</v>
      </c>
      <c r="AY557" s="151" t="s">
        <v>178</v>
      </c>
    </row>
    <row r="558" spans="2:65" s="12" customFormat="1" ht="11.25">
      <c r="B558" s="149"/>
      <c r="D558" s="150" t="s">
        <v>186</v>
      </c>
      <c r="E558" s="151" t="s">
        <v>1</v>
      </c>
      <c r="F558" s="152" t="s">
        <v>824</v>
      </c>
      <c r="H558" s="153">
        <v>1.55</v>
      </c>
      <c r="I558" s="154"/>
      <c r="L558" s="149"/>
      <c r="M558" s="155"/>
      <c r="T558" s="156"/>
      <c r="AT558" s="151" t="s">
        <v>186</v>
      </c>
      <c r="AU558" s="151" t="s">
        <v>85</v>
      </c>
      <c r="AV558" s="12" t="s">
        <v>85</v>
      </c>
      <c r="AW558" s="12" t="s">
        <v>32</v>
      </c>
      <c r="AX558" s="12" t="s">
        <v>76</v>
      </c>
      <c r="AY558" s="151" t="s">
        <v>178</v>
      </c>
    </row>
    <row r="559" spans="2:65" s="15" customFormat="1" ht="11.25">
      <c r="B559" s="171"/>
      <c r="D559" s="150" t="s">
        <v>186</v>
      </c>
      <c r="E559" s="172" t="s">
        <v>1</v>
      </c>
      <c r="F559" s="173" t="s">
        <v>825</v>
      </c>
      <c r="H559" s="172" t="s">
        <v>1</v>
      </c>
      <c r="I559" s="174"/>
      <c r="L559" s="171"/>
      <c r="M559" s="175"/>
      <c r="T559" s="176"/>
      <c r="AT559" s="172" t="s">
        <v>186</v>
      </c>
      <c r="AU559" s="172" t="s">
        <v>85</v>
      </c>
      <c r="AV559" s="15" t="s">
        <v>83</v>
      </c>
      <c r="AW559" s="15" t="s">
        <v>32</v>
      </c>
      <c r="AX559" s="15" t="s">
        <v>76</v>
      </c>
      <c r="AY559" s="172" t="s">
        <v>178</v>
      </c>
    </row>
    <row r="560" spans="2:65" s="12" customFormat="1" ht="11.25">
      <c r="B560" s="149"/>
      <c r="D560" s="150" t="s">
        <v>186</v>
      </c>
      <c r="E560" s="151" t="s">
        <v>1</v>
      </c>
      <c r="F560" s="152" t="s">
        <v>826</v>
      </c>
      <c r="H560" s="153">
        <v>32.42</v>
      </c>
      <c r="I560" s="154"/>
      <c r="L560" s="149"/>
      <c r="M560" s="155"/>
      <c r="T560" s="156"/>
      <c r="AT560" s="151" t="s">
        <v>186</v>
      </c>
      <c r="AU560" s="151" t="s">
        <v>85</v>
      </c>
      <c r="AV560" s="12" t="s">
        <v>85</v>
      </c>
      <c r="AW560" s="12" t="s">
        <v>32</v>
      </c>
      <c r="AX560" s="12" t="s">
        <v>76</v>
      </c>
      <c r="AY560" s="151" t="s">
        <v>178</v>
      </c>
    </row>
    <row r="561" spans="2:65" s="15" customFormat="1" ht="11.25">
      <c r="B561" s="171"/>
      <c r="D561" s="150" t="s">
        <v>186</v>
      </c>
      <c r="E561" s="172" t="s">
        <v>1</v>
      </c>
      <c r="F561" s="173" t="s">
        <v>827</v>
      </c>
      <c r="H561" s="172" t="s">
        <v>1</v>
      </c>
      <c r="I561" s="174"/>
      <c r="L561" s="171"/>
      <c r="M561" s="175"/>
      <c r="T561" s="176"/>
      <c r="AT561" s="172" t="s">
        <v>186</v>
      </c>
      <c r="AU561" s="172" t="s">
        <v>85</v>
      </c>
      <c r="AV561" s="15" t="s">
        <v>83</v>
      </c>
      <c r="AW561" s="15" t="s">
        <v>32</v>
      </c>
      <c r="AX561" s="15" t="s">
        <v>76</v>
      </c>
      <c r="AY561" s="172" t="s">
        <v>178</v>
      </c>
    </row>
    <row r="562" spans="2:65" s="12" customFormat="1" ht="11.25">
      <c r="B562" s="149"/>
      <c r="D562" s="150" t="s">
        <v>186</v>
      </c>
      <c r="E562" s="151" t="s">
        <v>1</v>
      </c>
      <c r="F562" s="152" t="s">
        <v>331</v>
      </c>
      <c r="H562" s="153">
        <v>26.35</v>
      </c>
      <c r="I562" s="154"/>
      <c r="L562" s="149"/>
      <c r="M562" s="155"/>
      <c r="T562" s="156"/>
      <c r="AT562" s="151" t="s">
        <v>186</v>
      </c>
      <c r="AU562" s="151" t="s">
        <v>85</v>
      </c>
      <c r="AV562" s="12" t="s">
        <v>85</v>
      </c>
      <c r="AW562" s="12" t="s">
        <v>32</v>
      </c>
      <c r="AX562" s="12" t="s">
        <v>76</v>
      </c>
      <c r="AY562" s="151" t="s">
        <v>178</v>
      </c>
    </row>
    <row r="563" spans="2:65" s="14" customFormat="1" ht="11.25">
      <c r="B563" s="164"/>
      <c r="D563" s="150" t="s">
        <v>186</v>
      </c>
      <c r="E563" s="165" t="s">
        <v>1</v>
      </c>
      <c r="F563" s="166" t="s">
        <v>217</v>
      </c>
      <c r="H563" s="167">
        <v>61.87</v>
      </c>
      <c r="I563" s="168"/>
      <c r="L563" s="164"/>
      <c r="M563" s="169"/>
      <c r="T563" s="170"/>
      <c r="AT563" s="165" t="s">
        <v>186</v>
      </c>
      <c r="AU563" s="165" t="s">
        <v>85</v>
      </c>
      <c r="AV563" s="14" t="s">
        <v>184</v>
      </c>
      <c r="AW563" s="14" t="s">
        <v>32</v>
      </c>
      <c r="AX563" s="14" t="s">
        <v>83</v>
      </c>
      <c r="AY563" s="165" t="s">
        <v>178</v>
      </c>
    </row>
    <row r="564" spans="2:65" s="1" customFormat="1" ht="24.2" customHeight="1">
      <c r="B564" s="32"/>
      <c r="C564" s="136" t="s">
        <v>828</v>
      </c>
      <c r="D564" s="136" t="s">
        <v>180</v>
      </c>
      <c r="E564" s="137" t="s">
        <v>829</v>
      </c>
      <c r="F564" s="138" t="s">
        <v>830</v>
      </c>
      <c r="G564" s="139" t="s">
        <v>291</v>
      </c>
      <c r="H564" s="140">
        <v>9.5</v>
      </c>
      <c r="I564" s="141"/>
      <c r="J564" s="142">
        <f>ROUND(I564*H564,2)</f>
        <v>0</v>
      </c>
      <c r="K564" s="138" t="s">
        <v>194</v>
      </c>
      <c r="L564" s="32"/>
      <c r="M564" s="143" t="s">
        <v>1</v>
      </c>
      <c r="N564" s="144" t="s">
        <v>41</v>
      </c>
      <c r="P564" s="145">
        <f>O564*H564</f>
        <v>0</v>
      </c>
      <c r="Q564" s="145">
        <v>8.5499999999999997E-4</v>
      </c>
      <c r="R564" s="145">
        <f>Q564*H564</f>
        <v>8.1224999999999995E-3</v>
      </c>
      <c r="S564" s="145">
        <v>0</v>
      </c>
      <c r="T564" s="146">
        <f>S564*H564</f>
        <v>0</v>
      </c>
      <c r="AR564" s="147" t="s">
        <v>274</v>
      </c>
      <c r="AT564" s="147" t="s">
        <v>180</v>
      </c>
      <c r="AU564" s="147" t="s">
        <v>85</v>
      </c>
      <c r="AY564" s="17" t="s">
        <v>178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83</v>
      </c>
      <c r="BK564" s="148">
        <f>ROUND(I564*H564,2)</f>
        <v>0</v>
      </c>
      <c r="BL564" s="17" t="s">
        <v>274</v>
      </c>
      <c r="BM564" s="147" t="s">
        <v>831</v>
      </c>
    </row>
    <row r="565" spans="2:65" s="12" customFormat="1" ht="11.25">
      <c r="B565" s="149"/>
      <c r="D565" s="150" t="s">
        <v>186</v>
      </c>
      <c r="E565" s="151" t="s">
        <v>1</v>
      </c>
      <c r="F565" s="152" t="s">
        <v>832</v>
      </c>
      <c r="H565" s="153">
        <v>9.5</v>
      </c>
      <c r="I565" s="154"/>
      <c r="L565" s="149"/>
      <c r="M565" s="155"/>
      <c r="T565" s="156"/>
      <c r="AT565" s="151" t="s">
        <v>186</v>
      </c>
      <c r="AU565" s="151" t="s">
        <v>85</v>
      </c>
      <c r="AV565" s="12" t="s">
        <v>85</v>
      </c>
      <c r="AW565" s="12" t="s">
        <v>32</v>
      </c>
      <c r="AX565" s="12" t="s">
        <v>83</v>
      </c>
      <c r="AY565" s="151" t="s">
        <v>178</v>
      </c>
    </row>
    <row r="566" spans="2:65" s="1" customFormat="1" ht="24.2" customHeight="1">
      <c r="B566" s="32"/>
      <c r="C566" s="136" t="s">
        <v>833</v>
      </c>
      <c r="D566" s="136" t="s">
        <v>180</v>
      </c>
      <c r="E566" s="137" t="s">
        <v>834</v>
      </c>
      <c r="F566" s="138" t="s">
        <v>835</v>
      </c>
      <c r="G566" s="139" t="s">
        <v>291</v>
      </c>
      <c r="H566" s="140">
        <v>43.4</v>
      </c>
      <c r="I566" s="141"/>
      <c r="J566" s="142">
        <f>ROUND(I566*H566,2)</f>
        <v>0</v>
      </c>
      <c r="K566" s="138" t="s">
        <v>194</v>
      </c>
      <c r="L566" s="32"/>
      <c r="M566" s="143" t="s">
        <v>1</v>
      </c>
      <c r="N566" s="144" t="s">
        <v>41</v>
      </c>
      <c r="P566" s="145">
        <f>O566*H566</f>
        <v>0</v>
      </c>
      <c r="Q566" s="145">
        <v>1.078E-3</v>
      </c>
      <c r="R566" s="145">
        <f>Q566*H566</f>
        <v>4.6785199999999999E-2</v>
      </c>
      <c r="S566" s="145">
        <v>0</v>
      </c>
      <c r="T566" s="146">
        <f>S566*H566</f>
        <v>0</v>
      </c>
      <c r="AR566" s="147" t="s">
        <v>274</v>
      </c>
      <c r="AT566" s="147" t="s">
        <v>180</v>
      </c>
      <c r="AU566" s="147" t="s">
        <v>85</v>
      </c>
      <c r="AY566" s="17" t="s">
        <v>178</v>
      </c>
      <c r="BE566" s="148">
        <f>IF(N566="základní",J566,0)</f>
        <v>0</v>
      </c>
      <c r="BF566" s="148">
        <f>IF(N566="snížená",J566,0)</f>
        <v>0</v>
      </c>
      <c r="BG566" s="148">
        <f>IF(N566="zákl. přenesená",J566,0)</f>
        <v>0</v>
      </c>
      <c r="BH566" s="148">
        <f>IF(N566="sníž. přenesená",J566,0)</f>
        <v>0</v>
      </c>
      <c r="BI566" s="148">
        <f>IF(N566="nulová",J566,0)</f>
        <v>0</v>
      </c>
      <c r="BJ566" s="17" t="s">
        <v>83</v>
      </c>
      <c r="BK566" s="148">
        <f>ROUND(I566*H566,2)</f>
        <v>0</v>
      </c>
      <c r="BL566" s="17" t="s">
        <v>274</v>
      </c>
      <c r="BM566" s="147" t="s">
        <v>836</v>
      </c>
    </row>
    <row r="567" spans="2:65" s="12" customFormat="1" ht="11.25">
      <c r="B567" s="149"/>
      <c r="D567" s="150" t="s">
        <v>186</v>
      </c>
      <c r="E567" s="151" t="s">
        <v>1</v>
      </c>
      <c r="F567" s="152" t="s">
        <v>807</v>
      </c>
      <c r="H567" s="153">
        <v>6</v>
      </c>
      <c r="I567" s="154"/>
      <c r="L567" s="149"/>
      <c r="M567" s="155"/>
      <c r="T567" s="156"/>
      <c r="AT567" s="151" t="s">
        <v>186</v>
      </c>
      <c r="AU567" s="151" t="s">
        <v>85</v>
      </c>
      <c r="AV567" s="12" t="s">
        <v>85</v>
      </c>
      <c r="AW567" s="12" t="s">
        <v>32</v>
      </c>
      <c r="AX567" s="12" t="s">
        <v>76</v>
      </c>
      <c r="AY567" s="151" t="s">
        <v>178</v>
      </c>
    </row>
    <row r="568" spans="2:65" s="12" customFormat="1" ht="11.25">
      <c r="B568" s="149"/>
      <c r="D568" s="150" t="s">
        <v>186</v>
      </c>
      <c r="E568" s="151" t="s">
        <v>1</v>
      </c>
      <c r="F568" s="152" t="s">
        <v>808</v>
      </c>
      <c r="H568" s="153">
        <v>37.4</v>
      </c>
      <c r="I568" s="154"/>
      <c r="L568" s="149"/>
      <c r="M568" s="155"/>
      <c r="T568" s="156"/>
      <c r="AT568" s="151" t="s">
        <v>186</v>
      </c>
      <c r="AU568" s="151" t="s">
        <v>85</v>
      </c>
      <c r="AV568" s="12" t="s">
        <v>85</v>
      </c>
      <c r="AW568" s="12" t="s">
        <v>32</v>
      </c>
      <c r="AX568" s="12" t="s">
        <v>76</v>
      </c>
      <c r="AY568" s="151" t="s">
        <v>178</v>
      </c>
    </row>
    <row r="569" spans="2:65" s="14" customFormat="1" ht="11.25">
      <c r="B569" s="164"/>
      <c r="D569" s="150" t="s">
        <v>186</v>
      </c>
      <c r="E569" s="165" t="s">
        <v>1</v>
      </c>
      <c r="F569" s="166" t="s">
        <v>217</v>
      </c>
      <c r="H569" s="167">
        <v>43.4</v>
      </c>
      <c r="I569" s="168"/>
      <c r="L569" s="164"/>
      <c r="M569" s="169"/>
      <c r="T569" s="170"/>
      <c r="AT569" s="165" t="s">
        <v>186</v>
      </c>
      <c r="AU569" s="165" t="s">
        <v>85</v>
      </c>
      <c r="AV569" s="14" t="s">
        <v>184</v>
      </c>
      <c r="AW569" s="14" t="s">
        <v>32</v>
      </c>
      <c r="AX569" s="14" t="s">
        <v>83</v>
      </c>
      <c r="AY569" s="165" t="s">
        <v>178</v>
      </c>
    </row>
    <row r="570" spans="2:65" s="1" customFormat="1" ht="24.2" customHeight="1">
      <c r="B570" s="32"/>
      <c r="C570" s="136" t="s">
        <v>837</v>
      </c>
      <c r="D570" s="136" t="s">
        <v>180</v>
      </c>
      <c r="E570" s="137" t="s">
        <v>838</v>
      </c>
      <c r="F570" s="138" t="s">
        <v>839</v>
      </c>
      <c r="G570" s="139" t="s">
        <v>384</v>
      </c>
      <c r="H570" s="140">
        <v>0.3</v>
      </c>
      <c r="I570" s="141"/>
      <c r="J570" s="142">
        <f>ROUND(I570*H570,2)</f>
        <v>0</v>
      </c>
      <c r="K570" s="138" t="s">
        <v>194</v>
      </c>
      <c r="L570" s="32"/>
      <c r="M570" s="143" t="s">
        <v>1</v>
      </c>
      <c r="N570" s="144" t="s">
        <v>41</v>
      </c>
      <c r="P570" s="145">
        <f>O570*H570</f>
        <v>0</v>
      </c>
      <c r="Q570" s="145">
        <v>0</v>
      </c>
      <c r="R570" s="145">
        <f>Q570*H570</f>
        <v>0</v>
      </c>
      <c r="S570" s="145">
        <v>0</v>
      </c>
      <c r="T570" s="146">
        <f>S570*H570</f>
        <v>0</v>
      </c>
      <c r="AR570" s="147" t="s">
        <v>274</v>
      </c>
      <c r="AT570" s="147" t="s">
        <v>180</v>
      </c>
      <c r="AU570" s="147" t="s">
        <v>85</v>
      </c>
      <c r="AY570" s="17" t="s">
        <v>178</v>
      </c>
      <c r="BE570" s="148">
        <f>IF(N570="základní",J570,0)</f>
        <v>0</v>
      </c>
      <c r="BF570" s="148">
        <f>IF(N570="snížená",J570,0)</f>
        <v>0</v>
      </c>
      <c r="BG570" s="148">
        <f>IF(N570="zákl. přenesená",J570,0)</f>
        <v>0</v>
      </c>
      <c r="BH570" s="148">
        <f>IF(N570="sníž. přenesená",J570,0)</f>
        <v>0</v>
      </c>
      <c r="BI570" s="148">
        <f>IF(N570="nulová",J570,0)</f>
        <v>0</v>
      </c>
      <c r="BJ570" s="17" t="s">
        <v>83</v>
      </c>
      <c r="BK570" s="148">
        <f>ROUND(I570*H570,2)</f>
        <v>0</v>
      </c>
      <c r="BL570" s="17" t="s">
        <v>274</v>
      </c>
      <c r="BM570" s="147" t="s">
        <v>840</v>
      </c>
    </row>
    <row r="571" spans="2:65" s="11" customFormat="1" ht="22.9" customHeight="1">
      <c r="B571" s="124"/>
      <c r="D571" s="125" t="s">
        <v>75</v>
      </c>
      <c r="E571" s="134" t="s">
        <v>841</v>
      </c>
      <c r="F571" s="134" t="s">
        <v>842</v>
      </c>
      <c r="I571" s="127"/>
      <c r="J571" s="135">
        <f>BK571</f>
        <v>0</v>
      </c>
      <c r="L571" s="124"/>
      <c r="M571" s="129"/>
      <c r="P571" s="130">
        <f>SUM(P572:P622)</f>
        <v>0</v>
      </c>
      <c r="R571" s="130">
        <f>SUM(R572:R622)</f>
        <v>0.47792006000000004</v>
      </c>
      <c r="T571" s="131">
        <f>SUM(T572:T622)</f>
        <v>8.645999999999999</v>
      </c>
      <c r="AR571" s="125" t="s">
        <v>85</v>
      </c>
      <c r="AT571" s="132" t="s">
        <v>75</v>
      </c>
      <c r="AU571" s="132" t="s">
        <v>83</v>
      </c>
      <c r="AY571" s="125" t="s">
        <v>178</v>
      </c>
      <c r="BK571" s="133">
        <f>SUM(BK572:BK622)</f>
        <v>0</v>
      </c>
    </row>
    <row r="572" spans="2:65" s="1" customFormat="1" ht="33" customHeight="1">
      <c r="B572" s="32"/>
      <c r="C572" s="136" t="s">
        <v>843</v>
      </c>
      <c r="D572" s="136" t="s">
        <v>180</v>
      </c>
      <c r="E572" s="137" t="s">
        <v>844</v>
      </c>
      <c r="F572" s="138" t="s">
        <v>845</v>
      </c>
      <c r="G572" s="139" t="s">
        <v>420</v>
      </c>
      <c r="H572" s="140">
        <v>31</v>
      </c>
      <c r="I572" s="141"/>
      <c r="J572" s="142">
        <f>ROUND(I572*H572,2)</f>
        <v>0</v>
      </c>
      <c r="K572" s="138" t="s">
        <v>846</v>
      </c>
      <c r="L572" s="32"/>
      <c r="M572" s="143" t="s">
        <v>1</v>
      </c>
      <c r="N572" s="144" t="s">
        <v>41</v>
      </c>
      <c r="P572" s="145">
        <f>O572*H572</f>
        <v>0</v>
      </c>
      <c r="Q572" s="145">
        <v>0</v>
      </c>
      <c r="R572" s="145">
        <f>Q572*H572</f>
        <v>0</v>
      </c>
      <c r="S572" s="145">
        <v>5.0000000000000001E-3</v>
      </c>
      <c r="T572" s="146">
        <f>S572*H572</f>
        <v>0.155</v>
      </c>
      <c r="AR572" s="147" t="s">
        <v>274</v>
      </c>
      <c r="AT572" s="147" t="s">
        <v>180</v>
      </c>
      <c r="AU572" s="147" t="s">
        <v>85</v>
      </c>
      <c r="AY572" s="17" t="s">
        <v>178</v>
      </c>
      <c r="BE572" s="148">
        <f>IF(N572="základní",J572,0)</f>
        <v>0</v>
      </c>
      <c r="BF572" s="148">
        <f>IF(N572="snížená",J572,0)</f>
        <v>0</v>
      </c>
      <c r="BG572" s="148">
        <f>IF(N572="zákl. přenesená",J572,0)</f>
        <v>0</v>
      </c>
      <c r="BH572" s="148">
        <f>IF(N572="sníž. přenesená",J572,0)</f>
        <v>0</v>
      </c>
      <c r="BI572" s="148">
        <f>IF(N572="nulová",J572,0)</f>
        <v>0</v>
      </c>
      <c r="BJ572" s="17" t="s">
        <v>83</v>
      </c>
      <c r="BK572" s="148">
        <f>ROUND(I572*H572,2)</f>
        <v>0</v>
      </c>
      <c r="BL572" s="17" t="s">
        <v>274</v>
      </c>
      <c r="BM572" s="147" t="s">
        <v>847</v>
      </c>
    </row>
    <row r="573" spans="2:65" s="12" customFormat="1" ht="11.25">
      <c r="B573" s="149"/>
      <c r="D573" s="150" t="s">
        <v>186</v>
      </c>
      <c r="E573" s="151" t="s">
        <v>1</v>
      </c>
      <c r="F573" s="152" t="s">
        <v>848</v>
      </c>
      <c r="H573" s="153">
        <v>1</v>
      </c>
      <c r="I573" s="154"/>
      <c r="L573" s="149"/>
      <c r="M573" s="155"/>
      <c r="T573" s="156"/>
      <c r="AT573" s="151" t="s">
        <v>186</v>
      </c>
      <c r="AU573" s="151" t="s">
        <v>85</v>
      </c>
      <c r="AV573" s="12" t="s">
        <v>85</v>
      </c>
      <c r="AW573" s="12" t="s">
        <v>32</v>
      </c>
      <c r="AX573" s="12" t="s">
        <v>76</v>
      </c>
      <c r="AY573" s="151" t="s">
        <v>178</v>
      </c>
    </row>
    <row r="574" spans="2:65" s="12" customFormat="1" ht="11.25">
      <c r="B574" s="149"/>
      <c r="D574" s="150" t="s">
        <v>186</v>
      </c>
      <c r="E574" s="151" t="s">
        <v>1</v>
      </c>
      <c r="F574" s="152" t="s">
        <v>849</v>
      </c>
      <c r="H574" s="153">
        <v>12</v>
      </c>
      <c r="I574" s="154"/>
      <c r="L574" s="149"/>
      <c r="M574" s="155"/>
      <c r="T574" s="156"/>
      <c r="AT574" s="151" t="s">
        <v>186</v>
      </c>
      <c r="AU574" s="151" t="s">
        <v>85</v>
      </c>
      <c r="AV574" s="12" t="s">
        <v>85</v>
      </c>
      <c r="AW574" s="12" t="s">
        <v>32</v>
      </c>
      <c r="AX574" s="12" t="s">
        <v>76</v>
      </c>
      <c r="AY574" s="151" t="s">
        <v>178</v>
      </c>
    </row>
    <row r="575" spans="2:65" s="12" customFormat="1" ht="11.25">
      <c r="B575" s="149"/>
      <c r="D575" s="150" t="s">
        <v>186</v>
      </c>
      <c r="E575" s="151" t="s">
        <v>1</v>
      </c>
      <c r="F575" s="152" t="s">
        <v>850</v>
      </c>
      <c r="H575" s="153">
        <v>18</v>
      </c>
      <c r="I575" s="154"/>
      <c r="L575" s="149"/>
      <c r="M575" s="155"/>
      <c r="T575" s="156"/>
      <c r="AT575" s="151" t="s">
        <v>186</v>
      </c>
      <c r="AU575" s="151" t="s">
        <v>85</v>
      </c>
      <c r="AV575" s="12" t="s">
        <v>85</v>
      </c>
      <c r="AW575" s="12" t="s">
        <v>32</v>
      </c>
      <c r="AX575" s="12" t="s">
        <v>76</v>
      </c>
      <c r="AY575" s="151" t="s">
        <v>178</v>
      </c>
    </row>
    <row r="576" spans="2:65" s="14" customFormat="1" ht="11.25">
      <c r="B576" s="164"/>
      <c r="D576" s="150" t="s">
        <v>186</v>
      </c>
      <c r="E576" s="165" t="s">
        <v>1</v>
      </c>
      <c r="F576" s="166" t="s">
        <v>217</v>
      </c>
      <c r="H576" s="167">
        <v>31</v>
      </c>
      <c r="I576" s="168"/>
      <c r="L576" s="164"/>
      <c r="M576" s="169"/>
      <c r="T576" s="170"/>
      <c r="AT576" s="165" t="s">
        <v>186</v>
      </c>
      <c r="AU576" s="165" t="s">
        <v>85</v>
      </c>
      <c r="AV576" s="14" t="s">
        <v>184</v>
      </c>
      <c r="AW576" s="14" t="s">
        <v>32</v>
      </c>
      <c r="AX576" s="14" t="s">
        <v>83</v>
      </c>
      <c r="AY576" s="165" t="s">
        <v>178</v>
      </c>
    </row>
    <row r="577" spans="2:65" s="1" customFormat="1" ht="33" customHeight="1">
      <c r="B577" s="32"/>
      <c r="C577" s="136" t="s">
        <v>851</v>
      </c>
      <c r="D577" s="136" t="s">
        <v>180</v>
      </c>
      <c r="E577" s="137" t="s">
        <v>852</v>
      </c>
      <c r="F577" s="138" t="s">
        <v>853</v>
      </c>
      <c r="G577" s="139" t="s">
        <v>291</v>
      </c>
      <c r="H577" s="140">
        <v>12.13</v>
      </c>
      <c r="I577" s="141"/>
      <c r="J577" s="142">
        <f>ROUND(I577*H577,2)</f>
        <v>0</v>
      </c>
      <c r="K577" s="138" t="s">
        <v>1</v>
      </c>
      <c r="L577" s="32"/>
      <c r="M577" s="143" t="s">
        <v>1</v>
      </c>
      <c r="N577" s="144" t="s">
        <v>41</v>
      </c>
      <c r="P577" s="145">
        <f>O577*H577</f>
        <v>0</v>
      </c>
      <c r="Q577" s="145">
        <v>0</v>
      </c>
      <c r="R577" s="145">
        <f>Q577*H577</f>
        <v>0</v>
      </c>
      <c r="S577" s="145">
        <v>0.7</v>
      </c>
      <c r="T577" s="146">
        <f>S577*H577</f>
        <v>8.4909999999999997</v>
      </c>
      <c r="AR577" s="147" t="s">
        <v>274</v>
      </c>
      <c r="AT577" s="147" t="s">
        <v>180</v>
      </c>
      <c r="AU577" s="147" t="s">
        <v>85</v>
      </c>
      <c r="AY577" s="17" t="s">
        <v>178</v>
      </c>
      <c r="BE577" s="148">
        <f>IF(N577="základní",J577,0)</f>
        <v>0</v>
      </c>
      <c r="BF577" s="148">
        <f>IF(N577="snížená",J577,0)</f>
        <v>0</v>
      </c>
      <c r="BG577" s="148">
        <f>IF(N577="zákl. přenesená",J577,0)</f>
        <v>0</v>
      </c>
      <c r="BH577" s="148">
        <f>IF(N577="sníž. přenesená",J577,0)</f>
        <v>0</v>
      </c>
      <c r="BI577" s="148">
        <f>IF(N577="nulová",J577,0)</f>
        <v>0</v>
      </c>
      <c r="BJ577" s="17" t="s">
        <v>83</v>
      </c>
      <c r="BK577" s="148">
        <f>ROUND(I577*H577,2)</f>
        <v>0</v>
      </c>
      <c r="BL577" s="17" t="s">
        <v>274</v>
      </c>
      <c r="BM577" s="147" t="s">
        <v>854</v>
      </c>
    </row>
    <row r="578" spans="2:65" s="12" customFormat="1" ht="11.25">
      <c r="B578" s="149"/>
      <c r="D578" s="150" t="s">
        <v>186</v>
      </c>
      <c r="E578" s="151" t="s">
        <v>1</v>
      </c>
      <c r="F578" s="152" t="s">
        <v>855</v>
      </c>
      <c r="H578" s="153">
        <v>12.13</v>
      </c>
      <c r="I578" s="154"/>
      <c r="L578" s="149"/>
      <c r="M578" s="155"/>
      <c r="T578" s="156"/>
      <c r="AT578" s="151" t="s">
        <v>186</v>
      </c>
      <c r="AU578" s="151" t="s">
        <v>85</v>
      </c>
      <c r="AV578" s="12" t="s">
        <v>85</v>
      </c>
      <c r="AW578" s="12" t="s">
        <v>32</v>
      </c>
      <c r="AX578" s="12" t="s">
        <v>83</v>
      </c>
      <c r="AY578" s="151" t="s">
        <v>178</v>
      </c>
    </row>
    <row r="579" spans="2:65" s="1" customFormat="1" ht="24.2" customHeight="1">
      <c r="B579" s="32"/>
      <c r="C579" s="136" t="s">
        <v>856</v>
      </c>
      <c r="D579" s="136" t="s">
        <v>180</v>
      </c>
      <c r="E579" s="137" t="s">
        <v>857</v>
      </c>
      <c r="F579" s="138" t="s">
        <v>858</v>
      </c>
      <c r="G579" s="139" t="s">
        <v>204</v>
      </c>
      <c r="H579" s="140">
        <v>2.573</v>
      </c>
      <c r="I579" s="141"/>
      <c r="J579" s="142">
        <f>ROUND(I579*H579,2)</f>
        <v>0</v>
      </c>
      <c r="K579" s="138" t="s">
        <v>1</v>
      </c>
      <c r="L579" s="32"/>
      <c r="M579" s="143" t="s">
        <v>1</v>
      </c>
      <c r="N579" s="144" t="s">
        <v>41</v>
      </c>
      <c r="P579" s="145">
        <f>O579*H579</f>
        <v>0</v>
      </c>
      <c r="Q579" s="145">
        <v>2.5999999999999998E-4</v>
      </c>
      <c r="R579" s="145">
        <f>Q579*H579</f>
        <v>6.689799999999999E-4</v>
      </c>
      <c r="S579" s="145">
        <v>0</v>
      </c>
      <c r="T579" s="146">
        <f>S579*H579</f>
        <v>0</v>
      </c>
      <c r="AR579" s="147" t="s">
        <v>274</v>
      </c>
      <c r="AT579" s="147" t="s">
        <v>180</v>
      </c>
      <c r="AU579" s="147" t="s">
        <v>85</v>
      </c>
      <c r="AY579" s="17" t="s">
        <v>178</v>
      </c>
      <c r="BE579" s="148">
        <f>IF(N579="základní",J579,0)</f>
        <v>0</v>
      </c>
      <c r="BF579" s="148">
        <f>IF(N579="snížená",J579,0)</f>
        <v>0</v>
      </c>
      <c r="BG579" s="148">
        <f>IF(N579="zákl. přenesená",J579,0)</f>
        <v>0</v>
      </c>
      <c r="BH579" s="148">
        <f>IF(N579="sníž. přenesená",J579,0)</f>
        <v>0</v>
      </c>
      <c r="BI579" s="148">
        <f>IF(N579="nulová",J579,0)</f>
        <v>0</v>
      </c>
      <c r="BJ579" s="17" t="s">
        <v>83</v>
      </c>
      <c r="BK579" s="148">
        <f>ROUND(I579*H579,2)</f>
        <v>0</v>
      </c>
      <c r="BL579" s="17" t="s">
        <v>274</v>
      </c>
      <c r="BM579" s="147" t="s">
        <v>859</v>
      </c>
    </row>
    <row r="580" spans="2:65" s="12" customFormat="1" ht="11.25">
      <c r="B580" s="149"/>
      <c r="D580" s="150" t="s">
        <v>186</v>
      </c>
      <c r="E580" s="151" t="s">
        <v>1</v>
      </c>
      <c r="F580" s="152" t="s">
        <v>860</v>
      </c>
      <c r="H580" s="153">
        <v>2.573</v>
      </c>
      <c r="I580" s="154"/>
      <c r="L580" s="149"/>
      <c r="M580" s="155"/>
      <c r="T580" s="156"/>
      <c r="AT580" s="151" t="s">
        <v>186</v>
      </c>
      <c r="AU580" s="151" t="s">
        <v>85</v>
      </c>
      <c r="AV580" s="12" t="s">
        <v>85</v>
      </c>
      <c r="AW580" s="12" t="s">
        <v>32</v>
      </c>
      <c r="AX580" s="12" t="s">
        <v>83</v>
      </c>
      <c r="AY580" s="151" t="s">
        <v>178</v>
      </c>
    </row>
    <row r="581" spans="2:65" s="1" customFormat="1" ht="24.2" customHeight="1">
      <c r="B581" s="32"/>
      <c r="C581" s="136" t="s">
        <v>861</v>
      </c>
      <c r="D581" s="136" t="s">
        <v>180</v>
      </c>
      <c r="E581" s="137" t="s">
        <v>862</v>
      </c>
      <c r="F581" s="138" t="s">
        <v>863</v>
      </c>
      <c r="G581" s="139" t="s">
        <v>204</v>
      </c>
      <c r="H581" s="140">
        <v>13.321999999999999</v>
      </c>
      <c r="I581" s="141"/>
      <c r="J581" s="142">
        <f>ROUND(I581*H581,2)</f>
        <v>0</v>
      </c>
      <c r="K581" s="138" t="s">
        <v>1</v>
      </c>
      <c r="L581" s="32"/>
      <c r="M581" s="143" t="s">
        <v>1</v>
      </c>
      <c r="N581" s="144" t="s">
        <v>41</v>
      </c>
      <c r="P581" s="145">
        <f>O581*H581</f>
        <v>0</v>
      </c>
      <c r="Q581" s="145">
        <v>2.5999999999999998E-4</v>
      </c>
      <c r="R581" s="145">
        <f>Q581*H581</f>
        <v>3.4637199999999996E-3</v>
      </c>
      <c r="S581" s="145">
        <v>0</v>
      </c>
      <c r="T581" s="146">
        <f>S581*H581</f>
        <v>0</v>
      </c>
      <c r="AR581" s="147" t="s">
        <v>274</v>
      </c>
      <c r="AT581" s="147" t="s">
        <v>180</v>
      </c>
      <c r="AU581" s="147" t="s">
        <v>85</v>
      </c>
      <c r="AY581" s="17" t="s">
        <v>178</v>
      </c>
      <c r="BE581" s="148">
        <f>IF(N581="základní",J581,0)</f>
        <v>0</v>
      </c>
      <c r="BF581" s="148">
        <f>IF(N581="snížená",J581,0)</f>
        <v>0</v>
      </c>
      <c r="BG581" s="148">
        <f>IF(N581="zákl. přenesená",J581,0)</f>
        <v>0</v>
      </c>
      <c r="BH581" s="148">
        <f>IF(N581="sníž. přenesená",J581,0)</f>
        <v>0</v>
      </c>
      <c r="BI581" s="148">
        <f>IF(N581="nulová",J581,0)</f>
        <v>0</v>
      </c>
      <c r="BJ581" s="17" t="s">
        <v>83</v>
      </c>
      <c r="BK581" s="148">
        <f>ROUND(I581*H581,2)</f>
        <v>0</v>
      </c>
      <c r="BL581" s="17" t="s">
        <v>274</v>
      </c>
      <c r="BM581" s="147" t="s">
        <v>864</v>
      </c>
    </row>
    <row r="582" spans="2:65" s="12" customFormat="1" ht="11.25">
      <c r="B582" s="149"/>
      <c r="D582" s="150" t="s">
        <v>186</v>
      </c>
      <c r="E582" s="151" t="s">
        <v>1</v>
      </c>
      <c r="F582" s="152" t="s">
        <v>865</v>
      </c>
      <c r="H582" s="153">
        <v>13.321999999999999</v>
      </c>
      <c r="I582" s="154"/>
      <c r="L582" s="149"/>
      <c r="M582" s="155"/>
      <c r="T582" s="156"/>
      <c r="AT582" s="151" t="s">
        <v>186</v>
      </c>
      <c r="AU582" s="151" t="s">
        <v>85</v>
      </c>
      <c r="AV582" s="12" t="s">
        <v>85</v>
      </c>
      <c r="AW582" s="12" t="s">
        <v>32</v>
      </c>
      <c r="AX582" s="12" t="s">
        <v>83</v>
      </c>
      <c r="AY582" s="151" t="s">
        <v>178</v>
      </c>
    </row>
    <row r="583" spans="2:65" s="1" customFormat="1" ht="24.2" customHeight="1">
      <c r="B583" s="32"/>
      <c r="C583" s="136" t="s">
        <v>866</v>
      </c>
      <c r="D583" s="136" t="s">
        <v>180</v>
      </c>
      <c r="E583" s="137" t="s">
        <v>867</v>
      </c>
      <c r="F583" s="138" t="s">
        <v>868</v>
      </c>
      <c r="G583" s="139" t="s">
        <v>204</v>
      </c>
      <c r="H583" s="140">
        <v>4.5</v>
      </c>
      <c r="I583" s="141"/>
      <c r="J583" s="142">
        <f>ROUND(I583*H583,2)</f>
        <v>0</v>
      </c>
      <c r="K583" s="138" t="s">
        <v>1</v>
      </c>
      <c r="L583" s="32"/>
      <c r="M583" s="143" t="s">
        <v>1</v>
      </c>
      <c r="N583" s="144" t="s">
        <v>41</v>
      </c>
      <c r="P583" s="145">
        <f>O583*H583</f>
        <v>0</v>
      </c>
      <c r="Q583" s="145">
        <v>2.5999999999999998E-4</v>
      </c>
      <c r="R583" s="145">
        <f>Q583*H583</f>
        <v>1.1699999999999998E-3</v>
      </c>
      <c r="S583" s="145">
        <v>0</v>
      </c>
      <c r="T583" s="146">
        <f>S583*H583</f>
        <v>0</v>
      </c>
      <c r="AR583" s="147" t="s">
        <v>274</v>
      </c>
      <c r="AT583" s="147" t="s">
        <v>180</v>
      </c>
      <c r="AU583" s="147" t="s">
        <v>85</v>
      </c>
      <c r="AY583" s="17" t="s">
        <v>178</v>
      </c>
      <c r="BE583" s="148">
        <f>IF(N583="základní",J583,0)</f>
        <v>0</v>
      </c>
      <c r="BF583" s="148">
        <f>IF(N583="snížená",J583,0)</f>
        <v>0</v>
      </c>
      <c r="BG583" s="148">
        <f>IF(N583="zákl. přenesená",J583,0)</f>
        <v>0</v>
      </c>
      <c r="BH583" s="148">
        <f>IF(N583="sníž. přenesená",J583,0)</f>
        <v>0</v>
      </c>
      <c r="BI583" s="148">
        <f>IF(N583="nulová",J583,0)</f>
        <v>0</v>
      </c>
      <c r="BJ583" s="17" t="s">
        <v>83</v>
      </c>
      <c r="BK583" s="148">
        <f>ROUND(I583*H583,2)</f>
        <v>0</v>
      </c>
      <c r="BL583" s="17" t="s">
        <v>274</v>
      </c>
      <c r="BM583" s="147" t="s">
        <v>869</v>
      </c>
    </row>
    <row r="584" spans="2:65" s="12" customFormat="1" ht="11.25">
      <c r="B584" s="149"/>
      <c r="D584" s="150" t="s">
        <v>186</v>
      </c>
      <c r="E584" s="151" t="s">
        <v>1</v>
      </c>
      <c r="F584" s="152" t="s">
        <v>870</v>
      </c>
      <c r="H584" s="153">
        <v>4.5</v>
      </c>
      <c r="I584" s="154"/>
      <c r="L584" s="149"/>
      <c r="M584" s="155"/>
      <c r="T584" s="156"/>
      <c r="AT584" s="151" t="s">
        <v>186</v>
      </c>
      <c r="AU584" s="151" t="s">
        <v>85</v>
      </c>
      <c r="AV584" s="12" t="s">
        <v>85</v>
      </c>
      <c r="AW584" s="12" t="s">
        <v>32</v>
      </c>
      <c r="AX584" s="12" t="s">
        <v>83</v>
      </c>
      <c r="AY584" s="151" t="s">
        <v>178</v>
      </c>
    </row>
    <row r="585" spans="2:65" s="1" customFormat="1" ht="24.2" customHeight="1">
      <c r="B585" s="32"/>
      <c r="C585" s="136" t="s">
        <v>871</v>
      </c>
      <c r="D585" s="136" t="s">
        <v>180</v>
      </c>
      <c r="E585" s="137" t="s">
        <v>872</v>
      </c>
      <c r="F585" s="138" t="s">
        <v>873</v>
      </c>
      <c r="G585" s="139" t="s">
        <v>204</v>
      </c>
      <c r="H585" s="140">
        <v>58.311</v>
      </c>
      <c r="I585" s="141"/>
      <c r="J585" s="142">
        <f>ROUND(I585*H585,2)</f>
        <v>0</v>
      </c>
      <c r="K585" s="138" t="s">
        <v>1</v>
      </c>
      <c r="L585" s="32"/>
      <c r="M585" s="143" t="s">
        <v>1</v>
      </c>
      <c r="N585" s="144" t="s">
        <v>41</v>
      </c>
      <c r="P585" s="145">
        <f>O585*H585</f>
        <v>0</v>
      </c>
      <c r="Q585" s="145">
        <v>2.5999999999999998E-4</v>
      </c>
      <c r="R585" s="145">
        <f>Q585*H585</f>
        <v>1.5160859999999998E-2</v>
      </c>
      <c r="S585" s="145">
        <v>0</v>
      </c>
      <c r="T585" s="146">
        <f>S585*H585</f>
        <v>0</v>
      </c>
      <c r="AR585" s="147" t="s">
        <v>274</v>
      </c>
      <c r="AT585" s="147" t="s">
        <v>180</v>
      </c>
      <c r="AU585" s="147" t="s">
        <v>85</v>
      </c>
      <c r="AY585" s="17" t="s">
        <v>178</v>
      </c>
      <c r="BE585" s="148">
        <f>IF(N585="základní",J585,0)</f>
        <v>0</v>
      </c>
      <c r="BF585" s="148">
        <f>IF(N585="snížená",J585,0)</f>
        <v>0</v>
      </c>
      <c r="BG585" s="148">
        <f>IF(N585="zákl. přenesená",J585,0)</f>
        <v>0</v>
      </c>
      <c r="BH585" s="148">
        <f>IF(N585="sníž. přenesená",J585,0)</f>
        <v>0</v>
      </c>
      <c r="BI585" s="148">
        <f>IF(N585="nulová",J585,0)</f>
        <v>0</v>
      </c>
      <c r="BJ585" s="17" t="s">
        <v>83</v>
      </c>
      <c r="BK585" s="148">
        <f>ROUND(I585*H585,2)</f>
        <v>0</v>
      </c>
      <c r="BL585" s="17" t="s">
        <v>274</v>
      </c>
      <c r="BM585" s="147" t="s">
        <v>874</v>
      </c>
    </row>
    <row r="586" spans="2:65" s="12" customFormat="1" ht="11.25">
      <c r="B586" s="149"/>
      <c r="D586" s="150" t="s">
        <v>186</v>
      </c>
      <c r="E586" s="151" t="s">
        <v>1</v>
      </c>
      <c r="F586" s="152" t="s">
        <v>875</v>
      </c>
      <c r="H586" s="153">
        <v>58.311</v>
      </c>
      <c r="I586" s="154"/>
      <c r="L586" s="149"/>
      <c r="M586" s="155"/>
      <c r="T586" s="156"/>
      <c r="AT586" s="151" t="s">
        <v>186</v>
      </c>
      <c r="AU586" s="151" t="s">
        <v>85</v>
      </c>
      <c r="AV586" s="12" t="s">
        <v>85</v>
      </c>
      <c r="AW586" s="12" t="s">
        <v>32</v>
      </c>
      <c r="AX586" s="12" t="s">
        <v>83</v>
      </c>
      <c r="AY586" s="151" t="s">
        <v>178</v>
      </c>
    </row>
    <row r="587" spans="2:65" s="1" customFormat="1" ht="24.2" customHeight="1">
      <c r="B587" s="32"/>
      <c r="C587" s="136" t="s">
        <v>876</v>
      </c>
      <c r="D587" s="136" t="s">
        <v>180</v>
      </c>
      <c r="E587" s="137" t="s">
        <v>877</v>
      </c>
      <c r="F587" s="138" t="s">
        <v>878</v>
      </c>
      <c r="G587" s="139" t="s">
        <v>204</v>
      </c>
      <c r="H587" s="140">
        <v>15.345000000000001</v>
      </c>
      <c r="I587" s="141"/>
      <c r="J587" s="142">
        <f>ROUND(I587*H587,2)</f>
        <v>0</v>
      </c>
      <c r="K587" s="138" t="s">
        <v>1</v>
      </c>
      <c r="L587" s="32"/>
      <c r="M587" s="143" t="s">
        <v>1</v>
      </c>
      <c r="N587" s="144" t="s">
        <v>41</v>
      </c>
      <c r="P587" s="145">
        <f>O587*H587</f>
        <v>0</v>
      </c>
      <c r="Q587" s="145">
        <v>2.5999999999999998E-4</v>
      </c>
      <c r="R587" s="145">
        <f>Q587*H587</f>
        <v>3.9896999999999997E-3</v>
      </c>
      <c r="S587" s="145">
        <v>0</v>
      </c>
      <c r="T587" s="146">
        <f>S587*H587</f>
        <v>0</v>
      </c>
      <c r="AR587" s="147" t="s">
        <v>274</v>
      </c>
      <c r="AT587" s="147" t="s">
        <v>180</v>
      </c>
      <c r="AU587" s="147" t="s">
        <v>85</v>
      </c>
      <c r="AY587" s="17" t="s">
        <v>178</v>
      </c>
      <c r="BE587" s="148">
        <f>IF(N587="základní",J587,0)</f>
        <v>0</v>
      </c>
      <c r="BF587" s="148">
        <f>IF(N587="snížená",J587,0)</f>
        <v>0</v>
      </c>
      <c r="BG587" s="148">
        <f>IF(N587="zákl. přenesená",J587,0)</f>
        <v>0</v>
      </c>
      <c r="BH587" s="148">
        <f>IF(N587="sníž. přenesená",J587,0)</f>
        <v>0</v>
      </c>
      <c r="BI587" s="148">
        <f>IF(N587="nulová",J587,0)</f>
        <v>0</v>
      </c>
      <c r="BJ587" s="17" t="s">
        <v>83</v>
      </c>
      <c r="BK587" s="148">
        <f>ROUND(I587*H587,2)</f>
        <v>0</v>
      </c>
      <c r="BL587" s="17" t="s">
        <v>274</v>
      </c>
      <c r="BM587" s="147" t="s">
        <v>879</v>
      </c>
    </row>
    <row r="588" spans="2:65" s="12" customFormat="1" ht="11.25">
      <c r="B588" s="149"/>
      <c r="D588" s="150" t="s">
        <v>186</v>
      </c>
      <c r="E588" s="151" t="s">
        <v>1</v>
      </c>
      <c r="F588" s="152" t="s">
        <v>880</v>
      </c>
      <c r="H588" s="153">
        <v>15.345000000000001</v>
      </c>
      <c r="I588" s="154"/>
      <c r="L588" s="149"/>
      <c r="M588" s="155"/>
      <c r="T588" s="156"/>
      <c r="AT588" s="151" t="s">
        <v>186</v>
      </c>
      <c r="AU588" s="151" t="s">
        <v>85</v>
      </c>
      <c r="AV588" s="12" t="s">
        <v>85</v>
      </c>
      <c r="AW588" s="12" t="s">
        <v>32</v>
      </c>
      <c r="AX588" s="12" t="s">
        <v>83</v>
      </c>
      <c r="AY588" s="151" t="s">
        <v>178</v>
      </c>
    </row>
    <row r="589" spans="2:65" s="1" customFormat="1" ht="24.2" customHeight="1">
      <c r="B589" s="32"/>
      <c r="C589" s="136" t="s">
        <v>881</v>
      </c>
      <c r="D589" s="136" t="s">
        <v>180</v>
      </c>
      <c r="E589" s="137" t="s">
        <v>882</v>
      </c>
      <c r="F589" s="138" t="s">
        <v>883</v>
      </c>
      <c r="G589" s="139" t="s">
        <v>204</v>
      </c>
      <c r="H589" s="140">
        <v>10.500999999999999</v>
      </c>
      <c r="I589" s="141"/>
      <c r="J589" s="142">
        <f>ROUND(I589*H589,2)</f>
        <v>0</v>
      </c>
      <c r="K589" s="138" t="s">
        <v>1</v>
      </c>
      <c r="L589" s="32"/>
      <c r="M589" s="143" t="s">
        <v>1</v>
      </c>
      <c r="N589" s="144" t="s">
        <v>41</v>
      </c>
      <c r="P589" s="145">
        <f>O589*H589</f>
        <v>0</v>
      </c>
      <c r="Q589" s="145">
        <v>2.5999999999999998E-4</v>
      </c>
      <c r="R589" s="145">
        <f>Q589*H589</f>
        <v>2.7302599999999995E-3</v>
      </c>
      <c r="S589" s="145">
        <v>0</v>
      </c>
      <c r="T589" s="146">
        <f>S589*H589</f>
        <v>0</v>
      </c>
      <c r="AR589" s="147" t="s">
        <v>274</v>
      </c>
      <c r="AT589" s="147" t="s">
        <v>180</v>
      </c>
      <c r="AU589" s="147" t="s">
        <v>85</v>
      </c>
      <c r="AY589" s="17" t="s">
        <v>178</v>
      </c>
      <c r="BE589" s="148">
        <f>IF(N589="základní",J589,0)</f>
        <v>0</v>
      </c>
      <c r="BF589" s="148">
        <f>IF(N589="snížená",J589,0)</f>
        <v>0</v>
      </c>
      <c r="BG589" s="148">
        <f>IF(N589="zákl. přenesená",J589,0)</f>
        <v>0</v>
      </c>
      <c r="BH589" s="148">
        <f>IF(N589="sníž. přenesená",J589,0)</f>
        <v>0</v>
      </c>
      <c r="BI589" s="148">
        <f>IF(N589="nulová",J589,0)</f>
        <v>0</v>
      </c>
      <c r="BJ589" s="17" t="s">
        <v>83</v>
      </c>
      <c r="BK589" s="148">
        <f>ROUND(I589*H589,2)</f>
        <v>0</v>
      </c>
      <c r="BL589" s="17" t="s">
        <v>274</v>
      </c>
      <c r="BM589" s="147" t="s">
        <v>884</v>
      </c>
    </row>
    <row r="590" spans="2:65" s="12" customFormat="1" ht="11.25">
      <c r="B590" s="149"/>
      <c r="D590" s="150" t="s">
        <v>186</v>
      </c>
      <c r="E590" s="151" t="s">
        <v>1</v>
      </c>
      <c r="F590" s="152" t="s">
        <v>885</v>
      </c>
      <c r="H590" s="153">
        <v>10.500999999999999</v>
      </c>
      <c r="I590" s="154"/>
      <c r="L590" s="149"/>
      <c r="M590" s="155"/>
      <c r="T590" s="156"/>
      <c r="AT590" s="151" t="s">
        <v>186</v>
      </c>
      <c r="AU590" s="151" t="s">
        <v>85</v>
      </c>
      <c r="AV590" s="12" t="s">
        <v>85</v>
      </c>
      <c r="AW590" s="12" t="s">
        <v>32</v>
      </c>
      <c r="AX590" s="12" t="s">
        <v>83</v>
      </c>
      <c r="AY590" s="151" t="s">
        <v>178</v>
      </c>
    </row>
    <row r="591" spans="2:65" s="1" customFormat="1" ht="24.2" customHeight="1">
      <c r="B591" s="32"/>
      <c r="C591" s="136" t="s">
        <v>886</v>
      </c>
      <c r="D591" s="136" t="s">
        <v>180</v>
      </c>
      <c r="E591" s="137" t="s">
        <v>887</v>
      </c>
      <c r="F591" s="138" t="s">
        <v>888</v>
      </c>
      <c r="G591" s="139" t="s">
        <v>204</v>
      </c>
      <c r="H591" s="140">
        <v>10.243</v>
      </c>
      <c r="I591" s="141"/>
      <c r="J591" s="142">
        <f>ROUND(I591*H591,2)</f>
        <v>0</v>
      </c>
      <c r="K591" s="138" t="s">
        <v>1</v>
      </c>
      <c r="L591" s="32"/>
      <c r="M591" s="143" t="s">
        <v>1</v>
      </c>
      <c r="N591" s="144" t="s">
        <v>41</v>
      </c>
      <c r="P591" s="145">
        <f>O591*H591</f>
        <v>0</v>
      </c>
      <c r="Q591" s="145">
        <v>2.5999999999999998E-4</v>
      </c>
      <c r="R591" s="145">
        <f>Q591*H591</f>
        <v>2.6631799999999998E-3</v>
      </c>
      <c r="S591" s="145">
        <v>0</v>
      </c>
      <c r="T591" s="146">
        <f>S591*H591</f>
        <v>0</v>
      </c>
      <c r="AR591" s="147" t="s">
        <v>274</v>
      </c>
      <c r="AT591" s="147" t="s">
        <v>180</v>
      </c>
      <c r="AU591" s="147" t="s">
        <v>85</v>
      </c>
      <c r="AY591" s="17" t="s">
        <v>178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83</v>
      </c>
      <c r="BK591" s="148">
        <f>ROUND(I591*H591,2)</f>
        <v>0</v>
      </c>
      <c r="BL591" s="17" t="s">
        <v>274</v>
      </c>
      <c r="BM591" s="147" t="s">
        <v>889</v>
      </c>
    </row>
    <row r="592" spans="2:65" s="12" customFormat="1" ht="11.25">
      <c r="B592" s="149"/>
      <c r="D592" s="150" t="s">
        <v>186</v>
      </c>
      <c r="E592" s="151" t="s">
        <v>1</v>
      </c>
      <c r="F592" s="152" t="s">
        <v>890</v>
      </c>
      <c r="H592" s="153">
        <v>10.243</v>
      </c>
      <c r="I592" s="154"/>
      <c r="L592" s="149"/>
      <c r="M592" s="155"/>
      <c r="T592" s="156"/>
      <c r="AT592" s="151" t="s">
        <v>186</v>
      </c>
      <c r="AU592" s="151" t="s">
        <v>85</v>
      </c>
      <c r="AV592" s="12" t="s">
        <v>85</v>
      </c>
      <c r="AW592" s="12" t="s">
        <v>32</v>
      </c>
      <c r="AX592" s="12" t="s">
        <v>83</v>
      </c>
      <c r="AY592" s="151" t="s">
        <v>178</v>
      </c>
    </row>
    <row r="593" spans="2:65" s="1" customFormat="1" ht="24.2" customHeight="1">
      <c r="B593" s="32"/>
      <c r="C593" s="136" t="s">
        <v>891</v>
      </c>
      <c r="D593" s="136" t="s">
        <v>180</v>
      </c>
      <c r="E593" s="137" t="s">
        <v>892</v>
      </c>
      <c r="F593" s="138" t="s">
        <v>893</v>
      </c>
      <c r="G593" s="139" t="s">
        <v>204</v>
      </c>
      <c r="H593" s="140">
        <v>6.8019999999999996</v>
      </c>
      <c r="I593" s="141"/>
      <c r="J593" s="142">
        <f>ROUND(I593*H593,2)</f>
        <v>0</v>
      </c>
      <c r="K593" s="138" t="s">
        <v>1</v>
      </c>
      <c r="L593" s="32"/>
      <c r="M593" s="143" t="s">
        <v>1</v>
      </c>
      <c r="N593" s="144" t="s">
        <v>41</v>
      </c>
      <c r="P593" s="145">
        <f>O593*H593</f>
        <v>0</v>
      </c>
      <c r="Q593" s="145">
        <v>2.5999999999999998E-4</v>
      </c>
      <c r="R593" s="145">
        <f>Q593*H593</f>
        <v>1.7685199999999998E-3</v>
      </c>
      <c r="S593" s="145">
        <v>0</v>
      </c>
      <c r="T593" s="146">
        <f>S593*H593</f>
        <v>0</v>
      </c>
      <c r="AR593" s="147" t="s">
        <v>274</v>
      </c>
      <c r="AT593" s="147" t="s">
        <v>180</v>
      </c>
      <c r="AU593" s="147" t="s">
        <v>85</v>
      </c>
      <c r="AY593" s="17" t="s">
        <v>178</v>
      </c>
      <c r="BE593" s="148">
        <f>IF(N593="základní",J593,0)</f>
        <v>0</v>
      </c>
      <c r="BF593" s="148">
        <f>IF(N593="snížená",J593,0)</f>
        <v>0</v>
      </c>
      <c r="BG593" s="148">
        <f>IF(N593="zákl. přenesená",J593,0)</f>
        <v>0</v>
      </c>
      <c r="BH593" s="148">
        <f>IF(N593="sníž. přenesená",J593,0)</f>
        <v>0</v>
      </c>
      <c r="BI593" s="148">
        <f>IF(N593="nulová",J593,0)</f>
        <v>0</v>
      </c>
      <c r="BJ593" s="17" t="s">
        <v>83</v>
      </c>
      <c r="BK593" s="148">
        <f>ROUND(I593*H593,2)</f>
        <v>0</v>
      </c>
      <c r="BL593" s="17" t="s">
        <v>274</v>
      </c>
      <c r="BM593" s="147" t="s">
        <v>894</v>
      </c>
    </row>
    <row r="594" spans="2:65" s="12" customFormat="1" ht="11.25">
      <c r="B594" s="149"/>
      <c r="D594" s="150" t="s">
        <v>186</v>
      </c>
      <c r="E594" s="151" t="s">
        <v>1</v>
      </c>
      <c r="F594" s="152" t="s">
        <v>895</v>
      </c>
      <c r="H594" s="153">
        <v>6.8019999999999996</v>
      </c>
      <c r="I594" s="154"/>
      <c r="L594" s="149"/>
      <c r="M594" s="155"/>
      <c r="T594" s="156"/>
      <c r="AT594" s="151" t="s">
        <v>186</v>
      </c>
      <c r="AU594" s="151" t="s">
        <v>85</v>
      </c>
      <c r="AV594" s="12" t="s">
        <v>85</v>
      </c>
      <c r="AW594" s="12" t="s">
        <v>32</v>
      </c>
      <c r="AX594" s="12" t="s">
        <v>83</v>
      </c>
      <c r="AY594" s="151" t="s">
        <v>178</v>
      </c>
    </row>
    <row r="595" spans="2:65" s="1" customFormat="1" ht="24.2" customHeight="1">
      <c r="B595" s="32"/>
      <c r="C595" s="136" t="s">
        <v>896</v>
      </c>
      <c r="D595" s="136" t="s">
        <v>180</v>
      </c>
      <c r="E595" s="137" t="s">
        <v>897</v>
      </c>
      <c r="F595" s="138" t="s">
        <v>898</v>
      </c>
      <c r="G595" s="139" t="s">
        <v>204</v>
      </c>
      <c r="H595" s="140">
        <v>5.0839999999999996</v>
      </c>
      <c r="I595" s="141"/>
      <c r="J595" s="142">
        <f>ROUND(I595*H595,2)</f>
        <v>0</v>
      </c>
      <c r="K595" s="138" t="s">
        <v>1</v>
      </c>
      <c r="L595" s="32"/>
      <c r="M595" s="143" t="s">
        <v>1</v>
      </c>
      <c r="N595" s="144" t="s">
        <v>41</v>
      </c>
      <c r="P595" s="145">
        <f>O595*H595</f>
        <v>0</v>
      </c>
      <c r="Q595" s="145">
        <v>2.5999999999999998E-4</v>
      </c>
      <c r="R595" s="145">
        <f>Q595*H595</f>
        <v>1.3218399999999997E-3</v>
      </c>
      <c r="S595" s="145">
        <v>0</v>
      </c>
      <c r="T595" s="146">
        <f>S595*H595</f>
        <v>0</v>
      </c>
      <c r="AR595" s="147" t="s">
        <v>274</v>
      </c>
      <c r="AT595" s="147" t="s">
        <v>180</v>
      </c>
      <c r="AU595" s="147" t="s">
        <v>85</v>
      </c>
      <c r="AY595" s="17" t="s">
        <v>178</v>
      </c>
      <c r="BE595" s="148">
        <f>IF(N595="základní",J595,0)</f>
        <v>0</v>
      </c>
      <c r="BF595" s="148">
        <f>IF(N595="snížená",J595,0)</f>
        <v>0</v>
      </c>
      <c r="BG595" s="148">
        <f>IF(N595="zákl. přenesená",J595,0)</f>
        <v>0</v>
      </c>
      <c r="BH595" s="148">
        <f>IF(N595="sníž. přenesená",J595,0)</f>
        <v>0</v>
      </c>
      <c r="BI595" s="148">
        <f>IF(N595="nulová",J595,0)</f>
        <v>0</v>
      </c>
      <c r="BJ595" s="17" t="s">
        <v>83</v>
      </c>
      <c r="BK595" s="148">
        <f>ROUND(I595*H595,2)</f>
        <v>0</v>
      </c>
      <c r="BL595" s="17" t="s">
        <v>274</v>
      </c>
      <c r="BM595" s="147" t="s">
        <v>899</v>
      </c>
    </row>
    <row r="596" spans="2:65" s="12" customFormat="1" ht="11.25">
      <c r="B596" s="149"/>
      <c r="D596" s="150" t="s">
        <v>186</v>
      </c>
      <c r="E596" s="151" t="s">
        <v>1</v>
      </c>
      <c r="F596" s="152" t="s">
        <v>900</v>
      </c>
      <c r="H596" s="153">
        <v>5.0839999999999996</v>
      </c>
      <c r="I596" s="154"/>
      <c r="L596" s="149"/>
      <c r="M596" s="155"/>
      <c r="T596" s="156"/>
      <c r="AT596" s="151" t="s">
        <v>186</v>
      </c>
      <c r="AU596" s="151" t="s">
        <v>85</v>
      </c>
      <c r="AV596" s="12" t="s">
        <v>85</v>
      </c>
      <c r="AW596" s="12" t="s">
        <v>32</v>
      </c>
      <c r="AX596" s="12" t="s">
        <v>83</v>
      </c>
      <c r="AY596" s="151" t="s">
        <v>178</v>
      </c>
    </row>
    <row r="597" spans="2:65" s="1" customFormat="1" ht="24.2" customHeight="1">
      <c r="B597" s="32"/>
      <c r="C597" s="136" t="s">
        <v>901</v>
      </c>
      <c r="D597" s="136" t="s">
        <v>180</v>
      </c>
      <c r="E597" s="137" t="s">
        <v>902</v>
      </c>
      <c r="F597" s="138" t="s">
        <v>903</v>
      </c>
      <c r="G597" s="139" t="s">
        <v>420</v>
      </c>
      <c r="H597" s="140">
        <v>1</v>
      </c>
      <c r="I597" s="141"/>
      <c r="J597" s="142">
        <f>ROUND(I597*H597,2)</f>
        <v>0</v>
      </c>
      <c r="K597" s="138" t="s">
        <v>194</v>
      </c>
      <c r="L597" s="32"/>
      <c r="M597" s="143" t="s">
        <v>1</v>
      </c>
      <c r="N597" s="144" t="s">
        <v>41</v>
      </c>
      <c r="P597" s="145">
        <f>O597*H597</f>
        <v>0</v>
      </c>
      <c r="Q597" s="145">
        <v>0</v>
      </c>
      <c r="R597" s="145">
        <f>Q597*H597</f>
        <v>0</v>
      </c>
      <c r="S597" s="145">
        <v>0</v>
      </c>
      <c r="T597" s="146">
        <f>S597*H597</f>
        <v>0</v>
      </c>
      <c r="AR597" s="147" t="s">
        <v>274</v>
      </c>
      <c r="AT597" s="147" t="s">
        <v>180</v>
      </c>
      <c r="AU597" s="147" t="s">
        <v>85</v>
      </c>
      <c r="AY597" s="17" t="s">
        <v>178</v>
      </c>
      <c r="BE597" s="148">
        <f>IF(N597="základní",J597,0)</f>
        <v>0</v>
      </c>
      <c r="BF597" s="148">
        <f>IF(N597="snížená",J597,0)</f>
        <v>0</v>
      </c>
      <c r="BG597" s="148">
        <f>IF(N597="zákl. přenesená",J597,0)</f>
        <v>0</v>
      </c>
      <c r="BH597" s="148">
        <f>IF(N597="sníž. přenesená",J597,0)</f>
        <v>0</v>
      </c>
      <c r="BI597" s="148">
        <f>IF(N597="nulová",J597,0)</f>
        <v>0</v>
      </c>
      <c r="BJ597" s="17" t="s">
        <v>83</v>
      </c>
      <c r="BK597" s="148">
        <f>ROUND(I597*H597,2)</f>
        <v>0</v>
      </c>
      <c r="BL597" s="17" t="s">
        <v>274</v>
      </c>
      <c r="BM597" s="147" t="s">
        <v>904</v>
      </c>
    </row>
    <row r="598" spans="2:65" s="12" customFormat="1" ht="11.25">
      <c r="B598" s="149"/>
      <c r="D598" s="150" t="s">
        <v>186</v>
      </c>
      <c r="E598" s="151" t="s">
        <v>1</v>
      </c>
      <c r="F598" s="152" t="s">
        <v>905</v>
      </c>
      <c r="H598" s="153">
        <v>1</v>
      </c>
      <c r="I598" s="154"/>
      <c r="L598" s="149"/>
      <c r="M598" s="155"/>
      <c r="T598" s="156"/>
      <c r="AT598" s="151" t="s">
        <v>186</v>
      </c>
      <c r="AU598" s="151" t="s">
        <v>85</v>
      </c>
      <c r="AV598" s="12" t="s">
        <v>85</v>
      </c>
      <c r="AW598" s="12" t="s">
        <v>32</v>
      </c>
      <c r="AX598" s="12" t="s">
        <v>83</v>
      </c>
      <c r="AY598" s="151" t="s">
        <v>178</v>
      </c>
    </row>
    <row r="599" spans="2:65" s="1" customFormat="1" ht="24.2" customHeight="1">
      <c r="B599" s="32"/>
      <c r="C599" s="136" t="s">
        <v>906</v>
      </c>
      <c r="D599" s="136" t="s">
        <v>180</v>
      </c>
      <c r="E599" s="137" t="s">
        <v>907</v>
      </c>
      <c r="F599" s="138" t="s">
        <v>908</v>
      </c>
      <c r="G599" s="139" t="s">
        <v>909</v>
      </c>
      <c r="H599" s="140">
        <v>119.99299999999999</v>
      </c>
      <c r="I599" s="141"/>
      <c r="J599" s="142">
        <f>ROUND(I599*H599,2)</f>
        <v>0</v>
      </c>
      <c r="K599" s="138" t="s">
        <v>194</v>
      </c>
      <c r="L599" s="32"/>
      <c r="M599" s="143" t="s">
        <v>1</v>
      </c>
      <c r="N599" s="144" t="s">
        <v>41</v>
      </c>
      <c r="P599" s="145">
        <f>O599*H599</f>
        <v>0</v>
      </c>
      <c r="Q599" s="145">
        <v>0</v>
      </c>
      <c r="R599" s="145">
        <f>Q599*H599</f>
        <v>0</v>
      </c>
      <c r="S599" s="145">
        <v>0</v>
      </c>
      <c r="T599" s="146">
        <f>S599*H599</f>
        <v>0</v>
      </c>
      <c r="AR599" s="147" t="s">
        <v>274</v>
      </c>
      <c r="AT599" s="147" t="s">
        <v>180</v>
      </c>
      <c r="AU599" s="147" t="s">
        <v>85</v>
      </c>
      <c r="AY599" s="17" t="s">
        <v>178</v>
      </c>
      <c r="BE599" s="148">
        <f>IF(N599="základní",J599,0)</f>
        <v>0</v>
      </c>
      <c r="BF599" s="148">
        <f>IF(N599="snížená",J599,0)</f>
        <v>0</v>
      </c>
      <c r="BG599" s="148">
        <f>IF(N599="zákl. přenesená",J599,0)</f>
        <v>0</v>
      </c>
      <c r="BH599" s="148">
        <f>IF(N599="sníž. přenesená",J599,0)</f>
        <v>0</v>
      </c>
      <c r="BI599" s="148">
        <f>IF(N599="nulová",J599,0)</f>
        <v>0</v>
      </c>
      <c r="BJ599" s="17" t="s">
        <v>83</v>
      </c>
      <c r="BK599" s="148">
        <f>ROUND(I599*H599,2)</f>
        <v>0</v>
      </c>
      <c r="BL599" s="17" t="s">
        <v>274</v>
      </c>
      <c r="BM599" s="147" t="s">
        <v>910</v>
      </c>
    </row>
    <row r="600" spans="2:65" s="12" customFormat="1" ht="11.25">
      <c r="B600" s="149"/>
      <c r="D600" s="150" t="s">
        <v>186</v>
      </c>
      <c r="E600" s="151" t="s">
        <v>1</v>
      </c>
      <c r="F600" s="152" t="s">
        <v>911</v>
      </c>
      <c r="H600" s="153">
        <v>4.5</v>
      </c>
      <c r="I600" s="154"/>
      <c r="L600" s="149"/>
      <c r="M600" s="155"/>
      <c r="T600" s="156"/>
      <c r="AT600" s="151" t="s">
        <v>186</v>
      </c>
      <c r="AU600" s="151" t="s">
        <v>85</v>
      </c>
      <c r="AV600" s="12" t="s">
        <v>85</v>
      </c>
      <c r="AW600" s="12" t="s">
        <v>32</v>
      </c>
      <c r="AX600" s="12" t="s">
        <v>76</v>
      </c>
      <c r="AY600" s="151" t="s">
        <v>178</v>
      </c>
    </row>
    <row r="601" spans="2:65" s="12" customFormat="1" ht="11.25">
      <c r="B601" s="149"/>
      <c r="D601" s="150" t="s">
        <v>186</v>
      </c>
      <c r="E601" s="151" t="s">
        <v>1</v>
      </c>
      <c r="F601" s="152" t="s">
        <v>912</v>
      </c>
      <c r="H601" s="153">
        <v>67.518000000000001</v>
      </c>
      <c r="I601" s="154"/>
      <c r="L601" s="149"/>
      <c r="M601" s="155"/>
      <c r="T601" s="156"/>
      <c r="AT601" s="151" t="s">
        <v>186</v>
      </c>
      <c r="AU601" s="151" t="s">
        <v>85</v>
      </c>
      <c r="AV601" s="12" t="s">
        <v>85</v>
      </c>
      <c r="AW601" s="12" t="s">
        <v>32</v>
      </c>
      <c r="AX601" s="12" t="s">
        <v>76</v>
      </c>
      <c r="AY601" s="151" t="s">
        <v>178</v>
      </c>
    </row>
    <row r="602" spans="2:65" s="12" customFormat="1" ht="11.25">
      <c r="B602" s="149"/>
      <c r="D602" s="150" t="s">
        <v>186</v>
      </c>
      <c r="E602" s="151" t="s">
        <v>1</v>
      </c>
      <c r="F602" s="152" t="s">
        <v>475</v>
      </c>
      <c r="H602" s="153">
        <v>15.345000000000001</v>
      </c>
      <c r="I602" s="154"/>
      <c r="L602" s="149"/>
      <c r="M602" s="155"/>
      <c r="T602" s="156"/>
      <c r="AT602" s="151" t="s">
        <v>186</v>
      </c>
      <c r="AU602" s="151" t="s">
        <v>85</v>
      </c>
      <c r="AV602" s="12" t="s">
        <v>85</v>
      </c>
      <c r="AW602" s="12" t="s">
        <v>32</v>
      </c>
      <c r="AX602" s="12" t="s">
        <v>76</v>
      </c>
      <c r="AY602" s="151" t="s">
        <v>178</v>
      </c>
    </row>
    <row r="603" spans="2:65" s="12" customFormat="1" ht="11.25">
      <c r="B603" s="149"/>
      <c r="D603" s="150" t="s">
        <v>186</v>
      </c>
      <c r="E603" s="151" t="s">
        <v>1</v>
      </c>
      <c r="F603" s="152" t="s">
        <v>476</v>
      </c>
      <c r="H603" s="153">
        <v>10.500999999999999</v>
      </c>
      <c r="I603" s="154"/>
      <c r="L603" s="149"/>
      <c r="M603" s="155"/>
      <c r="T603" s="156"/>
      <c r="AT603" s="151" t="s">
        <v>186</v>
      </c>
      <c r="AU603" s="151" t="s">
        <v>85</v>
      </c>
      <c r="AV603" s="12" t="s">
        <v>85</v>
      </c>
      <c r="AW603" s="12" t="s">
        <v>32</v>
      </c>
      <c r="AX603" s="12" t="s">
        <v>76</v>
      </c>
      <c r="AY603" s="151" t="s">
        <v>178</v>
      </c>
    </row>
    <row r="604" spans="2:65" s="12" customFormat="1" ht="11.25">
      <c r="B604" s="149"/>
      <c r="D604" s="150" t="s">
        <v>186</v>
      </c>
      <c r="E604" s="151" t="s">
        <v>1</v>
      </c>
      <c r="F604" s="152" t="s">
        <v>477</v>
      </c>
      <c r="H604" s="153">
        <v>10.243</v>
      </c>
      <c r="I604" s="154"/>
      <c r="L604" s="149"/>
      <c r="M604" s="155"/>
      <c r="T604" s="156"/>
      <c r="AT604" s="151" t="s">
        <v>186</v>
      </c>
      <c r="AU604" s="151" t="s">
        <v>85</v>
      </c>
      <c r="AV604" s="12" t="s">
        <v>85</v>
      </c>
      <c r="AW604" s="12" t="s">
        <v>32</v>
      </c>
      <c r="AX604" s="12" t="s">
        <v>76</v>
      </c>
      <c r="AY604" s="151" t="s">
        <v>178</v>
      </c>
    </row>
    <row r="605" spans="2:65" s="12" customFormat="1" ht="11.25">
      <c r="B605" s="149"/>
      <c r="D605" s="150" t="s">
        <v>186</v>
      </c>
      <c r="E605" s="151" t="s">
        <v>1</v>
      </c>
      <c r="F605" s="152" t="s">
        <v>478</v>
      </c>
      <c r="H605" s="153">
        <v>6.8019999999999996</v>
      </c>
      <c r="I605" s="154"/>
      <c r="L605" s="149"/>
      <c r="M605" s="155"/>
      <c r="T605" s="156"/>
      <c r="AT605" s="151" t="s">
        <v>186</v>
      </c>
      <c r="AU605" s="151" t="s">
        <v>85</v>
      </c>
      <c r="AV605" s="12" t="s">
        <v>85</v>
      </c>
      <c r="AW605" s="12" t="s">
        <v>32</v>
      </c>
      <c r="AX605" s="12" t="s">
        <v>76</v>
      </c>
      <c r="AY605" s="151" t="s">
        <v>178</v>
      </c>
    </row>
    <row r="606" spans="2:65" s="12" customFormat="1" ht="11.25">
      <c r="B606" s="149"/>
      <c r="D606" s="150" t="s">
        <v>186</v>
      </c>
      <c r="E606" s="151" t="s">
        <v>1</v>
      </c>
      <c r="F606" s="152" t="s">
        <v>479</v>
      </c>
      <c r="H606" s="153">
        <v>5.0839999999999996</v>
      </c>
      <c r="I606" s="154"/>
      <c r="L606" s="149"/>
      <c r="M606" s="155"/>
      <c r="T606" s="156"/>
      <c r="AT606" s="151" t="s">
        <v>186</v>
      </c>
      <c r="AU606" s="151" t="s">
        <v>85</v>
      </c>
      <c r="AV606" s="12" t="s">
        <v>85</v>
      </c>
      <c r="AW606" s="12" t="s">
        <v>32</v>
      </c>
      <c r="AX606" s="12" t="s">
        <v>76</v>
      </c>
      <c r="AY606" s="151" t="s">
        <v>178</v>
      </c>
    </row>
    <row r="607" spans="2:65" s="14" customFormat="1" ht="11.25">
      <c r="B607" s="164"/>
      <c r="D607" s="150" t="s">
        <v>186</v>
      </c>
      <c r="E607" s="165" t="s">
        <v>1</v>
      </c>
      <c r="F607" s="166" t="s">
        <v>217</v>
      </c>
      <c r="H607" s="167">
        <v>119.99299999999999</v>
      </c>
      <c r="I607" s="168"/>
      <c r="L607" s="164"/>
      <c r="M607" s="169"/>
      <c r="T607" s="170"/>
      <c r="AT607" s="165" t="s">
        <v>186</v>
      </c>
      <c r="AU607" s="165" t="s">
        <v>85</v>
      </c>
      <c r="AV607" s="14" t="s">
        <v>184</v>
      </c>
      <c r="AW607" s="14" t="s">
        <v>32</v>
      </c>
      <c r="AX607" s="14" t="s">
        <v>83</v>
      </c>
      <c r="AY607" s="165" t="s">
        <v>178</v>
      </c>
    </row>
    <row r="608" spans="2:65" s="1" customFormat="1" ht="24.2" customHeight="1">
      <c r="B608" s="32"/>
      <c r="C608" s="136" t="s">
        <v>913</v>
      </c>
      <c r="D608" s="136" t="s">
        <v>180</v>
      </c>
      <c r="E608" s="137" t="s">
        <v>914</v>
      </c>
      <c r="F608" s="138" t="s">
        <v>915</v>
      </c>
      <c r="G608" s="139" t="s">
        <v>291</v>
      </c>
      <c r="H608" s="140">
        <v>3.1</v>
      </c>
      <c r="I608" s="141"/>
      <c r="J608" s="142">
        <f>ROUND(I608*H608,2)</f>
        <v>0</v>
      </c>
      <c r="K608" s="138" t="s">
        <v>846</v>
      </c>
      <c r="L608" s="32"/>
      <c r="M608" s="143" t="s">
        <v>1</v>
      </c>
      <c r="N608" s="144" t="s">
        <v>41</v>
      </c>
      <c r="P608" s="145">
        <f>O608*H608</f>
        <v>0</v>
      </c>
      <c r="Q608" s="145">
        <v>0</v>
      </c>
      <c r="R608" s="145">
        <f>Q608*H608</f>
        <v>0</v>
      </c>
      <c r="S608" s="145">
        <v>0</v>
      </c>
      <c r="T608" s="146">
        <f>S608*H608</f>
        <v>0</v>
      </c>
      <c r="AR608" s="147" t="s">
        <v>274</v>
      </c>
      <c r="AT608" s="147" t="s">
        <v>180</v>
      </c>
      <c r="AU608" s="147" t="s">
        <v>85</v>
      </c>
      <c r="AY608" s="17" t="s">
        <v>178</v>
      </c>
      <c r="BE608" s="148">
        <f>IF(N608="základní",J608,0)</f>
        <v>0</v>
      </c>
      <c r="BF608" s="148">
        <f>IF(N608="snížená",J608,0)</f>
        <v>0</v>
      </c>
      <c r="BG608" s="148">
        <f>IF(N608="zákl. přenesená",J608,0)</f>
        <v>0</v>
      </c>
      <c r="BH608" s="148">
        <f>IF(N608="sníž. přenesená",J608,0)</f>
        <v>0</v>
      </c>
      <c r="BI608" s="148">
        <f>IF(N608="nulová",J608,0)</f>
        <v>0</v>
      </c>
      <c r="BJ608" s="17" t="s">
        <v>83</v>
      </c>
      <c r="BK608" s="148">
        <f>ROUND(I608*H608,2)</f>
        <v>0</v>
      </c>
      <c r="BL608" s="17" t="s">
        <v>274</v>
      </c>
      <c r="BM608" s="147" t="s">
        <v>916</v>
      </c>
    </row>
    <row r="609" spans="2:65" s="12" customFormat="1" ht="11.25">
      <c r="B609" s="149"/>
      <c r="D609" s="150" t="s">
        <v>186</v>
      </c>
      <c r="E609" s="151" t="s">
        <v>1</v>
      </c>
      <c r="F609" s="152" t="s">
        <v>823</v>
      </c>
      <c r="H609" s="153">
        <v>1.55</v>
      </c>
      <c r="I609" s="154"/>
      <c r="L609" s="149"/>
      <c r="M609" s="155"/>
      <c r="T609" s="156"/>
      <c r="AT609" s="151" t="s">
        <v>186</v>
      </c>
      <c r="AU609" s="151" t="s">
        <v>85</v>
      </c>
      <c r="AV609" s="12" t="s">
        <v>85</v>
      </c>
      <c r="AW609" s="12" t="s">
        <v>32</v>
      </c>
      <c r="AX609" s="12" t="s">
        <v>76</v>
      </c>
      <c r="AY609" s="151" t="s">
        <v>178</v>
      </c>
    </row>
    <row r="610" spans="2:65" s="12" customFormat="1" ht="11.25">
      <c r="B610" s="149"/>
      <c r="D610" s="150" t="s">
        <v>186</v>
      </c>
      <c r="E610" s="151" t="s">
        <v>1</v>
      </c>
      <c r="F610" s="152" t="s">
        <v>824</v>
      </c>
      <c r="H610" s="153">
        <v>1.55</v>
      </c>
      <c r="I610" s="154"/>
      <c r="L610" s="149"/>
      <c r="M610" s="155"/>
      <c r="T610" s="156"/>
      <c r="AT610" s="151" t="s">
        <v>186</v>
      </c>
      <c r="AU610" s="151" t="s">
        <v>85</v>
      </c>
      <c r="AV610" s="12" t="s">
        <v>85</v>
      </c>
      <c r="AW610" s="12" t="s">
        <v>32</v>
      </c>
      <c r="AX610" s="12" t="s">
        <v>76</v>
      </c>
      <c r="AY610" s="151" t="s">
        <v>178</v>
      </c>
    </row>
    <row r="611" spans="2:65" s="14" customFormat="1" ht="11.25">
      <c r="B611" s="164"/>
      <c r="D611" s="150" t="s">
        <v>186</v>
      </c>
      <c r="E611" s="165" t="s">
        <v>1</v>
      </c>
      <c r="F611" s="166" t="s">
        <v>217</v>
      </c>
      <c r="H611" s="167">
        <v>3.1</v>
      </c>
      <c r="I611" s="168"/>
      <c r="L611" s="164"/>
      <c r="M611" s="169"/>
      <c r="T611" s="170"/>
      <c r="AT611" s="165" t="s">
        <v>186</v>
      </c>
      <c r="AU611" s="165" t="s">
        <v>85</v>
      </c>
      <c r="AV611" s="14" t="s">
        <v>184</v>
      </c>
      <c r="AW611" s="14" t="s">
        <v>32</v>
      </c>
      <c r="AX611" s="14" t="s">
        <v>83</v>
      </c>
      <c r="AY611" s="165" t="s">
        <v>178</v>
      </c>
    </row>
    <row r="612" spans="2:65" s="1" customFormat="1" ht="24.2" customHeight="1">
      <c r="B612" s="32"/>
      <c r="C612" s="177" t="s">
        <v>917</v>
      </c>
      <c r="D612" s="177" t="s">
        <v>232</v>
      </c>
      <c r="E612" s="178" t="s">
        <v>918</v>
      </c>
      <c r="F612" s="179" t="s">
        <v>919</v>
      </c>
      <c r="G612" s="180" t="s">
        <v>291</v>
      </c>
      <c r="H612" s="181">
        <v>3.2549999999999999</v>
      </c>
      <c r="I612" s="182"/>
      <c r="J612" s="183">
        <f>ROUND(I612*H612,2)</f>
        <v>0</v>
      </c>
      <c r="K612" s="179" t="s">
        <v>194</v>
      </c>
      <c r="L612" s="184"/>
      <c r="M612" s="185" t="s">
        <v>1</v>
      </c>
      <c r="N612" s="186" t="s">
        <v>41</v>
      </c>
      <c r="P612" s="145">
        <f>O612*H612</f>
        <v>0</v>
      </c>
      <c r="Q612" s="145">
        <v>4.0000000000000001E-3</v>
      </c>
      <c r="R612" s="145">
        <f>Q612*H612</f>
        <v>1.302E-2</v>
      </c>
      <c r="S612" s="145">
        <v>0</v>
      </c>
      <c r="T612" s="146">
        <f>S612*H612</f>
        <v>0</v>
      </c>
      <c r="AR612" s="147" t="s">
        <v>377</v>
      </c>
      <c r="AT612" s="147" t="s">
        <v>232</v>
      </c>
      <c r="AU612" s="147" t="s">
        <v>85</v>
      </c>
      <c r="AY612" s="17" t="s">
        <v>178</v>
      </c>
      <c r="BE612" s="148">
        <f>IF(N612="základní",J612,0)</f>
        <v>0</v>
      </c>
      <c r="BF612" s="148">
        <f>IF(N612="snížená",J612,0)</f>
        <v>0</v>
      </c>
      <c r="BG612" s="148">
        <f>IF(N612="zákl. přenesená",J612,0)</f>
        <v>0</v>
      </c>
      <c r="BH612" s="148">
        <f>IF(N612="sníž. přenesená",J612,0)</f>
        <v>0</v>
      </c>
      <c r="BI612" s="148">
        <f>IF(N612="nulová",J612,0)</f>
        <v>0</v>
      </c>
      <c r="BJ612" s="17" t="s">
        <v>83</v>
      </c>
      <c r="BK612" s="148">
        <f>ROUND(I612*H612,2)</f>
        <v>0</v>
      </c>
      <c r="BL612" s="17" t="s">
        <v>274</v>
      </c>
      <c r="BM612" s="147" t="s">
        <v>920</v>
      </c>
    </row>
    <row r="613" spans="2:65" s="12" customFormat="1" ht="11.25">
      <c r="B613" s="149"/>
      <c r="D613" s="150" t="s">
        <v>186</v>
      </c>
      <c r="F613" s="152" t="s">
        <v>921</v>
      </c>
      <c r="H613" s="153">
        <v>3.2549999999999999</v>
      </c>
      <c r="I613" s="154"/>
      <c r="L613" s="149"/>
      <c r="M613" s="155"/>
      <c r="T613" s="156"/>
      <c r="AT613" s="151" t="s">
        <v>186</v>
      </c>
      <c r="AU613" s="151" t="s">
        <v>85</v>
      </c>
      <c r="AV613" s="12" t="s">
        <v>85</v>
      </c>
      <c r="AW613" s="12" t="s">
        <v>4</v>
      </c>
      <c r="AX613" s="12" t="s">
        <v>83</v>
      </c>
      <c r="AY613" s="151" t="s">
        <v>178</v>
      </c>
    </row>
    <row r="614" spans="2:65" s="1" customFormat="1" ht="24.2" customHeight="1">
      <c r="B614" s="32"/>
      <c r="C614" s="136" t="s">
        <v>922</v>
      </c>
      <c r="D614" s="136" t="s">
        <v>180</v>
      </c>
      <c r="E614" s="137" t="s">
        <v>923</v>
      </c>
      <c r="F614" s="138" t="s">
        <v>924</v>
      </c>
      <c r="G614" s="139" t="s">
        <v>291</v>
      </c>
      <c r="H614" s="140">
        <v>58.77</v>
      </c>
      <c r="I614" s="141"/>
      <c r="J614" s="142">
        <f>ROUND(I614*H614,2)</f>
        <v>0</v>
      </c>
      <c r="K614" s="138" t="s">
        <v>846</v>
      </c>
      <c r="L614" s="32"/>
      <c r="M614" s="143" t="s">
        <v>1</v>
      </c>
      <c r="N614" s="144" t="s">
        <v>41</v>
      </c>
      <c r="P614" s="145">
        <f>O614*H614</f>
        <v>0</v>
      </c>
      <c r="Q614" s="145">
        <v>0</v>
      </c>
      <c r="R614" s="145">
        <f>Q614*H614</f>
        <v>0</v>
      </c>
      <c r="S614" s="145">
        <v>0</v>
      </c>
      <c r="T614" s="146">
        <f>S614*H614</f>
        <v>0</v>
      </c>
      <c r="AR614" s="147" t="s">
        <v>274</v>
      </c>
      <c r="AT614" s="147" t="s">
        <v>180</v>
      </c>
      <c r="AU614" s="147" t="s">
        <v>85</v>
      </c>
      <c r="AY614" s="17" t="s">
        <v>178</v>
      </c>
      <c r="BE614" s="148">
        <f>IF(N614="základní",J614,0)</f>
        <v>0</v>
      </c>
      <c r="BF614" s="148">
        <f>IF(N614="snížená",J614,0)</f>
        <v>0</v>
      </c>
      <c r="BG614" s="148">
        <f>IF(N614="zákl. přenesená",J614,0)</f>
        <v>0</v>
      </c>
      <c r="BH614" s="148">
        <f>IF(N614="sníž. přenesená",J614,0)</f>
        <v>0</v>
      </c>
      <c r="BI614" s="148">
        <f>IF(N614="nulová",J614,0)</f>
        <v>0</v>
      </c>
      <c r="BJ614" s="17" t="s">
        <v>83</v>
      </c>
      <c r="BK614" s="148">
        <f>ROUND(I614*H614,2)</f>
        <v>0</v>
      </c>
      <c r="BL614" s="17" t="s">
        <v>274</v>
      </c>
      <c r="BM614" s="147" t="s">
        <v>925</v>
      </c>
    </row>
    <row r="615" spans="2:65" s="15" customFormat="1" ht="11.25">
      <c r="B615" s="171"/>
      <c r="D615" s="150" t="s">
        <v>186</v>
      </c>
      <c r="E615" s="172" t="s">
        <v>1</v>
      </c>
      <c r="F615" s="173" t="s">
        <v>825</v>
      </c>
      <c r="H615" s="172" t="s">
        <v>1</v>
      </c>
      <c r="I615" s="174"/>
      <c r="L615" s="171"/>
      <c r="M615" s="175"/>
      <c r="T615" s="176"/>
      <c r="AT615" s="172" t="s">
        <v>186</v>
      </c>
      <c r="AU615" s="172" t="s">
        <v>85</v>
      </c>
      <c r="AV615" s="15" t="s">
        <v>83</v>
      </c>
      <c r="AW615" s="15" t="s">
        <v>32</v>
      </c>
      <c r="AX615" s="15" t="s">
        <v>76</v>
      </c>
      <c r="AY615" s="172" t="s">
        <v>178</v>
      </c>
    </row>
    <row r="616" spans="2:65" s="12" customFormat="1" ht="11.25">
      <c r="B616" s="149"/>
      <c r="D616" s="150" t="s">
        <v>186</v>
      </c>
      <c r="E616" s="151" t="s">
        <v>1</v>
      </c>
      <c r="F616" s="152" t="s">
        <v>826</v>
      </c>
      <c r="H616" s="153">
        <v>32.42</v>
      </c>
      <c r="I616" s="154"/>
      <c r="L616" s="149"/>
      <c r="M616" s="155"/>
      <c r="T616" s="156"/>
      <c r="AT616" s="151" t="s">
        <v>186</v>
      </c>
      <c r="AU616" s="151" t="s">
        <v>85</v>
      </c>
      <c r="AV616" s="12" t="s">
        <v>85</v>
      </c>
      <c r="AW616" s="12" t="s">
        <v>32</v>
      </c>
      <c r="AX616" s="12" t="s">
        <v>76</v>
      </c>
      <c r="AY616" s="151" t="s">
        <v>178</v>
      </c>
    </row>
    <row r="617" spans="2:65" s="15" customFormat="1" ht="11.25">
      <c r="B617" s="171"/>
      <c r="D617" s="150" t="s">
        <v>186</v>
      </c>
      <c r="E617" s="172" t="s">
        <v>1</v>
      </c>
      <c r="F617" s="173" t="s">
        <v>827</v>
      </c>
      <c r="H617" s="172" t="s">
        <v>1</v>
      </c>
      <c r="I617" s="174"/>
      <c r="L617" s="171"/>
      <c r="M617" s="175"/>
      <c r="T617" s="176"/>
      <c r="AT617" s="172" t="s">
        <v>186</v>
      </c>
      <c r="AU617" s="172" t="s">
        <v>85</v>
      </c>
      <c r="AV617" s="15" t="s">
        <v>83</v>
      </c>
      <c r="AW617" s="15" t="s">
        <v>32</v>
      </c>
      <c r="AX617" s="15" t="s">
        <v>76</v>
      </c>
      <c r="AY617" s="172" t="s">
        <v>178</v>
      </c>
    </row>
    <row r="618" spans="2:65" s="12" customFormat="1" ht="11.25">
      <c r="B618" s="149"/>
      <c r="D618" s="150" t="s">
        <v>186</v>
      </c>
      <c r="E618" s="151" t="s">
        <v>1</v>
      </c>
      <c r="F618" s="152" t="s">
        <v>331</v>
      </c>
      <c r="H618" s="153">
        <v>26.35</v>
      </c>
      <c r="I618" s="154"/>
      <c r="L618" s="149"/>
      <c r="M618" s="155"/>
      <c r="T618" s="156"/>
      <c r="AT618" s="151" t="s">
        <v>186</v>
      </c>
      <c r="AU618" s="151" t="s">
        <v>85</v>
      </c>
      <c r="AV618" s="12" t="s">
        <v>85</v>
      </c>
      <c r="AW618" s="12" t="s">
        <v>32</v>
      </c>
      <c r="AX618" s="12" t="s">
        <v>76</v>
      </c>
      <c r="AY618" s="151" t="s">
        <v>178</v>
      </c>
    </row>
    <row r="619" spans="2:65" s="14" customFormat="1" ht="11.25">
      <c r="B619" s="164"/>
      <c r="D619" s="150" t="s">
        <v>186</v>
      </c>
      <c r="E619" s="165" t="s">
        <v>1</v>
      </c>
      <c r="F619" s="166" t="s">
        <v>217</v>
      </c>
      <c r="H619" s="167">
        <v>58.77</v>
      </c>
      <c r="I619" s="168"/>
      <c r="L619" s="164"/>
      <c r="M619" s="169"/>
      <c r="T619" s="170"/>
      <c r="AT619" s="165" t="s">
        <v>186</v>
      </c>
      <c r="AU619" s="165" t="s">
        <v>85</v>
      </c>
      <c r="AV619" s="14" t="s">
        <v>184</v>
      </c>
      <c r="AW619" s="14" t="s">
        <v>32</v>
      </c>
      <c r="AX619" s="14" t="s">
        <v>83</v>
      </c>
      <c r="AY619" s="165" t="s">
        <v>178</v>
      </c>
    </row>
    <row r="620" spans="2:65" s="1" customFormat="1" ht="24.2" customHeight="1">
      <c r="B620" s="32"/>
      <c r="C620" s="177" t="s">
        <v>926</v>
      </c>
      <c r="D620" s="177" t="s">
        <v>232</v>
      </c>
      <c r="E620" s="178" t="s">
        <v>927</v>
      </c>
      <c r="F620" s="179" t="s">
        <v>928</v>
      </c>
      <c r="G620" s="180" t="s">
        <v>291</v>
      </c>
      <c r="H620" s="181">
        <v>61.709000000000003</v>
      </c>
      <c r="I620" s="182"/>
      <c r="J620" s="183">
        <f>ROUND(I620*H620,2)</f>
        <v>0</v>
      </c>
      <c r="K620" s="179" t="s">
        <v>194</v>
      </c>
      <c r="L620" s="184"/>
      <c r="M620" s="185" t="s">
        <v>1</v>
      </c>
      <c r="N620" s="186" t="s">
        <v>41</v>
      </c>
      <c r="P620" s="145">
        <f>O620*H620</f>
        <v>0</v>
      </c>
      <c r="Q620" s="145">
        <v>7.0000000000000001E-3</v>
      </c>
      <c r="R620" s="145">
        <f>Q620*H620</f>
        <v>0.43196300000000004</v>
      </c>
      <c r="S620" s="145">
        <v>0</v>
      </c>
      <c r="T620" s="146">
        <f>S620*H620</f>
        <v>0</v>
      </c>
      <c r="AR620" s="147" t="s">
        <v>377</v>
      </c>
      <c r="AT620" s="147" t="s">
        <v>232</v>
      </c>
      <c r="AU620" s="147" t="s">
        <v>85</v>
      </c>
      <c r="AY620" s="17" t="s">
        <v>178</v>
      </c>
      <c r="BE620" s="148">
        <f>IF(N620="základní",J620,0)</f>
        <v>0</v>
      </c>
      <c r="BF620" s="148">
        <f>IF(N620="snížená",J620,0)</f>
        <v>0</v>
      </c>
      <c r="BG620" s="148">
        <f>IF(N620="zákl. přenesená",J620,0)</f>
        <v>0</v>
      </c>
      <c r="BH620" s="148">
        <f>IF(N620="sníž. přenesená",J620,0)</f>
        <v>0</v>
      </c>
      <c r="BI620" s="148">
        <f>IF(N620="nulová",J620,0)</f>
        <v>0</v>
      </c>
      <c r="BJ620" s="17" t="s">
        <v>83</v>
      </c>
      <c r="BK620" s="148">
        <f>ROUND(I620*H620,2)</f>
        <v>0</v>
      </c>
      <c r="BL620" s="17" t="s">
        <v>274</v>
      </c>
      <c r="BM620" s="147" t="s">
        <v>929</v>
      </c>
    </row>
    <row r="621" spans="2:65" s="12" customFormat="1" ht="11.25">
      <c r="B621" s="149"/>
      <c r="D621" s="150" t="s">
        <v>186</v>
      </c>
      <c r="F621" s="152" t="s">
        <v>930</v>
      </c>
      <c r="H621" s="153">
        <v>61.709000000000003</v>
      </c>
      <c r="I621" s="154"/>
      <c r="L621" s="149"/>
      <c r="M621" s="155"/>
      <c r="T621" s="156"/>
      <c r="AT621" s="151" t="s">
        <v>186</v>
      </c>
      <c r="AU621" s="151" t="s">
        <v>85</v>
      </c>
      <c r="AV621" s="12" t="s">
        <v>85</v>
      </c>
      <c r="AW621" s="12" t="s">
        <v>4</v>
      </c>
      <c r="AX621" s="12" t="s">
        <v>83</v>
      </c>
      <c r="AY621" s="151" t="s">
        <v>178</v>
      </c>
    </row>
    <row r="622" spans="2:65" s="1" customFormat="1" ht="24.2" customHeight="1">
      <c r="B622" s="32"/>
      <c r="C622" s="136" t="s">
        <v>931</v>
      </c>
      <c r="D622" s="136" t="s">
        <v>180</v>
      </c>
      <c r="E622" s="137" t="s">
        <v>932</v>
      </c>
      <c r="F622" s="138" t="s">
        <v>933</v>
      </c>
      <c r="G622" s="139" t="s">
        <v>934</v>
      </c>
      <c r="H622" s="190"/>
      <c r="I622" s="141"/>
      <c r="J622" s="142">
        <f>ROUND(I622*H622,2)</f>
        <v>0</v>
      </c>
      <c r="K622" s="138" t="s">
        <v>194</v>
      </c>
      <c r="L622" s="32"/>
      <c r="M622" s="143" t="s">
        <v>1</v>
      </c>
      <c r="N622" s="144" t="s">
        <v>41</v>
      </c>
      <c r="P622" s="145">
        <f>O622*H622</f>
        <v>0</v>
      </c>
      <c r="Q622" s="145">
        <v>0</v>
      </c>
      <c r="R622" s="145">
        <f>Q622*H622</f>
        <v>0</v>
      </c>
      <c r="S622" s="145">
        <v>0</v>
      </c>
      <c r="T622" s="146">
        <f>S622*H622</f>
        <v>0</v>
      </c>
      <c r="AR622" s="147" t="s">
        <v>274</v>
      </c>
      <c r="AT622" s="147" t="s">
        <v>180</v>
      </c>
      <c r="AU622" s="147" t="s">
        <v>85</v>
      </c>
      <c r="AY622" s="17" t="s">
        <v>178</v>
      </c>
      <c r="BE622" s="148">
        <f>IF(N622="základní",J622,0)</f>
        <v>0</v>
      </c>
      <c r="BF622" s="148">
        <f>IF(N622="snížená",J622,0)</f>
        <v>0</v>
      </c>
      <c r="BG622" s="148">
        <f>IF(N622="zákl. přenesená",J622,0)</f>
        <v>0</v>
      </c>
      <c r="BH622" s="148">
        <f>IF(N622="sníž. přenesená",J622,0)</f>
        <v>0</v>
      </c>
      <c r="BI622" s="148">
        <f>IF(N622="nulová",J622,0)</f>
        <v>0</v>
      </c>
      <c r="BJ622" s="17" t="s">
        <v>83</v>
      </c>
      <c r="BK622" s="148">
        <f>ROUND(I622*H622,2)</f>
        <v>0</v>
      </c>
      <c r="BL622" s="17" t="s">
        <v>274</v>
      </c>
      <c r="BM622" s="147" t="s">
        <v>935</v>
      </c>
    </row>
    <row r="623" spans="2:65" s="11" customFormat="1" ht="22.9" customHeight="1">
      <c r="B623" s="124"/>
      <c r="D623" s="125" t="s">
        <v>75</v>
      </c>
      <c r="E623" s="134" t="s">
        <v>936</v>
      </c>
      <c r="F623" s="134" t="s">
        <v>937</v>
      </c>
      <c r="I623" s="127"/>
      <c r="J623" s="135">
        <f>BK623</f>
        <v>0</v>
      </c>
      <c r="L623" s="124"/>
      <c r="M623" s="129"/>
      <c r="P623" s="130">
        <f>SUM(P624:P626)</f>
        <v>0</v>
      </c>
      <c r="R623" s="130">
        <f>SUM(R624:R626)</f>
        <v>1.5E-3</v>
      </c>
      <c r="T623" s="131">
        <f>SUM(T624:T626)</f>
        <v>0</v>
      </c>
      <c r="AR623" s="125" t="s">
        <v>85</v>
      </c>
      <c r="AT623" s="132" t="s">
        <v>75</v>
      </c>
      <c r="AU623" s="132" t="s">
        <v>83</v>
      </c>
      <c r="AY623" s="125" t="s">
        <v>178</v>
      </c>
      <c r="BK623" s="133">
        <f>SUM(BK624:BK626)</f>
        <v>0</v>
      </c>
    </row>
    <row r="624" spans="2:65" s="1" customFormat="1" ht="24.2" customHeight="1">
      <c r="B624" s="32"/>
      <c r="C624" s="136" t="s">
        <v>938</v>
      </c>
      <c r="D624" s="136" t="s">
        <v>180</v>
      </c>
      <c r="E624" s="137" t="s">
        <v>939</v>
      </c>
      <c r="F624" s="138" t="s">
        <v>940</v>
      </c>
      <c r="G624" s="139" t="s">
        <v>420</v>
      </c>
      <c r="H624" s="140">
        <v>3</v>
      </c>
      <c r="I624" s="141"/>
      <c r="J624" s="142">
        <f>ROUND(I624*H624,2)</f>
        <v>0</v>
      </c>
      <c r="K624" s="138" t="s">
        <v>194</v>
      </c>
      <c r="L624" s="32"/>
      <c r="M624" s="143" t="s">
        <v>1</v>
      </c>
      <c r="N624" s="144" t="s">
        <v>41</v>
      </c>
      <c r="P624" s="145">
        <f>O624*H624</f>
        <v>0</v>
      </c>
      <c r="Q624" s="145">
        <v>0</v>
      </c>
      <c r="R624" s="145">
        <f>Q624*H624</f>
        <v>0</v>
      </c>
      <c r="S624" s="145">
        <v>0</v>
      </c>
      <c r="T624" s="146">
        <f>S624*H624</f>
        <v>0</v>
      </c>
      <c r="AR624" s="147" t="s">
        <v>274</v>
      </c>
      <c r="AT624" s="147" t="s">
        <v>180</v>
      </c>
      <c r="AU624" s="147" t="s">
        <v>85</v>
      </c>
      <c r="AY624" s="17" t="s">
        <v>178</v>
      </c>
      <c r="BE624" s="148">
        <f>IF(N624="základní",J624,0)</f>
        <v>0</v>
      </c>
      <c r="BF624" s="148">
        <f>IF(N624="snížená",J624,0)</f>
        <v>0</v>
      </c>
      <c r="BG624" s="148">
        <f>IF(N624="zákl. přenesená",J624,0)</f>
        <v>0</v>
      </c>
      <c r="BH624" s="148">
        <f>IF(N624="sníž. přenesená",J624,0)</f>
        <v>0</v>
      </c>
      <c r="BI624" s="148">
        <f>IF(N624="nulová",J624,0)</f>
        <v>0</v>
      </c>
      <c r="BJ624" s="17" t="s">
        <v>83</v>
      </c>
      <c r="BK624" s="148">
        <f>ROUND(I624*H624,2)</f>
        <v>0</v>
      </c>
      <c r="BL624" s="17" t="s">
        <v>274</v>
      </c>
      <c r="BM624" s="147" t="s">
        <v>941</v>
      </c>
    </row>
    <row r="625" spans="2:65" s="1" customFormat="1" ht="21.75" customHeight="1">
      <c r="B625" s="32"/>
      <c r="C625" s="177" t="s">
        <v>942</v>
      </c>
      <c r="D625" s="177" t="s">
        <v>232</v>
      </c>
      <c r="E625" s="178" t="s">
        <v>943</v>
      </c>
      <c r="F625" s="179" t="s">
        <v>944</v>
      </c>
      <c r="G625" s="180" t="s">
        <v>420</v>
      </c>
      <c r="H625" s="181">
        <v>3</v>
      </c>
      <c r="I625" s="182"/>
      <c r="J625" s="183">
        <f>ROUND(I625*H625,2)</f>
        <v>0</v>
      </c>
      <c r="K625" s="179" t="s">
        <v>194</v>
      </c>
      <c r="L625" s="184"/>
      <c r="M625" s="185" t="s">
        <v>1</v>
      </c>
      <c r="N625" s="186" t="s">
        <v>41</v>
      </c>
      <c r="P625" s="145">
        <f>O625*H625</f>
        <v>0</v>
      </c>
      <c r="Q625" s="145">
        <v>5.0000000000000001E-4</v>
      </c>
      <c r="R625" s="145">
        <f>Q625*H625</f>
        <v>1.5E-3</v>
      </c>
      <c r="S625" s="145">
        <v>0</v>
      </c>
      <c r="T625" s="146">
        <f>S625*H625</f>
        <v>0</v>
      </c>
      <c r="AR625" s="147" t="s">
        <v>377</v>
      </c>
      <c r="AT625" s="147" t="s">
        <v>232</v>
      </c>
      <c r="AU625" s="147" t="s">
        <v>85</v>
      </c>
      <c r="AY625" s="17" t="s">
        <v>178</v>
      </c>
      <c r="BE625" s="148">
        <f>IF(N625="základní",J625,0)</f>
        <v>0</v>
      </c>
      <c r="BF625" s="148">
        <f>IF(N625="snížená",J625,0)</f>
        <v>0</v>
      </c>
      <c r="BG625" s="148">
        <f>IF(N625="zákl. přenesená",J625,0)</f>
        <v>0</v>
      </c>
      <c r="BH625" s="148">
        <f>IF(N625="sníž. přenesená",J625,0)</f>
        <v>0</v>
      </c>
      <c r="BI625" s="148">
        <f>IF(N625="nulová",J625,0)</f>
        <v>0</v>
      </c>
      <c r="BJ625" s="17" t="s">
        <v>83</v>
      </c>
      <c r="BK625" s="148">
        <f>ROUND(I625*H625,2)</f>
        <v>0</v>
      </c>
      <c r="BL625" s="17" t="s">
        <v>274</v>
      </c>
      <c r="BM625" s="147" t="s">
        <v>945</v>
      </c>
    </row>
    <row r="626" spans="2:65" s="1" customFormat="1" ht="33" customHeight="1">
      <c r="B626" s="32"/>
      <c r="C626" s="136" t="s">
        <v>946</v>
      </c>
      <c r="D626" s="136" t="s">
        <v>180</v>
      </c>
      <c r="E626" s="137" t="s">
        <v>947</v>
      </c>
      <c r="F626" s="138" t="s">
        <v>948</v>
      </c>
      <c r="G626" s="139" t="s">
        <v>934</v>
      </c>
      <c r="H626" s="190"/>
      <c r="I626" s="141"/>
      <c r="J626" s="142">
        <f>ROUND(I626*H626,2)</f>
        <v>0</v>
      </c>
      <c r="K626" s="138" t="s">
        <v>194</v>
      </c>
      <c r="L626" s="32"/>
      <c r="M626" s="143" t="s">
        <v>1</v>
      </c>
      <c r="N626" s="144" t="s">
        <v>41</v>
      </c>
      <c r="P626" s="145">
        <f>O626*H626</f>
        <v>0</v>
      </c>
      <c r="Q626" s="145">
        <v>0</v>
      </c>
      <c r="R626" s="145">
        <f>Q626*H626</f>
        <v>0</v>
      </c>
      <c r="S626" s="145">
        <v>0</v>
      </c>
      <c r="T626" s="146">
        <f>S626*H626</f>
        <v>0</v>
      </c>
      <c r="AR626" s="147" t="s">
        <v>274</v>
      </c>
      <c r="AT626" s="147" t="s">
        <v>180</v>
      </c>
      <c r="AU626" s="147" t="s">
        <v>85</v>
      </c>
      <c r="AY626" s="17" t="s">
        <v>178</v>
      </c>
      <c r="BE626" s="148">
        <f>IF(N626="základní",J626,0)</f>
        <v>0</v>
      </c>
      <c r="BF626" s="148">
        <f>IF(N626="snížená",J626,0)</f>
        <v>0</v>
      </c>
      <c r="BG626" s="148">
        <f>IF(N626="zákl. přenesená",J626,0)</f>
        <v>0</v>
      </c>
      <c r="BH626" s="148">
        <f>IF(N626="sníž. přenesená",J626,0)</f>
        <v>0</v>
      </c>
      <c r="BI626" s="148">
        <f>IF(N626="nulová",J626,0)</f>
        <v>0</v>
      </c>
      <c r="BJ626" s="17" t="s">
        <v>83</v>
      </c>
      <c r="BK626" s="148">
        <f>ROUND(I626*H626,2)</f>
        <v>0</v>
      </c>
      <c r="BL626" s="17" t="s">
        <v>274</v>
      </c>
      <c r="BM626" s="147" t="s">
        <v>949</v>
      </c>
    </row>
    <row r="627" spans="2:65" s="11" customFormat="1" ht="22.9" customHeight="1">
      <c r="B627" s="124"/>
      <c r="D627" s="125" t="s">
        <v>75</v>
      </c>
      <c r="E627" s="134" t="s">
        <v>950</v>
      </c>
      <c r="F627" s="134" t="s">
        <v>951</v>
      </c>
      <c r="I627" s="127"/>
      <c r="J627" s="135">
        <f>BK627</f>
        <v>0</v>
      </c>
      <c r="L627" s="124"/>
      <c r="M627" s="129"/>
      <c r="P627" s="130">
        <f>SUM(P628:P635)</f>
        <v>0</v>
      </c>
      <c r="R627" s="130">
        <f>SUM(R628:R635)</f>
        <v>8.846986799999998</v>
      </c>
      <c r="T627" s="131">
        <f>SUM(T628:T635)</f>
        <v>0</v>
      </c>
      <c r="AR627" s="125" t="s">
        <v>85</v>
      </c>
      <c r="AT627" s="132" t="s">
        <v>75</v>
      </c>
      <c r="AU627" s="132" t="s">
        <v>83</v>
      </c>
      <c r="AY627" s="125" t="s">
        <v>178</v>
      </c>
      <c r="BK627" s="133">
        <f>SUM(BK628:BK635)</f>
        <v>0</v>
      </c>
    </row>
    <row r="628" spans="2:65" s="1" customFormat="1" ht="33" customHeight="1">
      <c r="B628" s="32"/>
      <c r="C628" s="136" t="s">
        <v>952</v>
      </c>
      <c r="D628" s="136" t="s">
        <v>180</v>
      </c>
      <c r="E628" s="137" t="s">
        <v>953</v>
      </c>
      <c r="F628" s="138" t="s">
        <v>954</v>
      </c>
      <c r="G628" s="139" t="s">
        <v>204</v>
      </c>
      <c r="H628" s="140">
        <v>91.66</v>
      </c>
      <c r="I628" s="141"/>
      <c r="J628" s="142">
        <f>ROUND(I628*H628,2)</f>
        <v>0</v>
      </c>
      <c r="K628" s="138" t="s">
        <v>194</v>
      </c>
      <c r="L628" s="32"/>
      <c r="M628" s="143" t="s">
        <v>1</v>
      </c>
      <c r="N628" s="144" t="s">
        <v>41</v>
      </c>
      <c r="P628" s="145">
        <f>O628*H628</f>
        <v>0</v>
      </c>
      <c r="Q628" s="145">
        <v>1.8799999999999999E-3</v>
      </c>
      <c r="R628" s="145">
        <f>Q628*H628</f>
        <v>0.1723208</v>
      </c>
      <c r="S628" s="145">
        <v>0</v>
      </c>
      <c r="T628" s="146">
        <f>S628*H628</f>
        <v>0</v>
      </c>
      <c r="AR628" s="147" t="s">
        <v>274</v>
      </c>
      <c r="AT628" s="147" t="s">
        <v>180</v>
      </c>
      <c r="AU628" s="147" t="s">
        <v>85</v>
      </c>
      <c r="AY628" s="17" t="s">
        <v>178</v>
      </c>
      <c r="BE628" s="148">
        <f>IF(N628="základní",J628,0)</f>
        <v>0</v>
      </c>
      <c r="BF628" s="148">
        <f>IF(N628="snížená",J628,0)</f>
        <v>0</v>
      </c>
      <c r="BG628" s="148">
        <f>IF(N628="zákl. přenesená",J628,0)</f>
        <v>0</v>
      </c>
      <c r="BH628" s="148">
        <f>IF(N628="sníž. přenesená",J628,0)</f>
        <v>0</v>
      </c>
      <c r="BI628" s="148">
        <f>IF(N628="nulová",J628,0)</f>
        <v>0</v>
      </c>
      <c r="BJ628" s="17" t="s">
        <v>83</v>
      </c>
      <c r="BK628" s="148">
        <f>ROUND(I628*H628,2)</f>
        <v>0</v>
      </c>
      <c r="BL628" s="17" t="s">
        <v>274</v>
      </c>
      <c r="BM628" s="147" t="s">
        <v>955</v>
      </c>
    </row>
    <row r="629" spans="2:65" s="12" customFormat="1" ht="11.25">
      <c r="B629" s="149"/>
      <c r="D629" s="150" t="s">
        <v>186</v>
      </c>
      <c r="E629" s="151" t="s">
        <v>1</v>
      </c>
      <c r="F629" s="152" t="s">
        <v>636</v>
      </c>
      <c r="H629" s="153">
        <v>58.47</v>
      </c>
      <c r="I629" s="154"/>
      <c r="L629" s="149"/>
      <c r="M629" s="155"/>
      <c r="T629" s="156"/>
      <c r="AT629" s="151" t="s">
        <v>186</v>
      </c>
      <c r="AU629" s="151" t="s">
        <v>85</v>
      </c>
      <c r="AV629" s="12" t="s">
        <v>85</v>
      </c>
      <c r="AW629" s="12" t="s">
        <v>32</v>
      </c>
      <c r="AX629" s="12" t="s">
        <v>76</v>
      </c>
      <c r="AY629" s="151" t="s">
        <v>178</v>
      </c>
    </row>
    <row r="630" spans="2:65" s="12" customFormat="1" ht="11.25">
      <c r="B630" s="149"/>
      <c r="D630" s="150" t="s">
        <v>186</v>
      </c>
      <c r="E630" s="151" t="s">
        <v>1</v>
      </c>
      <c r="F630" s="152" t="s">
        <v>637</v>
      </c>
      <c r="H630" s="153">
        <v>33.19</v>
      </c>
      <c r="I630" s="154"/>
      <c r="L630" s="149"/>
      <c r="M630" s="155"/>
      <c r="T630" s="156"/>
      <c r="AT630" s="151" t="s">
        <v>186</v>
      </c>
      <c r="AU630" s="151" t="s">
        <v>85</v>
      </c>
      <c r="AV630" s="12" t="s">
        <v>85</v>
      </c>
      <c r="AW630" s="12" t="s">
        <v>32</v>
      </c>
      <c r="AX630" s="12" t="s">
        <v>76</v>
      </c>
      <c r="AY630" s="151" t="s">
        <v>178</v>
      </c>
    </row>
    <row r="631" spans="2:65" s="14" customFormat="1" ht="11.25">
      <c r="B631" s="164"/>
      <c r="D631" s="150" t="s">
        <v>186</v>
      </c>
      <c r="E631" s="165" t="s">
        <v>1</v>
      </c>
      <c r="F631" s="166" t="s">
        <v>217</v>
      </c>
      <c r="H631" s="167">
        <v>91.66</v>
      </c>
      <c r="I631" s="168"/>
      <c r="L631" s="164"/>
      <c r="M631" s="169"/>
      <c r="T631" s="170"/>
      <c r="AT631" s="165" t="s">
        <v>186</v>
      </c>
      <c r="AU631" s="165" t="s">
        <v>85</v>
      </c>
      <c r="AV631" s="14" t="s">
        <v>184</v>
      </c>
      <c r="AW631" s="14" t="s">
        <v>32</v>
      </c>
      <c r="AX631" s="14" t="s">
        <v>83</v>
      </c>
      <c r="AY631" s="165" t="s">
        <v>178</v>
      </c>
    </row>
    <row r="632" spans="2:65" s="1" customFormat="1" ht="24.2" customHeight="1">
      <c r="B632" s="32"/>
      <c r="C632" s="177" t="s">
        <v>956</v>
      </c>
      <c r="D632" s="177" t="s">
        <v>232</v>
      </c>
      <c r="E632" s="178" t="s">
        <v>957</v>
      </c>
      <c r="F632" s="179" t="s">
        <v>958</v>
      </c>
      <c r="G632" s="180" t="s">
        <v>204</v>
      </c>
      <c r="H632" s="181">
        <v>95.325999999999993</v>
      </c>
      <c r="I632" s="182"/>
      <c r="J632" s="183">
        <f>ROUND(I632*H632,2)</f>
        <v>0</v>
      </c>
      <c r="K632" s="179" t="s">
        <v>194</v>
      </c>
      <c r="L632" s="184"/>
      <c r="M632" s="185" t="s">
        <v>1</v>
      </c>
      <c r="N632" s="186" t="s">
        <v>41</v>
      </c>
      <c r="P632" s="145">
        <f>O632*H632</f>
        <v>0</v>
      </c>
      <c r="Q632" s="145">
        <v>9.0999999999999998E-2</v>
      </c>
      <c r="R632" s="145">
        <f>Q632*H632</f>
        <v>8.6746659999999984</v>
      </c>
      <c r="S632" s="145">
        <v>0</v>
      </c>
      <c r="T632" s="146">
        <f>S632*H632</f>
        <v>0</v>
      </c>
      <c r="AR632" s="147" t="s">
        <v>377</v>
      </c>
      <c r="AT632" s="147" t="s">
        <v>232</v>
      </c>
      <c r="AU632" s="147" t="s">
        <v>85</v>
      </c>
      <c r="AY632" s="17" t="s">
        <v>178</v>
      </c>
      <c r="BE632" s="148">
        <f>IF(N632="základní",J632,0)</f>
        <v>0</v>
      </c>
      <c r="BF632" s="148">
        <f>IF(N632="snížená",J632,0)</f>
        <v>0</v>
      </c>
      <c r="BG632" s="148">
        <f>IF(N632="zákl. přenesená",J632,0)</f>
        <v>0</v>
      </c>
      <c r="BH632" s="148">
        <f>IF(N632="sníž. přenesená",J632,0)</f>
        <v>0</v>
      </c>
      <c r="BI632" s="148">
        <f>IF(N632="nulová",J632,0)</f>
        <v>0</v>
      </c>
      <c r="BJ632" s="17" t="s">
        <v>83</v>
      </c>
      <c r="BK632" s="148">
        <f>ROUND(I632*H632,2)</f>
        <v>0</v>
      </c>
      <c r="BL632" s="17" t="s">
        <v>274</v>
      </c>
      <c r="BM632" s="147" t="s">
        <v>959</v>
      </c>
    </row>
    <row r="633" spans="2:65" s="1" customFormat="1" ht="19.5">
      <c r="B633" s="32"/>
      <c r="D633" s="150" t="s">
        <v>640</v>
      </c>
      <c r="F633" s="187" t="s">
        <v>960</v>
      </c>
      <c r="I633" s="188"/>
      <c r="L633" s="32"/>
      <c r="M633" s="189"/>
      <c r="T633" s="56"/>
      <c r="AT633" s="17" t="s">
        <v>640</v>
      </c>
      <c r="AU633" s="17" t="s">
        <v>85</v>
      </c>
    </row>
    <row r="634" spans="2:65" s="12" customFormat="1" ht="11.25">
      <c r="B634" s="149"/>
      <c r="D634" s="150" t="s">
        <v>186</v>
      </c>
      <c r="F634" s="152" t="s">
        <v>961</v>
      </c>
      <c r="H634" s="153">
        <v>95.325999999999993</v>
      </c>
      <c r="I634" s="154"/>
      <c r="L634" s="149"/>
      <c r="M634" s="155"/>
      <c r="T634" s="156"/>
      <c r="AT634" s="151" t="s">
        <v>186</v>
      </c>
      <c r="AU634" s="151" t="s">
        <v>85</v>
      </c>
      <c r="AV634" s="12" t="s">
        <v>85</v>
      </c>
      <c r="AW634" s="12" t="s">
        <v>4</v>
      </c>
      <c r="AX634" s="12" t="s">
        <v>83</v>
      </c>
      <c r="AY634" s="151" t="s">
        <v>178</v>
      </c>
    </row>
    <row r="635" spans="2:65" s="1" customFormat="1" ht="24.2" customHeight="1">
      <c r="B635" s="32"/>
      <c r="C635" s="136" t="s">
        <v>962</v>
      </c>
      <c r="D635" s="136" t="s">
        <v>180</v>
      </c>
      <c r="E635" s="137" t="s">
        <v>963</v>
      </c>
      <c r="F635" s="138" t="s">
        <v>964</v>
      </c>
      <c r="G635" s="139" t="s">
        <v>384</v>
      </c>
      <c r="H635" s="140">
        <v>8.8469999999999995</v>
      </c>
      <c r="I635" s="141"/>
      <c r="J635" s="142">
        <f>ROUND(I635*H635,2)</f>
        <v>0</v>
      </c>
      <c r="K635" s="138" t="s">
        <v>194</v>
      </c>
      <c r="L635" s="32"/>
      <c r="M635" s="143" t="s">
        <v>1</v>
      </c>
      <c r="N635" s="144" t="s">
        <v>41</v>
      </c>
      <c r="P635" s="145">
        <f>O635*H635</f>
        <v>0</v>
      </c>
      <c r="Q635" s="145">
        <v>0</v>
      </c>
      <c r="R635" s="145">
        <f>Q635*H635</f>
        <v>0</v>
      </c>
      <c r="S635" s="145">
        <v>0</v>
      </c>
      <c r="T635" s="146">
        <f>S635*H635</f>
        <v>0</v>
      </c>
      <c r="AR635" s="147" t="s">
        <v>274</v>
      </c>
      <c r="AT635" s="147" t="s">
        <v>180</v>
      </c>
      <c r="AU635" s="147" t="s">
        <v>85</v>
      </c>
      <c r="AY635" s="17" t="s">
        <v>178</v>
      </c>
      <c r="BE635" s="148">
        <f>IF(N635="základní",J635,0)</f>
        <v>0</v>
      </c>
      <c r="BF635" s="148">
        <f>IF(N635="snížená",J635,0)</f>
        <v>0</v>
      </c>
      <c r="BG635" s="148">
        <f>IF(N635="zákl. přenesená",J635,0)</f>
        <v>0</v>
      </c>
      <c r="BH635" s="148">
        <f>IF(N635="sníž. přenesená",J635,0)</f>
        <v>0</v>
      </c>
      <c r="BI635" s="148">
        <f>IF(N635="nulová",J635,0)</f>
        <v>0</v>
      </c>
      <c r="BJ635" s="17" t="s">
        <v>83</v>
      </c>
      <c r="BK635" s="148">
        <f>ROUND(I635*H635,2)</f>
        <v>0</v>
      </c>
      <c r="BL635" s="17" t="s">
        <v>274</v>
      </c>
      <c r="BM635" s="147" t="s">
        <v>965</v>
      </c>
    </row>
    <row r="636" spans="2:65" s="11" customFormat="1" ht="22.9" customHeight="1">
      <c r="B636" s="124"/>
      <c r="D636" s="125" t="s">
        <v>75</v>
      </c>
      <c r="E636" s="134" t="s">
        <v>966</v>
      </c>
      <c r="F636" s="134" t="s">
        <v>967</v>
      </c>
      <c r="I636" s="127"/>
      <c r="J636" s="135">
        <f>BK636</f>
        <v>0</v>
      </c>
      <c r="L636" s="124"/>
      <c r="M636" s="129"/>
      <c r="P636" s="130">
        <f>SUM(P637:P641)</f>
        <v>0</v>
      </c>
      <c r="R636" s="130">
        <f>SUM(R637:R641)</f>
        <v>5.4021843599999994E-2</v>
      </c>
      <c r="T636" s="131">
        <f>SUM(T637:T641)</f>
        <v>0</v>
      </c>
      <c r="AR636" s="125" t="s">
        <v>85</v>
      </c>
      <c r="AT636" s="132" t="s">
        <v>75</v>
      </c>
      <c r="AU636" s="132" t="s">
        <v>83</v>
      </c>
      <c r="AY636" s="125" t="s">
        <v>178</v>
      </c>
      <c r="BK636" s="133">
        <f>SUM(BK637:BK641)</f>
        <v>0</v>
      </c>
    </row>
    <row r="637" spans="2:65" s="1" customFormat="1" ht="24.2" customHeight="1">
      <c r="B637" s="32"/>
      <c r="C637" s="136" t="s">
        <v>968</v>
      </c>
      <c r="D637" s="136" t="s">
        <v>180</v>
      </c>
      <c r="E637" s="137" t="s">
        <v>969</v>
      </c>
      <c r="F637" s="138" t="s">
        <v>970</v>
      </c>
      <c r="G637" s="139" t="s">
        <v>204</v>
      </c>
      <c r="H637" s="140">
        <v>117.541</v>
      </c>
      <c r="I637" s="141"/>
      <c r="J637" s="142">
        <f>ROUND(I637*H637,2)</f>
        <v>0</v>
      </c>
      <c r="K637" s="138" t="s">
        <v>194</v>
      </c>
      <c r="L637" s="32"/>
      <c r="M637" s="143" t="s">
        <v>1</v>
      </c>
      <c r="N637" s="144" t="s">
        <v>41</v>
      </c>
      <c r="P637" s="145">
        <f>O637*H637</f>
        <v>0</v>
      </c>
      <c r="Q637" s="145">
        <v>2.0120000000000001E-4</v>
      </c>
      <c r="R637" s="145">
        <f>Q637*H637</f>
        <v>2.36492492E-2</v>
      </c>
      <c r="S637" s="145">
        <v>0</v>
      </c>
      <c r="T637" s="146">
        <f>S637*H637</f>
        <v>0</v>
      </c>
      <c r="AR637" s="147" t="s">
        <v>274</v>
      </c>
      <c r="AT637" s="147" t="s">
        <v>180</v>
      </c>
      <c r="AU637" s="147" t="s">
        <v>85</v>
      </c>
      <c r="AY637" s="17" t="s">
        <v>178</v>
      </c>
      <c r="BE637" s="148">
        <f>IF(N637="základní",J637,0)</f>
        <v>0</v>
      </c>
      <c r="BF637" s="148">
        <f>IF(N637="snížená",J637,0)</f>
        <v>0</v>
      </c>
      <c r="BG637" s="148">
        <f>IF(N637="zákl. přenesená",J637,0)</f>
        <v>0</v>
      </c>
      <c r="BH637" s="148">
        <f>IF(N637="sníž. přenesená",J637,0)</f>
        <v>0</v>
      </c>
      <c r="BI637" s="148">
        <f>IF(N637="nulová",J637,0)</f>
        <v>0</v>
      </c>
      <c r="BJ637" s="17" t="s">
        <v>83</v>
      </c>
      <c r="BK637" s="148">
        <f>ROUND(I637*H637,2)</f>
        <v>0</v>
      </c>
      <c r="BL637" s="17" t="s">
        <v>274</v>
      </c>
      <c r="BM637" s="147" t="s">
        <v>971</v>
      </c>
    </row>
    <row r="638" spans="2:65" s="12" customFormat="1" ht="11.25">
      <c r="B638" s="149"/>
      <c r="D638" s="150" t="s">
        <v>186</v>
      </c>
      <c r="E638" s="151" t="s">
        <v>1</v>
      </c>
      <c r="F638" s="152" t="s">
        <v>972</v>
      </c>
      <c r="H638" s="153">
        <v>117.541</v>
      </c>
      <c r="I638" s="154"/>
      <c r="L638" s="149"/>
      <c r="M638" s="155"/>
      <c r="T638" s="156"/>
      <c r="AT638" s="151" t="s">
        <v>186</v>
      </c>
      <c r="AU638" s="151" t="s">
        <v>85</v>
      </c>
      <c r="AV638" s="12" t="s">
        <v>85</v>
      </c>
      <c r="AW638" s="12" t="s">
        <v>32</v>
      </c>
      <c r="AX638" s="12" t="s">
        <v>83</v>
      </c>
      <c r="AY638" s="151" t="s">
        <v>178</v>
      </c>
    </row>
    <row r="639" spans="2:65" s="1" customFormat="1" ht="33" customHeight="1">
      <c r="B639" s="32"/>
      <c r="C639" s="136" t="s">
        <v>973</v>
      </c>
      <c r="D639" s="136" t="s">
        <v>180</v>
      </c>
      <c r="E639" s="137" t="s">
        <v>974</v>
      </c>
      <c r="F639" s="138" t="s">
        <v>975</v>
      </c>
      <c r="G639" s="139" t="s">
        <v>204</v>
      </c>
      <c r="H639" s="140">
        <v>117.541</v>
      </c>
      <c r="I639" s="141"/>
      <c r="J639" s="142">
        <f>ROUND(I639*H639,2)</f>
        <v>0</v>
      </c>
      <c r="K639" s="138" t="s">
        <v>194</v>
      </c>
      <c r="L639" s="32"/>
      <c r="M639" s="143" t="s">
        <v>1</v>
      </c>
      <c r="N639" s="144" t="s">
        <v>41</v>
      </c>
      <c r="P639" s="145">
        <f>O639*H639</f>
        <v>0</v>
      </c>
      <c r="Q639" s="145">
        <v>2.5839999999999999E-4</v>
      </c>
      <c r="R639" s="145">
        <f>Q639*H639</f>
        <v>3.0372594399999998E-2</v>
      </c>
      <c r="S639" s="145">
        <v>0</v>
      </c>
      <c r="T639" s="146">
        <f>S639*H639</f>
        <v>0</v>
      </c>
      <c r="AR639" s="147" t="s">
        <v>274</v>
      </c>
      <c r="AT639" s="147" t="s">
        <v>180</v>
      </c>
      <c r="AU639" s="147" t="s">
        <v>85</v>
      </c>
      <c r="AY639" s="17" t="s">
        <v>178</v>
      </c>
      <c r="BE639" s="148">
        <f>IF(N639="základní",J639,0)</f>
        <v>0</v>
      </c>
      <c r="BF639" s="148">
        <f>IF(N639="snížená",J639,0)</f>
        <v>0</v>
      </c>
      <c r="BG639" s="148">
        <f>IF(N639="zákl. přenesená",J639,0)</f>
        <v>0</v>
      </c>
      <c r="BH639" s="148">
        <f>IF(N639="sníž. přenesená",J639,0)</f>
        <v>0</v>
      </c>
      <c r="BI639" s="148">
        <f>IF(N639="nulová",J639,0)</f>
        <v>0</v>
      </c>
      <c r="BJ639" s="17" t="s">
        <v>83</v>
      </c>
      <c r="BK639" s="148">
        <f>ROUND(I639*H639,2)</f>
        <v>0</v>
      </c>
      <c r="BL639" s="17" t="s">
        <v>274</v>
      </c>
      <c r="BM639" s="147" t="s">
        <v>976</v>
      </c>
    </row>
    <row r="640" spans="2:65" s="1" customFormat="1" ht="24.2" customHeight="1">
      <c r="B640" s="32"/>
      <c r="C640" s="136" t="s">
        <v>977</v>
      </c>
      <c r="D640" s="136" t="s">
        <v>180</v>
      </c>
      <c r="E640" s="137" t="s">
        <v>978</v>
      </c>
      <c r="F640" s="138" t="s">
        <v>979</v>
      </c>
      <c r="G640" s="139" t="s">
        <v>204</v>
      </c>
      <c r="H640" s="140">
        <v>117.541</v>
      </c>
      <c r="I640" s="141"/>
      <c r="J640" s="142">
        <f>ROUND(I640*H640,2)</f>
        <v>0</v>
      </c>
      <c r="K640" s="138" t="s">
        <v>194</v>
      </c>
      <c r="L640" s="32"/>
      <c r="M640" s="143" t="s">
        <v>1</v>
      </c>
      <c r="N640" s="144" t="s">
        <v>41</v>
      </c>
      <c r="P640" s="145">
        <f>O640*H640</f>
        <v>0</v>
      </c>
      <c r="Q640" s="145">
        <v>0</v>
      </c>
      <c r="R640" s="145">
        <f>Q640*H640</f>
        <v>0</v>
      </c>
      <c r="S640" s="145">
        <v>0</v>
      </c>
      <c r="T640" s="146">
        <f>S640*H640</f>
        <v>0</v>
      </c>
      <c r="AR640" s="147" t="s">
        <v>274</v>
      </c>
      <c r="AT640" s="147" t="s">
        <v>180</v>
      </c>
      <c r="AU640" s="147" t="s">
        <v>85</v>
      </c>
      <c r="AY640" s="17" t="s">
        <v>178</v>
      </c>
      <c r="BE640" s="148">
        <f>IF(N640="základní",J640,0)</f>
        <v>0</v>
      </c>
      <c r="BF640" s="148">
        <f>IF(N640="snížená",J640,0)</f>
        <v>0</v>
      </c>
      <c r="BG640" s="148">
        <f>IF(N640="zákl. přenesená",J640,0)</f>
        <v>0</v>
      </c>
      <c r="BH640" s="148">
        <f>IF(N640="sníž. přenesená",J640,0)</f>
        <v>0</v>
      </c>
      <c r="BI640" s="148">
        <f>IF(N640="nulová",J640,0)</f>
        <v>0</v>
      </c>
      <c r="BJ640" s="17" t="s">
        <v>83</v>
      </c>
      <c r="BK640" s="148">
        <f>ROUND(I640*H640,2)</f>
        <v>0</v>
      </c>
      <c r="BL640" s="17" t="s">
        <v>274</v>
      </c>
      <c r="BM640" s="147" t="s">
        <v>980</v>
      </c>
    </row>
    <row r="641" spans="2:51" s="12" customFormat="1" ht="11.25">
      <c r="B641" s="149"/>
      <c r="D641" s="150" t="s">
        <v>186</v>
      </c>
      <c r="E641" s="151" t="s">
        <v>1</v>
      </c>
      <c r="F641" s="152" t="s">
        <v>972</v>
      </c>
      <c r="H641" s="153">
        <v>117.541</v>
      </c>
      <c r="I641" s="154"/>
      <c r="L641" s="149"/>
      <c r="M641" s="191"/>
      <c r="N641" s="192"/>
      <c r="O641" s="192"/>
      <c r="P641" s="192"/>
      <c r="Q641" s="192"/>
      <c r="R641" s="192"/>
      <c r="S641" s="192"/>
      <c r="T641" s="193"/>
      <c r="AT641" s="151" t="s">
        <v>186</v>
      </c>
      <c r="AU641" s="151" t="s">
        <v>85</v>
      </c>
      <c r="AV641" s="12" t="s">
        <v>85</v>
      </c>
      <c r="AW641" s="12" t="s">
        <v>32</v>
      </c>
      <c r="AX641" s="12" t="s">
        <v>83</v>
      </c>
      <c r="AY641" s="151" t="s">
        <v>178</v>
      </c>
    </row>
    <row r="642" spans="2:51" s="1" customFormat="1" ht="6.95" customHeight="1">
      <c r="B642" s="44"/>
      <c r="C642" s="45"/>
      <c r="D642" s="45"/>
      <c r="E642" s="45"/>
      <c r="F642" s="45"/>
      <c r="G642" s="45"/>
      <c r="H642" s="45"/>
      <c r="I642" s="45"/>
      <c r="J642" s="45"/>
      <c r="K642" s="45"/>
      <c r="L642" s="32"/>
    </row>
  </sheetData>
  <sheetProtection algorithmName="SHA-512" hashValue="X4DOp6zXahAHlJUcx1vbj+mwkFephGP4gd8eKrrolEAk+zut7pHSuMasvbGYnNSiYyIHfIBMdQyWQ2zm8fv2kg==" saltValue="oCbBC6SNB8ftbovSREc8wpDLDBZzbDgq1llFqi3qR5RkbGyA4/CmOdjPUqwGU9vNn4owjVcaH5iOkeH5+6yaYA==" spinCount="100000" sheet="1" objects="1" scenarios="1" formatColumns="0" formatRows="0" autoFilter="0"/>
  <autoFilter ref="C135:K641" xr:uid="{00000000-0009-0000-0000-000001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.75">
      <c r="B8" s="20"/>
      <c r="D8" s="27" t="s">
        <v>138</v>
      </c>
      <c r="L8" s="20"/>
    </row>
    <row r="9" spans="2:46" ht="16.5" customHeight="1">
      <c r="B9" s="20"/>
      <c r="E9" s="251" t="s">
        <v>139</v>
      </c>
      <c r="F9" s="219"/>
      <c r="G9" s="219"/>
      <c r="H9" s="219"/>
      <c r="L9" s="20"/>
    </row>
    <row r="10" spans="2:46" ht="12" customHeight="1">
      <c r="B10" s="20"/>
      <c r="D10" s="27" t="s">
        <v>140</v>
      </c>
      <c r="L10" s="20"/>
    </row>
    <row r="11" spans="2:46" s="1" customFormat="1" ht="16.5" customHeight="1">
      <c r="B11" s="32"/>
      <c r="E11" s="248" t="s">
        <v>981</v>
      </c>
      <c r="F11" s="253"/>
      <c r="G11" s="253"/>
      <c r="H11" s="253"/>
      <c r="L11" s="32"/>
    </row>
    <row r="12" spans="2:46" s="1" customFormat="1" ht="12" customHeight="1">
      <c r="B12" s="32"/>
      <c r="D12" s="27" t="s">
        <v>982</v>
      </c>
      <c r="L12" s="32"/>
    </row>
    <row r="13" spans="2:46" s="1" customFormat="1" ht="16.5" customHeight="1">
      <c r="B13" s="32"/>
      <c r="E13" s="213" t="s">
        <v>983</v>
      </c>
      <c r="F13" s="253"/>
      <c r="G13" s="253"/>
      <c r="H13" s="253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2. 9. 2024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4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23" t="s">
        <v>1</v>
      </c>
      <c r="F31" s="223"/>
      <c r="G31" s="223"/>
      <c r="H31" s="22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ROUND((SUM(BE129:BE163)),  2)</f>
        <v>0</v>
      </c>
      <c r="I37" s="96">
        <v>0.21</v>
      </c>
      <c r="J37" s="86">
        <f>ROUND(((SUM(BE129:BE163))*I37),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ROUND((SUM(BF129:BF163)),  2)</f>
        <v>0</v>
      </c>
      <c r="I38" s="96">
        <v>0.12</v>
      </c>
      <c r="J38" s="86">
        <f>ROUND(((SUM(BF129:BF163))*I38),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ROUND((SUM(BG129:BG163)),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ROUND((SUM(BH129:BH163)), 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ROUND((SUM(BI129:BI163)),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ht="16.5" customHeight="1">
      <c r="B87" s="20"/>
      <c r="E87" s="251" t="s">
        <v>139</v>
      </c>
      <c r="F87" s="219"/>
      <c r="G87" s="219"/>
      <c r="H87" s="219"/>
      <c r="L87" s="20"/>
    </row>
    <row r="88" spans="2:12" ht="12" customHeight="1">
      <c r="B88" s="20"/>
      <c r="C88" s="27" t="s">
        <v>140</v>
      </c>
      <c r="L88" s="20"/>
    </row>
    <row r="89" spans="2:12" s="1" customFormat="1" ht="16.5" customHeight="1">
      <c r="B89" s="32"/>
      <c r="E89" s="248" t="s">
        <v>981</v>
      </c>
      <c r="F89" s="253"/>
      <c r="G89" s="253"/>
      <c r="H89" s="253"/>
      <c r="L89" s="32"/>
    </row>
    <row r="90" spans="2:12" s="1" customFormat="1" ht="12" customHeight="1">
      <c r="B90" s="32"/>
      <c r="C90" s="27" t="s">
        <v>982</v>
      </c>
      <c r="L90" s="32"/>
    </row>
    <row r="91" spans="2:12" s="1" customFormat="1" ht="16.5" customHeight="1">
      <c r="B91" s="32"/>
      <c r="E91" s="213" t="str">
        <f>E13</f>
        <v>SO 701_006a - AC část</v>
      </c>
      <c r="F91" s="253"/>
      <c r="G91" s="253"/>
      <c r="H91" s="253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Varnsdorf</v>
      </c>
      <c r="I93" s="27" t="s">
        <v>22</v>
      </c>
      <c r="J93" s="52" t="str">
        <f>IF(J16="","",J16)</f>
        <v>2. 9. 2024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Nemocnice Varnsdorf</v>
      </c>
      <c r="I95" s="27" t="s">
        <v>30</v>
      </c>
      <c r="J95" s="30" t="str">
        <f>E25</f>
        <v>ForWood - Ing. Václav Jára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Bc. Zuzana Kosáková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143</v>
      </c>
      <c r="D98" s="97"/>
      <c r="E98" s="97"/>
      <c r="F98" s="97"/>
      <c r="G98" s="97"/>
      <c r="H98" s="97"/>
      <c r="I98" s="97"/>
      <c r="J98" s="106" t="s">
        <v>144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145</v>
      </c>
      <c r="J100" s="66">
        <f>J129</f>
        <v>0</v>
      </c>
      <c r="L100" s="32"/>
      <c r="AU100" s="17" t="s">
        <v>146</v>
      </c>
    </row>
    <row r="101" spans="2:47" s="8" customFormat="1" ht="24.95" customHeight="1">
      <c r="B101" s="108"/>
      <c r="D101" s="109" t="s">
        <v>984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8" customFormat="1" ht="24.95" customHeight="1">
      <c r="B102" s="108"/>
      <c r="D102" s="109" t="s">
        <v>985</v>
      </c>
      <c r="E102" s="110"/>
      <c r="F102" s="110"/>
      <c r="G102" s="110"/>
      <c r="H102" s="110"/>
      <c r="I102" s="110"/>
      <c r="J102" s="111">
        <f>J149</f>
        <v>0</v>
      </c>
      <c r="L102" s="108"/>
    </row>
    <row r="103" spans="2:47" s="8" customFormat="1" ht="24.95" customHeight="1">
      <c r="B103" s="108"/>
      <c r="D103" s="109" t="s">
        <v>986</v>
      </c>
      <c r="E103" s="110"/>
      <c r="F103" s="110"/>
      <c r="G103" s="110"/>
      <c r="H103" s="110"/>
      <c r="I103" s="110"/>
      <c r="J103" s="111">
        <f>J154</f>
        <v>0</v>
      </c>
      <c r="L103" s="108"/>
    </row>
    <row r="104" spans="2:47" s="9" customFormat="1" ht="19.899999999999999" customHeight="1">
      <c r="B104" s="112"/>
      <c r="D104" s="113" t="s">
        <v>987</v>
      </c>
      <c r="E104" s="114"/>
      <c r="F104" s="114"/>
      <c r="G104" s="114"/>
      <c r="H104" s="114"/>
      <c r="I104" s="114"/>
      <c r="J104" s="115">
        <f>J159</f>
        <v>0</v>
      </c>
      <c r="L104" s="112"/>
    </row>
    <row r="105" spans="2:47" s="9" customFormat="1" ht="19.899999999999999" customHeight="1">
      <c r="B105" s="112"/>
      <c r="D105" s="113" t="s">
        <v>988</v>
      </c>
      <c r="E105" s="114"/>
      <c r="F105" s="114"/>
      <c r="G105" s="114"/>
      <c r="H105" s="114"/>
      <c r="I105" s="114"/>
      <c r="J105" s="115">
        <f>J162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163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1" t="str">
        <f>E7</f>
        <v>Nemocnice Varnsdorf - administrativní budova</v>
      </c>
      <c r="F115" s="252"/>
      <c r="G115" s="252"/>
      <c r="H115" s="252"/>
      <c r="L115" s="32"/>
    </row>
    <row r="116" spans="2:20" ht="12" customHeight="1">
      <c r="B116" s="20"/>
      <c r="C116" s="27" t="s">
        <v>138</v>
      </c>
      <c r="L116" s="20"/>
    </row>
    <row r="117" spans="2:20" ht="16.5" customHeight="1">
      <c r="B117" s="20"/>
      <c r="E117" s="251" t="s">
        <v>139</v>
      </c>
      <c r="F117" s="219"/>
      <c r="G117" s="219"/>
      <c r="H117" s="219"/>
      <c r="L117" s="20"/>
    </row>
    <row r="118" spans="2:20" ht="12" customHeight="1">
      <c r="B118" s="20"/>
      <c r="C118" s="27" t="s">
        <v>140</v>
      </c>
      <c r="L118" s="20"/>
    </row>
    <row r="119" spans="2:20" s="1" customFormat="1" ht="16.5" customHeight="1">
      <c r="B119" s="32"/>
      <c r="E119" s="248" t="s">
        <v>981</v>
      </c>
      <c r="F119" s="253"/>
      <c r="G119" s="253"/>
      <c r="H119" s="253"/>
      <c r="L119" s="32"/>
    </row>
    <row r="120" spans="2:20" s="1" customFormat="1" ht="12" customHeight="1">
      <c r="B120" s="32"/>
      <c r="C120" s="27" t="s">
        <v>982</v>
      </c>
      <c r="L120" s="32"/>
    </row>
    <row r="121" spans="2:20" s="1" customFormat="1" ht="16.5" customHeight="1">
      <c r="B121" s="32"/>
      <c r="E121" s="213" t="str">
        <f>E13</f>
        <v>SO 701_006a - AC část</v>
      </c>
      <c r="F121" s="253"/>
      <c r="G121" s="253"/>
      <c r="H121" s="253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Varnsdorf</v>
      </c>
      <c r="I123" s="27" t="s">
        <v>22</v>
      </c>
      <c r="J123" s="52" t="str">
        <f>IF(J16="","",J16)</f>
        <v>2. 9. 2024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Nemocnice Varnsdorf</v>
      </c>
      <c r="I125" s="27" t="s">
        <v>30</v>
      </c>
      <c r="J125" s="30" t="str">
        <f>E25</f>
        <v>ForWood - Ing. Václav Jára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Bc. Zuzana Kosáková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164</v>
      </c>
      <c r="D128" s="118" t="s">
        <v>61</v>
      </c>
      <c r="E128" s="118" t="s">
        <v>57</v>
      </c>
      <c r="F128" s="118" t="s">
        <v>58</v>
      </c>
      <c r="G128" s="118" t="s">
        <v>165</v>
      </c>
      <c r="H128" s="118" t="s">
        <v>166</v>
      </c>
      <c r="I128" s="118" t="s">
        <v>167</v>
      </c>
      <c r="J128" s="118" t="s">
        <v>144</v>
      </c>
      <c r="K128" s="119" t="s">
        <v>168</v>
      </c>
      <c r="L128" s="116"/>
      <c r="M128" s="59" t="s">
        <v>1</v>
      </c>
      <c r="N128" s="60" t="s">
        <v>40</v>
      </c>
      <c r="O128" s="60" t="s">
        <v>169</v>
      </c>
      <c r="P128" s="60" t="s">
        <v>170</v>
      </c>
      <c r="Q128" s="60" t="s">
        <v>171</v>
      </c>
      <c r="R128" s="60" t="s">
        <v>172</v>
      </c>
      <c r="S128" s="60" t="s">
        <v>173</v>
      </c>
      <c r="T128" s="61" t="s">
        <v>174</v>
      </c>
    </row>
    <row r="129" spans="2:65" s="1" customFormat="1" ht="22.9" customHeight="1">
      <c r="B129" s="32"/>
      <c r="C129" s="64" t="s">
        <v>175</v>
      </c>
      <c r="J129" s="120">
        <f>BK129</f>
        <v>0</v>
      </c>
      <c r="L129" s="32"/>
      <c r="M129" s="62"/>
      <c r="N129" s="53"/>
      <c r="O129" s="53"/>
      <c r="P129" s="121">
        <f>P130+P149+P154</f>
        <v>0</v>
      </c>
      <c r="Q129" s="53"/>
      <c r="R129" s="121">
        <f>R130+R149+R154</f>
        <v>0</v>
      </c>
      <c r="S129" s="53"/>
      <c r="T129" s="122">
        <f>T130+T149+T154</f>
        <v>0</v>
      </c>
      <c r="AT129" s="17" t="s">
        <v>75</v>
      </c>
      <c r="AU129" s="17" t="s">
        <v>146</v>
      </c>
      <c r="BK129" s="123">
        <f>BK130+BK149+BK154</f>
        <v>0</v>
      </c>
    </row>
    <row r="130" spans="2:65" s="11" customFormat="1" ht="25.9" customHeight="1">
      <c r="B130" s="124"/>
      <c r="D130" s="125" t="s">
        <v>75</v>
      </c>
      <c r="E130" s="126" t="s">
        <v>989</v>
      </c>
      <c r="F130" s="126" t="s">
        <v>990</v>
      </c>
      <c r="I130" s="127"/>
      <c r="J130" s="128">
        <f>BK130</f>
        <v>0</v>
      </c>
      <c r="L130" s="124"/>
      <c r="M130" s="129"/>
      <c r="P130" s="130">
        <f>SUM(P131:P148)</f>
        <v>0</v>
      </c>
      <c r="R130" s="130">
        <f>SUM(R131:R148)</f>
        <v>0</v>
      </c>
      <c r="T130" s="131">
        <f>SUM(T131:T148)</f>
        <v>0</v>
      </c>
      <c r="AR130" s="125" t="s">
        <v>83</v>
      </c>
      <c r="AT130" s="132" t="s">
        <v>75</v>
      </c>
      <c r="AU130" s="132" t="s">
        <v>76</v>
      </c>
      <c r="AY130" s="125" t="s">
        <v>178</v>
      </c>
      <c r="BK130" s="133">
        <f>SUM(BK131:BK148)</f>
        <v>0</v>
      </c>
    </row>
    <row r="131" spans="2:65" s="1" customFormat="1" ht="24.2" customHeight="1">
      <c r="B131" s="32"/>
      <c r="C131" s="136" t="s">
        <v>83</v>
      </c>
      <c r="D131" s="136" t="s">
        <v>180</v>
      </c>
      <c r="E131" s="137" t="s">
        <v>991</v>
      </c>
      <c r="F131" s="138" t="s">
        <v>992</v>
      </c>
      <c r="G131" s="139" t="s">
        <v>786</v>
      </c>
      <c r="H131" s="140">
        <v>1</v>
      </c>
      <c r="I131" s="141"/>
      <c r="J131" s="142">
        <f t="shared" ref="J131:J148" si="0">ROUND(I131*H131,2)</f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ref="P131:P148" si="1">O131*H131</f>
        <v>0</v>
      </c>
      <c r="Q131" s="145">
        <v>0</v>
      </c>
      <c r="R131" s="145">
        <f t="shared" ref="R131:R148" si="2">Q131*H131</f>
        <v>0</v>
      </c>
      <c r="S131" s="145">
        <v>0</v>
      </c>
      <c r="T131" s="146">
        <f t="shared" ref="T131:T148" si="3">S131*H131</f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ref="BE131:BE148" si="4">IF(N131="základní",J131,0)</f>
        <v>0</v>
      </c>
      <c r="BF131" s="148">
        <f t="shared" ref="BF131:BF148" si="5">IF(N131="snížená",J131,0)</f>
        <v>0</v>
      </c>
      <c r="BG131" s="148">
        <f t="shared" ref="BG131:BG148" si="6">IF(N131="zákl. přenesená",J131,0)</f>
        <v>0</v>
      </c>
      <c r="BH131" s="148">
        <f t="shared" ref="BH131:BH148" si="7">IF(N131="sníž. přenesená",J131,0)</f>
        <v>0</v>
      </c>
      <c r="BI131" s="148">
        <f t="shared" ref="BI131:BI148" si="8">IF(N131="nulová",J131,0)</f>
        <v>0</v>
      </c>
      <c r="BJ131" s="17" t="s">
        <v>83</v>
      </c>
      <c r="BK131" s="148">
        <f t="shared" ref="BK131:BK148" si="9">ROUND(I131*H131,2)</f>
        <v>0</v>
      </c>
      <c r="BL131" s="17" t="s">
        <v>184</v>
      </c>
      <c r="BM131" s="147" t="s">
        <v>85</v>
      </c>
    </row>
    <row r="132" spans="2:65" s="1" customFormat="1" ht="24.2" customHeight="1">
      <c r="B132" s="32"/>
      <c r="C132" s="136" t="s">
        <v>85</v>
      </c>
      <c r="D132" s="136" t="s">
        <v>180</v>
      </c>
      <c r="E132" s="137" t="s">
        <v>993</v>
      </c>
      <c r="F132" s="138" t="s">
        <v>994</v>
      </c>
      <c r="G132" s="139" t="s">
        <v>786</v>
      </c>
      <c r="H132" s="140">
        <v>1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184</v>
      </c>
    </row>
    <row r="133" spans="2:65" s="1" customFormat="1" ht="16.5" customHeight="1">
      <c r="B133" s="32"/>
      <c r="C133" s="136" t="s">
        <v>96</v>
      </c>
      <c r="D133" s="136" t="s">
        <v>180</v>
      </c>
      <c r="E133" s="137" t="s">
        <v>995</v>
      </c>
      <c r="F133" s="138" t="s">
        <v>996</v>
      </c>
      <c r="G133" s="139" t="s">
        <v>786</v>
      </c>
      <c r="H133" s="140">
        <v>1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199</v>
      </c>
    </row>
    <row r="134" spans="2:65" s="1" customFormat="1" ht="21.75" customHeight="1">
      <c r="B134" s="32"/>
      <c r="C134" s="136" t="s">
        <v>184</v>
      </c>
      <c r="D134" s="136" t="s">
        <v>180</v>
      </c>
      <c r="E134" s="137" t="s">
        <v>997</v>
      </c>
      <c r="F134" s="138" t="s">
        <v>998</v>
      </c>
      <c r="G134" s="139" t="s">
        <v>786</v>
      </c>
      <c r="H134" s="140">
        <v>1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231</v>
      </c>
    </row>
    <row r="135" spans="2:65" s="1" customFormat="1" ht="21.75" customHeight="1">
      <c r="B135" s="32"/>
      <c r="C135" s="136" t="s">
        <v>201</v>
      </c>
      <c r="D135" s="136" t="s">
        <v>180</v>
      </c>
      <c r="E135" s="137" t="s">
        <v>999</v>
      </c>
      <c r="F135" s="138" t="s">
        <v>1000</v>
      </c>
      <c r="G135" s="139" t="s">
        <v>786</v>
      </c>
      <c r="H135" s="140">
        <v>1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240</v>
      </c>
    </row>
    <row r="136" spans="2:65" s="1" customFormat="1" ht="16.5" customHeight="1">
      <c r="B136" s="32"/>
      <c r="C136" s="136" t="s">
        <v>199</v>
      </c>
      <c r="D136" s="136" t="s">
        <v>180</v>
      </c>
      <c r="E136" s="137" t="s">
        <v>1001</v>
      </c>
      <c r="F136" s="138" t="s">
        <v>1002</v>
      </c>
      <c r="G136" s="139" t="s">
        <v>786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8</v>
      </c>
    </row>
    <row r="137" spans="2:65" s="1" customFormat="1" ht="24.2" customHeight="1">
      <c r="B137" s="32"/>
      <c r="C137" s="136" t="s">
        <v>226</v>
      </c>
      <c r="D137" s="136" t="s">
        <v>180</v>
      </c>
      <c r="E137" s="137" t="s">
        <v>1003</v>
      </c>
      <c r="F137" s="138" t="s">
        <v>1004</v>
      </c>
      <c r="G137" s="139" t="s">
        <v>786</v>
      </c>
      <c r="H137" s="140">
        <v>2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265</v>
      </c>
    </row>
    <row r="138" spans="2:65" s="1" customFormat="1" ht="33" customHeight="1">
      <c r="B138" s="32"/>
      <c r="C138" s="136" t="s">
        <v>231</v>
      </c>
      <c r="D138" s="136" t="s">
        <v>180</v>
      </c>
      <c r="E138" s="137" t="s">
        <v>1005</v>
      </c>
      <c r="F138" s="138" t="s">
        <v>1006</v>
      </c>
      <c r="G138" s="139" t="s">
        <v>291</v>
      </c>
      <c r="H138" s="140">
        <v>2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274</v>
      </c>
    </row>
    <row r="139" spans="2:65" s="1" customFormat="1" ht="16.5" customHeight="1">
      <c r="B139" s="32"/>
      <c r="C139" s="136" t="s">
        <v>236</v>
      </c>
      <c r="D139" s="136" t="s">
        <v>180</v>
      </c>
      <c r="E139" s="137" t="s">
        <v>1007</v>
      </c>
      <c r="F139" s="138" t="s">
        <v>1008</v>
      </c>
      <c r="G139" s="139" t="s">
        <v>786</v>
      </c>
      <c r="H139" s="140">
        <v>20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283</v>
      </c>
    </row>
    <row r="140" spans="2:65" s="1" customFormat="1" ht="24.2" customHeight="1">
      <c r="B140" s="32"/>
      <c r="C140" s="136" t="s">
        <v>240</v>
      </c>
      <c r="D140" s="136" t="s">
        <v>180</v>
      </c>
      <c r="E140" s="137" t="s">
        <v>1009</v>
      </c>
      <c r="F140" s="138" t="s">
        <v>1010</v>
      </c>
      <c r="G140" s="139" t="s">
        <v>786</v>
      </c>
      <c r="H140" s="140">
        <v>4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294</v>
      </c>
    </row>
    <row r="141" spans="2:65" s="1" customFormat="1" ht="16.5" customHeight="1">
      <c r="B141" s="32"/>
      <c r="C141" s="136" t="s">
        <v>244</v>
      </c>
      <c r="D141" s="136" t="s">
        <v>180</v>
      </c>
      <c r="E141" s="137" t="s">
        <v>1011</v>
      </c>
      <c r="F141" s="138" t="s">
        <v>1012</v>
      </c>
      <c r="G141" s="139" t="s">
        <v>786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304</v>
      </c>
    </row>
    <row r="142" spans="2:65" s="1" customFormat="1" ht="16.5" customHeight="1">
      <c r="B142" s="32"/>
      <c r="C142" s="136" t="s">
        <v>8</v>
      </c>
      <c r="D142" s="136" t="s">
        <v>180</v>
      </c>
      <c r="E142" s="137" t="s">
        <v>1013</v>
      </c>
      <c r="F142" s="138" t="s">
        <v>1014</v>
      </c>
      <c r="G142" s="139" t="s">
        <v>786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83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334</v>
      </c>
    </row>
    <row r="143" spans="2:65" s="1" customFormat="1" ht="16.5" customHeight="1">
      <c r="B143" s="32"/>
      <c r="C143" s="136" t="s">
        <v>257</v>
      </c>
      <c r="D143" s="136" t="s">
        <v>180</v>
      </c>
      <c r="E143" s="137" t="s">
        <v>1015</v>
      </c>
      <c r="F143" s="138" t="s">
        <v>1016</v>
      </c>
      <c r="G143" s="139" t="s">
        <v>291</v>
      </c>
      <c r="H143" s="140">
        <v>20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342</v>
      </c>
    </row>
    <row r="144" spans="2:65" s="1" customFormat="1" ht="16.5" customHeight="1">
      <c r="B144" s="32"/>
      <c r="C144" s="136" t="s">
        <v>265</v>
      </c>
      <c r="D144" s="136" t="s">
        <v>180</v>
      </c>
      <c r="E144" s="137" t="s">
        <v>1017</v>
      </c>
      <c r="F144" s="138" t="s">
        <v>1018</v>
      </c>
      <c r="G144" s="139" t="s">
        <v>786</v>
      </c>
      <c r="H144" s="140">
        <v>20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83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355</v>
      </c>
    </row>
    <row r="145" spans="2:65" s="1" customFormat="1" ht="16.5" customHeight="1">
      <c r="B145" s="32"/>
      <c r="C145" s="136" t="s">
        <v>269</v>
      </c>
      <c r="D145" s="136" t="s">
        <v>180</v>
      </c>
      <c r="E145" s="137" t="s">
        <v>1019</v>
      </c>
      <c r="F145" s="138" t="s">
        <v>1020</v>
      </c>
      <c r="G145" s="139" t="s">
        <v>291</v>
      </c>
      <c r="H145" s="140">
        <v>15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83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366</v>
      </c>
    </row>
    <row r="146" spans="2:65" s="1" customFormat="1" ht="16.5" customHeight="1">
      <c r="B146" s="32"/>
      <c r="C146" s="136" t="s">
        <v>274</v>
      </c>
      <c r="D146" s="136" t="s">
        <v>180</v>
      </c>
      <c r="E146" s="137" t="s">
        <v>1021</v>
      </c>
      <c r="F146" s="138" t="s">
        <v>1022</v>
      </c>
      <c r="G146" s="139" t="s">
        <v>291</v>
      </c>
      <c r="H146" s="140">
        <v>25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83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377</v>
      </c>
    </row>
    <row r="147" spans="2:65" s="1" customFormat="1" ht="16.5" customHeight="1">
      <c r="B147" s="32"/>
      <c r="C147" s="136" t="s">
        <v>278</v>
      </c>
      <c r="D147" s="136" t="s">
        <v>180</v>
      </c>
      <c r="E147" s="137" t="s">
        <v>1023</v>
      </c>
      <c r="F147" s="138" t="s">
        <v>1024</v>
      </c>
      <c r="G147" s="139" t="s">
        <v>786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83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389</v>
      </c>
    </row>
    <row r="148" spans="2:65" s="1" customFormat="1" ht="24.2" customHeight="1">
      <c r="B148" s="32"/>
      <c r="C148" s="136" t="s">
        <v>283</v>
      </c>
      <c r="D148" s="136" t="s">
        <v>180</v>
      </c>
      <c r="E148" s="137" t="s">
        <v>1025</v>
      </c>
      <c r="F148" s="138" t="s">
        <v>1026</v>
      </c>
      <c r="G148" s="139" t="s">
        <v>1027</v>
      </c>
      <c r="H148" s="140">
        <v>1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83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401</v>
      </c>
    </row>
    <row r="149" spans="2:65" s="11" customFormat="1" ht="25.9" customHeight="1">
      <c r="B149" s="124"/>
      <c r="D149" s="125" t="s">
        <v>75</v>
      </c>
      <c r="E149" s="126" t="s">
        <v>1028</v>
      </c>
      <c r="F149" s="126" t="s">
        <v>1029</v>
      </c>
      <c r="I149" s="127"/>
      <c r="J149" s="128">
        <f>BK149</f>
        <v>0</v>
      </c>
      <c r="L149" s="124"/>
      <c r="M149" s="129"/>
      <c r="P149" s="130">
        <f>SUM(P150:P153)</f>
        <v>0</v>
      </c>
      <c r="R149" s="130">
        <f>SUM(R150:R153)</f>
        <v>0</v>
      </c>
      <c r="T149" s="131">
        <f>SUM(T150:T153)</f>
        <v>0</v>
      </c>
      <c r="AR149" s="125" t="s">
        <v>83</v>
      </c>
      <c r="AT149" s="132" t="s">
        <v>75</v>
      </c>
      <c r="AU149" s="132" t="s">
        <v>76</v>
      </c>
      <c r="AY149" s="125" t="s">
        <v>178</v>
      </c>
      <c r="BK149" s="133">
        <f>SUM(BK150:BK153)</f>
        <v>0</v>
      </c>
    </row>
    <row r="150" spans="2:65" s="1" customFormat="1" ht="16.5" customHeight="1">
      <c r="B150" s="32"/>
      <c r="C150" s="136" t="s">
        <v>288</v>
      </c>
      <c r="D150" s="136" t="s">
        <v>180</v>
      </c>
      <c r="E150" s="137" t="s">
        <v>1030</v>
      </c>
      <c r="F150" s="138" t="s">
        <v>1031</v>
      </c>
      <c r="G150" s="139" t="s">
        <v>786</v>
      </c>
      <c r="H150" s="140">
        <v>1</v>
      </c>
      <c r="I150" s="141"/>
      <c r="J150" s="142">
        <f>ROUND(I150*H150,2)</f>
        <v>0</v>
      </c>
      <c r="K150" s="138" t="s">
        <v>1</v>
      </c>
      <c r="L150" s="32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184</v>
      </c>
      <c r="AT150" s="147" t="s">
        <v>180</v>
      </c>
      <c r="AU150" s="147" t="s">
        <v>83</v>
      </c>
      <c r="AY150" s="17" t="s">
        <v>178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83</v>
      </c>
      <c r="BK150" s="148">
        <f>ROUND(I150*H150,2)</f>
        <v>0</v>
      </c>
      <c r="BL150" s="17" t="s">
        <v>184</v>
      </c>
      <c r="BM150" s="147" t="s">
        <v>412</v>
      </c>
    </row>
    <row r="151" spans="2:65" s="1" customFormat="1" ht="16.5" customHeight="1">
      <c r="B151" s="32"/>
      <c r="C151" s="136" t="s">
        <v>294</v>
      </c>
      <c r="D151" s="136" t="s">
        <v>180</v>
      </c>
      <c r="E151" s="137" t="s">
        <v>1032</v>
      </c>
      <c r="F151" s="138" t="s">
        <v>1033</v>
      </c>
      <c r="G151" s="139" t="s">
        <v>786</v>
      </c>
      <c r="H151" s="140">
        <v>1</v>
      </c>
      <c r="I151" s="141"/>
      <c r="J151" s="142">
        <f>ROUND(I151*H151,2)</f>
        <v>0</v>
      </c>
      <c r="K151" s="138" t="s">
        <v>1</v>
      </c>
      <c r="L151" s="32"/>
      <c r="M151" s="143" t="s">
        <v>1</v>
      </c>
      <c r="N151" s="144" t="s">
        <v>41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184</v>
      </c>
      <c r="AT151" s="147" t="s">
        <v>180</v>
      </c>
      <c r="AU151" s="147" t="s">
        <v>83</v>
      </c>
      <c r="AY151" s="17" t="s">
        <v>178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83</v>
      </c>
      <c r="BK151" s="148">
        <f>ROUND(I151*H151,2)</f>
        <v>0</v>
      </c>
      <c r="BL151" s="17" t="s">
        <v>184</v>
      </c>
      <c r="BM151" s="147" t="s">
        <v>423</v>
      </c>
    </row>
    <row r="152" spans="2:65" s="1" customFormat="1" ht="16.5" customHeight="1">
      <c r="B152" s="32"/>
      <c r="C152" s="136" t="s">
        <v>7</v>
      </c>
      <c r="D152" s="136" t="s">
        <v>180</v>
      </c>
      <c r="E152" s="137" t="s">
        <v>1034</v>
      </c>
      <c r="F152" s="138" t="s">
        <v>1035</v>
      </c>
      <c r="G152" s="139" t="s">
        <v>934</v>
      </c>
      <c r="H152" s="190"/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184</v>
      </c>
      <c r="AT152" s="147" t="s">
        <v>180</v>
      </c>
      <c r="AU152" s="147" t="s">
        <v>83</v>
      </c>
      <c r="AY152" s="17" t="s">
        <v>178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83</v>
      </c>
      <c r="BK152" s="148">
        <f>ROUND(I152*H152,2)</f>
        <v>0</v>
      </c>
      <c r="BL152" s="17" t="s">
        <v>184</v>
      </c>
      <c r="BM152" s="147" t="s">
        <v>431</v>
      </c>
    </row>
    <row r="153" spans="2:65" s="1" customFormat="1" ht="16.5" customHeight="1">
      <c r="B153" s="32"/>
      <c r="C153" s="136" t="s">
        <v>304</v>
      </c>
      <c r="D153" s="136" t="s">
        <v>180</v>
      </c>
      <c r="E153" s="137" t="s">
        <v>1036</v>
      </c>
      <c r="F153" s="138" t="s">
        <v>1037</v>
      </c>
      <c r="G153" s="139" t="s">
        <v>934</v>
      </c>
      <c r="H153" s="190"/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41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184</v>
      </c>
      <c r="AT153" s="147" t="s">
        <v>180</v>
      </c>
      <c r="AU153" s="147" t="s">
        <v>83</v>
      </c>
      <c r="AY153" s="17" t="s">
        <v>178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83</v>
      </c>
      <c r="BK153" s="148">
        <f>ROUND(I153*H153,2)</f>
        <v>0</v>
      </c>
      <c r="BL153" s="17" t="s">
        <v>184</v>
      </c>
      <c r="BM153" s="147" t="s">
        <v>439</v>
      </c>
    </row>
    <row r="154" spans="2:65" s="11" customFormat="1" ht="25.9" customHeight="1">
      <c r="B154" s="124"/>
      <c r="D154" s="125" t="s">
        <v>75</v>
      </c>
      <c r="E154" s="126" t="s">
        <v>1038</v>
      </c>
      <c r="F154" s="126" t="s">
        <v>1039</v>
      </c>
      <c r="I154" s="127"/>
      <c r="J154" s="128">
        <f>BK154</f>
        <v>0</v>
      </c>
      <c r="L154" s="124"/>
      <c r="M154" s="129"/>
      <c r="P154" s="130">
        <f>P155+SUM(P156:P159)+P162</f>
        <v>0</v>
      </c>
      <c r="R154" s="130">
        <f>R155+SUM(R156:R159)+R162</f>
        <v>0</v>
      </c>
      <c r="T154" s="131">
        <f>T155+SUM(T156:T159)+T162</f>
        <v>0</v>
      </c>
      <c r="AR154" s="125" t="s">
        <v>83</v>
      </c>
      <c r="AT154" s="132" t="s">
        <v>75</v>
      </c>
      <c r="AU154" s="132" t="s">
        <v>76</v>
      </c>
      <c r="AY154" s="125" t="s">
        <v>178</v>
      </c>
      <c r="BK154" s="133">
        <f>BK155+SUM(BK156:BK159)+BK162</f>
        <v>0</v>
      </c>
    </row>
    <row r="155" spans="2:65" s="1" customFormat="1" ht="16.5" customHeight="1">
      <c r="B155" s="32"/>
      <c r="C155" s="136" t="s">
        <v>319</v>
      </c>
      <c r="D155" s="136" t="s">
        <v>180</v>
      </c>
      <c r="E155" s="137" t="s">
        <v>1040</v>
      </c>
      <c r="F155" s="138" t="s">
        <v>1041</v>
      </c>
      <c r="G155" s="139" t="s">
        <v>786</v>
      </c>
      <c r="H155" s="140">
        <v>1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41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184</v>
      </c>
      <c r="AT155" s="147" t="s">
        <v>180</v>
      </c>
      <c r="AU155" s="147" t="s">
        <v>83</v>
      </c>
      <c r="AY155" s="17" t="s">
        <v>178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83</v>
      </c>
      <c r="BK155" s="148">
        <f>ROUND(I155*H155,2)</f>
        <v>0</v>
      </c>
      <c r="BL155" s="17" t="s">
        <v>184</v>
      </c>
      <c r="BM155" s="147" t="s">
        <v>450</v>
      </c>
    </row>
    <row r="156" spans="2:65" s="1" customFormat="1" ht="16.5" customHeight="1">
      <c r="B156" s="32"/>
      <c r="C156" s="136" t="s">
        <v>334</v>
      </c>
      <c r="D156" s="136" t="s">
        <v>180</v>
      </c>
      <c r="E156" s="137" t="s">
        <v>1042</v>
      </c>
      <c r="F156" s="138" t="s">
        <v>1043</v>
      </c>
      <c r="G156" s="139" t="s">
        <v>786</v>
      </c>
      <c r="H156" s="140">
        <v>1</v>
      </c>
      <c r="I156" s="141"/>
      <c r="J156" s="142">
        <f>ROUND(I156*H156,2)</f>
        <v>0</v>
      </c>
      <c r="K156" s="138" t="s">
        <v>1</v>
      </c>
      <c r="L156" s="32"/>
      <c r="M156" s="143" t="s">
        <v>1</v>
      </c>
      <c r="N156" s="144" t="s">
        <v>41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184</v>
      </c>
      <c r="AT156" s="147" t="s">
        <v>180</v>
      </c>
      <c r="AU156" s="147" t="s">
        <v>83</v>
      </c>
      <c r="AY156" s="17" t="s">
        <v>178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83</v>
      </c>
      <c r="BK156" s="148">
        <f>ROUND(I156*H156,2)</f>
        <v>0</v>
      </c>
      <c r="BL156" s="17" t="s">
        <v>184</v>
      </c>
      <c r="BM156" s="147" t="s">
        <v>464</v>
      </c>
    </row>
    <row r="157" spans="2:65" s="1" customFormat="1" ht="24.2" customHeight="1">
      <c r="B157" s="32"/>
      <c r="C157" s="136" t="s">
        <v>338</v>
      </c>
      <c r="D157" s="136" t="s">
        <v>180</v>
      </c>
      <c r="E157" s="137" t="s">
        <v>1044</v>
      </c>
      <c r="F157" s="138" t="s">
        <v>1045</v>
      </c>
      <c r="G157" s="139" t="s">
        <v>786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41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184</v>
      </c>
      <c r="AT157" s="147" t="s">
        <v>180</v>
      </c>
      <c r="AU157" s="147" t="s">
        <v>83</v>
      </c>
      <c r="AY157" s="17" t="s">
        <v>178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83</v>
      </c>
      <c r="BK157" s="148">
        <f>ROUND(I157*H157,2)</f>
        <v>0</v>
      </c>
      <c r="BL157" s="17" t="s">
        <v>184</v>
      </c>
      <c r="BM157" s="147" t="s">
        <v>482</v>
      </c>
    </row>
    <row r="158" spans="2:65" s="1" customFormat="1" ht="24.2" customHeight="1">
      <c r="B158" s="32"/>
      <c r="C158" s="136" t="s">
        <v>342</v>
      </c>
      <c r="D158" s="136" t="s">
        <v>180</v>
      </c>
      <c r="E158" s="137" t="s">
        <v>1046</v>
      </c>
      <c r="F158" s="138" t="s">
        <v>1047</v>
      </c>
      <c r="G158" s="139" t="s">
        <v>786</v>
      </c>
      <c r="H158" s="140">
        <v>1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41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184</v>
      </c>
      <c r="AT158" s="147" t="s">
        <v>180</v>
      </c>
      <c r="AU158" s="147" t="s">
        <v>83</v>
      </c>
      <c r="AY158" s="17" t="s">
        <v>178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83</v>
      </c>
      <c r="BK158" s="148">
        <f>ROUND(I158*H158,2)</f>
        <v>0</v>
      </c>
      <c r="BL158" s="17" t="s">
        <v>184</v>
      </c>
      <c r="BM158" s="147" t="s">
        <v>491</v>
      </c>
    </row>
    <row r="159" spans="2:65" s="11" customFormat="1" ht="22.9" customHeight="1">
      <c r="B159" s="124"/>
      <c r="D159" s="125" t="s">
        <v>75</v>
      </c>
      <c r="E159" s="134" t="s">
        <v>1048</v>
      </c>
      <c r="F159" s="134" t="s">
        <v>1049</v>
      </c>
      <c r="I159" s="127"/>
      <c r="J159" s="135">
        <f>BK159</f>
        <v>0</v>
      </c>
      <c r="L159" s="124"/>
      <c r="M159" s="129"/>
      <c r="P159" s="130">
        <f>SUM(P160:P161)</f>
        <v>0</v>
      </c>
      <c r="R159" s="130">
        <f>SUM(R160:R161)</f>
        <v>0</v>
      </c>
      <c r="T159" s="131">
        <f>SUM(T160:T161)</f>
        <v>0</v>
      </c>
      <c r="AR159" s="125" t="s">
        <v>83</v>
      </c>
      <c r="AT159" s="132" t="s">
        <v>75</v>
      </c>
      <c r="AU159" s="132" t="s">
        <v>83</v>
      </c>
      <c r="AY159" s="125" t="s">
        <v>178</v>
      </c>
      <c r="BK159" s="133">
        <f>SUM(BK160:BK161)</f>
        <v>0</v>
      </c>
    </row>
    <row r="160" spans="2:65" s="1" customFormat="1" ht="16.5" customHeight="1">
      <c r="B160" s="32"/>
      <c r="C160" s="136" t="s">
        <v>351</v>
      </c>
      <c r="D160" s="136" t="s">
        <v>180</v>
      </c>
      <c r="E160" s="137" t="s">
        <v>1050</v>
      </c>
      <c r="F160" s="138" t="s">
        <v>1051</v>
      </c>
      <c r="G160" s="139" t="s">
        <v>1052</v>
      </c>
      <c r="H160" s="140">
        <v>10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41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184</v>
      </c>
      <c r="AT160" s="147" t="s">
        <v>180</v>
      </c>
      <c r="AU160" s="147" t="s">
        <v>85</v>
      </c>
      <c r="AY160" s="17" t="s">
        <v>178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83</v>
      </c>
      <c r="BK160" s="148">
        <f>ROUND(I160*H160,2)</f>
        <v>0</v>
      </c>
      <c r="BL160" s="17" t="s">
        <v>184</v>
      </c>
      <c r="BM160" s="147" t="s">
        <v>501</v>
      </c>
    </row>
    <row r="161" spans="2:65" s="1" customFormat="1" ht="16.5" customHeight="1">
      <c r="B161" s="32"/>
      <c r="C161" s="136" t="s">
        <v>355</v>
      </c>
      <c r="D161" s="136" t="s">
        <v>180</v>
      </c>
      <c r="E161" s="137" t="s">
        <v>1053</v>
      </c>
      <c r="F161" s="138" t="s">
        <v>1054</v>
      </c>
      <c r="G161" s="139" t="s">
        <v>1052</v>
      </c>
      <c r="H161" s="140">
        <v>1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41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184</v>
      </c>
      <c r="AT161" s="147" t="s">
        <v>180</v>
      </c>
      <c r="AU161" s="147" t="s">
        <v>85</v>
      </c>
      <c r="AY161" s="17" t="s">
        <v>178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83</v>
      </c>
      <c r="BK161" s="148">
        <f>ROUND(I161*H161,2)</f>
        <v>0</v>
      </c>
      <c r="BL161" s="17" t="s">
        <v>184</v>
      </c>
      <c r="BM161" s="147" t="s">
        <v>510</v>
      </c>
    </row>
    <row r="162" spans="2:65" s="11" customFormat="1" ht="22.9" customHeight="1">
      <c r="B162" s="124"/>
      <c r="D162" s="125" t="s">
        <v>75</v>
      </c>
      <c r="E162" s="134" t="s">
        <v>1055</v>
      </c>
      <c r="F162" s="134" t="s">
        <v>1056</v>
      </c>
      <c r="I162" s="127"/>
      <c r="J162" s="135">
        <f>BK162</f>
        <v>0</v>
      </c>
      <c r="L162" s="124"/>
      <c r="M162" s="129"/>
      <c r="P162" s="130">
        <f>P163</f>
        <v>0</v>
      </c>
      <c r="R162" s="130">
        <f>R163</f>
        <v>0</v>
      </c>
      <c r="T162" s="131">
        <f>T163</f>
        <v>0</v>
      </c>
      <c r="AR162" s="125" t="s">
        <v>83</v>
      </c>
      <c r="AT162" s="132" t="s">
        <v>75</v>
      </c>
      <c r="AU162" s="132" t="s">
        <v>83</v>
      </c>
      <c r="AY162" s="125" t="s">
        <v>178</v>
      </c>
      <c r="BK162" s="133">
        <f>BK163</f>
        <v>0</v>
      </c>
    </row>
    <row r="163" spans="2:65" s="1" customFormat="1" ht="16.5" customHeight="1">
      <c r="B163" s="32"/>
      <c r="C163" s="136" t="s">
        <v>359</v>
      </c>
      <c r="D163" s="136" t="s">
        <v>180</v>
      </c>
      <c r="E163" s="137" t="s">
        <v>1057</v>
      </c>
      <c r="F163" s="138" t="s">
        <v>1058</v>
      </c>
      <c r="G163" s="139" t="s">
        <v>934</v>
      </c>
      <c r="H163" s="190"/>
      <c r="I163" s="141"/>
      <c r="J163" s="142">
        <f>ROUND(I163*H163,2)</f>
        <v>0</v>
      </c>
      <c r="K163" s="138" t="s">
        <v>1</v>
      </c>
      <c r="L163" s="32"/>
      <c r="M163" s="194" t="s">
        <v>1</v>
      </c>
      <c r="N163" s="195" t="s">
        <v>41</v>
      </c>
      <c r="O163" s="19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47" t="s">
        <v>184</v>
      </c>
      <c r="AT163" s="147" t="s">
        <v>180</v>
      </c>
      <c r="AU163" s="147" t="s">
        <v>85</v>
      </c>
      <c r="AY163" s="17" t="s">
        <v>178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83</v>
      </c>
      <c r="BK163" s="148">
        <f>ROUND(I163*H163,2)</f>
        <v>0</v>
      </c>
      <c r="BL163" s="17" t="s">
        <v>184</v>
      </c>
      <c r="BM163" s="147" t="s">
        <v>520</v>
      </c>
    </row>
    <row r="164" spans="2:65" s="1" customFormat="1" ht="6.95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sheetProtection algorithmName="SHA-512" hashValue="4lhQoQ3CYzkLt/3xJQi5oi0lZPhnO0/qBxBkeCmORAcQW4dq4dqoYi1bNiovIY/cZxSbN1VsbB3qT4jCpF92DA==" saltValue="EYLwrwsHNKVuGiQ5GmHRuXTD90e6kGDvt7HlsTLEnkclMtrvIqW5S2IjUhxXl26a3Lrggrz/gejvxO4DdduZ6g==" spinCount="100000" sheet="1" objects="1" scenarios="1" formatColumns="0" formatRows="0" autoFilter="0"/>
  <autoFilter ref="C128:K163" xr:uid="{00000000-0009-0000-0000-00000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.75">
      <c r="B8" s="20"/>
      <c r="D8" s="27" t="s">
        <v>138</v>
      </c>
      <c r="L8" s="20"/>
    </row>
    <row r="9" spans="2:46" ht="16.5" customHeight="1">
      <c r="B9" s="20"/>
      <c r="E9" s="251" t="s">
        <v>139</v>
      </c>
      <c r="F9" s="219"/>
      <c r="G9" s="219"/>
      <c r="H9" s="219"/>
      <c r="L9" s="20"/>
    </row>
    <row r="10" spans="2:46" ht="12" customHeight="1">
      <c r="B10" s="20"/>
      <c r="D10" s="27" t="s">
        <v>140</v>
      </c>
      <c r="L10" s="20"/>
    </row>
    <row r="11" spans="2:46" s="1" customFormat="1" ht="16.5" customHeight="1">
      <c r="B11" s="32"/>
      <c r="E11" s="248" t="s">
        <v>981</v>
      </c>
      <c r="F11" s="253"/>
      <c r="G11" s="253"/>
      <c r="H11" s="253"/>
      <c r="L11" s="32"/>
    </row>
    <row r="12" spans="2:46" s="1" customFormat="1" ht="12" customHeight="1">
      <c r="B12" s="32"/>
      <c r="D12" s="27" t="s">
        <v>982</v>
      </c>
      <c r="L12" s="32"/>
    </row>
    <row r="13" spans="2:46" s="1" customFormat="1" ht="16.5" customHeight="1">
      <c r="B13" s="32"/>
      <c r="E13" s="213" t="s">
        <v>1059</v>
      </c>
      <c r="F13" s="253"/>
      <c r="G13" s="253"/>
      <c r="H13" s="253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2. 9. 2024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4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23" t="s">
        <v>1</v>
      </c>
      <c r="F31" s="223"/>
      <c r="G31" s="223"/>
      <c r="H31" s="22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ROUND((SUM(BE129:BE152)),  2)</f>
        <v>0</v>
      </c>
      <c r="I37" s="96">
        <v>0.21</v>
      </c>
      <c r="J37" s="86">
        <f>ROUND(((SUM(BE129:BE152))*I37),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ROUND((SUM(BF129:BF152)),  2)</f>
        <v>0</v>
      </c>
      <c r="I38" s="96">
        <v>0.12</v>
      </c>
      <c r="J38" s="86">
        <f>ROUND(((SUM(BF129:BF152))*I38),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ROUND((SUM(BG129:BG152)),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ROUND((SUM(BH129:BH152)), 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ROUND((SUM(BI129:BI152)),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ht="16.5" customHeight="1">
      <c r="B87" s="20"/>
      <c r="E87" s="251" t="s">
        <v>139</v>
      </c>
      <c r="F87" s="219"/>
      <c r="G87" s="219"/>
      <c r="H87" s="219"/>
      <c r="L87" s="20"/>
    </row>
    <row r="88" spans="2:12" ht="12" customHeight="1">
      <c r="B88" s="20"/>
      <c r="C88" s="27" t="s">
        <v>140</v>
      </c>
      <c r="L88" s="20"/>
    </row>
    <row r="89" spans="2:12" s="1" customFormat="1" ht="16.5" customHeight="1">
      <c r="B89" s="32"/>
      <c r="E89" s="248" t="s">
        <v>981</v>
      </c>
      <c r="F89" s="253"/>
      <c r="G89" s="253"/>
      <c r="H89" s="253"/>
      <c r="L89" s="32"/>
    </row>
    <row r="90" spans="2:12" s="1" customFormat="1" ht="12" customHeight="1">
      <c r="B90" s="32"/>
      <c r="C90" s="27" t="s">
        <v>982</v>
      </c>
      <c r="L90" s="32"/>
    </row>
    <row r="91" spans="2:12" s="1" customFormat="1" ht="16.5" customHeight="1">
      <c r="B91" s="32"/>
      <c r="E91" s="213" t="str">
        <f>E13</f>
        <v>SO 701_006b - DC část</v>
      </c>
      <c r="F91" s="253"/>
      <c r="G91" s="253"/>
      <c r="H91" s="253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Varnsdorf</v>
      </c>
      <c r="I93" s="27" t="s">
        <v>22</v>
      </c>
      <c r="J93" s="52" t="str">
        <f>IF(J16="","",J16)</f>
        <v>2. 9. 2024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Nemocnice Varnsdorf</v>
      </c>
      <c r="I95" s="27" t="s">
        <v>30</v>
      </c>
      <c r="J95" s="30" t="str">
        <f>E25</f>
        <v>ForWood - Ing. Václav Jára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Bc. Zuzana Kosáková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143</v>
      </c>
      <c r="D98" s="97"/>
      <c r="E98" s="97"/>
      <c r="F98" s="97"/>
      <c r="G98" s="97"/>
      <c r="H98" s="97"/>
      <c r="I98" s="97"/>
      <c r="J98" s="106" t="s">
        <v>144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145</v>
      </c>
      <c r="J100" s="66">
        <f>J129</f>
        <v>0</v>
      </c>
      <c r="L100" s="32"/>
      <c r="AU100" s="17" t="s">
        <v>146</v>
      </c>
    </row>
    <row r="101" spans="2:47" s="8" customFormat="1" ht="24.95" customHeight="1">
      <c r="B101" s="108"/>
      <c r="D101" s="109" t="s">
        <v>984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8" customFormat="1" ht="24.95" customHeight="1">
      <c r="B102" s="108"/>
      <c r="D102" s="109" t="s">
        <v>1060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47" s="8" customFormat="1" ht="24.95" customHeight="1">
      <c r="B103" s="108"/>
      <c r="D103" s="109" t="s">
        <v>1061</v>
      </c>
      <c r="E103" s="110"/>
      <c r="F103" s="110"/>
      <c r="G103" s="110"/>
      <c r="H103" s="110"/>
      <c r="I103" s="110"/>
      <c r="J103" s="111">
        <f>J148</f>
        <v>0</v>
      </c>
      <c r="L103" s="108"/>
    </row>
    <row r="104" spans="2:47" s="8" customFormat="1" ht="24.95" customHeight="1">
      <c r="B104" s="108"/>
      <c r="D104" s="109" t="s">
        <v>1062</v>
      </c>
      <c r="E104" s="110"/>
      <c r="F104" s="110"/>
      <c r="G104" s="110"/>
      <c r="H104" s="110"/>
      <c r="I104" s="110"/>
      <c r="J104" s="111">
        <f>J150</f>
        <v>0</v>
      </c>
      <c r="L104" s="108"/>
    </row>
    <row r="105" spans="2:47" s="8" customFormat="1" ht="24.95" customHeight="1">
      <c r="B105" s="108"/>
      <c r="D105" s="109" t="s">
        <v>1063</v>
      </c>
      <c r="E105" s="110"/>
      <c r="F105" s="110"/>
      <c r="G105" s="110"/>
      <c r="H105" s="110"/>
      <c r="I105" s="110"/>
      <c r="J105" s="111">
        <f>J152</f>
        <v>0</v>
      </c>
      <c r="L105" s="108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163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1" t="str">
        <f>E7</f>
        <v>Nemocnice Varnsdorf - administrativní budova</v>
      </c>
      <c r="F115" s="252"/>
      <c r="G115" s="252"/>
      <c r="H115" s="252"/>
      <c r="L115" s="32"/>
    </row>
    <row r="116" spans="2:20" ht="12" customHeight="1">
      <c r="B116" s="20"/>
      <c r="C116" s="27" t="s">
        <v>138</v>
      </c>
      <c r="L116" s="20"/>
    </row>
    <row r="117" spans="2:20" ht="16.5" customHeight="1">
      <c r="B117" s="20"/>
      <c r="E117" s="251" t="s">
        <v>139</v>
      </c>
      <c r="F117" s="219"/>
      <c r="G117" s="219"/>
      <c r="H117" s="219"/>
      <c r="L117" s="20"/>
    </row>
    <row r="118" spans="2:20" ht="12" customHeight="1">
      <c r="B118" s="20"/>
      <c r="C118" s="27" t="s">
        <v>140</v>
      </c>
      <c r="L118" s="20"/>
    </row>
    <row r="119" spans="2:20" s="1" customFormat="1" ht="16.5" customHeight="1">
      <c r="B119" s="32"/>
      <c r="E119" s="248" t="s">
        <v>981</v>
      </c>
      <c r="F119" s="253"/>
      <c r="G119" s="253"/>
      <c r="H119" s="253"/>
      <c r="L119" s="32"/>
    </row>
    <row r="120" spans="2:20" s="1" customFormat="1" ht="12" customHeight="1">
      <c r="B120" s="32"/>
      <c r="C120" s="27" t="s">
        <v>982</v>
      </c>
      <c r="L120" s="32"/>
    </row>
    <row r="121" spans="2:20" s="1" customFormat="1" ht="16.5" customHeight="1">
      <c r="B121" s="32"/>
      <c r="E121" s="213" t="str">
        <f>E13</f>
        <v>SO 701_006b - DC část</v>
      </c>
      <c r="F121" s="253"/>
      <c r="G121" s="253"/>
      <c r="H121" s="253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Varnsdorf</v>
      </c>
      <c r="I123" s="27" t="s">
        <v>22</v>
      </c>
      <c r="J123" s="52" t="str">
        <f>IF(J16="","",J16)</f>
        <v>2. 9. 2024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Nemocnice Varnsdorf</v>
      </c>
      <c r="I125" s="27" t="s">
        <v>30</v>
      </c>
      <c r="J125" s="30" t="str">
        <f>E25</f>
        <v>ForWood - Ing. Václav Jára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Bc. Zuzana Kosáková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164</v>
      </c>
      <c r="D128" s="118" t="s">
        <v>61</v>
      </c>
      <c r="E128" s="118" t="s">
        <v>57</v>
      </c>
      <c r="F128" s="118" t="s">
        <v>58</v>
      </c>
      <c r="G128" s="118" t="s">
        <v>165</v>
      </c>
      <c r="H128" s="118" t="s">
        <v>166</v>
      </c>
      <c r="I128" s="118" t="s">
        <v>167</v>
      </c>
      <c r="J128" s="118" t="s">
        <v>144</v>
      </c>
      <c r="K128" s="119" t="s">
        <v>168</v>
      </c>
      <c r="L128" s="116"/>
      <c r="M128" s="59" t="s">
        <v>1</v>
      </c>
      <c r="N128" s="60" t="s">
        <v>40</v>
      </c>
      <c r="O128" s="60" t="s">
        <v>169</v>
      </c>
      <c r="P128" s="60" t="s">
        <v>170</v>
      </c>
      <c r="Q128" s="60" t="s">
        <v>171</v>
      </c>
      <c r="R128" s="60" t="s">
        <v>172</v>
      </c>
      <c r="S128" s="60" t="s">
        <v>173</v>
      </c>
      <c r="T128" s="61" t="s">
        <v>174</v>
      </c>
    </row>
    <row r="129" spans="2:65" s="1" customFormat="1" ht="22.9" customHeight="1">
      <c r="B129" s="32"/>
      <c r="C129" s="64" t="s">
        <v>175</v>
      </c>
      <c r="J129" s="120">
        <f>BK129</f>
        <v>0</v>
      </c>
      <c r="L129" s="32"/>
      <c r="M129" s="62"/>
      <c r="N129" s="53"/>
      <c r="O129" s="53"/>
      <c r="P129" s="121">
        <f>P130+P146+P148+P150+P152</f>
        <v>0</v>
      </c>
      <c r="Q129" s="53"/>
      <c r="R129" s="121">
        <f>R130+R146+R148+R150+R152</f>
        <v>0</v>
      </c>
      <c r="S129" s="53"/>
      <c r="T129" s="122">
        <f>T130+T146+T148+T150+T152</f>
        <v>0</v>
      </c>
      <c r="AT129" s="17" t="s">
        <v>75</v>
      </c>
      <c r="AU129" s="17" t="s">
        <v>146</v>
      </c>
      <c r="BK129" s="123">
        <f>BK130+BK146+BK148+BK150+BK152</f>
        <v>0</v>
      </c>
    </row>
    <row r="130" spans="2:65" s="11" customFormat="1" ht="25.9" customHeight="1">
      <c r="B130" s="124"/>
      <c r="D130" s="125" t="s">
        <v>75</v>
      </c>
      <c r="E130" s="126" t="s">
        <v>989</v>
      </c>
      <c r="F130" s="126" t="s">
        <v>990</v>
      </c>
      <c r="I130" s="127"/>
      <c r="J130" s="128">
        <f>BK130</f>
        <v>0</v>
      </c>
      <c r="L130" s="124"/>
      <c r="M130" s="129"/>
      <c r="P130" s="130">
        <f>SUM(P131:P145)</f>
        <v>0</v>
      </c>
      <c r="R130" s="130">
        <f>SUM(R131:R145)</f>
        <v>0</v>
      </c>
      <c r="T130" s="131">
        <f>SUM(T131:T145)</f>
        <v>0</v>
      </c>
      <c r="AR130" s="125" t="s">
        <v>83</v>
      </c>
      <c r="AT130" s="132" t="s">
        <v>75</v>
      </c>
      <c r="AU130" s="132" t="s">
        <v>76</v>
      </c>
      <c r="AY130" s="125" t="s">
        <v>178</v>
      </c>
      <c r="BK130" s="133">
        <f>SUM(BK131:BK145)</f>
        <v>0</v>
      </c>
    </row>
    <row r="131" spans="2:65" s="1" customFormat="1" ht="16.5" customHeight="1">
      <c r="B131" s="32"/>
      <c r="C131" s="136" t="s">
        <v>83</v>
      </c>
      <c r="D131" s="136" t="s">
        <v>180</v>
      </c>
      <c r="E131" s="137" t="s">
        <v>1064</v>
      </c>
      <c r="F131" s="138" t="s">
        <v>1065</v>
      </c>
      <c r="G131" s="139" t="s">
        <v>1027</v>
      </c>
      <c r="H131" s="140">
        <v>30</v>
      </c>
      <c r="I131" s="141"/>
      <c r="J131" s="142">
        <f t="shared" ref="J131:J145" si="0">ROUND(I131*H131,2)</f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ref="P131:P145" si="1">O131*H131</f>
        <v>0</v>
      </c>
      <c r="Q131" s="145">
        <v>0</v>
      </c>
      <c r="R131" s="145">
        <f t="shared" ref="R131:R145" si="2">Q131*H131</f>
        <v>0</v>
      </c>
      <c r="S131" s="145">
        <v>0</v>
      </c>
      <c r="T131" s="146">
        <f t="shared" ref="T131:T145" si="3">S131*H131</f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ref="BE131:BE145" si="4">IF(N131="základní",J131,0)</f>
        <v>0</v>
      </c>
      <c r="BF131" s="148">
        <f t="shared" ref="BF131:BF145" si="5">IF(N131="snížená",J131,0)</f>
        <v>0</v>
      </c>
      <c r="BG131" s="148">
        <f t="shared" ref="BG131:BG145" si="6">IF(N131="zákl. přenesená",J131,0)</f>
        <v>0</v>
      </c>
      <c r="BH131" s="148">
        <f t="shared" ref="BH131:BH145" si="7">IF(N131="sníž. přenesená",J131,0)</f>
        <v>0</v>
      </c>
      <c r="BI131" s="148">
        <f t="shared" ref="BI131:BI145" si="8">IF(N131="nulová",J131,0)</f>
        <v>0</v>
      </c>
      <c r="BJ131" s="17" t="s">
        <v>83</v>
      </c>
      <c r="BK131" s="148">
        <f t="shared" ref="BK131:BK145" si="9">ROUND(I131*H131,2)</f>
        <v>0</v>
      </c>
      <c r="BL131" s="17" t="s">
        <v>184</v>
      </c>
      <c r="BM131" s="147" t="s">
        <v>85</v>
      </c>
    </row>
    <row r="132" spans="2:65" s="1" customFormat="1" ht="16.5" customHeight="1">
      <c r="B132" s="32"/>
      <c r="C132" s="136" t="s">
        <v>85</v>
      </c>
      <c r="D132" s="136" t="s">
        <v>180</v>
      </c>
      <c r="E132" s="137" t="s">
        <v>1066</v>
      </c>
      <c r="F132" s="138" t="s">
        <v>1067</v>
      </c>
      <c r="G132" s="139" t="s">
        <v>291</v>
      </c>
      <c r="H132" s="140">
        <v>250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184</v>
      </c>
    </row>
    <row r="133" spans="2:65" s="1" customFormat="1" ht="16.5" customHeight="1">
      <c r="B133" s="32"/>
      <c r="C133" s="136" t="s">
        <v>96</v>
      </c>
      <c r="D133" s="136" t="s">
        <v>180</v>
      </c>
      <c r="E133" s="137" t="s">
        <v>1068</v>
      </c>
      <c r="F133" s="138" t="s">
        <v>1069</v>
      </c>
      <c r="G133" s="139" t="s">
        <v>291</v>
      </c>
      <c r="H133" s="140">
        <v>250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199</v>
      </c>
    </row>
    <row r="134" spans="2:65" s="1" customFormat="1" ht="16.5" customHeight="1">
      <c r="B134" s="32"/>
      <c r="C134" s="136" t="s">
        <v>184</v>
      </c>
      <c r="D134" s="136" t="s">
        <v>180</v>
      </c>
      <c r="E134" s="137" t="s">
        <v>1070</v>
      </c>
      <c r="F134" s="138" t="s">
        <v>1071</v>
      </c>
      <c r="G134" s="139" t="s">
        <v>786</v>
      </c>
      <c r="H134" s="140">
        <v>3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231</v>
      </c>
    </row>
    <row r="135" spans="2:65" s="1" customFormat="1" ht="33" customHeight="1">
      <c r="B135" s="32"/>
      <c r="C135" s="136" t="s">
        <v>201</v>
      </c>
      <c r="D135" s="136" t="s">
        <v>180</v>
      </c>
      <c r="E135" s="137" t="s">
        <v>1072</v>
      </c>
      <c r="F135" s="138" t="s">
        <v>1073</v>
      </c>
      <c r="G135" s="139" t="s">
        <v>786</v>
      </c>
      <c r="H135" s="140">
        <v>6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240</v>
      </c>
    </row>
    <row r="136" spans="2:65" s="1" customFormat="1" ht="24.2" customHeight="1">
      <c r="B136" s="32"/>
      <c r="C136" s="136" t="s">
        <v>199</v>
      </c>
      <c r="D136" s="136" t="s">
        <v>180</v>
      </c>
      <c r="E136" s="137" t="s">
        <v>1074</v>
      </c>
      <c r="F136" s="138" t="s">
        <v>1075</v>
      </c>
      <c r="G136" s="139" t="s">
        <v>786</v>
      </c>
      <c r="H136" s="140">
        <v>12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8</v>
      </c>
    </row>
    <row r="137" spans="2:65" s="1" customFormat="1" ht="24.2" customHeight="1">
      <c r="B137" s="32"/>
      <c r="C137" s="136" t="s">
        <v>226</v>
      </c>
      <c r="D137" s="136" t="s">
        <v>180</v>
      </c>
      <c r="E137" s="137" t="s">
        <v>1076</v>
      </c>
      <c r="F137" s="138" t="s">
        <v>1077</v>
      </c>
      <c r="G137" s="139" t="s">
        <v>786</v>
      </c>
      <c r="H137" s="140">
        <v>6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265</v>
      </c>
    </row>
    <row r="138" spans="2:65" s="1" customFormat="1" ht="16.5" customHeight="1">
      <c r="B138" s="32"/>
      <c r="C138" s="136" t="s">
        <v>231</v>
      </c>
      <c r="D138" s="136" t="s">
        <v>180</v>
      </c>
      <c r="E138" s="137" t="s">
        <v>1078</v>
      </c>
      <c r="F138" s="138" t="s">
        <v>1079</v>
      </c>
      <c r="G138" s="139" t="s">
        <v>786</v>
      </c>
      <c r="H138" s="140">
        <v>15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274</v>
      </c>
    </row>
    <row r="139" spans="2:65" s="1" customFormat="1" ht="16.5" customHeight="1">
      <c r="B139" s="32"/>
      <c r="C139" s="136" t="s">
        <v>236</v>
      </c>
      <c r="D139" s="136" t="s">
        <v>180</v>
      </c>
      <c r="E139" s="137" t="s">
        <v>1080</v>
      </c>
      <c r="F139" s="138" t="s">
        <v>1081</v>
      </c>
      <c r="G139" s="139" t="s">
        <v>786</v>
      </c>
      <c r="H139" s="140">
        <v>20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283</v>
      </c>
    </row>
    <row r="140" spans="2:65" s="1" customFormat="1" ht="16.5" customHeight="1">
      <c r="B140" s="32"/>
      <c r="C140" s="136" t="s">
        <v>240</v>
      </c>
      <c r="D140" s="136" t="s">
        <v>180</v>
      </c>
      <c r="E140" s="137" t="s">
        <v>1082</v>
      </c>
      <c r="F140" s="138" t="s">
        <v>1083</v>
      </c>
      <c r="G140" s="139" t="s">
        <v>291</v>
      </c>
      <c r="H140" s="140">
        <v>18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294</v>
      </c>
    </row>
    <row r="141" spans="2:65" s="1" customFormat="1" ht="16.5" customHeight="1">
      <c r="B141" s="32"/>
      <c r="C141" s="136" t="s">
        <v>244</v>
      </c>
      <c r="D141" s="136" t="s">
        <v>180</v>
      </c>
      <c r="E141" s="137" t="s">
        <v>1084</v>
      </c>
      <c r="F141" s="138" t="s">
        <v>1085</v>
      </c>
      <c r="G141" s="139" t="s">
        <v>291</v>
      </c>
      <c r="H141" s="140">
        <v>5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304</v>
      </c>
    </row>
    <row r="142" spans="2:65" s="1" customFormat="1" ht="16.5" customHeight="1">
      <c r="B142" s="32"/>
      <c r="C142" s="136" t="s">
        <v>8</v>
      </c>
      <c r="D142" s="136" t="s">
        <v>180</v>
      </c>
      <c r="E142" s="137" t="s">
        <v>1021</v>
      </c>
      <c r="F142" s="138" t="s">
        <v>1022</v>
      </c>
      <c r="G142" s="139" t="s">
        <v>291</v>
      </c>
      <c r="H142" s="140">
        <v>16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83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334</v>
      </c>
    </row>
    <row r="143" spans="2:65" s="1" customFormat="1" ht="16.5" customHeight="1">
      <c r="B143" s="32"/>
      <c r="C143" s="136" t="s">
        <v>257</v>
      </c>
      <c r="D143" s="136" t="s">
        <v>180</v>
      </c>
      <c r="E143" s="137" t="s">
        <v>1086</v>
      </c>
      <c r="F143" s="138" t="s">
        <v>1087</v>
      </c>
      <c r="G143" s="139" t="s">
        <v>934</v>
      </c>
      <c r="H143" s="190"/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342</v>
      </c>
    </row>
    <row r="144" spans="2:65" s="1" customFormat="1" ht="16.5" customHeight="1">
      <c r="B144" s="32"/>
      <c r="C144" s="136" t="s">
        <v>265</v>
      </c>
      <c r="D144" s="136" t="s">
        <v>180</v>
      </c>
      <c r="E144" s="137" t="s">
        <v>1088</v>
      </c>
      <c r="F144" s="138" t="s">
        <v>1089</v>
      </c>
      <c r="G144" s="139" t="s">
        <v>934</v>
      </c>
      <c r="H144" s="190"/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83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355</v>
      </c>
    </row>
    <row r="145" spans="2:65" s="1" customFormat="1" ht="16.5" customHeight="1">
      <c r="B145" s="32"/>
      <c r="C145" s="136" t="s">
        <v>269</v>
      </c>
      <c r="D145" s="136" t="s">
        <v>180</v>
      </c>
      <c r="E145" s="137" t="s">
        <v>1090</v>
      </c>
      <c r="F145" s="138" t="s">
        <v>1035</v>
      </c>
      <c r="G145" s="139" t="s">
        <v>934</v>
      </c>
      <c r="H145" s="190"/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83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366</v>
      </c>
    </row>
    <row r="146" spans="2:65" s="11" customFormat="1" ht="25.9" customHeight="1">
      <c r="B146" s="124"/>
      <c r="D146" s="125" t="s">
        <v>75</v>
      </c>
      <c r="E146" s="126" t="s">
        <v>1028</v>
      </c>
      <c r="F146" s="126" t="s">
        <v>1039</v>
      </c>
      <c r="I146" s="127"/>
      <c r="J146" s="128">
        <f>BK146</f>
        <v>0</v>
      </c>
      <c r="L146" s="124"/>
      <c r="M146" s="129"/>
      <c r="P146" s="130">
        <f>P147</f>
        <v>0</v>
      </c>
      <c r="R146" s="130">
        <f>R147</f>
        <v>0</v>
      </c>
      <c r="T146" s="131">
        <f>T147</f>
        <v>0</v>
      </c>
      <c r="AR146" s="125" t="s">
        <v>83</v>
      </c>
      <c r="AT146" s="132" t="s">
        <v>75</v>
      </c>
      <c r="AU146" s="132" t="s">
        <v>76</v>
      </c>
      <c r="AY146" s="125" t="s">
        <v>178</v>
      </c>
      <c r="BK146" s="133">
        <f>BK147</f>
        <v>0</v>
      </c>
    </row>
    <row r="147" spans="2:65" s="1" customFormat="1" ht="16.5" customHeight="1">
      <c r="B147" s="32"/>
      <c r="C147" s="136" t="s">
        <v>274</v>
      </c>
      <c r="D147" s="136" t="s">
        <v>180</v>
      </c>
      <c r="E147" s="137" t="s">
        <v>1091</v>
      </c>
      <c r="F147" s="138" t="s">
        <v>1092</v>
      </c>
      <c r="G147" s="139" t="s">
        <v>291</v>
      </c>
      <c r="H147" s="140">
        <v>500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41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184</v>
      </c>
      <c r="AT147" s="147" t="s">
        <v>180</v>
      </c>
      <c r="AU147" s="147" t="s">
        <v>83</v>
      </c>
      <c r="AY147" s="17" t="s">
        <v>178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83</v>
      </c>
      <c r="BK147" s="148">
        <f>ROUND(I147*H147,2)</f>
        <v>0</v>
      </c>
      <c r="BL147" s="17" t="s">
        <v>184</v>
      </c>
      <c r="BM147" s="147" t="s">
        <v>377</v>
      </c>
    </row>
    <row r="148" spans="2:65" s="11" customFormat="1" ht="25.9" customHeight="1">
      <c r="B148" s="124"/>
      <c r="D148" s="125" t="s">
        <v>75</v>
      </c>
      <c r="E148" s="126" t="s">
        <v>1038</v>
      </c>
      <c r="F148" s="126" t="s">
        <v>1049</v>
      </c>
      <c r="I148" s="127"/>
      <c r="J148" s="128">
        <f>BK148</f>
        <v>0</v>
      </c>
      <c r="L148" s="124"/>
      <c r="M148" s="129"/>
      <c r="P148" s="130">
        <f>P149</f>
        <v>0</v>
      </c>
      <c r="R148" s="130">
        <f>R149</f>
        <v>0</v>
      </c>
      <c r="T148" s="131">
        <f>T149</f>
        <v>0</v>
      </c>
      <c r="AR148" s="125" t="s">
        <v>83</v>
      </c>
      <c r="AT148" s="132" t="s">
        <v>75</v>
      </c>
      <c r="AU148" s="132" t="s">
        <v>76</v>
      </c>
      <c r="AY148" s="125" t="s">
        <v>178</v>
      </c>
      <c r="BK148" s="133">
        <f>BK149</f>
        <v>0</v>
      </c>
    </row>
    <row r="149" spans="2:65" s="1" customFormat="1" ht="16.5" customHeight="1">
      <c r="B149" s="32"/>
      <c r="C149" s="136" t="s">
        <v>278</v>
      </c>
      <c r="D149" s="136" t="s">
        <v>180</v>
      </c>
      <c r="E149" s="137" t="s">
        <v>1093</v>
      </c>
      <c r="F149" s="138" t="s">
        <v>1051</v>
      </c>
      <c r="G149" s="139" t="s">
        <v>1052</v>
      </c>
      <c r="H149" s="140">
        <v>20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41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184</v>
      </c>
      <c r="AT149" s="147" t="s">
        <v>180</v>
      </c>
      <c r="AU149" s="147" t="s">
        <v>83</v>
      </c>
      <c r="AY149" s="17" t="s">
        <v>178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83</v>
      </c>
      <c r="BK149" s="148">
        <f>ROUND(I149*H149,2)</f>
        <v>0</v>
      </c>
      <c r="BL149" s="17" t="s">
        <v>184</v>
      </c>
      <c r="BM149" s="147" t="s">
        <v>389</v>
      </c>
    </row>
    <row r="150" spans="2:65" s="11" customFormat="1" ht="25.9" customHeight="1">
      <c r="B150" s="124"/>
      <c r="D150" s="125" t="s">
        <v>75</v>
      </c>
      <c r="E150" s="126" t="s">
        <v>1048</v>
      </c>
      <c r="F150" s="126" t="s">
        <v>1056</v>
      </c>
      <c r="I150" s="127"/>
      <c r="J150" s="128">
        <f>BK150</f>
        <v>0</v>
      </c>
      <c r="L150" s="124"/>
      <c r="M150" s="129"/>
      <c r="P150" s="130">
        <f>P151</f>
        <v>0</v>
      </c>
      <c r="R150" s="130">
        <f>R151</f>
        <v>0</v>
      </c>
      <c r="T150" s="131">
        <f>T151</f>
        <v>0</v>
      </c>
      <c r="AR150" s="125" t="s">
        <v>83</v>
      </c>
      <c r="AT150" s="132" t="s">
        <v>75</v>
      </c>
      <c r="AU150" s="132" t="s">
        <v>76</v>
      </c>
      <c r="AY150" s="125" t="s">
        <v>178</v>
      </c>
      <c r="BK150" s="133">
        <f>BK151</f>
        <v>0</v>
      </c>
    </row>
    <row r="151" spans="2:65" s="1" customFormat="1" ht="16.5" customHeight="1">
      <c r="B151" s="32"/>
      <c r="C151" s="136" t="s">
        <v>283</v>
      </c>
      <c r="D151" s="136" t="s">
        <v>180</v>
      </c>
      <c r="E151" s="137" t="s">
        <v>1094</v>
      </c>
      <c r="F151" s="138" t="s">
        <v>1058</v>
      </c>
      <c r="G151" s="139" t="s">
        <v>934</v>
      </c>
      <c r="H151" s="190"/>
      <c r="I151" s="141"/>
      <c r="J151" s="142">
        <f>ROUND(I151*H151,2)</f>
        <v>0</v>
      </c>
      <c r="K151" s="138" t="s">
        <v>1</v>
      </c>
      <c r="L151" s="32"/>
      <c r="M151" s="143" t="s">
        <v>1</v>
      </c>
      <c r="N151" s="144" t="s">
        <v>41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184</v>
      </c>
      <c r="AT151" s="147" t="s">
        <v>180</v>
      </c>
      <c r="AU151" s="147" t="s">
        <v>83</v>
      </c>
      <c r="AY151" s="17" t="s">
        <v>178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83</v>
      </c>
      <c r="BK151" s="148">
        <f>ROUND(I151*H151,2)</f>
        <v>0</v>
      </c>
      <c r="BL151" s="17" t="s">
        <v>184</v>
      </c>
      <c r="BM151" s="147" t="s">
        <v>401</v>
      </c>
    </row>
    <row r="152" spans="2:65" s="11" customFormat="1" ht="25.9" customHeight="1">
      <c r="B152" s="124"/>
      <c r="D152" s="125" t="s">
        <v>75</v>
      </c>
      <c r="E152" s="126" t="s">
        <v>1055</v>
      </c>
      <c r="F152" s="126" t="s">
        <v>1095</v>
      </c>
      <c r="I152" s="127"/>
      <c r="J152" s="128">
        <f>BK152</f>
        <v>0</v>
      </c>
      <c r="L152" s="124"/>
      <c r="M152" s="199"/>
      <c r="N152" s="200"/>
      <c r="O152" s="200"/>
      <c r="P152" s="201">
        <v>0</v>
      </c>
      <c r="Q152" s="200"/>
      <c r="R152" s="201">
        <v>0</v>
      </c>
      <c r="S152" s="200"/>
      <c r="T152" s="202">
        <v>0</v>
      </c>
      <c r="AR152" s="125" t="s">
        <v>83</v>
      </c>
      <c r="AT152" s="132" t="s">
        <v>75</v>
      </c>
      <c r="AU152" s="132" t="s">
        <v>76</v>
      </c>
      <c r="AY152" s="125" t="s">
        <v>178</v>
      </c>
      <c r="BK152" s="133">
        <v>0</v>
      </c>
    </row>
    <row r="153" spans="2:65" s="1" customFormat="1" ht="6.9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LbSLlQbvb6epXtBMd0IaMik/oYMLV4afBeKh6r+q8x8hUQG9elNT3rR4HWydK5Z3H2/PyIFQ5ftFJhLN0AYp0w==" saltValue="easjYIXJrQ80gEthe/8KK4fPdRSJF/hIfNAaPmRrlU5SyLZOz+NVWJEhk4DvgCkbaelz1o9bImt74hp7bvWkqQ==" spinCount="100000" sheet="1" objects="1" scenarios="1" formatColumns="0" formatRows="0" autoFilter="0"/>
  <autoFilter ref="C128:K152" xr:uid="{00000000-0009-0000-0000-000003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.75">
      <c r="B8" s="20"/>
      <c r="D8" s="27" t="s">
        <v>138</v>
      </c>
      <c r="L8" s="20"/>
    </row>
    <row r="9" spans="2:46" ht="16.5" customHeight="1">
      <c r="B9" s="20"/>
      <c r="E9" s="251" t="s">
        <v>139</v>
      </c>
      <c r="F9" s="219"/>
      <c r="G9" s="219"/>
      <c r="H9" s="219"/>
      <c r="L9" s="20"/>
    </row>
    <row r="10" spans="2:46" ht="12" customHeight="1">
      <c r="B10" s="20"/>
      <c r="D10" s="27" t="s">
        <v>140</v>
      </c>
      <c r="L10" s="20"/>
    </row>
    <row r="11" spans="2:46" s="1" customFormat="1" ht="16.5" customHeight="1">
      <c r="B11" s="32"/>
      <c r="E11" s="248" t="s">
        <v>981</v>
      </c>
      <c r="F11" s="253"/>
      <c r="G11" s="253"/>
      <c r="H11" s="253"/>
      <c r="L11" s="32"/>
    </row>
    <row r="12" spans="2:46" s="1" customFormat="1" ht="12" customHeight="1">
      <c r="B12" s="32"/>
      <c r="D12" s="27" t="s">
        <v>982</v>
      </c>
      <c r="L12" s="32"/>
    </row>
    <row r="13" spans="2:46" s="1" customFormat="1" ht="16.5" customHeight="1">
      <c r="B13" s="32"/>
      <c r="E13" s="213" t="s">
        <v>1096</v>
      </c>
      <c r="F13" s="253"/>
      <c r="G13" s="253"/>
      <c r="H13" s="253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2. 9. 2024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4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23" t="s">
        <v>1</v>
      </c>
      <c r="F31" s="223"/>
      <c r="G31" s="223"/>
      <c r="H31" s="22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ROUND((SUM(BE128:BE140)),  2)</f>
        <v>0</v>
      </c>
      <c r="I37" s="96">
        <v>0.21</v>
      </c>
      <c r="J37" s="86">
        <f>ROUND(((SUM(BE128:BE140))*I37),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ROUND((SUM(BF128:BF140)),  2)</f>
        <v>0</v>
      </c>
      <c r="I38" s="96">
        <v>0.12</v>
      </c>
      <c r="J38" s="86">
        <f>ROUND(((SUM(BF128:BF140))*I38),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ROUND((SUM(BG128:BG140)),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ROUND((SUM(BH128:BH140)), 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ROUND((SUM(BI128:BI140)),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ht="16.5" customHeight="1">
      <c r="B87" s="20"/>
      <c r="E87" s="251" t="s">
        <v>139</v>
      </c>
      <c r="F87" s="219"/>
      <c r="G87" s="219"/>
      <c r="H87" s="219"/>
      <c r="L87" s="20"/>
    </row>
    <row r="88" spans="2:12" ht="12" customHeight="1">
      <c r="B88" s="20"/>
      <c r="C88" s="27" t="s">
        <v>140</v>
      </c>
      <c r="L88" s="20"/>
    </row>
    <row r="89" spans="2:12" s="1" customFormat="1" ht="16.5" customHeight="1">
      <c r="B89" s="32"/>
      <c r="E89" s="248" t="s">
        <v>981</v>
      </c>
      <c r="F89" s="253"/>
      <c r="G89" s="253"/>
      <c r="H89" s="253"/>
      <c r="L89" s="32"/>
    </row>
    <row r="90" spans="2:12" s="1" customFormat="1" ht="12" customHeight="1">
      <c r="B90" s="32"/>
      <c r="C90" s="27" t="s">
        <v>982</v>
      </c>
      <c r="L90" s="32"/>
    </row>
    <row r="91" spans="2:12" s="1" customFormat="1" ht="16.5" customHeight="1">
      <c r="B91" s="32"/>
      <c r="E91" s="213" t="str">
        <f>E13</f>
        <v>SO 701_006c - Konstrukce</v>
      </c>
      <c r="F91" s="253"/>
      <c r="G91" s="253"/>
      <c r="H91" s="253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Varnsdorf</v>
      </c>
      <c r="I93" s="27" t="s">
        <v>22</v>
      </c>
      <c r="J93" s="52" t="str">
        <f>IF(J16="","",J16)</f>
        <v>2. 9. 2024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Nemocnice Varnsdorf</v>
      </c>
      <c r="I95" s="27" t="s">
        <v>30</v>
      </c>
      <c r="J95" s="30" t="str">
        <f>E25</f>
        <v>ForWood - Ing. Václav Jára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Bc. Zuzana Kosáková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143</v>
      </c>
      <c r="D98" s="97"/>
      <c r="E98" s="97"/>
      <c r="F98" s="97"/>
      <c r="G98" s="97"/>
      <c r="H98" s="97"/>
      <c r="I98" s="97"/>
      <c r="J98" s="106" t="s">
        <v>144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145</v>
      </c>
      <c r="J100" s="66">
        <f>J128</f>
        <v>0</v>
      </c>
      <c r="L100" s="32"/>
      <c r="AU100" s="17" t="s">
        <v>146</v>
      </c>
    </row>
    <row r="101" spans="2:47" s="8" customFormat="1" ht="24.95" customHeight="1">
      <c r="B101" s="108"/>
      <c r="D101" s="109" t="s">
        <v>984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8" customFormat="1" ht="24.95" customHeight="1">
      <c r="B102" s="108"/>
      <c r="D102" s="109" t="s">
        <v>1097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8" customFormat="1" ht="24.95" customHeight="1">
      <c r="B103" s="108"/>
      <c r="D103" s="109" t="s">
        <v>1061</v>
      </c>
      <c r="E103" s="110"/>
      <c r="F103" s="110"/>
      <c r="G103" s="110"/>
      <c r="H103" s="110"/>
      <c r="I103" s="110"/>
      <c r="J103" s="111">
        <f>J137</f>
        <v>0</v>
      </c>
      <c r="L103" s="108"/>
    </row>
    <row r="104" spans="2:47" s="8" customFormat="1" ht="24.95" customHeight="1">
      <c r="B104" s="108"/>
      <c r="D104" s="109" t="s">
        <v>1062</v>
      </c>
      <c r="E104" s="110"/>
      <c r="F104" s="110"/>
      <c r="G104" s="110"/>
      <c r="H104" s="110"/>
      <c r="I104" s="110"/>
      <c r="J104" s="111">
        <f>J139</f>
        <v>0</v>
      </c>
      <c r="L104" s="108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163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51" t="str">
        <f>E7</f>
        <v>Nemocnice Varnsdorf - administrativní budova</v>
      </c>
      <c r="F114" s="252"/>
      <c r="G114" s="252"/>
      <c r="H114" s="252"/>
      <c r="L114" s="32"/>
    </row>
    <row r="115" spans="2:63" ht="12" customHeight="1">
      <c r="B115" s="20"/>
      <c r="C115" s="27" t="s">
        <v>138</v>
      </c>
      <c r="L115" s="20"/>
    </row>
    <row r="116" spans="2:63" ht="16.5" customHeight="1">
      <c r="B116" s="20"/>
      <c r="E116" s="251" t="s">
        <v>139</v>
      </c>
      <c r="F116" s="219"/>
      <c r="G116" s="219"/>
      <c r="H116" s="219"/>
      <c r="L116" s="20"/>
    </row>
    <row r="117" spans="2:63" ht="12" customHeight="1">
      <c r="B117" s="20"/>
      <c r="C117" s="27" t="s">
        <v>140</v>
      </c>
      <c r="L117" s="20"/>
    </row>
    <row r="118" spans="2:63" s="1" customFormat="1" ht="16.5" customHeight="1">
      <c r="B118" s="32"/>
      <c r="E118" s="248" t="s">
        <v>981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982</v>
      </c>
      <c r="L119" s="32"/>
    </row>
    <row r="120" spans="2:63" s="1" customFormat="1" ht="16.5" customHeight="1">
      <c r="B120" s="32"/>
      <c r="E120" s="213" t="str">
        <f>E13</f>
        <v>SO 701_006c - Konstrukce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Varnsdorf</v>
      </c>
      <c r="I122" s="27" t="s">
        <v>22</v>
      </c>
      <c r="J122" s="52" t="str">
        <f>IF(J16="","",J16)</f>
        <v>2. 9. 2024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E19</f>
        <v>Nemocnice Varnsdorf</v>
      </c>
      <c r="I124" s="27" t="s">
        <v>30</v>
      </c>
      <c r="J124" s="30" t="str">
        <f>E25</f>
        <v>ForWood - Ing. Václav Jára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Bc. Zuzana Kosáková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164</v>
      </c>
      <c r="D127" s="118" t="s">
        <v>61</v>
      </c>
      <c r="E127" s="118" t="s">
        <v>57</v>
      </c>
      <c r="F127" s="118" t="s">
        <v>58</v>
      </c>
      <c r="G127" s="118" t="s">
        <v>165</v>
      </c>
      <c r="H127" s="118" t="s">
        <v>166</v>
      </c>
      <c r="I127" s="118" t="s">
        <v>167</v>
      </c>
      <c r="J127" s="118" t="s">
        <v>144</v>
      </c>
      <c r="K127" s="119" t="s">
        <v>168</v>
      </c>
      <c r="L127" s="116"/>
      <c r="M127" s="59" t="s">
        <v>1</v>
      </c>
      <c r="N127" s="60" t="s">
        <v>40</v>
      </c>
      <c r="O127" s="60" t="s">
        <v>169</v>
      </c>
      <c r="P127" s="60" t="s">
        <v>170</v>
      </c>
      <c r="Q127" s="60" t="s">
        <v>171</v>
      </c>
      <c r="R127" s="60" t="s">
        <v>172</v>
      </c>
      <c r="S127" s="60" t="s">
        <v>173</v>
      </c>
      <c r="T127" s="61" t="s">
        <v>174</v>
      </c>
    </row>
    <row r="128" spans="2:63" s="1" customFormat="1" ht="22.9" customHeight="1">
      <c r="B128" s="32"/>
      <c r="C128" s="64" t="s">
        <v>175</v>
      </c>
      <c r="J128" s="120">
        <f>BK128</f>
        <v>0</v>
      </c>
      <c r="L128" s="32"/>
      <c r="M128" s="62"/>
      <c r="N128" s="53"/>
      <c r="O128" s="53"/>
      <c r="P128" s="121">
        <f>P129+P132+P137+P139</f>
        <v>0</v>
      </c>
      <c r="Q128" s="53"/>
      <c r="R128" s="121">
        <f>R129+R132+R137+R139</f>
        <v>0</v>
      </c>
      <c r="S128" s="53"/>
      <c r="T128" s="122">
        <f>T129+T132+T137+T139</f>
        <v>0</v>
      </c>
      <c r="AT128" s="17" t="s">
        <v>75</v>
      </c>
      <c r="AU128" s="17" t="s">
        <v>146</v>
      </c>
      <c r="BK128" s="123">
        <f>BK129+BK132+BK137+BK139</f>
        <v>0</v>
      </c>
    </row>
    <row r="129" spans="2:65" s="11" customFormat="1" ht="25.9" customHeight="1">
      <c r="B129" s="124"/>
      <c r="D129" s="125" t="s">
        <v>75</v>
      </c>
      <c r="E129" s="126" t="s">
        <v>989</v>
      </c>
      <c r="F129" s="126" t="s">
        <v>990</v>
      </c>
      <c r="I129" s="127"/>
      <c r="J129" s="128">
        <f>BK129</f>
        <v>0</v>
      </c>
      <c r="L129" s="124"/>
      <c r="M129" s="129"/>
      <c r="P129" s="130">
        <f>SUM(P130:P131)</f>
        <v>0</v>
      </c>
      <c r="R129" s="130">
        <f>SUM(R130:R131)</f>
        <v>0</v>
      </c>
      <c r="T129" s="131">
        <f>SUM(T130:T131)</f>
        <v>0</v>
      </c>
      <c r="AR129" s="125" t="s">
        <v>83</v>
      </c>
      <c r="AT129" s="132" t="s">
        <v>75</v>
      </c>
      <c r="AU129" s="132" t="s">
        <v>76</v>
      </c>
      <c r="AY129" s="125" t="s">
        <v>178</v>
      </c>
      <c r="BK129" s="133">
        <f>SUM(BK130:BK131)</f>
        <v>0</v>
      </c>
    </row>
    <row r="130" spans="2:65" s="1" customFormat="1" ht="24.2" customHeight="1">
      <c r="B130" s="32"/>
      <c r="C130" s="136" t="s">
        <v>83</v>
      </c>
      <c r="D130" s="136" t="s">
        <v>180</v>
      </c>
      <c r="E130" s="137" t="s">
        <v>1098</v>
      </c>
      <c r="F130" s="138" t="s">
        <v>1099</v>
      </c>
      <c r="G130" s="139" t="s">
        <v>786</v>
      </c>
      <c r="H130" s="140">
        <v>36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83</v>
      </c>
      <c r="BK130" s="148">
        <f>ROUND(I130*H130,2)</f>
        <v>0</v>
      </c>
      <c r="BL130" s="17" t="s">
        <v>184</v>
      </c>
      <c r="BM130" s="147" t="s">
        <v>85</v>
      </c>
    </row>
    <row r="131" spans="2:65" s="1" customFormat="1" ht="16.5" customHeight="1">
      <c r="B131" s="32"/>
      <c r="C131" s="136" t="s">
        <v>85</v>
      </c>
      <c r="D131" s="136" t="s">
        <v>180</v>
      </c>
      <c r="E131" s="137" t="s">
        <v>1100</v>
      </c>
      <c r="F131" s="138" t="s">
        <v>1101</v>
      </c>
      <c r="G131" s="139" t="s">
        <v>934</v>
      </c>
      <c r="H131" s="190"/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83</v>
      </c>
      <c r="BK131" s="148">
        <f>ROUND(I131*H131,2)</f>
        <v>0</v>
      </c>
      <c r="BL131" s="17" t="s">
        <v>184</v>
      </c>
      <c r="BM131" s="147" t="s">
        <v>184</v>
      </c>
    </row>
    <row r="132" spans="2:65" s="11" customFormat="1" ht="25.9" customHeight="1">
      <c r="B132" s="124"/>
      <c r="D132" s="125" t="s">
        <v>75</v>
      </c>
      <c r="E132" s="126" t="s">
        <v>1028</v>
      </c>
      <c r="F132" s="126" t="s">
        <v>1102</v>
      </c>
      <c r="I132" s="127"/>
      <c r="J132" s="128">
        <f>BK132</f>
        <v>0</v>
      </c>
      <c r="L132" s="124"/>
      <c r="M132" s="129"/>
      <c r="P132" s="130">
        <f>SUM(P133:P136)</f>
        <v>0</v>
      </c>
      <c r="R132" s="130">
        <f>SUM(R133:R136)</f>
        <v>0</v>
      </c>
      <c r="T132" s="131">
        <f>SUM(T133:T136)</f>
        <v>0</v>
      </c>
      <c r="AR132" s="125" t="s">
        <v>83</v>
      </c>
      <c r="AT132" s="132" t="s">
        <v>75</v>
      </c>
      <c r="AU132" s="132" t="s">
        <v>76</v>
      </c>
      <c r="AY132" s="125" t="s">
        <v>178</v>
      </c>
      <c r="BK132" s="133">
        <f>SUM(BK133:BK136)</f>
        <v>0</v>
      </c>
    </row>
    <row r="133" spans="2:65" s="1" customFormat="1" ht="16.5" customHeight="1">
      <c r="B133" s="32"/>
      <c r="C133" s="136" t="s">
        <v>96</v>
      </c>
      <c r="D133" s="136" t="s">
        <v>180</v>
      </c>
      <c r="E133" s="137" t="s">
        <v>1103</v>
      </c>
      <c r="F133" s="138" t="s">
        <v>1089</v>
      </c>
      <c r="G133" s="139" t="s">
        <v>934</v>
      </c>
      <c r="H133" s="190"/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83</v>
      </c>
      <c r="BK133" s="148">
        <f>ROUND(I133*H133,2)</f>
        <v>0</v>
      </c>
      <c r="BL133" s="17" t="s">
        <v>184</v>
      </c>
      <c r="BM133" s="147" t="s">
        <v>199</v>
      </c>
    </row>
    <row r="134" spans="2:65" s="1" customFormat="1" ht="16.5" customHeight="1">
      <c r="B134" s="32"/>
      <c r="C134" s="136" t="s">
        <v>184</v>
      </c>
      <c r="D134" s="136" t="s">
        <v>180</v>
      </c>
      <c r="E134" s="137" t="s">
        <v>1104</v>
      </c>
      <c r="F134" s="138" t="s">
        <v>1105</v>
      </c>
      <c r="G134" s="139" t="s">
        <v>934</v>
      </c>
      <c r="H134" s="190"/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83</v>
      </c>
      <c r="BK134" s="148">
        <f>ROUND(I134*H134,2)</f>
        <v>0</v>
      </c>
      <c r="BL134" s="17" t="s">
        <v>184</v>
      </c>
      <c r="BM134" s="147" t="s">
        <v>231</v>
      </c>
    </row>
    <row r="135" spans="2:65" s="1" customFormat="1" ht="16.5" customHeight="1">
      <c r="B135" s="32"/>
      <c r="C135" s="136" t="s">
        <v>201</v>
      </c>
      <c r="D135" s="136" t="s">
        <v>180</v>
      </c>
      <c r="E135" s="137" t="s">
        <v>1106</v>
      </c>
      <c r="F135" s="138" t="s">
        <v>1035</v>
      </c>
      <c r="G135" s="139" t="s">
        <v>934</v>
      </c>
      <c r="H135" s="190"/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83</v>
      </c>
      <c r="BK135" s="148">
        <f>ROUND(I135*H135,2)</f>
        <v>0</v>
      </c>
      <c r="BL135" s="17" t="s">
        <v>184</v>
      </c>
      <c r="BM135" s="147" t="s">
        <v>240</v>
      </c>
    </row>
    <row r="136" spans="2:65" s="1" customFormat="1" ht="24.2" customHeight="1">
      <c r="B136" s="32"/>
      <c r="C136" s="136" t="s">
        <v>199</v>
      </c>
      <c r="D136" s="136" t="s">
        <v>180</v>
      </c>
      <c r="E136" s="137" t="s">
        <v>1107</v>
      </c>
      <c r="F136" s="138" t="s">
        <v>1099</v>
      </c>
      <c r="G136" s="139" t="s">
        <v>786</v>
      </c>
      <c r="H136" s="140">
        <v>36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83</v>
      </c>
      <c r="BK136" s="148">
        <f>ROUND(I136*H136,2)</f>
        <v>0</v>
      </c>
      <c r="BL136" s="17" t="s">
        <v>184</v>
      </c>
      <c r="BM136" s="147" t="s">
        <v>8</v>
      </c>
    </row>
    <row r="137" spans="2:65" s="11" customFormat="1" ht="25.9" customHeight="1">
      <c r="B137" s="124"/>
      <c r="D137" s="125" t="s">
        <v>75</v>
      </c>
      <c r="E137" s="126" t="s">
        <v>1038</v>
      </c>
      <c r="F137" s="126" t="s">
        <v>1049</v>
      </c>
      <c r="I137" s="127"/>
      <c r="J137" s="128">
        <f>BK137</f>
        <v>0</v>
      </c>
      <c r="L137" s="124"/>
      <c r="M137" s="129"/>
      <c r="P137" s="130">
        <f>P138</f>
        <v>0</v>
      </c>
      <c r="R137" s="130">
        <f>R138</f>
        <v>0</v>
      </c>
      <c r="T137" s="131">
        <f>T138</f>
        <v>0</v>
      </c>
      <c r="AR137" s="125" t="s">
        <v>83</v>
      </c>
      <c r="AT137" s="132" t="s">
        <v>75</v>
      </c>
      <c r="AU137" s="132" t="s">
        <v>76</v>
      </c>
      <c r="AY137" s="125" t="s">
        <v>178</v>
      </c>
      <c r="BK137" s="133">
        <f>BK138</f>
        <v>0</v>
      </c>
    </row>
    <row r="138" spans="2:65" s="1" customFormat="1" ht="16.5" customHeight="1">
      <c r="B138" s="32"/>
      <c r="C138" s="136" t="s">
        <v>226</v>
      </c>
      <c r="D138" s="136" t="s">
        <v>180</v>
      </c>
      <c r="E138" s="137" t="s">
        <v>1108</v>
      </c>
      <c r="F138" s="138" t="s">
        <v>1051</v>
      </c>
      <c r="G138" s="139" t="s">
        <v>1052</v>
      </c>
      <c r="H138" s="140">
        <v>10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83</v>
      </c>
      <c r="BK138" s="148">
        <f>ROUND(I138*H138,2)</f>
        <v>0</v>
      </c>
      <c r="BL138" s="17" t="s">
        <v>184</v>
      </c>
      <c r="BM138" s="147" t="s">
        <v>265</v>
      </c>
    </row>
    <row r="139" spans="2:65" s="11" customFormat="1" ht="25.9" customHeight="1">
      <c r="B139" s="124"/>
      <c r="D139" s="125" t="s">
        <v>75</v>
      </c>
      <c r="E139" s="126" t="s">
        <v>1048</v>
      </c>
      <c r="F139" s="126" t="s">
        <v>1056</v>
      </c>
      <c r="I139" s="127"/>
      <c r="J139" s="128">
        <f>BK139</f>
        <v>0</v>
      </c>
      <c r="L139" s="124"/>
      <c r="M139" s="129"/>
      <c r="P139" s="130">
        <f>P140</f>
        <v>0</v>
      </c>
      <c r="R139" s="130">
        <f>R140</f>
        <v>0</v>
      </c>
      <c r="T139" s="131">
        <f>T140</f>
        <v>0</v>
      </c>
      <c r="AR139" s="125" t="s">
        <v>83</v>
      </c>
      <c r="AT139" s="132" t="s">
        <v>75</v>
      </c>
      <c r="AU139" s="132" t="s">
        <v>76</v>
      </c>
      <c r="AY139" s="125" t="s">
        <v>178</v>
      </c>
      <c r="BK139" s="133">
        <f>BK140</f>
        <v>0</v>
      </c>
    </row>
    <row r="140" spans="2:65" s="1" customFormat="1" ht="16.5" customHeight="1">
      <c r="B140" s="32"/>
      <c r="C140" s="136" t="s">
        <v>231</v>
      </c>
      <c r="D140" s="136" t="s">
        <v>180</v>
      </c>
      <c r="E140" s="137" t="s">
        <v>1109</v>
      </c>
      <c r="F140" s="138" t="s">
        <v>1058</v>
      </c>
      <c r="G140" s="139" t="s">
        <v>934</v>
      </c>
      <c r="H140" s="190"/>
      <c r="I140" s="141"/>
      <c r="J140" s="142">
        <f>ROUND(I140*H140,2)</f>
        <v>0</v>
      </c>
      <c r="K140" s="138" t="s">
        <v>1</v>
      </c>
      <c r="L140" s="32"/>
      <c r="M140" s="194" t="s">
        <v>1</v>
      </c>
      <c r="N140" s="195" t="s">
        <v>41</v>
      </c>
      <c r="O140" s="19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83</v>
      </c>
      <c r="BK140" s="148">
        <f>ROUND(I140*H140,2)</f>
        <v>0</v>
      </c>
      <c r="BL140" s="17" t="s">
        <v>184</v>
      </c>
      <c r="BM140" s="147" t="s">
        <v>274</v>
      </c>
    </row>
    <row r="141" spans="2:65" s="1" customFormat="1" ht="6.95" customHeight="1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2"/>
    </row>
  </sheetData>
  <sheetProtection algorithmName="SHA-512" hashValue="p4R6iutyKjNVWCXGyeLE6MJ37kwhV4TfYQC0Ek0TKmFtAei/D6VGX+FLWbSbZ7b7XKITGKH1/RL9XphoAd3mwQ==" saltValue="JsILFB5X4gq6Wk99eZFXB1SmjHA3guCgjzRTSUkKnKx84nz4kIcmuroL69sUqcTOaqCPbrbbZl0p0Y3gZoj/QQ==" spinCount="100000" sheet="1" objects="1" scenarios="1" formatColumns="0" formatRows="0" autoFilter="0"/>
  <autoFilter ref="C127:K140" xr:uid="{00000000-0009-0000-0000-000004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.75">
      <c r="B8" s="20"/>
      <c r="D8" s="27" t="s">
        <v>138</v>
      </c>
      <c r="L8" s="20"/>
    </row>
    <row r="9" spans="2:46" ht="16.5" customHeight="1">
      <c r="B9" s="20"/>
      <c r="E9" s="251" t="s">
        <v>139</v>
      </c>
      <c r="F9" s="219"/>
      <c r="G9" s="219"/>
      <c r="H9" s="219"/>
      <c r="L9" s="20"/>
    </row>
    <row r="10" spans="2:46" ht="12" customHeight="1">
      <c r="B10" s="20"/>
      <c r="D10" s="27" t="s">
        <v>140</v>
      </c>
      <c r="L10" s="20"/>
    </row>
    <row r="11" spans="2:46" s="1" customFormat="1" ht="16.5" customHeight="1">
      <c r="B11" s="32"/>
      <c r="E11" s="248" t="s">
        <v>981</v>
      </c>
      <c r="F11" s="253"/>
      <c r="G11" s="253"/>
      <c r="H11" s="253"/>
      <c r="L11" s="32"/>
    </row>
    <row r="12" spans="2:46" s="1" customFormat="1" ht="12" customHeight="1">
      <c r="B12" s="32"/>
      <c r="D12" s="27" t="s">
        <v>982</v>
      </c>
      <c r="L12" s="32"/>
    </row>
    <row r="13" spans="2:46" s="1" customFormat="1" ht="16.5" customHeight="1">
      <c r="B13" s="32"/>
      <c r="E13" s="213" t="s">
        <v>1110</v>
      </c>
      <c r="F13" s="253"/>
      <c r="G13" s="253"/>
      <c r="H13" s="253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2. 9. 2024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4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23" t="s">
        <v>1</v>
      </c>
      <c r="F31" s="223"/>
      <c r="G31" s="223"/>
      <c r="H31" s="22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ROUND((SUM(BE128:BE143)),  2)</f>
        <v>0</v>
      </c>
      <c r="I37" s="96">
        <v>0.21</v>
      </c>
      <c r="J37" s="86">
        <f>ROUND(((SUM(BE128:BE143))*I37),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ROUND((SUM(BF128:BF143)),  2)</f>
        <v>0</v>
      </c>
      <c r="I38" s="96">
        <v>0.12</v>
      </c>
      <c r="J38" s="86">
        <f>ROUND(((SUM(BF128:BF143))*I38),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ROUND((SUM(BG128:BG143)),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ROUND((SUM(BH128:BH143)), 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ROUND((SUM(BI128:BI143)),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ht="16.5" customHeight="1">
      <c r="B87" s="20"/>
      <c r="E87" s="251" t="s">
        <v>139</v>
      </c>
      <c r="F87" s="219"/>
      <c r="G87" s="219"/>
      <c r="H87" s="219"/>
      <c r="L87" s="20"/>
    </row>
    <row r="88" spans="2:12" ht="12" customHeight="1">
      <c r="B88" s="20"/>
      <c r="C88" s="27" t="s">
        <v>140</v>
      </c>
      <c r="L88" s="20"/>
    </row>
    <row r="89" spans="2:12" s="1" customFormat="1" ht="16.5" customHeight="1">
      <c r="B89" s="32"/>
      <c r="E89" s="248" t="s">
        <v>981</v>
      </c>
      <c r="F89" s="253"/>
      <c r="G89" s="253"/>
      <c r="H89" s="253"/>
      <c r="L89" s="32"/>
    </row>
    <row r="90" spans="2:12" s="1" customFormat="1" ht="12" customHeight="1">
      <c r="B90" s="32"/>
      <c r="C90" s="27" t="s">
        <v>982</v>
      </c>
      <c r="L90" s="32"/>
    </row>
    <row r="91" spans="2:12" s="1" customFormat="1" ht="16.5" customHeight="1">
      <c r="B91" s="32"/>
      <c r="E91" s="213" t="str">
        <f>E13</f>
        <v>SO 701_006d - Střídače a panely</v>
      </c>
      <c r="F91" s="253"/>
      <c r="G91" s="253"/>
      <c r="H91" s="253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Varnsdorf</v>
      </c>
      <c r="I93" s="27" t="s">
        <v>22</v>
      </c>
      <c r="J93" s="52" t="str">
        <f>IF(J16="","",J16)</f>
        <v>2. 9. 2024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Nemocnice Varnsdorf</v>
      </c>
      <c r="I95" s="27" t="s">
        <v>30</v>
      </c>
      <c r="J95" s="30" t="str">
        <f>E25</f>
        <v>ForWood - Ing. Václav Jára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Bc. Zuzana Kosáková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143</v>
      </c>
      <c r="D98" s="97"/>
      <c r="E98" s="97"/>
      <c r="F98" s="97"/>
      <c r="G98" s="97"/>
      <c r="H98" s="97"/>
      <c r="I98" s="97"/>
      <c r="J98" s="106" t="s">
        <v>144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145</v>
      </c>
      <c r="J100" s="66">
        <f>J128</f>
        <v>0</v>
      </c>
      <c r="L100" s="32"/>
      <c r="AU100" s="17" t="s">
        <v>146</v>
      </c>
    </row>
    <row r="101" spans="2:47" s="8" customFormat="1" ht="24.95" customHeight="1">
      <c r="B101" s="108"/>
      <c r="D101" s="109" t="s">
        <v>984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8" customFormat="1" ht="24.95" customHeight="1">
      <c r="B102" s="108"/>
      <c r="D102" s="109" t="s">
        <v>1060</v>
      </c>
      <c r="E102" s="110"/>
      <c r="F102" s="110"/>
      <c r="G102" s="110"/>
      <c r="H102" s="110"/>
      <c r="I102" s="110"/>
      <c r="J102" s="111">
        <f>J137</f>
        <v>0</v>
      </c>
      <c r="L102" s="108"/>
    </row>
    <row r="103" spans="2:47" s="8" customFormat="1" ht="24.95" customHeight="1">
      <c r="B103" s="108"/>
      <c r="D103" s="109" t="s">
        <v>1061</v>
      </c>
      <c r="E103" s="110"/>
      <c r="F103" s="110"/>
      <c r="G103" s="110"/>
      <c r="H103" s="110"/>
      <c r="I103" s="110"/>
      <c r="J103" s="111">
        <f>J140</f>
        <v>0</v>
      </c>
      <c r="L103" s="108"/>
    </row>
    <row r="104" spans="2:47" s="8" customFormat="1" ht="24.95" customHeight="1">
      <c r="B104" s="108"/>
      <c r="D104" s="109" t="s">
        <v>1062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163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51" t="str">
        <f>E7</f>
        <v>Nemocnice Varnsdorf - administrativní budova</v>
      </c>
      <c r="F114" s="252"/>
      <c r="G114" s="252"/>
      <c r="H114" s="252"/>
      <c r="L114" s="32"/>
    </row>
    <row r="115" spans="2:63" ht="12" customHeight="1">
      <c r="B115" s="20"/>
      <c r="C115" s="27" t="s">
        <v>138</v>
      </c>
      <c r="L115" s="20"/>
    </row>
    <row r="116" spans="2:63" ht="16.5" customHeight="1">
      <c r="B116" s="20"/>
      <c r="E116" s="251" t="s">
        <v>139</v>
      </c>
      <c r="F116" s="219"/>
      <c r="G116" s="219"/>
      <c r="H116" s="219"/>
      <c r="L116" s="20"/>
    </row>
    <row r="117" spans="2:63" ht="12" customHeight="1">
      <c r="B117" s="20"/>
      <c r="C117" s="27" t="s">
        <v>140</v>
      </c>
      <c r="L117" s="20"/>
    </row>
    <row r="118" spans="2:63" s="1" customFormat="1" ht="16.5" customHeight="1">
      <c r="B118" s="32"/>
      <c r="E118" s="248" t="s">
        <v>981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982</v>
      </c>
      <c r="L119" s="32"/>
    </row>
    <row r="120" spans="2:63" s="1" customFormat="1" ht="16.5" customHeight="1">
      <c r="B120" s="32"/>
      <c r="E120" s="213" t="str">
        <f>E13</f>
        <v>SO 701_006d - Střídače a panely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Varnsdorf</v>
      </c>
      <c r="I122" s="27" t="s">
        <v>22</v>
      </c>
      <c r="J122" s="52" t="str">
        <f>IF(J16="","",J16)</f>
        <v>2. 9. 2024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E19</f>
        <v>Nemocnice Varnsdorf</v>
      </c>
      <c r="I124" s="27" t="s">
        <v>30</v>
      </c>
      <c r="J124" s="30" t="str">
        <f>E25</f>
        <v>ForWood - Ing. Václav Jára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Bc. Zuzana Kosáková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164</v>
      </c>
      <c r="D127" s="118" t="s">
        <v>61</v>
      </c>
      <c r="E127" s="118" t="s">
        <v>57</v>
      </c>
      <c r="F127" s="118" t="s">
        <v>58</v>
      </c>
      <c r="G127" s="118" t="s">
        <v>165</v>
      </c>
      <c r="H127" s="118" t="s">
        <v>166</v>
      </c>
      <c r="I127" s="118" t="s">
        <v>167</v>
      </c>
      <c r="J127" s="118" t="s">
        <v>144</v>
      </c>
      <c r="K127" s="119" t="s">
        <v>168</v>
      </c>
      <c r="L127" s="116"/>
      <c r="M127" s="59" t="s">
        <v>1</v>
      </c>
      <c r="N127" s="60" t="s">
        <v>40</v>
      </c>
      <c r="O127" s="60" t="s">
        <v>169</v>
      </c>
      <c r="P127" s="60" t="s">
        <v>170</v>
      </c>
      <c r="Q127" s="60" t="s">
        <v>171</v>
      </c>
      <c r="R127" s="60" t="s">
        <v>172</v>
      </c>
      <c r="S127" s="60" t="s">
        <v>173</v>
      </c>
      <c r="T127" s="61" t="s">
        <v>174</v>
      </c>
    </row>
    <row r="128" spans="2:63" s="1" customFormat="1" ht="22.9" customHeight="1">
      <c r="B128" s="32"/>
      <c r="C128" s="64" t="s">
        <v>175</v>
      </c>
      <c r="J128" s="120">
        <f>BK128</f>
        <v>0</v>
      </c>
      <c r="L128" s="32"/>
      <c r="M128" s="62"/>
      <c r="N128" s="53"/>
      <c r="O128" s="53"/>
      <c r="P128" s="121">
        <f>P129+P137+P140+P142</f>
        <v>0</v>
      </c>
      <c r="Q128" s="53"/>
      <c r="R128" s="121">
        <f>R129+R137+R140+R142</f>
        <v>0</v>
      </c>
      <c r="S128" s="53"/>
      <c r="T128" s="122">
        <f>T129+T137+T140+T142</f>
        <v>0</v>
      </c>
      <c r="AT128" s="17" t="s">
        <v>75</v>
      </c>
      <c r="AU128" s="17" t="s">
        <v>146</v>
      </c>
      <c r="BK128" s="123">
        <f>BK129+BK137+BK140+BK142</f>
        <v>0</v>
      </c>
    </row>
    <row r="129" spans="2:65" s="11" customFormat="1" ht="25.9" customHeight="1">
      <c r="B129" s="124"/>
      <c r="D129" s="125" t="s">
        <v>75</v>
      </c>
      <c r="E129" s="126" t="s">
        <v>989</v>
      </c>
      <c r="F129" s="126" t="s">
        <v>990</v>
      </c>
      <c r="I129" s="127"/>
      <c r="J129" s="128">
        <f>BK129</f>
        <v>0</v>
      </c>
      <c r="L129" s="124"/>
      <c r="M129" s="129"/>
      <c r="P129" s="130">
        <f>SUM(P130:P136)</f>
        <v>0</v>
      </c>
      <c r="R129" s="130">
        <f>SUM(R130:R136)</f>
        <v>0</v>
      </c>
      <c r="T129" s="131">
        <f>SUM(T130:T136)</f>
        <v>0</v>
      </c>
      <c r="AR129" s="125" t="s">
        <v>83</v>
      </c>
      <c r="AT129" s="132" t="s">
        <v>75</v>
      </c>
      <c r="AU129" s="132" t="s">
        <v>76</v>
      </c>
      <c r="AY129" s="125" t="s">
        <v>178</v>
      </c>
      <c r="BK129" s="133">
        <f>SUM(BK130:BK136)</f>
        <v>0</v>
      </c>
    </row>
    <row r="130" spans="2:65" s="1" customFormat="1" ht="16.5" customHeight="1">
      <c r="B130" s="32"/>
      <c r="C130" s="136" t="s">
        <v>83</v>
      </c>
      <c r="D130" s="136" t="s">
        <v>180</v>
      </c>
      <c r="E130" s="137" t="s">
        <v>1111</v>
      </c>
      <c r="F130" s="138" t="s">
        <v>1112</v>
      </c>
      <c r="G130" s="139" t="s">
        <v>786</v>
      </c>
      <c r="H130" s="140">
        <v>1</v>
      </c>
      <c r="I130" s="141"/>
      <c r="J130" s="142">
        <f t="shared" ref="J130:J136" si="0">ROUND(I130*H130,2)</f>
        <v>0</v>
      </c>
      <c r="K130" s="138" t="s">
        <v>1</v>
      </c>
      <c r="L130" s="32"/>
      <c r="M130" s="143" t="s">
        <v>1</v>
      </c>
      <c r="N130" s="144" t="s">
        <v>41</v>
      </c>
      <c r="P130" s="145">
        <f t="shared" ref="P130:P136" si="1">O130*H130</f>
        <v>0</v>
      </c>
      <c r="Q130" s="145">
        <v>0</v>
      </c>
      <c r="R130" s="145">
        <f t="shared" ref="R130:R136" si="2">Q130*H130</f>
        <v>0</v>
      </c>
      <c r="S130" s="145">
        <v>0</v>
      </c>
      <c r="T130" s="146">
        <f t="shared" ref="T130:T136" si="3">S130*H130</f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 t="shared" ref="BE130:BE136" si="4">IF(N130="základní",J130,0)</f>
        <v>0</v>
      </c>
      <c r="BF130" s="148">
        <f t="shared" ref="BF130:BF136" si="5">IF(N130="snížená",J130,0)</f>
        <v>0</v>
      </c>
      <c r="BG130" s="148">
        <f t="shared" ref="BG130:BG136" si="6">IF(N130="zákl. přenesená",J130,0)</f>
        <v>0</v>
      </c>
      <c r="BH130" s="148">
        <f t="shared" ref="BH130:BH136" si="7">IF(N130="sníž. přenesená",J130,0)</f>
        <v>0</v>
      </c>
      <c r="BI130" s="148">
        <f t="shared" ref="BI130:BI136" si="8">IF(N130="nulová",J130,0)</f>
        <v>0</v>
      </c>
      <c r="BJ130" s="17" t="s">
        <v>83</v>
      </c>
      <c r="BK130" s="148">
        <f t="shared" ref="BK130:BK136" si="9">ROUND(I130*H130,2)</f>
        <v>0</v>
      </c>
      <c r="BL130" s="17" t="s">
        <v>184</v>
      </c>
      <c r="BM130" s="147" t="s">
        <v>85</v>
      </c>
    </row>
    <row r="131" spans="2:65" s="1" customFormat="1" ht="16.5" customHeight="1">
      <c r="B131" s="32"/>
      <c r="C131" s="136" t="s">
        <v>85</v>
      </c>
      <c r="D131" s="136" t="s">
        <v>180</v>
      </c>
      <c r="E131" s="137" t="s">
        <v>1113</v>
      </c>
      <c r="F131" s="138" t="s">
        <v>1114</v>
      </c>
      <c r="G131" s="139" t="s">
        <v>786</v>
      </c>
      <c r="H131" s="140">
        <v>36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83</v>
      </c>
      <c r="BK131" s="148">
        <f t="shared" si="9"/>
        <v>0</v>
      </c>
      <c r="BL131" s="17" t="s">
        <v>184</v>
      </c>
      <c r="BM131" s="147" t="s">
        <v>184</v>
      </c>
    </row>
    <row r="132" spans="2:65" s="1" customFormat="1" ht="16.5" customHeight="1">
      <c r="B132" s="32"/>
      <c r="C132" s="136" t="s">
        <v>96</v>
      </c>
      <c r="D132" s="136" t="s">
        <v>180</v>
      </c>
      <c r="E132" s="137" t="s">
        <v>1115</v>
      </c>
      <c r="F132" s="138" t="s">
        <v>1101</v>
      </c>
      <c r="G132" s="139" t="s">
        <v>934</v>
      </c>
      <c r="H132" s="190"/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199</v>
      </c>
    </row>
    <row r="133" spans="2:65" s="1" customFormat="1" ht="21.75" customHeight="1">
      <c r="B133" s="32"/>
      <c r="C133" s="136" t="s">
        <v>184</v>
      </c>
      <c r="D133" s="136" t="s">
        <v>180</v>
      </c>
      <c r="E133" s="137" t="s">
        <v>1116</v>
      </c>
      <c r="F133" s="138" t="s">
        <v>1117</v>
      </c>
      <c r="G133" s="139" t="s">
        <v>786</v>
      </c>
      <c r="H133" s="140">
        <v>18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231</v>
      </c>
    </row>
    <row r="134" spans="2:65" s="1" customFormat="1" ht="16.5" customHeight="1">
      <c r="B134" s="32"/>
      <c r="C134" s="136" t="s">
        <v>201</v>
      </c>
      <c r="D134" s="136" t="s">
        <v>180</v>
      </c>
      <c r="E134" s="137" t="s">
        <v>1118</v>
      </c>
      <c r="F134" s="138" t="s">
        <v>1119</v>
      </c>
      <c r="G134" s="139" t="s">
        <v>786</v>
      </c>
      <c r="H134" s="140">
        <v>3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240</v>
      </c>
    </row>
    <row r="135" spans="2:65" s="1" customFormat="1" ht="16.5" customHeight="1">
      <c r="B135" s="32"/>
      <c r="C135" s="136" t="s">
        <v>199</v>
      </c>
      <c r="D135" s="136" t="s">
        <v>180</v>
      </c>
      <c r="E135" s="137" t="s">
        <v>1120</v>
      </c>
      <c r="F135" s="138" t="s">
        <v>1089</v>
      </c>
      <c r="G135" s="139" t="s">
        <v>934</v>
      </c>
      <c r="H135" s="190"/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8</v>
      </c>
    </row>
    <row r="136" spans="2:65" s="1" customFormat="1" ht="16.5" customHeight="1">
      <c r="B136" s="32"/>
      <c r="C136" s="136" t="s">
        <v>226</v>
      </c>
      <c r="D136" s="136" t="s">
        <v>180</v>
      </c>
      <c r="E136" s="137" t="s">
        <v>1121</v>
      </c>
      <c r="F136" s="138" t="s">
        <v>1035</v>
      </c>
      <c r="G136" s="139" t="s">
        <v>934</v>
      </c>
      <c r="H136" s="190"/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265</v>
      </c>
    </row>
    <row r="137" spans="2:65" s="11" customFormat="1" ht="25.9" customHeight="1">
      <c r="B137" s="124"/>
      <c r="D137" s="125" t="s">
        <v>75</v>
      </c>
      <c r="E137" s="126" t="s">
        <v>1028</v>
      </c>
      <c r="F137" s="126" t="s">
        <v>1039</v>
      </c>
      <c r="I137" s="127"/>
      <c r="J137" s="128">
        <f>BK137</f>
        <v>0</v>
      </c>
      <c r="L137" s="124"/>
      <c r="M137" s="129"/>
      <c r="P137" s="130">
        <f>SUM(P138:P139)</f>
        <v>0</v>
      </c>
      <c r="R137" s="130">
        <f>SUM(R138:R139)</f>
        <v>0</v>
      </c>
      <c r="T137" s="131">
        <f>SUM(T138:T139)</f>
        <v>0</v>
      </c>
      <c r="AR137" s="125" t="s">
        <v>83</v>
      </c>
      <c r="AT137" s="132" t="s">
        <v>75</v>
      </c>
      <c r="AU137" s="132" t="s">
        <v>76</v>
      </c>
      <c r="AY137" s="125" t="s">
        <v>178</v>
      </c>
      <c r="BK137" s="133">
        <f>SUM(BK138:BK139)</f>
        <v>0</v>
      </c>
    </row>
    <row r="138" spans="2:65" s="1" customFormat="1" ht="16.5" customHeight="1">
      <c r="B138" s="32"/>
      <c r="C138" s="136" t="s">
        <v>231</v>
      </c>
      <c r="D138" s="136" t="s">
        <v>180</v>
      </c>
      <c r="E138" s="137" t="s">
        <v>1122</v>
      </c>
      <c r="F138" s="138" t="s">
        <v>1123</v>
      </c>
      <c r="G138" s="139" t="s">
        <v>786</v>
      </c>
      <c r="H138" s="140">
        <v>1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83</v>
      </c>
      <c r="BK138" s="148">
        <f>ROUND(I138*H138,2)</f>
        <v>0</v>
      </c>
      <c r="BL138" s="17" t="s">
        <v>184</v>
      </c>
      <c r="BM138" s="147" t="s">
        <v>274</v>
      </c>
    </row>
    <row r="139" spans="2:65" s="1" customFormat="1" ht="16.5" customHeight="1">
      <c r="B139" s="32"/>
      <c r="C139" s="136" t="s">
        <v>236</v>
      </c>
      <c r="D139" s="136" t="s">
        <v>180</v>
      </c>
      <c r="E139" s="137" t="s">
        <v>1124</v>
      </c>
      <c r="F139" s="138" t="s">
        <v>1125</v>
      </c>
      <c r="G139" s="139" t="s">
        <v>786</v>
      </c>
      <c r="H139" s="140">
        <v>36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83</v>
      </c>
      <c r="BK139" s="148">
        <f>ROUND(I139*H139,2)</f>
        <v>0</v>
      </c>
      <c r="BL139" s="17" t="s">
        <v>184</v>
      </c>
      <c r="BM139" s="147" t="s">
        <v>283</v>
      </c>
    </row>
    <row r="140" spans="2:65" s="11" customFormat="1" ht="25.9" customHeight="1">
      <c r="B140" s="124"/>
      <c r="D140" s="125" t="s">
        <v>75</v>
      </c>
      <c r="E140" s="126" t="s">
        <v>1038</v>
      </c>
      <c r="F140" s="126" t="s">
        <v>1049</v>
      </c>
      <c r="I140" s="127"/>
      <c r="J140" s="128">
        <f>BK140</f>
        <v>0</v>
      </c>
      <c r="L140" s="124"/>
      <c r="M140" s="129"/>
      <c r="P140" s="130">
        <f>P141</f>
        <v>0</v>
      </c>
      <c r="R140" s="130">
        <f>R141</f>
        <v>0</v>
      </c>
      <c r="T140" s="131">
        <f>T141</f>
        <v>0</v>
      </c>
      <c r="AR140" s="125" t="s">
        <v>83</v>
      </c>
      <c r="AT140" s="132" t="s">
        <v>75</v>
      </c>
      <c r="AU140" s="132" t="s">
        <v>76</v>
      </c>
      <c r="AY140" s="125" t="s">
        <v>178</v>
      </c>
      <c r="BK140" s="133">
        <f>BK141</f>
        <v>0</v>
      </c>
    </row>
    <row r="141" spans="2:65" s="1" customFormat="1" ht="16.5" customHeight="1">
      <c r="B141" s="32"/>
      <c r="C141" s="136" t="s">
        <v>240</v>
      </c>
      <c r="D141" s="136" t="s">
        <v>180</v>
      </c>
      <c r="E141" s="137" t="s">
        <v>1126</v>
      </c>
      <c r="F141" s="138" t="s">
        <v>1051</v>
      </c>
      <c r="G141" s="139" t="s">
        <v>1052</v>
      </c>
      <c r="H141" s="140">
        <v>10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83</v>
      </c>
      <c r="BK141" s="148">
        <f>ROUND(I141*H141,2)</f>
        <v>0</v>
      </c>
      <c r="BL141" s="17" t="s">
        <v>184</v>
      </c>
      <c r="BM141" s="147" t="s">
        <v>294</v>
      </c>
    </row>
    <row r="142" spans="2:65" s="11" customFormat="1" ht="25.9" customHeight="1">
      <c r="B142" s="124"/>
      <c r="D142" s="125" t="s">
        <v>75</v>
      </c>
      <c r="E142" s="126" t="s">
        <v>1048</v>
      </c>
      <c r="F142" s="126" t="s">
        <v>1056</v>
      </c>
      <c r="I142" s="127"/>
      <c r="J142" s="128">
        <f>BK142</f>
        <v>0</v>
      </c>
      <c r="L142" s="124"/>
      <c r="M142" s="129"/>
      <c r="P142" s="130">
        <f>P143</f>
        <v>0</v>
      </c>
      <c r="R142" s="130">
        <f>R143</f>
        <v>0</v>
      </c>
      <c r="T142" s="131">
        <f>T143</f>
        <v>0</v>
      </c>
      <c r="AR142" s="125" t="s">
        <v>83</v>
      </c>
      <c r="AT142" s="132" t="s">
        <v>75</v>
      </c>
      <c r="AU142" s="132" t="s">
        <v>76</v>
      </c>
      <c r="AY142" s="125" t="s">
        <v>178</v>
      </c>
      <c r="BK142" s="133">
        <f>BK143</f>
        <v>0</v>
      </c>
    </row>
    <row r="143" spans="2:65" s="1" customFormat="1" ht="16.5" customHeight="1">
      <c r="B143" s="32"/>
      <c r="C143" s="136" t="s">
        <v>244</v>
      </c>
      <c r="D143" s="136" t="s">
        <v>180</v>
      </c>
      <c r="E143" s="137" t="s">
        <v>1127</v>
      </c>
      <c r="F143" s="138" t="s">
        <v>1058</v>
      </c>
      <c r="G143" s="139" t="s">
        <v>934</v>
      </c>
      <c r="H143" s="190"/>
      <c r="I143" s="141"/>
      <c r="J143" s="142">
        <f>ROUND(I143*H143,2)</f>
        <v>0</v>
      </c>
      <c r="K143" s="138" t="s">
        <v>1</v>
      </c>
      <c r="L143" s="32"/>
      <c r="M143" s="194" t="s">
        <v>1</v>
      </c>
      <c r="N143" s="195" t="s">
        <v>41</v>
      </c>
      <c r="O143" s="19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83</v>
      </c>
      <c r="BK143" s="148">
        <f>ROUND(I143*H143,2)</f>
        <v>0</v>
      </c>
      <c r="BL143" s="17" t="s">
        <v>184</v>
      </c>
      <c r="BM143" s="147" t="s">
        <v>304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Y0akZ/r5AAMu2qgEu21qMAA1TROgLQyNf5oOtOyes1wcX1qhvFa3mrEg0vfPGjKLmy68SivbVPp/zhj3ShdzhA==" saltValue="RE/2V4THaBFrKonKQ5SF/gPJtInDPBUra28PPivyQhoP0RgfR/FWqyV38NcWxgnaqReiU1pFs5NhzPMoz8RzMA==" spinCount="100000" sheet="1" objects="1" scenarios="1" formatColumns="0" formatRows="0" autoFilter="0"/>
  <autoFilter ref="C127:K143" xr:uid="{00000000-0009-0000-0000-000005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.75">
      <c r="B8" s="20"/>
      <c r="D8" s="27" t="s">
        <v>138</v>
      </c>
      <c r="L8" s="20"/>
    </row>
    <row r="9" spans="2:46" ht="16.5" customHeight="1">
      <c r="B9" s="20"/>
      <c r="E9" s="251" t="s">
        <v>139</v>
      </c>
      <c r="F9" s="219"/>
      <c r="G9" s="219"/>
      <c r="H9" s="219"/>
      <c r="L9" s="20"/>
    </row>
    <row r="10" spans="2:46" ht="12" customHeight="1">
      <c r="B10" s="20"/>
      <c r="D10" s="27" t="s">
        <v>140</v>
      </c>
      <c r="L10" s="20"/>
    </row>
    <row r="11" spans="2:46" s="1" customFormat="1" ht="16.5" customHeight="1">
      <c r="B11" s="32"/>
      <c r="E11" s="248" t="s">
        <v>981</v>
      </c>
      <c r="F11" s="253"/>
      <c r="G11" s="253"/>
      <c r="H11" s="253"/>
      <c r="L11" s="32"/>
    </row>
    <row r="12" spans="2:46" s="1" customFormat="1" ht="12" customHeight="1">
      <c r="B12" s="32"/>
      <c r="D12" s="27" t="s">
        <v>982</v>
      </c>
      <c r="L12" s="32"/>
    </row>
    <row r="13" spans="2:46" s="1" customFormat="1" ht="16.5" customHeight="1">
      <c r="B13" s="32"/>
      <c r="E13" s="213" t="s">
        <v>1128</v>
      </c>
      <c r="F13" s="253"/>
      <c r="G13" s="253"/>
      <c r="H13" s="253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2. 9. 2024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4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23" t="s">
        <v>1</v>
      </c>
      <c r="F31" s="223"/>
      <c r="G31" s="223"/>
      <c r="H31" s="22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ROUND((SUM(BE127:BE141)),  2)</f>
        <v>0</v>
      </c>
      <c r="I37" s="96">
        <v>0.21</v>
      </c>
      <c r="J37" s="86">
        <f>ROUND(((SUM(BE127:BE141))*I37),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ROUND((SUM(BF127:BF141)),  2)</f>
        <v>0</v>
      </c>
      <c r="I38" s="96">
        <v>0.12</v>
      </c>
      <c r="J38" s="86">
        <f>ROUND(((SUM(BF127:BF141))*I38),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ROUND((SUM(BG127:BG141)),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ROUND((SUM(BH127:BH141)), 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ROUND((SUM(BI127:BI141)),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ht="16.5" customHeight="1">
      <c r="B87" s="20"/>
      <c r="E87" s="251" t="s">
        <v>139</v>
      </c>
      <c r="F87" s="219"/>
      <c r="G87" s="219"/>
      <c r="H87" s="219"/>
      <c r="L87" s="20"/>
    </row>
    <row r="88" spans="2:12" ht="12" customHeight="1">
      <c r="B88" s="20"/>
      <c r="C88" s="27" t="s">
        <v>140</v>
      </c>
      <c r="L88" s="20"/>
    </row>
    <row r="89" spans="2:12" s="1" customFormat="1" ht="16.5" customHeight="1">
      <c r="B89" s="32"/>
      <c r="E89" s="248" t="s">
        <v>981</v>
      </c>
      <c r="F89" s="253"/>
      <c r="G89" s="253"/>
      <c r="H89" s="253"/>
      <c r="L89" s="32"/>
    </row>
    <row r="90" spans="2:12" s="1" customFormat="1" ht="12" customHeight="1">
      <c r="B90" s="32"/>
      <c r="C90" s="27" t="s">
        <v>982</v>
      </c>
      <c r="L90" s="32"/>
    </row>
    <row r="91" spans="2:12" s="1" customFormat="1" ht="16.5" customHeight="1">
      <c r="B91" s="32"/>
      <c r="E91" s="213" t="str">
        <f>E13</f>
        <v>SO 701_006e - VRN</v>
      </c>
      <c r="F91" s="253"/>
      <c r="G91" s="253"/>
      <c r="H91" s="253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Varnsdorf</v>
      </c>
      <c r="I93" s="27" t="s">
        <v>22</v>
      </c>
      <c r="J93" s="52" t="str">
        <f>IF(J16="","",J16)</f>
        <v>2. 9. 2024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Nemocnice Varnsdorf</v>
      </c>
      <c r="I95" s="27" t="s">
        <v>30</v>
      </c>
      <c r="J95" s="30" t="str">
        <f>E25</f>
        <v>ForWood - Ing. Václav Jára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Bc. Zuzana Kosáková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143</v>
      </c>
      <c r="D98" s="97"/>
      <c r="E98" s="97"/>
      <c r="F98" s="97"/>
      <c r="G98" s="97"/>
      <c r="H98" s="97"/>
      <c r="I98" s="97"/>
      <c r="J98" s="106" t="s">
        <v>144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145</v>
      </c>
      <c r="J100" s="66">
        <f>J127</f>
        <v>0</v>
      </c>
      <c r="L100" s="32"/>
      <c r="AU100" s="17" t="s">
        <v>146</v>
      </c>
    </row>
    <row r="101" spans="2:47" s="8" customFormat="1" ht="24.95" customHeight="1">
      <c r="B101" s="108"/>
      <c r="D101" s="109" t="s">
        <v>1129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8" customFormat="1" ht="24.95" customHeight="1">
      <c r="B102" s="108"/>
      <c r="D102" s="109" t="s">
        <v>1130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47" s="8" customFormat="1" ht="24.95" customHeight="1">
      <c r="B103" s="108"/>
      <c r="D103" s="109" t="s">
        <v>1131</v>
      </c>
      <c r="E103" s="110"/>
      <c r="F103" s="110"/>
      <c r="G103" s="110"/>
      <c r="H103" s="110"/>
      <c r="I103" s="110"/>
      <c r="J103" s="111">
        <f>J140</f>
        <v>0</v>
      </c>
      <c r="L103" s="108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163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51" t="str">
        <f>E7</f>
        <v>Nemocnice Varnsdorf - administrativní budova</v>
      </c>
      <c r="F113" s="252"/>
      <c r="G113" s="252"/>
      <c r="H113" s="252"/>
      <c r="L113" s="32"/>
    </row>
    <row r="114" spans="2:63" ht="12" customHeight="1">
      <c r="B114" s="20"/>
      <c r="C114" s="27" t="s">
        <v>138</v>
      </c>
      <c r="L114" s="20"/>
    </row>
    <row r="115" spans="2:63" ht="16.5" customHeight="1">
      <c r="B115" s="20"/>
      <c r="E115" s="251" t="s">
        <v>139</v>
      </c>
      <c r="F115" s="219"/>
      <c r="G115" s="219"/>
      <c r="H115" s="219"/>
      <c r="L115" s="20"/>
    </row>
    <row r="116" spans="2:63" ht="12" customHeight="1">
      <c r="B116" s="20"/>
      <c r="C116" s="27" t="s">
        <v>140</v>
      </c>
      <c r="L116" s="20"/>
    </row>
    <row r="117" spans="2:63" s="1" customFormat="1" ht="16.5" customHeight="1">
      <c r="B117" s="32"/>
      <c r="E117" s="248" t="s">
        <v>981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982</v>
      </c>
      <c r="L118" s="32"/>
    </row>
    <row r="119" spans="2:63" s="1" customFormat="1" ht="16.5" customHeight="1">
      <c r="B119" s="32"/>
      <c r="E119" s="213" t="str">
        <f>E13</f>
        <v>SO 701_006e - VRN</v>
      </c>
      <c r="F119" s="253"/>
      <c r="G119" s="253"/>
      <c r="H119" s="253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Varnsdorf</v>
      </c>
      <c r="I121" s="27" t="s">
        <v>22</v>
      </c>
      <c r="J121" s="52" t="str">
        <f>IF(J16="","",J16)</f>
        <v>2. 9. 2024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E19</f>
        <v>Nemocnice Varnsdorf</v>
      </c>
      <c r="I123" s="27" t="s">
        <v>30</v>
      </c>
      <c r="J123" s="30" t="str">
        <f>E25</f>
        <v>ForWood - Ing. Václav Jára</v>
      </c>
      <c r="L123" s="32"/>
    </row>
    <row r="124" spans="2:63" s="1" customFormat="1" ht="15.2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Bc. Zuzana Kosáková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164</v>
      </c>
      <c r="D126" s="118" t="s">
        <v>61</v>
      </c>
      <c r="E126" s="118" t="s">
        <v>57</v>
      </c>
      <c r="F126" s="118" t="s">
        <v>58</v>
      </c>
      <c r="G126" s="118" t="s">
        <v>165</v>
      </c>
      <c r="H126" s="118" t="s">
        <v>166</v>
      </c>
      <c r="I126" s="118" t="s">
        <v>167</v>
      </c>
      <c r="J126" s="118" t="s">
        <v>144</v>
      </c>
      <c r="K126" s="119" t="s">
        <v>168</v>
      </c>
      <c r="L126" s="116"/>
      <c r="M126" s="59" t="s">
        <v>1</v>
      </c>
      <c r="N126" s="60" t="s">
        <v>40</v>
      </c>
      <c r="O126" s="60" t="s">
        <v>169</v>
      </c>
      <c r="P126" s="60" t="s">
        <v>170</v>
      </c>
      <c r="Q126" s="60" t="s">
        <v>171</v>
      </c>
      <c r="R126" s="60" t="s">
        <v>172</v>
      </c>
      <c r="S126" s="60" t="s">
        <v>173</v>
      </c>
      <c r="T126" s="61" t="s">
        <v>174</v>
      </c>
    </row>
    <row r="127" spans="2:63" s="1" customFormat="1" ht="22.9" customHeight="1">
      <c r="B127" s="32"/>
      <c r="C127" s="64" t="s">
        <v>175</v>
      </c>
      <c r="J127" s="120">
        <f>BK127</f>
        <v>0</v>
      </c>
      <c r="L127" s="32"/>
      <c r="M127" s="62"/>
      <c r="N127" s="53"/>
      <c r="O127" s="53"/>
      <c r="P127" s="121">
        <f>P128+P138+P140</f>
        <v>0</v>
      </c>
      <c r="Q127" s="53"/>
      <c r="R127" s="121">
        <f>R128+R138+R140</f>
        <v>0</v>
      </c>
      <c r="S127" s="53"/>
      <c r="T127" s="122">
        <f>T128+T138+T140</f>
        <v>0</v>
      </c>
      <c r="AT127" s="17" t="s">
        <v>75</v>
      </c>
      <c r="AU127" s="17" t="s">
        <v>146</v>
      </c>
      <c r="BK127" s="123">
        <f>BK128+BK138+BK140</f>
        <v>0</v>
      </c>
    </row>
    <row r="128" spans="2:63" s="11" customFormat="1" ht="25.9" customHeight="1">
      <c r="B128" s="124"/>
      <c r="D128" s="125" t="s">
        <v>75</v>
      </c>
      <c r="E128" s="126" t="s">
        <v>989</v>
      </c>
      <c r="F128" s="126" t="s">
        <v>108</v>
      </c>
      <c r="I128" s="127"/>
      <c r="J128" s="128">
        <f>BK128</f>
        <v>0</v>
      </c>
      <c r="L128" s="124"/>
      <c r="M128" s="129"/>
      <c r="P128" s="130">
        <f>SUM(P129:P137)</f>
        <v>0</v>
      </c>
      <c r="R128" s="130">
        <f>SUM(R129:R137)</f>
        <v>0</v>
      </c>
      <c r="T128" s="131">
        <f>SUM(T129:T137)</f>
        <v>0</v>
      </c>
      <c r="AR128" s="125" t="s">
        <v>83</v>
      </c>
      <c r="AT128" s="132" t="s">
        <v>75</v>
      </c>
      <c r="AU128" s="132" t="s">
        <v>76</v>
      </c>
      <c r="AY128" s="125" t="s">
        <v>178</v>
      </c>
      <c r="BK128" s="133">
        <f>SUM(BK129:BK137)</f>
        <v>0</v>
      </c>
    </row>
    <row r="129" spans="2:65" s="1" customFormat="1" ht="16.5" customHeight="1">
      <c r="B129" s="32"/>
      <c r="C129" s="136" t="s">
        <v>83</v>
      </c>
      <c r="D129" s="136" t="s">
        <v>180</v>
      </c>
      <c r="E129" s="137" t="s">
        <v>1132</v>
      </c>
      <c r="F129" s="138" t="s">
        <v>1133</v>
      </c>
      <c r="G129" s="139" t="s">
        <v>1134</v>
      </c>
      <c r="H129" s="140">
        <v>1</v>
      </c>
      <c r="I129" s="141"/>
      <c r="J129" s="142">
        <f t="shared" ref="J129:J137" si="0">ROUND(I129*H129,2)</f>
        <v>0</v>
      </c>
      <c r="K129" s="138" t="s">
        <v>1</v>
      </c>
      <c r="L129" s="32"/>
      <c r="M129" s="143" t="s">
        <v>1</v>
      </c>
      <c r="N129" s="144" t="s">
        <v>41</v>
      </c>
      <c r="P129" s="145">
        <f t="shared" ref="P129:P137" si="1">O129*H129</f>
        <v>0</v>
      </c>
      <c r="Q129" s="145">
        <v>0</v>
      </c>
      <c r="R129" s="145">
        <f t="shared" ref="R129:R137" si="2">Q129*H129</f>
        <v>0</v>
      </c>
      <c r="S129" s="145">
        <v>0</v>
      </c>
      <c r="T129" s="146">
        <f t="shared" ref="T129:T137" si="3">S129*H129</f>
        <v>0</v>
      </c>
      <c r="AR129" s="147" t="s">
        <v>184</v>
      </c>
      <c r="AT129" s="147" t="s">
        <v>180</v>
      </c>
      <c r="AU129" s="147" t="s">
        <v>83</v>
      </c>
      <c r="AY129" s="17" t="s">
        <v>178</v>
      </c>
      <c r="BE129" s="148">
        <f t="shared" ref="BE129:BE137" si="4">IF(N129="základní",J129,0)</f>
        <v>0</v>
      </c>
      <c r="BF129" s="148">
        <f t="shared" ref="BF129:BF137" si="5">IF(N129="snížená",J129,0)</f>
        <v>0</v>
      </c>
      <c r="BG129" s="148">
        <f t="shared" ref="BG129:BG137" si="6">IF(N129="zákl. přenesená",J129,0)</f>
        <v>0</v>
      </c>
      <c r="BH129" s="148">
        <f t="shared" ref="BH129:BH137" si="7">IF(N129="sníž. přenesená",J129,0)</f>
        <v>0</v>
      </c>
      <c r="BI129" s="148">
        <f t="shared" ref="BI129:BI137" si="8">IF(N129="nulová",J129,0)</f>
        <v>0</v>
      </c>
      <c r="BJ129" s="17" t="s">
        <v>83</v>
      </c>
      <c r="BK129" s="148">
        <f t="shared" ref="BK129:BK137" si="9">ROUND(I129*H129,2)</f>
        <v>0</v>
      </c>
      <c r="BL129" s="17" t="s">
        <v>184</v>
      </c>
      <c r="BM129" s="147" t="s">
        <v>85</v>
      </c>
    </row>
    <row r="130" spans="2:65" s="1" customFormat="1" ht="16.5" customHeight="1">
      <c r="B130" s="32"/>
      <c r="C130" s="136" t="s">
        <v>85</v>
      </c>
      <c r="D130" s="136" t="s">
        <v>180</v>
      </c>
      <c r="E130" s="137" t="s">
        <v>1135</v>
      </c>
      <c r="F130" s="138" t="s">
        <v>1136</v>
      </c>
      <c r="G130" s="139" t="s">
        <v>1134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41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83</v>
      </c>
      <c r="BK130" s="148">
        <f t="shared" si="9"/>
        <v>0</v>
      </c>
      <c r="BL130" s="17" t="s">
        <v>184</v>
      </c>
      <c r="BM130" s="147" t="s">
        <v>184</v>
      </c>
    </row>
    <row r="131" spans="2:65" s="1" customFormat="1" ht="16.5" customHeight="1">
      <c r="B131" s="32"/>
      <c r="C131" s="136" t="s">
        <v>96</v>
      </c>
      <c r="D131" s="136" t="s">
        <v>180</v>
      </c>
      <c r="E131" s="137" t="s">
        <v>1137</v>
      </c>
      <c r="F131" s="138" t="s">
        <v>1138</v>
      </c>
      <c r="G131" s="139" t="s">
        <v>1134</v>
      </c>
      <c r="H131" s="140">
        <v>1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83</v>
      </c>
      <c r="BK131" s="148">
        <f t="shared" si="9"/>
        <v>0</v>
      </c>
      <c r="BL131" s="17" t="s">
        <v>184</v>
      </c>
      <c r="BM131" s="147" t="s">
        <v>199</v>
      </c>
    </row>
    <row r="132" spans="2:65" s="1" customFormat="1" ht="24.2" customHeight="1">
      <c r="B132" s="32"/>
      <c r="C132" s="136" t="s">
        <v>184</v>
      </c>
      <c r="D132" s="136" t="s">
        <v>180</v>
      </c>
      <c r="E132" s="137" t="s">
        <v>1139</v>
      </c>
      <c r="F132" s="138" t="s">
        <v>1140</v>
      </c>
      <c r="G132" s="139" t="s">
        <v>1134</v>
      </c>
      <c r="H132" s="140">
        <v>1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231</v>
      </c>
    </row>
    <row r="133" spans="2:65" s="1" customFormat="1" ht="16.5" customHeight="1">
      <c r="B133" s="32"/>
      <c r="C133" s="136" t="s">
        <v>201</v>
      </c>
      <c r="D133" s="136" t="s">
        <v>180</v>
      </c>
      <c r="E133" s="137" t="s">
        <v>1141</v>
      </c>
      <c r="F133" s="138" t="s">
        <v>1142</v>
      </c>
      <c r="G133" s="139" t="s">
        <v>1134</v>
      </c>
      <c r="H133" s="140">
        <v>1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240</v>
      </c>
    </row>
    <row r="134" spans="2:65" s="1" customFormat="1" ht="16.5" customHeight="1">
      <c r="B134" s="32"/>
      <c r="C134" s="136" t="s">
        <v>199</v>
      </c>
      <c r="D134" s="136" t="s">
        <v>180</v>
      </c>
      <c r="E134" s="137" t="s">
        <v>1143</v>
      </c>
      <c r="F134" s="138" t="s">
        <v>1101</v>
      </c>
      <c r="G134" s="139" t="s">
        <v>934</v>
      </c>
      <c r="H134" s="190"/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8</v>
      </c>
    </row>
    <row r="135" spans="2:65" s="1" customFormat="1" ht="16.5" customHeight="1">
      <c r="B135" s="32"/>
      <c r="C135" s="136" t="s">
        <v>226</v>
      </c>
      <c r="D135" s="136" t="s">
        <v>180</v>
      </c>
      <c r="E135" s="137" t="s">
        <v>1144</v>
      </c>
      <c r="F135" s="138" t="s">
        <v>1145</v>
      </c>
      <c r="G135" s="139" t="s">
        <v>1134</v>
      </c>
      <c r="H135" s="140">
        <v>1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265</v>
      </c>
    </row>
    <row r="136" spans="2:65" s="1" customFormat="1" ht="16.5" customHeight="1">
      <c r="B136" s="32"/>
      <c r="C136" s="136" t="s">
        <v>231</v>
      </c>
      <c r="D136" s="136" t="s">
        <v>180</v>
      </c>
      <c r="E136" s="137" t="s">
        <v>1146</v>
      </c>
      <c r="F136" s="138" t="s">
        <v>1147</v>
      </c>
      <c r="G136" s="139" t="s">
        <v>1134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274</v>
      </c>
    </row>
    <row r="137" spans="2:65" s="1" customFormat="1" ht="16.5" customHeight="1">
      <c r="B137" s="32"/>
      <c r="C137" s="136" t="s">
        <v>236</v>
      </c>
      <c r="D137" s="136" t="s">
        <v>180</v>
      </c>
      <c r="E137" s="137" t="s">
        <v>1148</v>
      </c>
      <c r="F137" s="138" t="s">
        <v>1149</v>
      </c>
      <c r="G137" s="139" t="s">
        <v>1134</v>
      </c>
      <c r="H137" s="140">
        <v>1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283</v>
      </c>
    </row>
    <row r="138" spans="2:65" s="11" customFormat="1" ht="25.9" customHeight="1">
      <c r="B138" s="124"/>
      <c r="D138" s="125" t="s">
        <v>75</v>
      </c>
      <c r="E138" s="126" t="s">
        <v>1028</v>
      </c>
      <c r="F138" s="126" t="s">
        <v>1150</v>
      </c>
      <c r="I138" s="127"/>
      <c r="J138" s="128">
        <f>BK138</f>
        <v>0</v>
      </c>
      <c r="L138" s="124"/>
      <c r="M138" s="129"/>
      <c r="P138" s="130">
        <f>P139</f>
        <v>0</v>
      </c>
      <c r="R138" s="130">
        <f>R139</f>
        <v>0</v>
      </c>
      <c r="T138" s="131">
        <f>T139</f>
        <v>0</v>
      </c>
      <c r="AR138" s="125" t="s">
        <v>83</v>
      </c>
      <c r="AT138" s="132" t="s">
        <v>75</v>
      </c>
      <c r="AU138" s="132" t="s">
        <v>76</v>
      </c>
      <c r="AY138" s="125" t="s">
        <v>178</v>
      </c>
      <c r="BK138" s="133">
        <f>BK139</f>
        <v>0</v>
      </c>
    </row>
    <row r="139" spans="2:65" s="1" customFormat="1" ht="24.2" customHeight="1">
      <c r="B139" s="32"/>
      <c r="C139" s="136" t="s">
        <v>240</v>
      </c>
      <c r="D139" s="136" t="s">
        <v>180</v>
      </c>
      <c r="E139" s="137" t="s">
        <v>1151</v>
      </c>
      <c r="F139" s="138" t="s">
        <v>1152</v>
      </c>
      <c r="G139" s="139" t="s">
        <v>1134</v>
      </c>
      <c r="H139" s="140">
        <v>1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83</v>
      </c>
      <c r="BK139" s="148">
        <f>ROUND(I139*H139,2)</f>
        <v>0</v>
      </c>
      <c r="BL139" s="17" t="s">
        <v>184</v>
      </c>
      <c r="BM139" s="147" t="s">
        <v>294</v>
      </c>
    </row>
    <row r="140" spans="2:65" s="11" customFormat="1" ht="25.9" customHeight="1">
      <c r="B140" s="124"/>
      <c r="D140" s="125" t="s">
        <v>75</v>
      </c>
      <c r="E140" s="126" t="s">
        <v>1048</v>
      </c>
      <c r="F140" s="126" t="s">
        <v>1153</v>
      </c>
      <c r="I140" s="127"/>
      <c r="J140" s="128">
        <f>BK140</f>
        <v>0</v>
      </c>
      <c r="L140" s="124"/>
      <c r="M140" s="129"/>
      <c r="P140" s="130">
        <f>P141</f>
        <v>0</v>
      </c>
      <c r="R140" s="130">
        <f>R141</f>
        <v>0</v>
      </c>
      <c r="T140" s="131">
        <f>T141</f>
        <v>0</v>
      </c>
      <c r="AR140" s="125" t="s">
        <v>83</v>
      </c>
      <c r="AT140" s="132" t="s">
        <v>75</v>
      </c>
      <c r="AU140" s="132" t="s">
        <v>76</v>
      </c>
      <c r="AY140" s="125" t="s">
        <v>178</v>
      </c>
      <c r="BK140" s="133">
        <f>BK141</f>
        <v>0</v>
      </c>
    </row>
    <row r="141" spans="2:65" s="1" customFormat="1" ht="16.5" customHeight="1">
      <c r="B141" s="32"/>
      <c r="C141" s="136" t="s">
        <v>244</v>
      </c>
      <c r="D141" s="136" t="s">
        <v>180</v>
      </c>
      <c r="E141" s="137" t="s">
        <v>1154</v>
      </c>
      <c r="F141" s="138" t="s">
        <v>1155</v>
      </c>
      <c r="G141" s="139" t="s">
        <v>1052</v>
      </c>
      <c r="H141" s="140">
        <v>1</v>
      </c>
      <c r="I141" s="141"/>
      <c r="J141" s="142">
        <f>ROUND(I141*H141,2)</f>
        <v>0</v>
      </c>
      <c r="K141" s="138" t="s">
        <v>1</v>
      </c>
      <c r="L141" s="32"/>
      <c r="M141" s="194" t="s">
        <v>1</v>
      </c>
      <c r="N141" s="195" t="s">
        <v>41</v>
      </c>
      <c r="O141" s="19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83</v>
      </c>
      <c r="BK141" s="148">
        <f>ROUND(I141*H141,2)</f>
        <v>0</v>
      </c>
      <c r="BL141" s="17" t="s">
        <v>184</v>
      </c>
      <c r="BM141" s="147" t="s">
        <v>412</v>
      </c>
    </row>
    <row r="142" spans="2:65" s="1" customFormat="1" ht="6.95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</sheetData>
  <sheetProtection algorithmName="SHA-512" hashValue="DJsnLP7krCrAH9k//OFRoezqASfPRAR2276EMMyuLs413v28RMIJaKuzisvbAxQaGsAfaeOxqSv0J4kdrf7Edw==" saltValue="k9z8bWCYrJTCmwmoVjEUoJptHEW03C0YtLtVlJW2H9hqOiQLycSEFHR8srVHglkMSV5sNheJznVPG861CueGYQ==" spinCount="100000" sheet="1" objects="1" scenarios="1" formatColumns="0" formatRows="0" autoFilter="0"/>
  <autoFilter ref="C126:K141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139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1156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ROUND((SUM(BE122:BE157)),  2)</f>
        <v>0</v>
      </c>
      <c r="I35" s="96">
        <v>0.21</v>
      </c>
      <c r="J35" s="86">
        <f>ROUND(((SUM(BE122:BE157))*I35),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ROUND((SUM(BF122:BF157)),  2)</f>
        <v>0</v>
      </c>
      <c r="I36" s="96">
        <v>0.12</v>
      </c>
      <c r="J36" s="86">
        <f>ROUND(((SUM(BF122:BF157))*I36),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ROUND((SUM(BG122:BG157)),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ROUND((SUM(BH122:BH157)),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ROUND((SUM(BI122:BI157)),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139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701_C - Stínění - 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J122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153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1157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163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51" t="str">
        <f>E7</f>
        <v>Nemocnice Varnsdorf - administrativní budova</v>
      </c>
      <c r="F110" s="252"/>
      <c r="G110" s="252"/>
      <c r="H110" s="252"/>
      <c r="L110" s="32"/>
    </row>
    <row r="111" spans="2:47" ht="12" customHeight="1">
      <c r="B111" s="20"/>
      <c r="C111" s="27" t="s">
        <v>138</v>
      </c>
      <c r="L111" s="20"/>
    </row>
    <row r="112" spans="2:47" s="1" customFormat="1" ht="16.5" customHeight="1">
      <c r="B112" s="32"/>
      <c r="E112" s="251" t="s">
        <v>139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140</v>
      </c>
      <c r="L113" s="32"/>
    </row>
    <row r="114" spans="2:65" s="1" customFormat="1" ht="16.5" customHeight="1">
      <c r="B114" s="32"/>
      <c r="E114" s="213" t="str">
        <f>E11</f>
        <v>SO 701_C - Stínění - uplatnitelné náklady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Varnsdorf</v>
      </c>
      <c r="I116" s="27" t="s">
        <v>22</v>
      </c>
      <c r="J116" s="52" t="str">
        <f>IF(J14="","",J14)</f>
        <v>2. 9. 2024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>Nemocnice Varnsdorf</v>
      </c>
      <c r="I118" s="27" t="s">
        <v>30</v>
      </c>
      <c r="J118" s="30" t="str">
        <f>E23</f>
        <v>ForWood - Ing. Václav Jára</v>
      </c>
      <c r="L118" s="32"/>
    </row>
    <row r="119" spans="2:65" s="1" customFormat="1" ht="15.2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Bc. Zuzana Kosáková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164</v>
      </c>
      <c r="D121" s="118" t="s">
        <v>61</v>
      </c>
      <c r="E121" s="118" t="s">
        <v>57</v>
      </c>
      <c r="F121" s="118" t="s">
        <v>58</v>
      </c>
      <c r="G121" s="118" t="s">
        <v>165</v>
      </c>
      <c r="H121" s="118" t="s">
        <v>166</v>
      </c>
      <c r="I121" s="118" t="s">
        <v>167</v>
      </c>
      <c r="J121" s="118" t="s">
        <v>144</v>
      </c>
      <c r="K121" s="119" t="s">
        <v>168</v>
      </c>
      <c r="L121" s="116"/>
      <c r="M121" s="59" t="s">
        <v>1</v>
      </c>
      <c r="N121" s="60" t="s">
        <v>40</v>
      </c>
      <c r="O121" s="60" t="s">
        <v>169</v>
      </c>
      <c r="P121" s="60" t="s">
        <v>170</v>
      </c>
      <c r="Q121" s="60" t="s">
        <v>171</v>
      </c>
      <c r="R121" s="60" t="s">
        <v>172</v>
      </c>
      <c r="S121" s="60" t="s">
        <v>173</v>
      </c>
      <c r="T121" s="61" t="s">
        <v>174</v>
      </c>
    </row>
    <row r="122" spans="2:65" s="1" customFormat="1" ht="22.9" customHeight="1">
      <c r="B122" s="32"/>
      <c r="C122" s="64" t="s">
        <v>175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0.11369299999999999</v>
      </c>
      <c r="S122" s="53"/>
      <c r="T122" s="122">
        <f>T123</f>
        <v>0</v>
      </c>
      <c r="AT122" s="17" t="s">
        <v>75</v>
      </c>
      <c r="AU122" s="17" t="s">
        <v>146</v>
      </c>
      <c r="BK122" s="123">
        <f>BK123</f>
        <v>0</v>
      </c>
    </row>
    <row r="123" spans="2:65" s="11" customFormat="1" ht="25.9" customHeight="1">
      <c r="B123" s="124"/>
      <c r="D123" s="125" t="s">
        <v>75</v>
      </c>
      <c r="E123" s="126" t="s">
        <v>554</v>
      </c>
      <c r="F123" s="126" t="s">
        <v>555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0.11369299999999999</v>
      </c>
      <c r="T123" s="131">
        <f>T124</f>
        <v>0</v>
      </c>
      <c r="AR123" s="125" t="s">
        <v>85</v>
      </c>
      <c r="AT123" s="132" t="s">
        <v>75</v>
      </c>
      <c r="AU123" s="132" t="s">
        <v>76</v>
      </c>
      <c r="AY123" s="125" t="s">
        <v>178</v>
      </c>
      <c r="BK123" s="133">
        <f>BK124</f>
        <v>0</v>
      </c>
    </row>
    <row r="124" spans="2:65" s="11" customFormat="1" ht="22.9" customHeight="1">
      <c r="B124" s="124"/>
      <c r="D124" s="125" t="s">
        <v>75</v>
      </c>
      <c r="E124" s="134" t="s">
        <v>1158</v>
      </c>
      <c r="F124" s="134" t="s">
        <v>1159</v>
      </c>
      <c r="I124" s="127"/>
      <c r="J124" s="135">
        <f>BK124</f>
        <v>0</v>
      </c>
      <c r="L124" s="124"/>
      <c r="M124" s="129"/>
      <c r="P124" s="130">
        <f>SUM(P125:P157)</f>
        <v>0</v>
      </c>
      <c r="R124" s="130">
        <f>SUM(R125:R157)</f>
        <v>0.11369299999999999</v>
      </c>
      <c r="T124" s="131">
        <f>SUM(T125:T157)</f>
        <v>0</v>
      </c>
      <c r="AR124" s="125" t="s">
        <v>85</v>
      </c>
      <c r="AT124" s="132" t="s">
        <v>75</v>
      </c>
      <c r="AU124" s="132" t="s">
        <v>83</v>
      </c>
      <c r="AY124" s="125" t="s">
        <v>178</v>
      </c>
      <c r="BK124" s="133">
        <f>SUM(BK125:BK157)</f>
        <v>0</v>
      </c>
    </row>
    <row r="125" spans="2:65" s="1" customFormat="1" ht="37.9" customHeight="1">
      <c r="B125" s="32"/>
      <c r="C125" s="136" t="s">
        <v>83</v>
      </c>
      <c r="D125" s="136" t="s">
        <v>180</v>
      </c>
      <c r="E125" s="137" t="s">
        <v>1160</v>
      </c>
      <c r="F125" s="138" t="s">
        <v>1161</v>
      </c>
      <c r="G125" s="139" t="s">
        <v>420</v>
      </c>
      <c r="H125" s="140">
        <v>16</v>
      </c>
      <c r="I125" s="141"/>
      <c r="J125" s="142">
        <f>ROUND(I125*H125,2)</f>
        <v>0</v>
      </c>
      <c r="K125" s="138" t="s">
        <v>194</v>
      </c>
      <c r="L125" s="32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274</v>
      </c>
      <c r="AT125" s="147" t="s">
        <v>180</v>
      </c>
      <c r="AU125" s="147" t="s">
        <v>85</v>
      </c>
      <c r="AY125" s="17" t="s">
        <v>178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83</v>
      </c>
      <c r="BK125" s="148">
        <f>ROUND(I125*H125,2)</f>
        <v>0</v>
      </c>
      <c r="BL125" s="17" t="s">
        <v>274</v>
      </c>
      <c r="BM125" s="147" t="s">
        <v>1162</v>
      </c>
    </row>
    <row r="126" spans="2:65" s="12" customFormat="1" ht="11.25">
      <c r="B126" s="149"/>
      <c r="D126" s="150" t="s">
        <v>186</v>
      </c>
      <c r="E126" s="151" t="s">
        <v>1</v>
      </c>
      <c r="F126" s="152" t="s">
        <v>1163</v>
      </c>
      <c r="H126" s="153">
        <v>10</v>
      </c>
      <c r="I126" s="154"/>
      <c r="L126" s="149"/>
      <c r="M126" s="155"/>
      <c r="T126" s="156"/>
      <c r="AT126" s="151" t="s">
        <v>186</v>
      </c>
      <c r="AU126" s="151" t="s">
        <v>85</v>
      </c>
      <c r="AV126" s="12" t="s">
        <v>85</v>
      </c>
      <c r="AW126" s="12" t="s">
        <v>32</v>
      </c>
      <c r="AX126" s="12" t="s">
        <v>76</v>
      </c>
      <c r="AY126" s="151" t="s">
        <v>178</v>
      </c>
    </row>
    <row r="127" spans="2:65" s="12" customFormat="1" ht="11.25">
      <c r="B127" s="149"/>
      <c r="D127" s="150" t="s">
        <v>186</v>
      </c>
      <c r="E127" s="151" t="s">
        <v>1</v>
      </c>
      <c r="F127" s="152" t="s">
        <v>1164</v>
      </c>
      <c r="H127" s="153">
        <v>1</v>
      </c>
      <c r="I127" s="154"/>
      <c r="L127" s="149"/>
      <c r="M127" s="155"/>
      <c r="T127" s="156"/>
      <c r="AT127" s="151" t="s">
        <v>186</v>
      </c>
      <c r="AU127" s="151" t="s">
        <v>85</v>
      </c>
      <c r="AV127" s="12" t="s">
        <v>85</v>
      </c>
      <c r="AW127" s="12" t="s">
        <v>32</v>
      </c>
      <c r="AX127" s="12" t="s">
        <v>76</v>
      </c>
      <c r="AY127" s="151" t="s">
        <v>178</v>
      </c>
    </row>
    <row r="128" spans="2:65" s="12" customFormat="1" ht="11.25">
      <c r="B128" s="149"/>
      <c r="D128" s="150" t="s">
        <v>186</v>
      </c>
      <c r="E128" s="151" t="s">
        <v>1</v>
      </c>
      <c r="F128" s="152" t="s">
        <v>1165</v>
      </c>
      <c r="H128" s="153">
        <v>2</v>
      </c>
      <c r="I128" s="154"/>
      <c r="L128" s="149"/>
      <c r="M128" s="155"/>
      <c r="T128" s="156"/>
      <c r="AT128" s="151" t="s">
        <v>186</v>
      </c>
      <c r="AU128" s="151" t="s">
        <v>85</v>
      </c>
      <c r="AV128" s="12" t="s">
        <v>85</v>
      </c>
      <c r="AW128" s="12" t="s">
        <v>32</v>
      </c>
      <c r="AX128" s="12" t="s">
        <v>76</v>
      </c>
      <c r="AY128" s="151" t="s">
        <v>178</v>
      </c>
    </row>
    <row r="129" spans="2:65" s="12" customFormat="1" ht="11.25">
      <c r="B129" s="149"/>
      <c r="D129" s="150" t="s">
        <v>186</v>
      </c>
      <c r="E129" s="151" t="s">
        <v>1</v>
      </c>
      <c r="F129" s="152" t="s">
        <v>1166</v>
      </c>
      <c r="H129" s="153">
        <v>3</v>
      </c>
      <c r="I129" s="154"/>
      <c r="L129" s="149"/>
      <c r="M129" s="155"/>
      <c r="T129" s="156"/>
      <c r="AT129" s="151" t="s">
        <v>186</v>
      </c>
      <c r="AU129" s="151" t="s">
        <v>85</v>
      </c>
      <c r="AV129" s="12" t="s">
        <v>85</v>
      </c>
      <c r="AW129" s="12" t="s">
        <v>32</v>
      </c>
      <c r="AX129" s="12" t="s">
        <v>76</v>
      </c>
      <c r="AY129" s="151" t="s">
        <v>178</v>
      </c>
    </row>
    <row r="130" spans="2:65" s="14" customFormat="1" ht="11.25">
      <c r="B130" s="164"/>
      <c r="D130" s="150" t="s">
        <v>186</v>
      </c>
      <c r="E130" s="165" t="s">
        <v>1</v>
      </c>
      <c r="F130" s="166" t="s">
        <v>217</v>
      </c>
      <c r="H130" s="167">
        <v>16</v>
      </c>
      <c r="I130" s="168"/>
      <c r="L130" s="164"/>
      <c r="M130" s="169"/>
      <c r="T130" s="170"/>
      <c r="AT130" s="165" t="s">
        <v>186</v>
      </c>
      <c r="AU130" s="165" t="s">
        <v>85</v>
      </c>
      <c r="AV130" s="14" t="s">
        <v>184</v>
      </c>
      <c r="AW130" s="14" t="s">
        <v>32</v>
      </c>
      <c r="AX130" s="14" t="s">
        <v>83</v>
      </c>
      <c r="AY130" s="165" t="s">
        <v>178</v>
      </c>
    </row>
    <row r="131" spans="2:65" s="1" customFormat="1" ht="24.2" customHeight="1">
      <c r="B131" s="32"/>
      <c r="C131" s="177" t="s">
        <v>85</v>
      </c>
      <c r="D131" s="177" t="s">
        <v>232</v>
      </c>
      <c r="E131" s="178" t="s">
        <v>1167</v>
      </c>
      <c r="F131" s="179" t="s">
        <v>1168</v>
      </c>
      <c r="G131" s="180" t="s">
        <v>204</v>
      </c>
      <c r="H131" s="181">
        <v>47.168999999999997</v>
      </c>
      <c r="I131" s="182"/>
      <c r="J131" s="183">
        <f>ROUND(I131*H131,2)</f>
        <v>0</v>
      </c>
      <c r="K131" s="179" t="s">
        <v>194</v>
      </c>
      <c r="L131" s="184"/>
      <c r="M131" s="185" t="s">
        <v>1</v>
      </c>
      <c r="N131" s="186" t="s">
        <v>41</v>
      </c>
      <c r="P131" s="145">
        <f>O131*H131</f>
        <v>0</v>
      </c>
      <c r="Q131" s="145">
        <v>1E-3</v>
      </c>
      <c r="R131" s="145">
        <f>Q131*H131</f>
        <v>4.7168999999999996E-2</v>
      </c>
      <c r="S131" s="145">
        <v>0</v>
      </c>
      <c r="T131" s="146">
        <f>S131*H131</f>
        <v>0</v>
      </c>
      <c r="AR131" s="147" t="s">
        <v>377</v>
      </c>
      <c r="AT131" s="147" t="s">
        <v>232</v>
      </c>
      <c r="AU131" s="147" t="s">
        <v>85</v>
      </c>
      <c r="AY131" s="17" t="s">
        <v>178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83</v>
      </c>
      <c r="BK131" s="148">
        <f>ROUND(I131*H131,2)</f>
        <v>0</v>
      </c>
      <c r="BL131" s="17" t="s">
        <v>274</v>
      </c>
      <c r="BM131" s="147" t="s">
        <v>1169</v>
      </c>
    </row>
    <row r="132" spans="2:65" s="12" customFormat="1" ht="11.25">
      <c r="B132" s="149"/>
      <c r="D132" s="150" t="s">
        <v>186</v>
      </c>
      <c r="E132" s="151" t="s">
        <v>1</v>
      </c>
      <c r="F132" s="152" t="s">
        <v>1170</v>
      </c>
      <c r="H132" s="153">
        <v>27.26</v>
      </c>
      <c r="I132" s="154"/>
      <c r="L132" s="149"/>
      <c r="M132" s="155"/>
      <c r="T132" s="156"/>
      <c r="AT132" s="151" t="s">
        <v>186</v>
      </c>
      <c r="AU132" s="151" t="s">
        <v>85</v>
      </c>
      <c r="AV132" s="12" t="s">
        <v>85</v>
      </c>
      <c r="AW132" s="12" t="s">
        <v>32</v>
      </c>
      <c r="AX132" s="12" t="s">
        <v>76</v>
      </c>
      <c r="AY132" s="151" t="s">
        <v>178</v>
      </c>
    </row>
    <row r="133" spans="2:65" s="12" customFormat="1" ht="11.25">
      <c r="B133" s="149"/>
      <c r="D133" s="150" t="s">
        <v>186</v>
      </c>
      <c r="E133" s="151" t="s">
        <v>1</v>
      </c>
      <c r="F133" s="152" t="s">
        <v>1171</v>
      </c>
      <c r="H133" s="153">
        <v>3.7440000000000002</v>
      </c>
      <c r="I133" s="154"/>
      <c r="L133" s="149"/>
      <c r="M133" s="155"/>
      <c r="T133" s="156"/>
      <c r="AT133" s="151" t="s">
        <v>186</v>
      </c>
      <c r="AU133" s="151" t="s">
        <v>85</v>
      </c>
      <c r="AV133" s="12" t="s">
        <v>85</v>
      </c>
      <c r="AW133" s="12" t="s">
        <v>32</v>
      </c>
      <c r="AX133" s="12" t="s">
        <v>76</v>
      </c>
      <c r="AY133" s="151" t="s">
        <v>178</v>
      </c>
    </row>
    <row r="134" spans="2:65" s="12" customFormat="1" ht="11.25">
      <c r="B134" s="149"/>
      <c r="D134" s="150" t="s">
        <v>186</v>
      </c>
      <c r="E134" s="151" t="s">
        <v>1</v>
      </c>
      <c r="F134" s="152" t="s">
        <v>1172</v>
      </c>
      <c r="H134" s="153">
        <v>3.92</v>
      </c>
      <c r="I134" s="154"/>
      <c r="L134" s="149"/>
      <c r="M134" s="155"/>
      <c r="T134" s="156"/>
      <c r="AT134" s="151" t="s">
        <v>186</v>
      </c>
      <c r="AU134" s="151" t="s">
        <v>85</v>
      </c>
      <c r="AV134" s="12" t="s">
        <v>85</v>
      </c>
      <c r="AW134" s="12" t="s">
        <v>32</v>
      </c>
      <c r="AX134" s="12" t="s">
        <v>76</v>
      </c>
      <c r="AY134" s="151" t="s">
        <v>178</v>
      </c>
    </row>
    <row r="135" spans="2:65" s="12" customFormat="1" ht="11.25">
      <c r="B135" s="149"/>
      <c r="D135" s="150" t="s">
        <v>186</v>
      </c>
      <c r="E135" s="151" t="s">
        <v>1</v>
      </c>
      <c r="F135" s="152" t="s">
        <v>1173</v>
      </c>
      <c r="H135" s="153">
        <v>12.244999999999999</v>
      </c>
      <c r="I135" s="154"/>
      <c r="L135" s="149"/>
      <c r="M135" s="155"/>
      <c r="T135" s="156"/>
      <c r="AT135" s="151" t="s">
        <v>186</v>
      </c>
      <c r="AU135" s="151" t="s">
        <v>85</v>
      </c>
      <c r="AV135" s="12" t="s">
        <v>85</v>
      </c>
      <c r="AW135" s="12" t="s">
        <v>32</v>
      </c>
      <c r="AX135" s="12" t="s">
        <v>76</v>
      </c>
      <c r="AY135" s="151" t="s">
        <v>178</v>
      </c>
    </row>
    <row r="136" spans="2:65" s="14" customFormat="1" ht="11.25">
      <c r="B136" s="164"/>
      <c r="D136" s="150" t="s">
        <v>186</v>
      </c>
      <c r="E136" s="165" t="s">
        <v>1</v>
      </c>
      <c r="F136" s="166" t="s">
        <v>217</v>
      </c>
      <c r="H136" s="167">
        <v>47.168999999999997</v>
      </c>
      <c r="I136" s="168"/>
      <c r="L136" s="164"/>
      <c r="M136" s="169"/>
      <c r="T136" s="170"/>
      <c r="AT136" s="165" t="s">
        <v>186</v>
      </c>
      <c r="AU136" s="165" t="s">
        <v>85</v>
      </c>
      <c r="AV136" s="14" t="s">
        <v>184</v>
      </c>
      <c r="AW136" s="14" t="s">
        <v>32</v>
      </c>
      <c r="AX136" s="14" t="s">
        <v>83</v>
      </c>
      <c r="AY136" s="165" t="s">
        <v>178</v>
      </c>
    </row>
    <row r="137" spans="2:65" s="1" customFormat="1" ht="33" customHeight="1">
      <c r="B137" s="32"/>
      <c r="C137" s="136" t="s">
        <v>96</v>
      </c>
      <c r="D137" s="136" t="s">
        <v>180</v>
      </c>
      <c r="E137" s="137" t="s">
        <v>1174</v>
      </c>
      <c r="F137" s="138" t="s">
        <v>1175</v>
      </c>
      <c r="G137" s="139" t="s">
        <v>420</v>
      </c>
      <c r="H137" s="140">
        <v>2</v>
      </c>
      <c r="I137" s="141"/>
      <c r="J137" s="142">
        <f>ROUND(I137*H137,2)</f>
        <v>0</v>
      </c>
      <c r="K137" s="138" t="s">
        <v>194</v>
      </c>
      <c r="L137" s="32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274</v>
      </c>
      <c r="AT137" s="147" t="s">
        <v>180</v>
      </c>
      <c r="AU137" s="147" t="s">
        <v>85</v>
      </c>
      <c r="AY137" s="17" t="s">
        <v>178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83</v>
      </c>
      <c r="BK137" s="148">
        <f>ROUND(I137*H137,2)</f>
        <v>0</v>
      </c>
      <c r="BL137" s="17" t="s">
        <v>274</v>
      </c>
      <c r="BM137" s="147" t="s">
        <v>1176</v>
      </c>
    </row>
    <row r="138" spans="2:65" s="12" customFormat="1" ht="11.25">
      <c r="B138" s="149"/>
      <c r="D138" s="150" t="s">
        <v>186</v>
      </c>
      <c r="E138" s="151" t="s">
        <v>1</v>
      </c>
      <c r="F138" s="152" t="s">
        <v>1177</v>
      </c>
      <c r="H138" s="153">
        <v>1</v>
      </c>
      <c r="I138" s="154"/>
      <c r="L138" s="149"/>
      <c r="M138" s="155"/>
      <c r="T138" s="156"/>
      <c r="AT138" s="151" t="s">
        <v>186</v>
      </c>
      <c r="AU138" s="151" t="s">
        <v>85</v>
      </c>
      <c r="AV138" s="12" t="s">
        <v>85</v>
      </c>
      <c r="AW138" s="12" t="s">
        <v>32</v>
      </c>
      <c r="AX138" s="12" t="s">
        <v>76</v>
      </c>
      <c r="AY138" s="151" t="s">
        <v>178</v>
      </c>
    </row>
    <row r="139" spans="2:65" s="12" customFormat="1" ht="11.25">
      <c r="B139" s="149"/>
      <c r="D139" s="150" t="s">
        <v>186</v>
      </c>
      <c r="E139" s="151" t="s">
        <v>1</v>
      </c>
      <c r="F139" s="152" t="s">
        <v>1178</v>
      </c>
      <c r="H139" s="153">
        <v>1</v>
      </c>
      <c r="I139" s="154"/>
      <c r="L139" s="149"/>
      <c r="M139" s="155"/>
      <c r="T139" s="156"/>
      <c r="AT139" s="151" t="s">
        <v>186</v>
      </c>
      <c r="AU139" s="151" t="s">
        <v>85</v>
      </c>
      <c r="AV139" s="12" t="s">
        <v>85</v>
      </c>
      <c r="AW139" s="12" t="s">
        <v>32</v>
      </c>
      <c r="AX139" s="12" t="s">
        <v>76</v>
      </c>
      <c r="AY139" s="151" t="s">
        <v>178</v>
      </c>
    </row>
    <row r="140" spans="2:65" s="14" customFormat="1" ht="11.25">
      <c r="B140" s="164"/>
      <c r="D140" s="150" t="s">
        <v>186</v>
      </c>
      <c r="E140" s="165" t="s">
        <v>1</v>
      </c>
      <c r="F140" s="166" t="s">
        <v>217</v>
      </c>
      <c r="H140" s="167">
        <v>2</v>
      </c>
      <c r="I140" s="168"/>
      <c r="L140" s="164"/>
      <c r="M140" s="169"/>
      <c r="T140" s="170"/>
      <c r="AT140" s="165" t="s">
        <v>186</v>
      </c>
      <c r="AU140" s="165" t="s">
        <v>85</v>
      </c>
      <c r="AV140" s="14" t="s">
        <v>184</v>
      </c>
      <c r="AW140" s="14" t="s">
        <v>32</v>
      </c>
      <c r="AX140" s="14" t="s">
        <v>83</v>
      </c>
      <c r="AY140" s="165" t="s">
        <v>178</v>
      </c>
    </row>
    <row r="141" spans="2:65" s="1" customFormat="1" ht="24.2" customHeight="1">
      <c r="B141" s="32"/>
      <c r="C141" s="177" t="s">
        <v>184</v>
      </c>
      <c r="D141" s="177" t="s">
        <v>232</v>
      </c>
      <c r="E141" s="178" t="s">
        <v>1179</v>
      </c>
      <c r="F141" s="179" t="s">
        <v>1180</v>
      </c>
      <c r="G141" s="180" t="s">
        <v>204</v>
      </c>
      <c r="H141" s="181">
        <v>31.614000000000001</v>
      </c>
      <c r="I141" s="182"/>
      <c r="J141" s="183">
        <f>ROUND(I141*H141,2)</f>
        <v>0</v>
      </c>
      <c r="K141" s="179" t="s">
        <v>194</v>
      </c>
      <c r="L141" s="184"/>
      <c r="M141" s="185" t="s">
        <v>1</v>
      </c>
      <c r="N141" s="186" t="s">
        <v>41</v>
      </c>
      <c r="P141" s="145">
        <f>O141*H141</f>
        <v>0</v>
      </c>
      <c r="Q141" s="145">
        <v>1E-3</v>
      </c>
      <c r="R141" s="145">
        <f>Q141*H141</f>
        <v>3.1614000000000003E-2</v>
      </c>
      <c r="S141" s="145">
        <v>0</v>
      </c>
      <c r="T141" s="146">
        <f>S141*H141</f>
        <v>0</v>
      </c>
      <c r="AR141" s="147" t="s">
        <v>377</v>
      </c>
      <c r="AT141" s="147" t="s">
        <v>232</v>
      </c>
      <c r="AU141" s="147" t="s">
        <v>85</v>
      </c>
      <c r="AY141" s="17" t="s">
        <v>178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83</v>
      </c>
      <c r="BK141" s="148">
        <f>ROUND(I141*H141,2)</f>
        <v>0</v>
      </c>
      <c r="BL141" s="17" t="s">
        <v>274</v>
      </c>
      <c r="BM141" s="147" t="s">
        <v>1181</v>
      </c>
    </row>
    <row r="142" spans="2:65" s="12" customFormat="1" ht="11.25">
      <c r="B142" s="149"/>
      <c r="D142" s="150" t="s">
        <v>186</v>
      </c>
      <c r="E142" s="151" t="s">
        <v>1</v>
      </c>
      <c r="F142" s="152" t="s">
        <v>1182</v>
      </c>
      <c r="H142" s="153">
        <v>15.913</v>
      </c>
      <c r="I142" s="154"/>
      <c r="L142" s="149"/>
      <c r="M142" s="155"/>
      <c r="T142" s="156"/>
      <c r="AT142" s="151" t="s">
        <v>186</v>
      </c>
      <c r="AU142" s="151" t="s">
        <v>85</v>
      </c>
      <c r="AV142" s="12" t="s">
        <v>85</v>
      </c>
      <c r="AW142" s="12" t="s">
        <v>32</v>
      </c>
      <c r="AX142" s="12" t="s">
        <v>76</v>
      </c>
      <c r="AY142" s="151" t="s">
        <v>178</v>
      </c>
    </row>
    <row r="143" spans="2:65" s="12" customFormat="1" ht="11.25">
      <c r="B143" s="149"/>
      <c r="D143" s="150" t="s">
        <v>186</v>
      </c>
      <c r="E143" s="151" t="s">
        <v>1</v>
      </c>
      <c r="F143" s="152" t="s">
        <v>1183</v>
      </c>
      <c r="H143" s="153">
        <v>15.701000000000001</v>
      </c>
      <c r="I143" s="154"/>
      <c r="L143" s="149"/>
      <c r="M143" s="155"/>
      <c r="T143" s="156"/>
      <c r="AT143" s="151" t="s">
        <v>186</v>
      </c>
      <c r="AU143" s="151" t="s">
        <v>85</v>
      </c>
      <c r="AV143" s="12" t="s">
        <v>85</v>
      </c>
      <c r="AW143" s="12" t="s">
        <v>32</v>
      </c>
      <c r="AX143" s="12" t="s">
        <v>76</v>
      </c>
      <c r="AY143" s="151" t="s">
        <v>178</v>
      </c>
    </row>
    <row r="144" spans="2:65" s="14" customFormat="1" ht="11.25">
      <c r="B144" s="164"/>
      <c r="D144" s="150" t="s">
        <v>186</v>
      </c>
      <c r="E144" s="165" t="s">
        <v>1</v>
      </c>
      <c r="F144" s="166" t="s">
        <v>217</v>
      </c>
      <c r="H144" s="167">
        <v>31.614000000000001</v>
      </c>
      <c r="I144" s="168"/>
      <c r="L144" s="164"/>
      <c r="M144" s="169"/>
      <c r="T144" s="170"/>
      <c r="AT144" s="165" t="s">
        <v>186</v>
      </c>
      <c r="AU144" s="165" t="s">
        <v>85</v>
      </c>
      <c r="AV144" s="14" t="s">
        <v>184</v>
      </c>
      <c r="AW144" s="14" t="s">
        <v>32</v>
      </c>
      <c r="AX144" s="14" t="s">
        <v>83</v>
      </c>
      <c r="AY144" s="165" t="s">
        <v>178</v>
      </c>
    </row>
    <row r="145" spans="2:65" s="1" customFormat="1" ht="21.75" customHeight="1">
      <c r="B145" s="32"/>
      <c r="C145" s="136" t="s">
        <v>201</v>
      </c>
      <c r="D145" s="136" t="s">
        <v>180</v>
      </c>
      <c r="E145" s="137" t="s">
        <v>1184</v>
      </c>
      <c r="F145" s="138" t="s">
        <v>1185</v>
      </c>
      <c r="G145" s="139" t="s">
        <v>420</v>
      </c>
      <c r="H145" s="140">
        <v>16</v>
      </c>
      <c r="I145" s="141"/>
      <c r="J145" s="142">
        <f>ROUND(I145*H145,2)</f>
        <v>0</v>
      </c>
      <c r="K145" s="138" t="s">
        <v>194</v>
      </c>
      <c r="L145" s="32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274</v>
      </c>
      <c r="AT145" s="147" t="s">
        <v>180</v>
      </c>
      <c r="AU145" s="147" t="s">
        <v>85</v>
      </c>
      <c r="AY145" s="17" t="s">
        <v>178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83</v>
      </c>
      <c r="BK145" s="148">
        <f>ROUND(I145*H145,2)</f>
        <v>0</v>
      </c>
      <c r="BL145" s="17" t="s">
        <v>274</v>
      </c>
      <c r="BM145" s="147" t="s">
        <v>1186</v>
      </c>
    </row>
    <row r="146" spans="2:65" s="1" customFormat="1" ht="33" customHeight="1">
      <c r="B146" s="32"/>
      <c r="C146" s="177" t="s">
        <v>199</v>
      </c>
      <c r="D146" s="177" t="s">
        <v>232</v>
      </c>
      <c r="E146" s="178" t="s">
        <v>1187</v>
      </c>
      <c r="F146" s="179" t="s">
        <v>1188</v>
      </c>
      <c r="G146" s="180" t="s">
        <v>291</v>
      </c>
      <c r="H146" s="181">
        <v>22.98</v>
      </c>
      <c r="I146" s="182"/>
      <c r="J146" s="183">
        <f>ROUND(I146*H146,2)</f>
        <v>0</v>
      </c>
      <c r="K146" s="179" t="s">
        <v>194</v>
      </c>
      <c r="L146" s="184"/>
      <c r="M146" s="185" t="s">
        <v>1</v>
      </c>
      <c r="N146" s="186" t="s">
        <v>41</v>
      </c>
      <c r="P146" s="145">
        <f>O146*H146</f>
        <v>0</v>
      </c>
      <c r="Q146" s="145">
        <v>1E-3</v>
      </c>
      <c r="R146" s="145">
        <f>Q146*H146</f>
        <v>2.298E-2</v>
      </c>
      <c r="S146" s="145">
        <v>0</v>
      </c>
      <c r="T146" s="146">
        <f>S146*H146</f>
        <v>0</v>
      </c>
      <c r="AR146" s="147" t="s">
        <v>377</v>
      </c>
      <c r="AT146" s="147" t="s">
        <v>232</v>
      </c>
      <c r="AU146" s="147" t="s">
        <v>85</v>
      </c>
      <c r="AY146" s="17" t="s">
        <v>178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83</v>
      </c>
      <c r="BK146" s="148">
        <f>ROUND(I146*H146,2)</f>
        <v>0</v>
      </c>
      <c r="BL146" s="17" t="s">
        <v>274</v>
      </c>
      <c r="BM146" s="147" t="s">
        <v>1189</v>
      </c>
    </row>
    <row r="147" spans="2:65" s="12" customFormat="1" ht="11.25">
      <c r="B147" s="149"/>
      <c r="D147" s="150" t="s">
        <v>186</v>
      </c>
      <c r="E147" s="151" t="s">
        <v>1</v>
      </c>
      <c r="F147" s="152" t="s">
        <v>1190</v>
      </c>
      <c r="H147" s="153">
        <v>14.5</v>
      </c>
      <c r="I147" s="154"/>
      <c r="L147" s="149"/>
      <c r="M147" s="155"/>
      <c r="T147" s="156"/>
      <c r="AT147" s="151" t="s">
        <v>186</v>
      </c>
      <c r="AU147" s="151" t="s">
        <v>85</v>
      </c>
      <c r="AV147" s="12" t="s">
        <v>85</v>
      </c>
      <c r="AW147" s="12" t="s">
        <v>32</v>
      </c>
      <c r="AX147" s="12" t="s">
        <v>76</v>
      </c>
      <c r="AY147" s="151" t="s">
        <v>178</v>
      </c>
    </row>
    <row r="148" spans="2:65" s="12" customFormat="1" ht="11.25">
      <c r="B148" s="149"/>
      <c r="D148" s="150" t="s">
        <v>186</v>
      </c>
      <c r="E148" s="151" t="s">
        <v>1</v>
      </c>
      <c r="F148" s="152" t="s">
        <v>1191</v>
      </c>
      <c r="H148" s="153">
        <v>1.33</v>
      </c>
      <c r="I148" s="154"/>
      <c r="L148" s="149"/>
      <c r="M148" s="155"/>
      <c r="T148" s="156"/>
      <c r="AT148" s="151" t="s">
        <v>186</v>
      </c>
      <c r="AU148" s="151" t="s">
        <v>85</v>
      </c>
      <c r="AV148" s="12" t="s">
        <v>85</v>
      </c>
      <c r="AW148" s="12" t="s">
        <v>32</v>
      </c>
      <c r="AX148" s="12" t="s">
        <v>76</v>
      </c>
      <c r="AY148" s="151" t="s">
        <v>178</v>
      </c>
    </row>
    <row r="149" spans="2:65" s="12" customFormat="1" ht="11.25">
      <c r="B149" s="149"/>
      <c r="D149" s="150" t="s">
        <v>186</v>
      </c>
      <c r="E149" s="151" t="s">
        <v>1</v>
      </c>
      <c r="F149" s="152" t="s">
        <v>1192</v>
      </c>
      <c r="H149" s="153">
        <v>2.8</v>
      </c>
      <c r="I149" s="154"/>
      <c r="L149" s="149"/>
      <c r="M149" s="155"/>
      <c r="T149" s="156"/>
      <c r="AT149" s="151" t="s">
        <v>186</v>
      </c>
      <c r="AU149" s="151" t="s">
        <v>85</v>
      </c>
      <c r="AV149" s="12" t="s">
        <v>85</v>
      </c>
      <c r="AW149" s="12" t="s">
        <v>32</v>
      </c>
      <c r="AX149" s="12" t="s">
        <v>76</v>
      </c>
      <c r="AY149" s="151" t="s">
        <v>178</v>
      </c>
    </row>
    <row r="150" spans="2:65" s="12" customFormat="1" ht="11.25">
      <c r="B150" s="149"/>
      <c r="D150" s="150" t="s">
        <v>186</v>
      </c>
      <c r="E150" s="151" t="s">
        <v>1</v>
      </c>
      <c r="F150" s="152" t="s">
        <v>1193</v>
      </c>
      <c r="H150" s="153">
        <v>4.3499999999999996</v>
      </c>
      <c r="I150" s="154"/>
      <c r="L150" s="149"/>
      <c r="M150" s="155"/>
      <c r="T150" s="156"/>
      <c r="AT150" s="151" t="s">
        <v>186</v>
      </c>
      <c r="AU150" s="151" t="s">
        <v>85</v>
      </c>
      <c r="AV150" s="12" t="s">
        <v>85</v>
      </c>
      <c r="AW150" s="12" t="s">
        <v>32</v>
      </c>
      <c r="AX150" s="12" t="s">
        <v>76</v>
      </c>
      <c r="AY150" s="151" t="s">
        <v>178</v>
      </c>
    </row>
    <row r="151" spans="2:65" s="14" customFormat="1" ht="11.25">
      <c r="B151" s="164"/>
      <c r="D151" s="150" t="s">
        <v>186</v>
      </c>
      <c r="E151" s="165" t="s">
        <v>1</v>
      </c>
      <c r="F151" s="166" t="s">
        <v>217</v>
      </c>
      <c r="H151" s="167">
        <v>22.979999999999997</v>
      </c>
      <c r="I151" s="168"/>
      <c r="L151" s="164"/>
      <c r="M151" s="169"/>
      <c r="T151" s="170"/>
      <c r="AT151" s="165" t="s">
        <v>186</v>
      </c>
      <c r="AU151" s="165" t="s">
        <v>85</v>
      </c>
      <c r="AV151" s="14" t="s">
        <v>184</v>
      </c>
      <c r="AW151" s="14" t="s">
        <v>32</v>
      </c>
      <c r="AX151" s="14" t="s">
        <v>83</v>
      </c>
      <c r="AY151" s="165" t="s">
        <v>178</v>
      </c>
    </row>
    <row r="152" spans="2:65" s="1" customFormat="1" ht="16.5" customHeight="1">
      <c r="B152" s="32"/>
      <c r="C152" s="136" t="s">
        <v>226</v>
      </c>
      <c r="D152" s="136" t="s">
        <v>180</v>
      </c>
      <c r="E152" s="137" t="s">
        <v>1194</v>
      </c>
      <c r="F152" s="138" t="s">
        <v>1195</v>
      </c>
      <c r="G152" s="139" t="s">
        <v>420</v>
      </c>
      <c r="H152" s="140">
        <v>2</v>
      </c>
      <c r="I152" s="141"/>
      <c r="J152" s="142">
        <f>ROUND(I152*H152,2)</f>
        <v>0</v>
      </c>
      <c r="K152" s="138" t="s">
        <v>194</v>
      </c>
      <c r="L152" s="32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274</v>
      </c>
      <c r="AT152" s="147" t="s">
        <v>180</v>
      </c>
      <c r="AU152" s="147" t="s">
        <v>85</v>
      </c>
      <c r="AY152" s="17" t="s">
        <v>178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83</v>
      </c>
      <c r="BK152" s="148">
        <f>ROUND(I152*H152,2)</f>
        <v>0</v>
      </c>
      <c r="BL152" s="17" t="s">
        <v>274</v>
      </c>
      <c r="BM152" s="147" t="s">
        <v>1196</v>
      </c>
    </row>
    <row r="153" spans="2:65" s="1" customFormat="1" ht="33" customHeight="1">
      <c r="B153" s="32"/>
      <c r="C153" s="177" t="s">
        <v>231</v>
      </c>
      <c r="D153" s="177" t="s">
        <v>232</v>
      </c>
      <c r="E153" s="178" t="s">
        <v>1197</v>
      </c>
      <c r="F153" s="179" t="s">
        <v>1198</v>
      </c>
      <c r="G153" s="180" t="s">
        <v>291</v>
      </c>
      <c r="H153" s="181">
        <v>11.93</v>
      </c>
      <c r="I153" s="182"/>
      <c r="J153" s="183">
        <f>ROUND(I153*H153,2)</f>
        <v>0</v>
      </c>
      <c r="K153" s="179" t="s">
        <v>194</v>
      </c>
      <c r="L153" s="184"/>
      <c r="M153" s="185" t="s">
        <v>1</v>
      </c>
      <c r="N153" s="186" t="s">
        <v>41</v>
      </c>
      <c r="P153" s="145">
        <f>O153*H153</f>
        <v>0</v>
      </c>
      <c r="Q153" s="145">
        <v>1E-3</v>
      </c>
      <c r="R153" s="145">
        <f>Q153*H153</f>
        <v>1.193E-2</v>
      </c>
      <c r="S153" s="145">
        <v>0</v>
      </c>
      <c r="T153" s="146">
        <f>S153*H153</f>
        <v>0</v>
      </c>
      <c r="AR153" s="147" t="s">
        <v>377</v>
      </c>
      <c r="AT153" s="147" t="s">
        <v>232</v>
      </c>
      <c r="AU153" s="147" t="s">
        <v>85</v>
      </c>
      <c r="AY153" s="17" t="s">
        <v>178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83</v>
      </c>
      <c r="BK153" s="148">
        <f>ROUND(I153*H153,2)</f>
        <v>0</v>
      </c>
      <c r="BL153" s="17" t="s">
        <v>274</v>
      </c>
      <c r="BM153" s="147" t="s">
        <v>1199</v>
      </c>
    </row>
    <row r="154" spans="2:65" s="12" customFormat="1" ht="11.25">
      <c r="B154" s="149"/>
      <c r="D154" s="150" t="s">
        <v>186</v>
      </c>
      <c r="E154" s="151" t="s">
        <v>1</v>
      </c>
      <c r="F154" s="152" t="s">
        <v>1200</v>
      </c>
      <c r="H154" s="153">
        <v>6.0049999999999999</v>
      </c>
      <c r="I154" s="154"/>
      <c r="L154" s="149"/>
      <c r="M154" s="155"/>
      <c r="T154" s="156"/>
      <c r="AT154" s="151" t="s">
        <v>186</v>
      </c>
      <c r="AU154" s="151" t="s">
        <v>85</v>
      </c>
      <c r="AV154" s="12" t="s">
        <v>85</v>
      </c>
      <c r="AW154" s="12" t="s">
        <v>32</v>
      </c>
      <c r="AX154" s="12" t="s">
        <v>76</v>
      </c>
      <c r="AY154" s="151" t="s">
        <v>178</v>
      </c>
    </row>
    <row r="155" spans="2:65" s="12" customFormat="1" ht="11.25">
      <c r="B155" s="149"/>
      <c r="D155" s="150" t="s">
        <v>186</v>
      </c>
      <c r="E155" s="151" t="s">
        <v>1</v>
      </c>
      <c r="F155" s="152" t="s">
        <v>1201</v>
      </c>
      <c r="H155" s="153">
        <v>5.9249999999999998</v>
      </c>
      <c r="I155" s="154"/>
      <c r="L155" s="149"/>
      <c r="M155" s="155"/>
      <c r="T155" s="156"/>
      <c r="AT155" s="151" t="s">
        <v>186</v>
      </c>
      <c r="AU155" s="151" t="s">
        <v>85</v>
      </c>
      <c r="AV155" s="12" t="s">
        <v>85</v>
      </c>
      <c r="AW155" s="12" t="s">
        <v>32</v>
      </c>
      <c r="AX155" s="12" t="s">
        <v>76</v>
      </c>
      <c r="AY155" s="151" t="s">
        <v>178</v>
      </c>
    </row>
    <row r="156" spans="2:65" s="14" customFormat="1" ht="11.25">
      <c r="B156" s="164"/>
      <c r="D156" s="150" t="s">
        <v>186</v>
      </c>
      <c r="E156" s="165" t="s">
        <v>1</v>
      </c>
      <c r="F156" s="166" t="s">
        <v>217</v>
      </c>
      <c r="H156" s="167">
        <v>11.93</v>
      </c>
      <c r="I156" s="168"/>
      <c r="L156" s="164"/>
      <c r="M156" s="169"/>
      <c r="T156" s="170"/>
      <c r="AT156" s="165" t="s">
        <v>186</v>
      </c>
      <c r="AU156" s="165" t="s">
        <v>85</v>
      </c>
      <c r="AV156" s="14" t="s">
        <v>184</v>
      </c>
      <c r="AW156" s="14" t="s">
        <v>32</v>
      </c>
      <c r="AX156" s="14" t="s">
        <v>83</v>
      </c>
      <c r="AY156" s="165" t="s">
        <v>178</v>
      </c>
    </row>
    <row r="157" spans="2:65" s="1" customFormat="1" ht="24.2" customHeight="1">
      <c r="B157" s="32"/>
      <c r="C157" s="136" t="s">
        <v>236</v>
      </c>
      <c r="D157" s="136" t="s">
        <v>180</v>
      </c>
      <c r="E157" s="137" t="s">
        <v>1202</v>
      </c>
      <c r="F157" s="138" t="s">
        <v>1203</v>
      </c>
      <c r="G157" s="139" t="s">
        <v>934</v>
      </c>
      <c r="H157" s="190"/>
      <c r="I157" s="141"/>
      <c r="J157" s="142">
        <f>ROUND(I157*H157,2)</f>
        <v>0</v>
      </c>
      <c r="K157" s="138" t="s">
        <v>194</v>
      </c>
      <c r="L157" s="32"/>
      <c r="M157" s="194" t="s">
        <v>1</v>
      </c>
      <c r="N157" s="195" t="s">
        <v>41</v>
      </c>
      <c r="O157" s="196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147" t="s">
        <v>274</v>
      </c>
      <c r="AT157" s="147" t="s">
        <v>180</v>
      </c>
      <c r="AU157" s="147" t="s">
        <v>85</v>
      </c>
      <c r="AY157" s="17" t="s">
        <v>178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83</v>
      </c>
      <c r="BK157" s="148">
        <f>ROUND(I157*H157,2)</f>
        <v>0</v>
      </c>
      <c r="BL157" s="17" t="s">
        <v>274</v>
      </c>
      <c r="BM157" s="147" t="s">
        <v>1204</v>
      </c>
    </row>
    <row r="158" spans="2:65" s="1" customFormat="1" ht="6.95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wIG6q0C+Fcx73xXKpUJw1seXHmqZbmpDJnMFmOFgPjzMVPpj+mbpmCDvezjUOLRUZiJTwozcBKCbHg4+gnpRhw==" saltValue="KJfRi4Gl4gngdpffWtkkcAOTGWKTP0WfROzNZ6NWZ0Z6S2mhSZS9Phga3Cbo1/kgbNCwOmru4uAP2A3+ig+6RQ==" spinCount="100000" sheet="1" objects="1" scenarios="1" formatColumns="0" formatRows="0" autoFilter="0"/>
  <autoFilter ref="C121:K157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30" customHeight="1">
      <c r="B11" s="32"/>
      <c r="E11" s="213" t="s">
        <v>1206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ROUND(J147,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ROUND((SUM(BE147:BE2088)),  2)</f>
        <v>0</v>
      </c>
      <c r="I35" s="96">
        <v>0.21</v>
      </c>
      <c r="J35" s="86">
        <f>ROUND(((SUM(BE147:BE2088))*I35),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ROUND((SUM(BF147:BF2088)),  2)</f>
        <v>0</v>
      </c>
      <c r="I36" s="96">
        <v>0.12</v>
      </c>
      <c r="J36" s="86">
        <f>ROUND(((SUM(BF147:BF2088))*I36),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ROUND((SUM(BG147:BG2088)),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ROUND((SUM(BH147:BH2088)),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ROUND((SUM(BI147:BI2088)),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30" customHeight="1">
      <c r="B89" s="32"/>
      <c r="E89" s="213" t="str">
        <f>E11</f>
        <v>SO 701_000 - Stavební část, vnitřní dispozice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J147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147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47" s="9" customFormat="1" ht="19.899999999999999" customHeight="1">
      <c r="B100" s="112"/>
      <c r="D100" s="113" t="s">
        <v>148</v>
      </c>
      <c r="E100" s="114"/>
      <c r="F100" s="114"/>
      <c r="G100" s="114"/>
      <c r="H100" s="114"/>
      <c r="I100" s="114"/>
      <c r="J100" s="115">
        <f>J149</f>
        <v>0</v>
      </c>
      <c r="L100" s="112"/>
    </row>
    <row r="101" spans="2:47" s="9" customFormat="1" ht="19.899999999999999" customHeight="1">
      <c r="B101" s="112"/>
      <c r="D101" s="113" t="s">
        <v>1207</v>
      </c>
      <c r="E101" s="114"/>
      <c r="F101" s="114"/>
      <c r="G101" s="114"/>
      <c r="H101" s="114"/>
      <c r="I101" s="114"/>
      <c r="J101" s="115">
        <f>J233</f>
        <v>0</v>
      </c>
      <c r="L101" s="112"/>
    </row>
    <row r="102" spans="2:47" s="9" customFormat="1" ht="19.899999999999999" customHeight="1">
      <c r="B102" s="112"/>
      <c r="D102" s="113" t="s">
        <v>1208</v>
      </c>
      <c r="E102" s="114"/>
      <c r="F102" s="114"/>
      <c r="G102" s="114"/>
      <c r="H102" s="114"/>
      <c r="I102" s="114"/>
      <c r="J102" s="115">
        <f>J375</f>
        <v>0</v>
      </c>
      <c r="L102" s="112"/>
    </row>
    <row r="103" spans="2:47" s="9" customFormat="1" ht="19.899999999999999" customHeight="1">
      <c r="B103" s="112"/>
      <c r="D103" s="113" t="s">
        <v>1209</v>
      </c>
      <c r="E103" s="114"/>
      <c r="F103" s="114"/>
      <c r="G103" s="114"/>
      <c r="H103" s="114"/>
      <c r="I103" s="114"/>
      <c r="J103" s="115">
        <f>J564</f>
        <v>0</v>
      </c>
      <c r="L103" s="112"/>
    </row>
    <row r="104" spans="2:47" s="9" customFormat="1" ht="19.899999999999999" customHeight="1">
      <c r="B104" s="112"/>
      <c r="D104" s="113" t="s">
        <v>1210</v>
      </c>
      <c r="E104" s="114"/>
      <c r="F104" s="114"/>
      <c r="G104" s="114"/>
      <c r="H104" s="114"/>
      <c r="I104" s="114"/>
      <c r="J104" s="115">
        <f>J606</f>
        <v>0</v>
      </c>
      <c r="L104" s="112"/>
    </row>
    <row r="105" spans="2:47" s="9" customFormat="1" ht="19.899999999999999" customHeight="1">
      <c r="B105" s="112"/>
      <c r="D105" s="113" t="s">
        <v>149</v>
      </c>
      <c r="E105" s="114"/>
      <c r="F105" s="114"/>
      <c r="G105" s="114"/>
      <c r="H105" s="114"/>
      <c r="I105" s="114"/>
      <c r="J105" s="115">
        <f>J635</f>
        <v>0</v>
      </c>
      <c r="L105" s="112"/>
    </row>
    <row r="106" spans="2:47" s="9" customFormat="1" ht="19.899999999999999" customHeight="1">
      <c r="B106" s="112"/>
      <c r="D106" s="113" t="s">
        <v>150</v>
      </c>
      <c r="E106" s="114"/>
      <c r="F106" s="114"/>
      <c r="G106" s="114"/>
      <c r="H106" s="114"/>
      <c r="I106" s="114"/>
      <c r="J106" s="115">
        <f>J734</f>
        <v>0</v>
      </c>
      <c r="L106" s="112"/>
    </row>
    <row r="107" spans="2:47" s="9" customFormat="1" ht="19.899999999999999" customHeight="1">
      <c r="B107" s="112"/>
      <c r="D107" s="113" t="s">
        <v>151</v>
      </c>
      <c r="E107" s="114"/>
      <c r="F107" s="114"/>
      <c r="G107" s="114"/>
      <c r="H107" s="114"/>
      <c r="I107" s="114"/>
      <c r="J107" s="115">
        <f>J1045</f>
        <v>0</v>
      </c>
      <c r="L107" s="112"/>
    </row>
    <row r="108" spans="2:47" s="9" customFormat="1" ht="19.899999999999999" customHeight="1">
      <c r="B108" s="112"/>
      <c r="D108" s="113" t="s">
        <v>152</v>
      </c>
      <c r="E108" s="114"/>
      <c r="F108" s="114"/>
      <c r="G108" s="114"/>
      <c r="H108" s="114"/>
      <c r="I108" s="114"/>
      <c r="J108" s="115">
        <f>J1066</f>
        <v>0</v>
      </c>
      <c r="L108" s="112"/>
    </row>
    <row r="109" spans="2:47" s="8" customFormat="1" ht="24.95" customHeight="1">
      <c r="B109" s="108"/>
      <c r="D109" s="109" t="s">
        <v>153</v>
      </c>
      <c r="E109" s="110"/>
      <c r="F109" s="110"/>
      <c r="G109" s="110"/>
      <c r="H109" s="110"/>
      <c r="I109" s="110"/>
      <c r="J109" s="111">
        <f>J1068</f>
        <v>0</v>
      </c>
      <c r="L109" s="108"/>
    </row>
    <row r="110" spans="2:47" s="9" customFormat="1" ht="19.899999999999999" customHeight="1">
      <c r="B110" s="112"/>
      <c r="D110" s="113" t="s">
        <v>154</v>
      </c>
      <c r="E110" s="114"/>
      <c r="F110" s="114"/>
      <c r="G110" s="114"/>
      <c r="H110" s="114"/>
      <c r="I110" s="114"/>
      <c r="J110" s="115">
        <f>J1069</f>
        <v>0</v>
      </c>
      <c r="L110" s="112"/>
    </row>
    <row r="111" spans="2:47" s="9" customFormat="1" ht="19.899999999999999" customHeight="1">
      <c r="B111" s="112"/>
      <c r="D111" s="113" t="s">
        <v>155</v>
      </c>
      <c r="E111" s="114"/>
      <c r="F111" s="114"/>
      <c r="G111" s="114"/>
      <c r="H111" s="114"/>
      <c r="I111" s="114"/>
      <c r="J111" s="115">
        <f>J1112</f>
        <v>0</v>
      </c>
      <c r="L111" s="112"/>
    </row>
    <row r="112" spans="2:47" s="9" customFormat="1" ht="19.899999999999999" customHeight="1">
      <c r="B112" s="112"/>
      <c r="D112" s="113" t="s">
        <v>1211</v>
      </c>
      <c r="E112" s="114"/>
      <c r="F112" s="114"/>
      <c r="G112" s="114"/>
      <c r="H112" s="114"/>
      <c r="I112" s="114"/>
      <c r="J112" s="115">
        <f>J1185</f>
        <v>0</v>
      </c>
      <c r="L112" s="112"/>
    </row>
    <row r="113" spans="2:12" s="9" customFormat="1" ht="19.899999999999999" customHeight="1">
      <c r="B113" s="112"/>
      <c r="D113" s="113" t="s">
        <v>1212</v>
      </c>
      <c r="E113" s="114"/>
      <c r="F113" s="114"/>
      <c r="G113" s="114"/>
      <c r="H113" s="114"/>
      <c r="I113" s="114"/>
      <c r="J113" s="115">
        <f>J1189</f>
        <v>0</v>
      </c>
      <c r="L113" s="112"/>
    </row>
    <row r="114" spans="2:12" s="9" customFormat="1" ht="19.899999999999999" customHeight="1">
      <c r="B114" s="112"/>
      <c r="D114" s="113" t="s">
        <v>1213</v>
      </c>
      <c r="E114" s="114"/>
      <c r="F114" s="114"/>
      <c r="G114" s="114"/>
      <c r="H114" s="114"/>
      <c r="I114" s="114"/>
      <c r="J114" s="115">
        <f>J1194</f>
        <v>0</v>
      </c>
      <c r="L114" s="112"/>
    </row>
    <row r="115" spans="2:12" s="9" customFormat="1" ht="19.899999999999999" customHeight="1">
      <c r="B115" s="112"/>
      <c r="D115" s="113" t="s">
        <v>157</v>
      </c>
      <c r="E115" s="114"/>
      <c r="F115" s="114"/>
      <c r="G115" s="114"/>
      <c r="H115" s="114"/>
      <c r="I115" s="114"/>
      <c r="J115" s="115">
        <f>J1198</f>
        <v>0</v>
      </c>
      <c r="L115" s="112"/>
    </row>
    <row r="116" spans="2:12" s="9" customFormat="1" ht="19.899999999999999" customHeight="1">
      <c r="B116" s="112"/>
      <c r="D116" s="113" t="s">
        <v>1214</v>
      </c>
      <c r="E116" s="114"/>
      <c r="F116" s="114"/>
      <c r="G116" s="114"/>
      <c r="H116" s="114"/>
      <c r="I116" s="114"/>
      <c r="J116" s="115">
        <f>J1301</f>
        <v>0</v>
      </c>
      <c r="L116" s="112"/>
    </row>
    <row r="117" spans="2:12" s="9" customFormat="1" ht="19.899999999999999" customHeight="1">
      <c r="B117" s="112"/>
      <c r="D117" s="113" t="s">
        <v>158</v>
      </c>
      <c r="E117" s="114"/>
      <c r="F117" s="114"/>
      <c r="G117" s="114"/>
      <c r="H117" s="114"/>
      <c r="I117" s="114"/>
      <c r="J117" s="115">
        <f>J1378</f>
        <v>0</v>
      </c>
      <c r="L117" s="112"/>
    </row>
    <row r="118" spans="2:12" s="9" customFormat="1" ht="19.899999999999999" customHeight="1">
      <c r="B118" s="112"/>
      <c r="D118" s="113" t="s">
        <v>1215</v>
      </c>
      <c r="E118" s="114"/>
      <c r="F118" s="114"/>
      <c r="G118" s="114"/>
      <c r="H118" s="114"/>
      <c r="I118" s="114"/>
      <c r="J118" s="115">
        <f>J1439</f>
        <v>0</v>
      </c>
      <c r="L118" s="112"/>
    </row>
    <row r="119" spans="2:12" s="9" customFormat="1" ht="19.899999999999999" customHeight="1">
      <c r="B119" s="112"/>
      <c r="D119" s="113" t="s">
        <v>159</v>
      </c>
      <c r="E119" s="114"/>
      <c r="F119" s="114"/>
      <c r="G119" s="114"/>
      <c r="H119" s="114"/>
      <c r="I119" s="114"/>
      <c r="J119" s="115">
        <f>J1454</f>
        <v>0</v>
      </c>
      <c r="L119" s="112"/>
    </row>
    <row r="120" spans="2:12" s="9" customFormat="1" ht="19.899999999999999" customHeight="1">
      <c r="B120" s="112"/>
      <c r="D120" s="113" t="s">
        <v>160</v>
      </c>
      <c r="E120" s="114"/>
      <c r="F120" s="114"/>
      <c r="G120" s="114"/>
      <c r="H120" s="114"/>
      <c r="I120" s="114"/>
      <c r="J120" s="115">
        <f>J1548</f>
        <v>0</v>
      </c>
      <c r="L120" s="112"/>
    </row>
    <row r="121" spans="2:12" s="9" customFormat="1" ht="19.899999999999999" customHeight="1">
      <c r="B121" s="112"/>
      <c r="D121" s="113" t="s">
        <v>1216</v>
      </c>
      <c r="E121" s="114"/>
      <c r="F121" s="114"/>
      <c r="G121" s="114"/>
      <c r="H121" s="114"/>
      <c r="I121" s="114"/>
      <c r="J121" s="115">
        <f>J1671</f>
        <v>0</v>
      </c>
      <c r="L121" s="112"/>
    </row>
    <row r="122" spans="2:12" s="9" customFormat="1" ht="19.899999999999999" customHeight="1">
      <c r="B122" s="112"/>
      <c r="D122" s="113" t="s">
        <v>1217</v>
      </c>
      <c r="E122" s="114"/>
      <c r="F122" s="114"/>
      <c r="G122" s="114"/>
      <c r="H122" s="114"/>
      <c r="I122" s="114"/>
      <c r="J122" s="115">
        <f>J1860</f>
        <v>0</v>
      </c>
      <c r="L122" s="112"/>
    </row>
    <row r="123" spans="2:12" s="9" customFormat="1" ht="19.899999999999999" customHeight="1">
      <c r="B123" s="112"/>
      <c r="D123" s="113" t="s">
        <v>1218</v>
      </c>
      <c r="E123" s="114"/>
      <c r="F123" s="114"/>
      <c r="G123" s="114"/>
      <c r="H123" s="114"/>
      <c r="I123" s="114"/>
      <c r="J123" s="115">
        <f>J1906</f>
        <v>0</v>
      </c>
      <c r="L123" s="112"/>
    </row>
    <row r="124" spans="2:12" s="9" customFormat="1" ht="19.899999999999999" customHeight="1">
      <c r="B124" s="112"/>
      <c r="D124" s="113" t="s">
        <v>1219</v>
      </c>
      <c r="E124" s="114"/>
      <c r="F124" s="114"/>
      <c r="G124" s="114"/>
      <c r="H124" s="114"/>
      <c r="I124" s="114"/>
      <c r="J124" s="115">
        <f>J2019</f>
        <v>0</v>
      </c>
      <c r="L124" s="112"/>
    </row>
    <row r="125" spans="2:12" s="9" customFormat="1" ht="19.899999999999999" customHeight="1">
      <c r="B125" s="112"/>
      <c r="D125" s="113" t="s">
        <v>162</v>
      </c>
      <c r="E125" s="114"/>
      <c r="F125" s="114"/>
      <c r="G125" s="114"/>
      <c r="H125" s="114"/>
      <c r="I125" s="114"/>
      <c r="J125" s="115">
        <f>J2033</f>
        <v>0</v>
      </c>
      <c r="L125" s="112"/>
    </row>
    <row r="126" spans="2:12" s="1" customFormat="1" ht="21.75" customHeight="1">
      <c r="B126" s="32"/>
      <c r="L126" s="32"/>
    </row>
    <row r="127" spans="2:12" s="1" customFormat="1" ht="6.9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  <row r="131" spans="2:12" s="1" customFormat="1" ht="6.95" customHeight="1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2"/>
    </row>
    <row r="132" spans="2:12" s="1" customFormat="1" ht="24.95" customHeight="1">
      <c r="B132" s="32"/>
      <c r="C132" s="21" t="s">
        <v>163</v>
      </c>
      <c r="L132" s="32"/>
    </row>
    <row r="133" spans="2:12" s="1" customFormat="1" ht="6.95" customHeight="1">
      <c r="B133" s="32"/>
      <c r="L133" s="32"/>
    </row>
    <row r="134" spans="2:12" s="1" customFormat="1" ht="12" customHeight="1">
      <c r="B134" s="32"/>
      <c r="C134" s="27" t="s">
        <v>16</v>
      </c>
      <c r="L134" s="32"/>
    </row>
    <row r="135" spans="2:12" s="1" customFormat="1" ht="16.5" customHeight="1">
      <c r="B135" s="32"/>
      <c r="E135" s="251" t="str">
        <f>E7</f>
        <v>Nemocnice Varnsdorf - administrativní budova</v>
      </c>
      <c r="F135" s="252"/>
      <c r="G135" s="252"/>
      <c r="H135" s="252"/>
      <c r="L135" s="32"/>
    </row>
    <row r="136" spans="2:12" ht="12" customHeight="1">
      <c r="B136" s="20"/>
      <c r="C136" s="27" t="s">
        <v>138</v>
      </c>
      <c r="L136" s="20"/>
    </row>
    <row r="137" spans="2:12" s="1" customFormat="1" ht="16.5" customHeight="1">
      <c r="B137" s="32"/>
      <c r="E137" s="251" t="s">
        <v>1205</v>
      </c>
      <c r="F137" s="253"/>
      <c r="G137" s="253"/>
      <c r="H137" s="253"/>
      <c r="L137" s="32"/>
    </row>
    <row r="138" spans="2:12" s="1" customFormat="1" ht="12" customHeight="1">
      <c r="B138" s="32"/>
      <c r="C138" s="27" t="s">
        <v>140</v>
      </c>
      <c r="L138" s="32"/>
    </row>
    <row r="139" spans="2:12" s="1" customFormat="1" ht="30" customHeight="1">
      <c r="B139" s="32"/>
      <c r="E139" s="213" t="str">
        <f>E11</f>
        <v>SO 701_000 - Stavební část, vnitřní dispozice - neuplatnitelné náklady</v>
      </c>
      <c r="F139" s="253"/>
      <c r="G139" s="253"/>
      <c r="H139" s="253"/>
      <c r="L139" s="32"/>
    </row>
    <row r="140" spans="2:12" s="1" customFormat="1" ht="6.95" customHeight="1">
      <c r="B140" s="32"/>
      <c r="L140" s="32"/>
    </row>
    <row r="141" spans="2:12" s="1" customFormat="1" ht="12" customHeight="1">
      <c r="B141" s="32"/>
      <c r="C141" s="27" t="s">
        <v>20</v>
      </c>
      <c r="F141" s="25" t="str">
        <f>F14</f>
        <v>Varnsdorf</v>
      </c>
      <c r="I141" s="27" t="s">
        <v>22</v>
      </c>
      <c r="J141" s="52" t="str">
        <f>IF(J14="","",J14)</f>
        <v>2. 9. 2024</v>
      </c>
      <c r="L141" s="32"/>
    </row>
    <row r="142" spans="2:12" s="1" customFormat="1" ht="6.95" customHeight="1">
      <c r="B142" s="32"/>
      <c r="L142" s="32"/>
    </row>
    <row r="143" spans="2:12" s="1" customFormat="1" ht="25.7" customHeight="1">
      <c r="B143" s="32"/>
      <c r="C143" s="27" t="s">
        <v>24</v>
      </c>
      <c r="F143" s="25" t="str">
        <f>E17</f>
        <v>Nemocnice Varnsdorf</v>
      </c>
      <c r="I143" s="27" t="s">
        <v>30</v>
      </c>
      <c r="J143" s="30" t="str">
        <f>E23</f>
        <v>ForWood - Ing. Václav Jára</v>
      </c>
      <c r="L143" s="32"/>
    </row>
    <row r="144" spans="2:12" s="1" customFormat="1" ht="15.2" customHeight="1">
      <c r="B144" s="32"/>
      <c r="C144" s="27" t="s">
        <v>28</v>
      </c>
      <c r="F144" s="25" t="str">
        <f>IF(E20="","",E20)</f>
        <v>Vyplň údaj</v>
      </c>
      <c r="I144" s="27" t="s">
        <v>33</v>
      </c>
      <c r="J144" s="30" t="str">
        <f>E26</f>
        <v>Bc. Zuzana Kosáková</v>
      </c>
      <c r="L144" s="32"/>
    </row>
    <row r="145" spans="2:65" s="1" customFormat="1" ht="10.35" customHeight="1">
      <c r="B145" s="32"/>
      <c r="L145" s="32"/>
    </row>
    <row r="146" spans="2:65" s="10" customFormat="1" ht="29.25" customHeight="1">
      <c r="B146" s="116"/>
      <c r="C146" s="117" t="s">
        <v>164</v>
      </c>
      <c r="D146" s="118" t="s">
        <v>61</v>
      </c>
      <c r="E146" s="118" t="s">
        <v>57</v>
      </c>
      <c r="F146" s="118" t="s">
        <v>58</v>
      </c>
      <c r="G146" s="118" t="s">
        <v>165</v>
      </c>
      <c r="H146" s="118" t="s">
        <v>166</v>
      </c>
      <c r="I146" s="118" t="s">
        <v>167</v>
      </c>
      <c r="J146" s="118" t="s">
        <v>144</v>
      </c>
      <c r="K146" s="119" t="s">
        <v>168</v>
      </c>
      <c r="L146" s="116"/>
      <c r="M146" s="59" t="s">
        <v>1</v>
      </c>
      <c r="N146" s="60" t="s">
        <v>40</v>
      </c>
      <c r="O146" s="60" t="s">
        <v>169</v>
      </c>
      <c r="P146" s="60" t="s">
        <v>170</v>
      </c>
      <c r="Q146" s="60" t="s">
        <v>171</v>
      </c>
      <c r="R146" s="60" t="s">
        <v>172</v>
      </c>
      <c r="S146" s="60" t="s">
        <v>173</v>
      </c>
      <c r="T146" s="61" t="s">
        <v>174</v>
      </c>
    </row>
    <row r="147" spans="2:65" s="1" customFormat="1" ht="22.9" customHeight="1">
      <c r="B147" s="32"/>
      <c r="C147" s="64" t="s">
        <v>175</v>
      </c>
      <c r="J147" s="120">
        <f>BK147</f>
        <v>0</v>
      </c>
      <c r="L147" s="32"/>
      <c r="M147" s="62"/>
      <c r="N147" s="53"/>
      <c r="O147" s="53"/>
      <c r="P147" s="121">
        <f>P148+P1068</f>
        <v>0</v>
      </c>
      <c r="Q147" s="53"/>
      <c r="R147" s="121">
        <f>R148+R1068</f>
        <v>914.20373585250002</v>
      </c>
      <c r="S147" s="53"/>
      <c r="T147" s="122">
        <f>T148+T1068</f>
        <v>780.93028261999996</v>
      </c>
      <c r="AT147" s="17" t="s">
        <v>75</v>
      </c>
      <c r="AU147" s="17" t="s">
        <v>146</v>
      </c>
      <c r="BK147" s="123">
        <f>BK148+BK1068</f>
        <v>0</v>
      </c>
    </row>
    <row r="148" spans="2:65" s="11" customFormat="1" ht="25.9" customHeight="1">
      <c r="B148" s="124"/>
      <c r="D148" s="125" t="s">
        <v>75</v>
      </c>
      <c r="E148" s="126" t="s">
        <v>176</v>
      </c>
      <c r="F148" s="126" t="s">
        <v>177</v>
      </c>
      <c r="I148" s="127"/>
      <c r="J148" s="128">
        <f>BK148</f>
        <v>0</v>
      </c>
      <c r="L148" s="124"/>
      <c r="M148" s="129"/>
      <c r="P148" s="130">
        <f>P149+P233+P375+P564+P606+P635+P734+P1045+P1066</f>
        <v>0</v>
      </c>
      <c r="R148" s="130">
        <f>R149+R233+R375+R564+R606+R635+R734+R1045+R1066</f>
        <v>866.49630873000001</v>
      </c>
      <c r="T148" s="131">
        <f>T149+T233+T375+T564+T606+T635+T734+T1045+T1066</f>
        <v>740.01254599999993</v>
      </c>
      <c r="AR148" s="125" t="s">
        <v>83</v>
      </c>
      <c r="AT148" s="132" t="s">
        <v>75</v>
      </c>
      <c r="AU148" s="132" t="s">
        <v>76</v>
      </c>
      <c r="AY148" s="125" t="s">
        <v>178</v>
      </c>
      <c r="BK148" s="133">
        <f>BK149+BK233+BK375+BK564+BK606+BK635+BK734+BK1045+BK1066</f>
        <v>0</v>
      </c>
    </row>
    <row r="149" spans="2:65" s="11" customFormat="1" ht="22.9" customHeight="1">
      <c r="B149" s="124"/>
      <c r="D149" s="125" t="s">
        <v>75</v>
      </c>
      <c r="E149" s="134" t="s">
        <v>83</v>
      </c>
      <c r="F149" s="134" t="s">
        <v>179</v>
      </c>
      <c r="I149" s="127"/>
      <c r="J149" s="135">
        <f>BK149</f>
        <v>0</v>
      </c>
      <c r="L149" s="124"/>
      <c r="M149" s="129"/>
      <c r="P149" s="130">
        <f>SUM(P150:P232)</f>
        <v>0</v>
      </c>
      <c r="R149" s="130">
        <f>SUM(R150:R232)</f>
        <v>8.1585000000000019E-2</v>
      </c>
      <c r="T149" s="131">
        <f>SUM(T150:T232)</f>
        <v>193.79999999999998</v>
      </c>
      <c r="AR149" s="125" t="s">
        <v>83</v>
      </c>
      <c r="AT149" s="132" t="s">
        <v>75</v>
      </c>
      <c r="AU149" s="132" t="s">
        <v>83</v>
      </c>
      <c r="AY149" s="125" t="s">
        <v>178</v>
      </c>
      <c r="BK149" s="133">
        <f>SUM(BK150:BK232)</f>
        <v>0</v>
      </c>
    </row>
    <row r="150" spans="2:65" s="1" customFormat="1" ht="37.9" customHeight="1">
      <c r="B150" s="32"/>
      <c r="C150" s="136" t="s">
        <v>83</v>
      </c>
      <c r="D150" s="136" t="s">
        <v>180</v>
      </c>
      <c r="E150" s="137" t="s">
        <v>1220</v>
      </c>
      <c r="F150" s="138" t="s">
        <v>1221</v>
      </c>
      <c r="G150" s="139" t="s">
        <v>204</v>
      </c>
      <c r="H150" s="140">
        <v>63</v>
      </c>
      <c r="I150" s="141"/>
      <c r="J150" s="142">
        <f>ROUND(I150*H150,2)</f>
        <v>0</v>
      </c>
      <c r="K150" s="138" t="s">
        <v>194</v>
      </c>
      <c r="L150" s="32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184</v>
      </c>
      <c r="AT150" s="147" t="s">
        <v>180</v>
      </c>
      <c r="AU150" s="147" t="s">
        <v>85</v>
      </c>
      <c r="AY150" s="17" t="s">
        <v>178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83</v>
      </c>
      <c r="BK150" s="148">
        <f>ROUND(I150*H150,2)</f>
        <v>0</v>
      </c>
      <c r="BL150" s="17" t="s">
        <v>184</v>
      </c>
      <c r="BM150" s="147" t="s">
        <v>1222</v>
      </c>
    </row>
    <row r="151" spans="2:65" s="12" customFormat="1" ht="11.25">
      <c r="B151" s="149"/>
      <c r="D151" s="150" t="s">
        <v>186</v>
      </c>
      <c r="E151" s="151" t="s">
        <v>1</v>
      </c>
      <c r="F151" s="152" t="s">
        <v>1223</v>
      </c>
      <c r="H151" s="153">
        <v>63</v>
      </c>
      <c r="I151" s="154"/>
      <c r="L151" s="149"/>
      <c r="M151" s="155"/>
      <c r="T151" s="156"/>
      <c r="AT151" s="151" t="s">
        <v>186</v>
      </c>
      <c r="AU151" s="151" t="s">
        <v>85</v>
      </c>
      <c r="AV151" s="12" t="s">
        <v>85</v>
      </c>
      <c r="AW151" s="12" t="s">
        <v>32</v>
      </c>
      <c r="AX151" s="12" t="s">
        <v>83</v>
      </c>
      <c r="AY151" s="151" t="s">
        <v>178</v>
      </c>
    </row>
    <row r="152" spans="2:65" s="1" customFormat="1" ht="33" customHeight="1">
      <c r="B152" s="32"/>
      <c r="C152" s="136" t="s">
        <v>85</v>
      </c>
      <c r="D152" s="136" t="s">
        <v>180</v>
      </c>
      <c r="E152" s="137" t="s">
        <v>1224</v>
      </c>
      <c r="F152" s="138" t="s">
        <v>1225</v>
      </c>
      <c r="G152" s="139" t="s">
        <v>204</v>
      </c>
      <c r="H152" s="140">
        <v>380</v>
      </c>
      <c r="I152" s="141"/>
      <c r="J152" s="142">
        <f>ROUND(I152*H152,2)</f>
        <v>0</v>
      </c>
      <c r="K152" s="138" t="s">
        <v>194</v>
      </c>
      <c r="L152" s="32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0.28999999999999998</v>
      </c>
      <c r="T152" s="146">
        <f>S152*H152</f>
        <v>110.19999999999999</v>
      </c>
      <c r="AR152" s="147" t="s">
        <v>184</v>
      </c>
      <c r="AT152" s="147" t="s">
        <v>180</v>
      </c>
      <c r="AU152" s="147" t="s">
        <v>85</v>
      </c>
      <c r="AY152" s="17" t="s">
        <v>178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83</v>
      </c>
      <c r="BK152" s="148">
        <f>ROUND(I152*H152,2)</f>
        <v>0</v>
      </c>
      <c r="BL152" s="17" t="s">
        <v>184</v>
      </c>
      <c r="BM152" s="147" t="s">
        <v>1226</v>
      </c>
    </row>
    <row r="153" spans="2:65" s="12" customFormat="1" ht="11.25">
      <c r="B153" s="149"/>
      <c r="D153" s="150" t="s">
        <v>186</v>
      </c>
      <c r="E153" s="151" t="s">
        <v>1</v>
      </c>
      <c r="F153" s="152" t="s">
        <v>1227</v>
      </c>
      <c r="H153" s="153">
        <v>443</v>
      </c>
      <c r="I153" s="154"/>
      <c r="L153" s="149"/>
      <c r="M153" s="155"/>
      <c r="T153" s="156"/>
      <c r="AT153" s="151" t="s">
        <v>186</v>
      </c>
      <c r="AU153" s="151" t="s">
        <v>85</v>
      </c>
      <c r="AV153" s="12" t="s">
        <v>85</v>
      </c>
      <c r="AW153" s="12" t="s">
        <v>32</v>
      </c>
      <c r="AX153" s="12" t="s">
        <v>76</v>
      </c>
      <c r="AY153" s="151" t="s">
        <v>178</v>
      </c>
    </row>
    <row r="154" spans="2:65" s="12" customFormat="1" ht="11.25">
      <c r="B154" s="149"/>
      <c r="D154" s="150" t="s">
        <v>186</v>
      </c>
      <c r="E154" s="151" t="s">
        <v>1</v>
      </c>
      <c r="F154" s="152" t="s">
        <v>1228</v>
      </c>
      <c r="H154" s="153">
        <v>-63</v>
      </c>
      <c r="I154" s="154"/>
      <c r="L154" s="149"/>
      <c r="M154" s="155"/>
      <c r="T154" s="156"/>
      <c r="AT154" s="151" t="s">
        <v>186</v>
      </c>
      <c r="AU154" s="151" t="s">
        <v>85</v>
      </c>
      <c r="AV154" s="12" t="s">
        <v>85</v>
      </c>
      <c r="AW154" s="12" t="s">
        <v>32</v>
      </c>
      <c r="AX154" s="12" t="s">
        <v>76</v>
      </c>
      <c r="AY154" s="151" t="s">
        <v>178</v>
      </c>
    </row>
    <row r="155" spans="2:65" s="14" customFormat="1" ht="11.25">
      <c r="B155" s="164"/>
      <c r="D155" s="150" t="s">
        <v>186</v>
      </c>
      <c r="E155" s="165" t="s">
        <v>1</v>
      </c>
      <c r="F155" s="166" t="s">
        <v>217</v>
      </c>
      <c r="H155" s="167">
        <v>380</v>
      </c>
      <c r="I155" s="168"/>
      <c r="L155" s="164"/>
      <c r="M155" s="169"/>
      <c r="T155" s="170"/>
      <c r="AT155" s="165" t="s">
        <v>186</v>
      </c>
      <c r="AU155" s="165" t="s">
        <v>85</v>
      </c>
      <c r="AV155" s="14" t="s">
        <v>184</v>
      </c>
      <c r="AW155" s="14" t="s">
        <v>32</v>
      </c>
      <c r="AX155" s="14" t="s">
        <v>83</v>
      </c>
      <c r="AY155" s="165" t="s">
        <v>178</v>
      </c>
    </row>
    <row r="156" spans="2:65" s="1" customFormat="1" ht="24.2" customHeight="1">
      <c r="B156" s="32"/>
      <c r="C156" s="136" t="s">
        <v>96</v>
      </c>
      <c r="D156" s="136" t="s">
        <v>180</v>
      </c>
      <c r="E156" s="137" t="s">
        <v>1229</v>
      </c>
      <c r="F156" s="138" t="s">
        <v>1230</v>
      </c>
      <c r="G156" s="139" t="s">
        <v>204</v>
      </c>
      <c r="H156" s="140">
        <v>380</v>
      </c>
      <c r="I156" s="141"/>
      <c r="J156" s="142">
        <f>ROUND(I156*H156,2)</f>
        <v>0</v>
      </c>
      <c r="K156" s="138" t="s">
        <v>194</v>
      </c>
      <c r="L156" s="32"/>
      <c r="M156" s="143" t="s">
        <v>1</v>
      </c>
      <c r="N156" s="144" t="s">
        <v>41</v>
      </c>
      <c r="P156" s="145">
        <f>O156*H156</f>
        <v>0</v>
      </c>
      <c r="Q156" s="145">
        <v>0</v>
      </c>
      <c r="R156" s="145">
        <f>Q156*H156</f>
        <v>0</v>
      </c>
      <c r="S156" s="145">
        <v>0.22</v>
      </c>
      <c r="T156" s="146">
        <f>S156*H156</f>
        <v>83.6</v>
      </c>
      <c r="AR156" s="147" t="s">
        <v>184</v>
      </c>
      <c r="AT156" s="147" t="s">
        <v>180</v>
      </c>
      <c r="AU156" s="147" t="s">
        <v>85</v>
      </c>
      <c r="AY156" s="17" t="s">
        <v>178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83</v>
      </c>
      <c r="BK156" s="148">
        <f>ROUND(I156*H156,2)</f>
        <v>0</v>
      </c>
      <c r="BL156" s="17" t="s">
        <v>184</v>
      </c>
      <c r="BM156" s="147" t="s">
        <v>1231</v>
      </c>
    </row>
    <row r="157" spans="2:65" s="12" customFormat="1" ht="11.25">
      <c r="B157" s="149"/>
      <c r="D157" s="150" t="s">
        <v>186</v>
      </c>
      <c r="E157" s="151" t="s">
        <v>1</v>
      </c>
      <c r="F157" s="152" t="s">
        <v>1227</v>
      </c>
      <c r="H157" s="153">
        <v>443</v>
      </c>
      <c r="I157" s="154"/>
      <c r="L157" s="149"/>
      <c r="M157" s="155"/>
      <c r="T157" s="156"/>
      <c r="AT157" s="151" t="s">
        <v>186</v>
      </c>
      <c r="AU157" s="151" t="s">
        <v>85</v>
      </c>
      <c r="AV157" s="12" t="s">
        <v>85</v>
      </c>
      <c r="AW157" s="12" t="s">
        <v>32</v>
      </c>
      <c r="AX157" s="12" t="s">
        <v>76</v>
      </c>
      <c r="AY157" s="151" t="s">
        <v>178</v>
      </c>
    </row>
    <row r="158" spans="2:65" s="12" customFormat="1" ht="11.25">
      <c r="B158" s="149"/>
      <c r="D158" s="150" t="s">
        <v>186</v>
      </c>
      <c r="E158" s="151" t="s">
        <v>1</v>
      </c>
      <c r="F158" s="152" t="s">
        <v>1228</v>
      </c>
      <c r="H158" s="153">
        <v>-63</v>
      </c>
      <c r="I158" s="154"/>
      <c r="L158" s="149"/>
      <c r="M158" s="155"/>
      <c r="T158" s="156"/>
      <c r="AT158" s="151" t="s">
        <v>186</v>
      </c>
      <c r="AU158" s="151" t="s">
        <v>85</v>
      </c>
      <c r="AV158" s="12" t="s">
        <v>85</v>
      </c>
      <c r="AW158" s="12" t="s">
        <v>32</v>
      </c>
      <c r="AX158" s="12" t="s">
        <v>76</v>
      </c>
      <c r="AY158" s="151" t="s">
        <v>178</v>
      </c>
    </row>
    <row r="159" spans="2:65" s="14" customFormat="1" ht="11.25">
      <c r="B159" s="164"/>
      <c r="D159" s="150" t="s">
        <v>186</v>
      </c>
      <c r="E159" s="165" t="s">
        <v>1</v>
      </c>
      <c r="F159" s="166" t="s">
        <v>217</v>
      </c>
      <c r="H159" s="167">
        <v>380</v>
      </c>
      <c r="I159" s="168"/>
      <c r="L159" s="164"/>
      <c r="M159" s="169"/>
      <c r="T159" s="170"/>
      <c r="AT159" s="165" t="s">
        <v>186</v>
      </c>
      <c r="AU159" s="165" t="s">
        <v>85</v>
      </c>
      <c r="AV159" s="14" t="s">
        <v>184</v>
      </c>
      <c r="AW159" s="14" t="s">
        <v>32</v>
      </c>
      <c r="AX159" s="14" t="s">
        <v>83</v>
      </c>
      <c r="AY159" s="165" t="s">
        <v>178</v>
      </c>
    </row>
    <row r="160" spans="2:65" s="1" customFormat="1" ht="24.2" customHeight="1">
      <c r="B160" s="32"/>
      <c r="C160" s="136" t="s">
        <v>184</v>
      </c>
      <c r="D160" s="136" t="s">
        <v>180</v>
      </c>
      <c r="E160" s="137" t="s">
        <v>1232</v>
      </c>
      <c r="F160" s="138" t="s">
        <v>1233</v>
      </c>
      <c r="G160" s="139" t="s">
        <v>204</v>
      </c>
      <c r="H160" s="140">
        <v>63</v>
      </c>
      <c r="I160" s="141"/>
      <c r="J160" s="142">
        <f>ROUND(I160*H160,2)</f>
        <v>0</v>
      </c>
      <c r="K160" s="138" t="s">
        <v>194</v>
      </c>
      <c r="L160" s="32"/>
      <c r="M160" s="143" t="s">
        <v>1</v>
      </c>
      <c r="N160" s="144" t="s">
        <v>41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184</v>
      </c>
      <c r="AT160" s="147" t="s">
        <v>180</v>
      </c>
      <c r="AU160" s="147" t="s">
        <v>85</v>
      </c>
      <c r="AY160" s="17" t="s">
        <v>178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83</v>
      </c>
      <c r="BK160" s="148">
        <f>ROUND(I160*H160,2)</f>
        <v>0</v>
      </c>
      <c r="BL160" s="17" t="s">
        <v>184</v>
      </c>
      <c r="BM160" s="147" t="s">
        <v>1234</v>
      </c>
    </row>
    <row r="161" spans="2:65" s="12" customFormat="1" ht="11.25">
      <c r="B161" s="149"/>
      <c r="D161" s="150" t="s">
        <v>186</v>
      </c>
      <c r="E161" s="151" t="s">
        <v>1</v>
      </c>
      <c r="F161" s="152" t="s">
        <v>1223</v>
      </c>
      <c r="H161" s="153">
        <v>63</v>
      </c>
      <c r="I161" s="154"/>
      <c r="L161" s="149"/>
      <c r="M161" s="155"/>
      <c r="T161" s="156"/>
      <c r="AT161" s="151" t="s">
        <v>186</v>
      </c>
      <c r="AU161" s="151" t="s">
        <v>85</v>
      </c>
      <c r="AV161" s="12" t="s">
        <v>85</v>
      </c>
      <c r="AW161" s="12" t="s">
        <v>32</v>
      </c>
      <c r="AX161" s="12" t="s">
        <v>83</v>
      </c>
      <c r="AY161" s="151" t="s">
        <v>178</v>
      </c>
    </row>
    <row r="162" spans="2:65" s="1" customFormat="1" ht="33" customHeight="1">
      <c r="B162" s="32"/>
      <c r="C162" s="136" t="s">
        <v>201</v>
      </c>
      <c r="D162" s="136" t="s">
        <v>180</v>
      </c>
      <c r="E162" s="137" t="s">
        <v>1235</v>
      </c>
      <c r="F162" s="138" t="s">
        <v>1236</v>
      </c>
      <c r="G162" s="139" t="s">
        <v>183</v>
      </c>
      <c r="H162" s="140">
        <v>18.899999999999999</v>
      </c>
      <c r="I162" s="141"/>
      <c r="J162" s="142">
        <f>ROUND(I162*H162,2)</f>
        <v>0</v>
      </c>
      <c r="K162" s="138" t="s">
        <v>194</v>
      </c>
      <c r="L162" s="32"/>
      <c r="M162" s="143" t="s">
        <v>1</v>
      </c>
      <c r="N162" s="144" t="s">
        <v>41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184</v>
      </c>
      <c r="AT162" s="147" t="s">
        <v>180</v>
      </c>
      <c r="AU162" s="147" t="s">
        <v>85</v>
      </c>
      <c r="AY162" s="17" t="s">
        <v>178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83</v>
      </c>
      <c r="BK162" s="148">
        <f>ROUND(I162*H162,2)</f>
        <v>0</v>
      </c>
      <c r="BL162" s="17" t="s">
        <v>184</v>
      </c>
      <c r="BM162" s="147" t="s">
        <v>1237</v>
      </c>
    </row>
    <row r="163" spans="2:65" s="12" customFormat="1" ht="11.25">
      <c r="B163" s="149"/>
      <c r="D163" s="150" t="s">
        <v>186</v>
      </c>
      <c r="E163" s="151" t="s">
        <v>1</v>
      </c>
      <c r="F163" s="152" t="s">
        <v>1238</v>
      </c>
      <c r="H163" s="153">
        <v>18.899999999999999</v>
      </c>
      <c r="I163" s="154"/>
      <c r="L163" s="149"/>
      <c r="M163" s="155"/>
      <c r="T163" s="156"/>
      <c r="AT163" s="151" t="s">
        <v>186</v>
      </c>
      <c r="AU163" s="151" t="s">
        <v>85</v>
      </c>
      <c r="AV163" s="12" t="s">
        <v>85</v>
      </c>
      <c r="AW163" s="12" t="s">
        <v>32</v>
      </c>
      <c r="AX163" s="12" t="s">
        <v>83</v>
      </c>
      <c r="AY163" s="151" t="s">
        <v>178</v>
      </c>
    </row>
    <row r="164" spans="2:65" s="1" customFormat="1" ht="24.2" customHeight="1">
      <c r="B164" s="32"/>
      <c r="C164" s="136" t="s">
        <v>199</v>
      </c>
      <c r="D164" s="136" t="s">
        <v>180</v>
      </c>
      <c r="E164" s="137" t="s">
        <v>1239</v>
      </c>
      <c r="F164" s="138" t="s">
        <v>1240</v>
      </c>
      <c r="G164" s="139" t="s">
        <v>183</v>
      </c>
      <c r="H164" s="140">
        <v>13.74</v>
      </c>
      <c r="I164" s="141"/>
      <c r="J164" s="142">
        <f>ROUND(I164*H164,2)</f>
        <v>0</v>
      </c>
      <c r="K164" s="138" t="s">
        <v>194</v>
      </c>
      <c r="L164" s="32"/>
      <c r="M164" s="143" t="s">
        <v>1</v>
      </c>
      <c r="N164" s="144" t="s">
        <v>41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184</v>
      </c>
      <c r="AT164" s="147" t="s">
        <v>180</v>
      </c>
      <c r="AU164" s="147" t="s">
        <v>85</v>
      </c>
      <c r="AY164" s="17" t="s">
        <v>178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83</v>
      </c>
      <c r="BK164" s="148">
        <f>ROUND(I164*H164,2)</f>
        <v>0</v>
      </c>
      <c r="BL164" s="17" t="s">
        <v>184</v>
      </c>
      <c r="BM164" s="147" t="s">
        <v>1241</v>
      </c>
    </row>
    <row r="165" spans="2:65" s="12" customFormat="1" ht="11.25">
      <c r="B165" s="149"/>
      <c r="D165" s="150" t="s">
        <v>186</v>
      </c>
      <c r="E165" s="151" t="s">
        <v>1</v>
      </c>
      <c r="F165" s="152" t="s">
        <v>1242</v>
      </c>
      <c r="H165" s="153">
        <v>3.88</v>
      </c>
      <c r="I165" s="154"/>
      <c r="L165" s="149"/>
      <c r="M165" s="155"/>
      <c r="T165" s="156"/>
      <c r="AT165" s="151" t="s">
        <v>186</v>
      </c>
      <c r="AU165" s="151" t="s">
        <v>85</v>
      </c>
      <c r="AV165" s="12" t="s">
        <v>85</v>
      </c>
      <c r="AW165" s="12" t="s">
        <v>32</v>
      </c>
      <c r="AX165" s="12" t="s">
        <v>76</v>
      </c>
      <c r="AY165" s="151" t="s">
        <v>178</v>
      </c>
    </row>
    <row r="166" spans="2:65" s="12" customFormat="1" ht="11.25">
      <c r="B166" s="149"/>
      <c r="D166" s="150" t="s">
        <v>186</v>
      </c>
      <c r="E166" s="151" t="s">
        <v>1</v>
      </c>
      <c r="F166" s="152" t="s">
        <v>1243</v>
      </c>
      <c r="H166" s="153">
        <v>0.40799999999999997</v>
      </c>
      <c r="I166" s="154"/>
      <c r="L166" s="149"/>
      <c r="M166" s="155"/>
      <c r="T166" s="156"/>
      <c r="AT166" s="151" t="s">
        <v>186</v>
      </c>
      <c r="AU166" s="151" t="s">
        <v>85</v>
      </c>
      <c r="AV166" s="12" t="s">
        <v>85</v>
      </c>
      <c r="AW166" s="12" t="s">
        <v>32</v>
      </c>
      <c r="AX166" s="12" t="s">
        <v>76</v>
      </c>
      <c r="AY166" s="151" t="s">
        <v>178</v>
      </c>
    </row>
    <row r="167" spans="2:65" s="12" customFormat="1" ht="11.25">
      <c r="B167" s="149"/>
      <c r="D167" s="150" t="s">
        <v>186</v>
      </c>
      <c r="E167" s="151" t="s">
        <v>1</v>
      </c>
      <c r="F167" s="152" t="s">
        <v>1244</v>
      </c>
      <c r="H167" s="153">
        <v>6.5880000000000001</v>
      </c>
      <c r="I167" s="154"/>
      <c r="L167" s="149"/>
      <c r="M167" s="155"/>
      <c r="T167" s="156"/>
      <c r="AT167" s="151" t="s">
        <v>186</v>
      </c>
      <c r="AU167" s="151" t="s">
        <v>85</v>
      </c>
      <c r="AV167" s="12" t="s">
        <v>85</v>
      </c>
      <c r="AW167" s="12" t="s">
        <v>32</v>
      </c>
      <c r="AX167" s="12" t="s">
        <v>76</v>
      </c>
      <c r="AY167" s="151" t="s">
        <v>178</v>
      </c>
    </row>
    <row r="168" spans="2:65" s="12" customFormat="1" ht="11.25">
      <c r="B168" s="149"/>
      <c r="D168" s="150" t="s">
        <v>186</v>
      </c>
      <c r="E168" s="151" t="s">
        <v>1</v>
      </c>
      <c r="F168" s="152" t="s">
        <v>1245</v>
      </c>
      <c r="H168" s="153">
        <v>0.11600000000000001</v>
      </c>
      <c r="I168" s="154"/>
      <c r="L168" s="149"/>
      <c r="M168" s="155"/>
      <c r="T168" s="156"/>
      <c r="AT168" s="151" t="s">
        <v>186</v>
      </c>
      <c r="AU168" s="151" t="s">
        <v>85</v>
      </c>
      <c r="AV168" s="12" t="s">
        <v>85</v>
      </c>
      <c r="AW168" s="12" t="s">
        <v>32</v>
      </c>
      <c r="AX168" s="12" t="s">
        <v>76</v>
      </c>
      <c r="AY168" s="151" t="s">
        <v>178</v>
      </c>
    </row>
    <row r="169" spans="2:65" s="13" customFormat="1" ht="11.25">
      <c r="B169" s="157"/>
      <c r="D169" s="150" t="s">
        <v>186</v>
      </c>
      <c r="E169" s="158" t="s">
        <v>1</v>
      </c>
      <c r="F169" s="159" t="s">
        <v>209</v>
      </c>
      <c r="H169" s="160">
        <v>10.992000000000001</v>
      </c>
      <c r="I169" s="161"/>
      <c r="L169" s="157"/>
      <c r="M169" s="162"/>
      <c r="T169" s="163"/>
      <c r="AT169" s="158" t="s">
        <v>186</v>
      </c>
      <c r="AU169" s="158" t="s">
        <v>85</v>
      </c>
      <c r="AV169" s="13" t="s">
        <v>96</v>
      </c>
      <c r="AW169" s="13" t="s">
        <v>32</v>
      </c>
      <c r="AX169" s="13" t="s">
        <v>76</v>
      </c>
      <c r="AY169" s="158" t="s">
        <v>178</v>
      </c>
    </row>
    <row r="170" spans="2:65" s="12" customFormat="1" ht="22.5">
      <c r="B170" s="149"/>
      <c r="D170" s="150" t="s">
        <v>186</v>
      </c>
      <c r="E170" s="151" t="s">
        <v>1</v>
      </c>
      <c r="F170" s="152" t="s">
        <v>1246</v>
      </c>
      <c r="H170" s="153">
        <v>2.7480000000000002</v>
      </c>
      <c r="I170" s="154"/>
      <c r="L170" s="149"/>
      <c r="M170" s="155"/>
      <c r="T170" s="156"/>
      <c r="AT170" s="151" t="s">
        <v>186</v>
      </c>
      <c r="AU170" s="151" t="s">
        <v>85</v>
      </c>
      <c r="AV170" s="12" t="s">
        <v>85</v>
      </c>
      <c r="AW170" s="12" t="s">
        <v>32</v>
      </c>
      <c r="AX170" s="12" t="s">
        <v>76</v>
      </c>
      <c r="AY170" s="151" t="s">
        <v>178</v>
      </c>
    </row>
    <row r="171" spans="2:65" s="14" customFormat="1" ht="11.25">
      <c r="B171" s="164"/>
      <c r="D171" s="150" t="s">
        <v>186</v>
      </c>
      <c r="E171" s="165" t="s">
        <v>1</v>
      </c>
      <c r="F171" s="166" t="s">
        <v>217</v>
      </c>
      <c r="H171" s="167">
        <v>13.74</v>
      </c>
      <c r="I171" s="168"/>
      <c r="L171" s="164"/>
      <c r="M171" s="169"/>
      <c r="T171" s="170"/>
      <c r="AT171" s="165" t="s">
        <v>186</v>
      </c>
      <c r="AU171" s="165" t="s">
        <v>85</v>
      </c>
      <c r="AV171" s="14" t="s">
        <v>184</v>
      </c>
      <c r="AW171" s="14" t="s">
        <v>32</v>
      </c>
      <c r="AX171" s="14" t="s">
        <v>83</v>
      </c>
      <c r="AY171" s="165" t="s">
        <v>178</v>
      </c>
    </row>
    <row r="172" spans="2:65" s="1" customFormat="1" ht="33" customHeight="1">
      <c r="B172" s="32"/>
      <c r="C172" s="136" t="s">
        <v>226</v>
      </c>
      <c r="D172" s="136" t="s">
        <v>180</v>
      </c>
      <c r="E172" s="137" t="s">
        <v>188</v>
      </c>
      <c r="F172" s="138" t="s">
        <v>189</v>
      </c>
      <c r="G172" s="139" t="s">
        <v>183</v>
      </c>
      <c r="H172" s="140">
        <v>18.59</v>
      </c>
      <c r="I172" s="141"/>
      <c r="J172" s="142">
        <f>ROUND(I172*H172,2)</f>
        <v>0</v>
      </c>
      <c r="K172" s="138" t="s">
        <v>846</v>
      </c>
      <c r="L172" s="32"/>
      <c r="M172" s="143" t="s">
        <v>1</v>
      </c>
      <c r="N172" s="144" t="s">
        <v>41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184</v>
      </c>
      <c r="AT172" s="147" t="s">
        <v>180</v>
      </c>
      <c r="AU172" s="147" t="s">
        <v>85</v>
      </c>
      <c r="AY172" s="17" t="s">
        <v>178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83</v>
      </c>
      <c r="BK172" s="148">
        <f>ROUND(I172*H172,2)</f>
        <v>0</v>
      </c>
      <c r="BL172" s="17" t="s">
        <v>184</v>
      </c>
      <c r="BM172" s="147" t="s">
        <v>1247</v>
      </c>
    </row>
    <row r="173" spans="2:65" s="12" customFormat="1" ht="11.25">
      <c r="B173" s="149"/>
      <c r="D173" s="150" t="s">
        <v>186</v>
      </c>
      <c r="E173" s="151" t="s">
        <v>1</v>
      </c>
      <c r="F173" s="152" t="s">
        <v>1248</v>
      </c>
      <c r="H173" s="153">
        <v>5.5659999999999998</v>
      </c>
      <c r="I173" s="154"/>
      <c r="L173" s="149"/>
      <c r="M173" s="155"/>
      <c r="T173" s="156"/>
      <c r="AT173" s="151" t="s">
        <v>186</v>
      </c>
      <c r="AU173" s="151" t="s">
        <v>85</v>
      </c>
      <c r="AV173" s="12" t="s">
        <v>85</v>
      </c>
      <c r="AW173" s="12" t="s">
        <v>32</v>
      </c>
      <c r="AX173" s="12" t="s">
        <v>76</v>
      </c>
      <c r="AY173" s="151" t="s">
        <v>178</v>
      </c>
    </row>
    <row r="174" spans="2:65" s="12" customFormat="1" ht="11.25">
      <c r="B174" s="149"/>
      <c r="D174" s="150" t="s">
        <v>186</v>
      </c>
      <c r="E174" s="151" t="s">
        <v>1</v>
      </c>
      <c r="F174" s="152" t="s">
        <v>1249</v>
      </c>
      <c r="H174" s="153">
        <v>0.315</v>
      </c>
      <c r="I174" s="154"/>
      <c r="L174" s="149"/>
      <c r="M174" s="155"/>
      <c r="T174" s="156"/>
      <c r="AT174" s="151" t="s">
        <v>186</v>
      </c>
      <c r="AU174" s="151" t="s">
        <v>85</v>
      </c>
      <c r="AV174" s="12" t="s">
        <v>85</v>
      </c>
      <c r="AW174" s="12" t="s">
        <v>32</v>
      </c>
      <c r="AX174" s="12" t="s">
        <v>76</v>
      </c>
      <c r="AY174" s="151" t="s">
        <v>178</v>
      </c>
    </row>
    <row r="175" spans="2:65" s="12" customFormat="1" ht="11.25">
      <c r="B175" s="149"/>
      <c r="D175" s="150" t="s">
        <v>186</v>
      </c>
      <c r="E175" s="151" t="s">
        <v>1</v>
      </c>
      <c r="F175" s="152" t="s">
        <v>1250</v>
      </c>
      <c r="H175" s="153">
        <v>0.61099999999999999</v>
      </c>
      <c r="I175" s="154"/>
      <c r="L175" s="149"/>
      <c r="M175" s="155"/>
      <c r="T175" s="156"/>
      <c r="AT175" s="151" t="s">
        <v>186</v>
      </c>
      <c r="AU175" s="151" t="s">
        <v>85</v>
      </c>
      <c r="AV175" s="12" t="s">
        <v>85</v>
      </c>
      <c r="AW175" s="12" t="s">
        <v>32</v>
      </c>
      <c r="AX175" s="12" t="s">
        <v>76</v>
      </c>
      <c r="AY175" s="151" t="s">
        <v>178</v>
      </c>
    </row>
    <row r="176" spans="2:65" s="12" customFormat="1" ht="11.25">
      <c r="B176" s="149"/>
      <c r="D176" s="150" t="s">
        <v>186</v>
      </c>
      <c r="E176" s="151" t="s">
        <v>1</v>
      </c>
      <c r="F176" s="152" t="s">
        <v>1251</v>
      </c>
      <c r="H176" s="153">
        <v>0.28499999999999998</v>
      </c>
      <c r="I176" s="154"/>
      <c r="L176" s="149"/>
      <c r="M176" s="155"/>
      <c r="T176" s="156"/>
      <c r="AT176" s="151" t="s">
        <v>186</v>
      </c>
      <c r="AU176" s="151" t="s">
        <v>85</v>
      </c>
      <c r="AV176" s="12" t="s">
        <v>85</v>
      </c>
      <c r="AW176" s="12" t="s">
        <v>32</v>
      </c>
      <c r="AX176" s="12" t="s">
        <v>76</v>
      </c>
      <c r="AY176" s="151" t="s">
        <v>178</v>
      </c>
    </row>
    <row r="177" spans="2:65" s="12" customFormat="1" ht="11.25">
      <c r="B177" s="149"/>
      <c r="D177" s="150" t="s">
        <v>186</v>
      </c>
      <c r="E177" s="151" t="s">
        <v>1</v>
      </c>
      <c r="F177" s="152" t="s">
        <v>1252</v>
      </c>
      <c r="H177" s="153">
        <v>3.0760000000000001</v>
      </c>
      <c r="I177" s="154"/>
      <c r="L177" s="149"/>
      <c r="M177" s="155"/>
      <c r="T177" s="156"/>
      <c r="AT177" s="151" t="s">
        <v>186</v>
      </c>
      <c r="AU177" s="151" t="s">
        <v>85</v>
      </c>
      <c r="AV177" s="12" t="s">
        <v>85</v>
      </c>
      <c r="AW177" s="12" t="s">
        <v>32</v>
      </c>
      <c r="AX177" s="12" t="s">
        <v>76</v>
      </c>
      <c r="AY177" s="151" t="s">
        <v>178</v>
      </c>
    </row>
    <row r="178" spans="2:65" s="12" customFormat="1" ht="11.25">
      <c r="B178" s="149"/>
      <c r="D178" s="150" t="s">
        <v>186</v>
      </c>
      <c r="E178" s="151" t="s">
        <v>1</v>
      </c>
      <c r="F178" s="152" t="s">
        <v>1253</v>
      </c>
      <c r="H178" s="153">
        <v>2.0459999999999998</v>
      </c>
      <c r="I178" s="154"/>
      <c r="L178" s="149"/>
      <c r="M178" s="155"/>
      <c r="T178" s="156"/>
      <c r="AT178" s="151" t="s">
        <v>186</v>
      </c>
      <c r="AU178" s="151" t="s">
        <v>85</v>
      </c>
      <c r="AV178" s="12" t="s">
        <v>85</v>
      </c>
      <c r="AW178" s="12" t="s">
        <v>32</v>
      </c>
      <c r="AX178" s="12" t="s">
        <v>76</v>
      </c>
      <c r="AY178" s="151" t="s">
        <v>178</v>
      </c>
    </row>
    <row r="179" spans="2:65" s="12" customFormat="1" ht="11.25">
      <c r="B179" s="149"/>
      <c r="D179" s="150" t="s">
        <v>186</v>
      </c>
      <c r="E179" s="151" t="s">
        <v>1</v>
      </c>
      <c r="F179" s="152" t="s">
        <v>1254</v>
      </c>
      <c r="H179" s="153">
        <v>0.315</v>
      </c>
      <c r="I179" s="154"/>
      <c r="L179" s="149"/>
      <c r="M179" s="155"/>
      <c r="T179" s="156"/>
      <c r="AT179" s="151" t="s">
        <v>186</v>
      </c>
      <c r="AU179" s="151" t="s">
        <v>85</v>
      </c>
      <c r="AV179" s="12" t="s">
        <v>85</v>
      </c>
      <c r="AW179" s="12" t="s">
        <v>32</v>
      </c>
      <c r="AX179" s="12" t="s">
        <v>76</v>
      </c>
      <c r="AY179" s="151" t="s">
        <v>178</v>
      </c>
    </row>
    <row r="180" spans="2:65" s="12" customFormat="1" ht="11.25">
      <c r="B180" s="149"/>
      <c r="D180" s="150" t="s">
        <v>186</v>
      </c>
      <c r="E180" s="151" t="s">
        <v>1</v>
      </c>
      <c r="F180" s="152" t="s">
        <v>1255</v>
      </c>
      <c r="H180" s="153">
        <v>0.36</v>
      </c>
      <c r="I180" s="154"/>
      <c r="L180" s="149"/>
      <c r="M180" s="155"/>
      <c r="T180" s="156"/>
      <c r="AT180" s="151" t="s">
        <v>186</v>
      </c>
      <c r="AU180" s="151" t="s">
        <v>85</v>
      </c>
      <c r="AV180" s="12" t="s">
        <v>85</v>
      </c>
      <c r="AW180" s="12" t="s">
        <v>32</v>
      </c>
      <c r="AX180" s="12" t="s">
        <v>76</v>
      </c>
      <c r="AY180" s="151" t="s">
        <v>178</v>
      </c>
    </row>
    <row r="181" spans="2:65" s="12" customFormat="1" ht="11.25">
      <c r="B181" s="149"/>
      <c r="D181" s="150" t="s">
        <v>186</v>
      </c>
      <c r="E181" s="151" t="s">
        <v>1</v>
      </c>
      <c r="F181" s="152" t="s">
        <v>1256</v>
      </c>
      <c r="H181" s="153">
        <v>0.315</v>
      </c>
      <c r="I181" s="154"/>
      <c r="L181" s="149"/>
      <c r="M181" s="155"/>
      <c r="T181" s="156"/>
      <c r="AT181" s="151" t="s">
        <v>186</v>
      </c>
      <c r="AU181" s="151" t="s">
        <v>85</v>
      </c>
      <c r="AV181" s="12" t="s">
        <v>85</v>
      </c>
      <c r="AW181" s="12" t="s">
        <v>32</v>
      </c>
      <c r="AX181" s="12" t="s">
        <v>76</v>
      </c>
      <c r="AY181" s="151" t="s">
        <v>178</v>
      </c>
    </row>
    <row r="182" spans="2:65" s="12" customFormat="1" ht="11.25">
      <c r="B182" s="149"/>
      <c r="D182" s="150" t="s">
        <v>186</v>
      </c>
      <c r="E182" s="151" t="s">
        <v>1</v>
      </c>
      <c r="F182" s="152" t="s">
        <v>1257</v>
      </c>
      <c r="H182" s="153">
        <v>0.82499999999999996</v>
      </c>
      <c r="I182" s="154"/>
      <c r="L182" s="149"/>
      <c r="M182" s="155"/>
      <c r="T182" s="156"/>
      <c r="AT182" s="151" t="s">
        <v>186</v>
      </c>
      <c r="AU182" s="151" t="s">
        <v>85</v>
      </c>
      <c r="AV182" s="12" t="s">
        <v>85</v>
      </c>
      <c r="AW182" s="12" t="s">
        <v>32</v>
      </c>
      <c r="AX182" s="12" t="s">
        <v>76</v>
      </c>
      <c r="AY182" s="151" t="s">
        <v>178</v>
      </c>
    </row>
    <row r="183" spans="2:65" s="12" customFormat="1" ht="11.25">
      <c r="B183" s="149"/>
      <c r="D183" s="150" t="s">
        <v>186</v>
      </c>
      <c r="E183" s="151" t="s">
        <v>1</v>
      </c>
      <c r="F183" s="152" t="s">
        <v>1258</v>
      </c>
      <c r="H183" s="153">
        <v>0.27</v>
      </c>
      <c r="I183" s="154"/>
      <c r="L183" s="149"/>
      <c r="M183" s="155"/>
      <c r="T183" s="156"/>
      <c r="AT183" s="151" t="s">
        <v>186</v>
      </c>
      <c r="AU183" s="151" t="s">
        <v>85</v>
      </c>
      <c r="AV183" s="12" t="s">
        <v>85</v>
      </c>
      <c r="AW183" s="12" t="s">
        <v>32</v>
      </c>
      <c r="AX183" s="12" t="s">
        <v>76</v>
      </c>
      <c r="AY183" s="151" t="s">
        <v>178</v>
      </c>
    </row>
    <row r="184" spans="2:65" s="12" customFormat="1" ht="11.25">
      <c r="B184" s="149"/>
      <c r="D184" s="150" t="s">
        <v>186</v>
      </c>
      <c r="E184" s="151" t="s">
        <v>1</v>
      </c>
      <c r="F184" s="152" t="s">
        <v>1259</v>
      </c>
      <c r="H184" s="153">
        <v>0.82499999999999996</v>
      </c>
      <c r="I184" s="154"/>
      <c r="L184" s="149"/>
      <c r="M184" s="155"/>
      <c r="T184" s="156"/>
      <c r="AT184" s="151" t="s">
        <v>186</v>
      </c>
      <c r="AU184" s="151" t="s">
        <v>85</v>
      </c>
      <c r="AV184" s="12" t="s">
        <v>85</v>
      </c>
      <c r="AW184" s="12" t="s">
        <v>32</v>
      </c>
      <c r="AX184" s="12" t="s">
        <v>76</v>
      </c>
      <c r="AY184" s="151" t="s">
        <v>178</v>
      </c>
    </row>
    <row r="185" spans="2:65" s="12" customFormat="1" ht="11.25">
      <c r="B185" s="149"/>
      <c r="D185" s="150" t="s">
        <v>186</v>
      </c>
      <c r="E185" s="151" t="s">
        <v>1</v>
      </c>
      <c r="F185" s="152" t="s">
        <v>1260</v>
      </c>
      <c r="H185" s="153">
        <v>0.315</v>
      </c>
      <c r="I185" s="154"/>
      <c r="L185" s="149"/>
      <c r="M185" s="155"/>
      <c r="T185" s="156"/>
      <c r="AT185" s="151" t="s">
        <v>186</v>
      </c>
      <c r="AU185" s="151" t="s">
        <v>85</v>
      </c>
      <c r="AV185" s="12" t="s">
        <v>85</v>
      </c>
      <c r="AW185" s="12" t="s">
        <v>32</v>
      </c>
      <c r="AX185" s="12" t="s">
        <v>76</v>
      </c>
      <c r="AY185" s="151" t="s">
        <v>178</v>
      </c>
    </row>
    <row r="186" spans="2:65" s="12" customFormat="1" ht="11.25">
      <c r="B186" s="149"/>
      <c r="D186" s="150" t="s">
        <v>186</v>
      </c>
      <c r="E186" s="151" t="s">
        <v>1</v>
      </c>
      <c r="F186" s="152" t="s">
        <v>1261</v>
      </c>
      <c r="H186" s="153">
        <v>0.36799999999999999</v>
      </c>
      <c r="I186" s="154"/>
      <c r="L186" s="149"/>
      <c r="M186" s="155"/>
      <c r="T186" s="156"/>
      <c r="AT186" s="151" t="s">
        <v>186</v>
      </c>
      <c r="AU186" s="151" t="s">
        <v>85</v>
      </c>
      <c r="AV186" s="12" t="s">
        <v>85</v>
      </c>
      <c r="AW186" s="12" t="s">
        <v>32</v>
      </c>
      <c r="AX186" s="12" t="s">
        <v>76</v>
      </c>
      <c r="AY186" s="151" t="s">
        <v>178</v>
      </c>
    </row>
    <row r="187" spans="2:65" s="13" customFormat="1" ht="11.25">
      <c r="B187" s="157"/>
      <c r="D187" s="150" t="s">
        <v>186</v>
      </c>
      <c r="E187" s="158" t="s">
        <v>1</v>
      </c>
      <c r="F187" s="159" t="s">
        <v>209</v>
      </c>
      <c r="H187" s="160">
        <v>15.492000000000001</v>
      </c>
      <c r="I187" s="161"/>
      <c r="L187" s="157"/>
      <c r="M187" s="162"/>
      <c r="T187" s="163"/>
      <c r="AT187" s="158" t="s">
        <v>186</v>
      </c>
      <c r="AU187" s="158" t="s">
        <v>85</v>
      </c>
      <c r="AV187" s="13" t="s">
        <v>96</v>
      </c>
      <c r="AW187" s="13" t="s">
        <v>32</v>
      </c>
      <c r="AX187" s="13" t="s">
        <v>76</v>
      </c>
      <c r="AY187" s="158" t="s">
        <v>178</v>
      </c>
    </row>
    <row r="188" spans="2:65" s="12" customFormat="1" ht="22.5">
      <c r="B188" s="149"/>
      <c r="D188" s="150" t="s">
        <v>186</v>
      </c>
      <c r="E188" s="151" t="s">
        <v>1</v>
      </c>
      <c r="F188" s="152" t="s">
        <v>1262</v>
      </c>
      <c r="H188" s="153">
        <v>3.0979999999999999</v>
      </c>
      <c r="I188" s="154"/>
      <c r="L188" s="149"/>
      <c r="M188" s="155"/>
      <c r="T188" s="156"/>
      <c r="AT188" s="151" t="s">
        <v>186</v>
      </c>
      <c r="AU188" s="151" t="s">
        <v>85</v>
      </c>
      <c r="AV188" s="12" t="s">
        <v>85</v>
      </c>
      <c r="AW188" s="12" t="s">
        <v>32</v>
      </c>
      <c r="AX188" s="12" t="s">
        <v>76</v>
      </c>
      <c r="AY188" s="151" t="s">
        <v>178</v>
      </c>
    </row>
    <row r="189" spans="2:65" s="14" customFormat="1" ht="11.25">
      <c r="B189" s="164"/>
      <c r="D189" s="150" t="s">
        <v>186</v>
      </c>
      <c r="E189" s="165" t="s">
        <v>1</v>
      </c>
      <c r="F189" s="166" t="s">
        <v>217</v>
      </c>
      <c r="H189" s="167">
        <v>18.59</v>
      </c>
      <c r="I189" s="168"/>
      <c r="L189" s="164"/>
      <c r="M189" s="169"/>
      <c r="T189" s="170"/>
      <c r="AT189" s="165" t="s">
        <v>186</v>
      </c>
      <c r="AU189" s="165" t="s">
        <v>85</v>
      </c>
      <c r="AV189" s="14" t="s">
        <v>184</v>
      </c>
      <c r="AW189" s="14" t="s">
        <v>32</v>
      </c>
      <c r="AX189" s="14" t="s">
        <v>83</v>
      </c>
      <c r="AY189" s="165" t="s">
        <v>178</v>
      </c>
    </row>
    <row r="190" spans="2:65" s="1" customFormat="1" ht="24.2" customHeight="1">
      <c r="B190" s="32"/>
      <c r="C190" s="136" t="s">
        <v>231</v>
      </c>
      <c r="D190" s="136" t="s">
        <v>180</v>
      </c>
      <c r="E190" s="137" t="s">
        <v>1263</v>
      </c>
      <c r="F190" s="138" t="s">
        <v>1264</v>
      </c>
      <c r="G190" s="139" t="s">
        <v>183</v>
      </c>
      <c r="H190" s="140">
        <v>25.509</v>
      </c>
      <c r="I190" s="141"/>
      <c r="J190" s="142">
        <f>ROUND(I190*H190,2)</f>
        <v>0</v>
      </c>
      <c r="K190" s="138" t="s">
        <v>194</v>
      </c>
      <c r="L190" s="32"/>
      <c r="M190" s="143" t="s">
        <v>1</v>
      </c>
      <c r="N190" s="144" t="s">
        <v>41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184</v>
      </c>
      <c r="AT190" s="147" t="s">
        <v>180</v>
      </c>
      <c r="AU190" s="147" t="s">
        <v>85</v>
      </c>
      <c r="AY190" s="17" t="s">
        <v>178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83</v>
      </c>
      <c r="BK190" s="148">
        <f>ROUND(I190*H190,2)</f>
        <v>0</v>
      </c>
      <c r="BL190" s="17" t="s">
        <v>184</v>
      </c>
      <c r="BM190" s="147" t="s">
        <v>1265</v>
      </c>
    </row>
    <row r="191" spans="2:65" s="12" customFormat="1" ht="11.25">
      <c r="B191" s="149"/>
      <c r="D191" s="150" t="s">
        <v>186</v>
      </c>
      <c r="E191" s="151" t="s">
        <v>1</v>
      </c>
      <c r="F191" s="152" t="s">
        <v>1266</v>
      </c>
      <c r="H191" s="153">
        <v>1.171</v>
      </c>
      <c r="I191" s="154"/>
      <c r="L191" s="149"/>
      <c r="M191" s="155"/>
      <c r="T191" s="156"/>
      <c r="AT191" s="151" t="s">
        <v>186</v>
      </c>
      <c r="AU191" s="151" t="s">
        <v>85</v>
      </c>
      <c r="AV191" s="12" t="s">
        <v>85</v>
      </c>
      <c r="AW191" s="12" t="s">
        <v>32</v>
      </c>
      <c r="AX191" s="12" t="s">
        <v>76</v>
      </c>
      <c r="AY191" s="151" t="s">
        <v>178</v>
      </c>
    </row>
    <row r="192" spans="2:65" s="12" customFormat="1" ht="11.25">
      <c r="B192" s="149"/>
      <c r="D192" s="150" t="s">
        <v>186</v>
      </c>
      <c r="E192" s="151" t="s">
        <v>1</v>
      </c>
      <c r="F192" s="152" t="s">
        <v>1267</v>
      </c>
      <c r="H192" s="153">
        <v>0.95099999999999996</v>
      </c>
      <c r="I192" s="154"/>
      <c r="L192" s="149"/>
      <c r="M192" s="155"/>
      <c r="T192" s="156"/>
      <c r="AT192" s="151" t="s">
        <v>186</v>
      </c>
      <c r="AU192" s="151" t="s">
        <v>85</v>
      </c>
      <c r="AV192" s="12" t="s">
        <v>85</v>
      </c>
      <c r="AW192" s="12" t="s">
        <v>32</v>
      </c>
      <c r="AX192" s="12" t="s">
        <v>76</v>
      </c>
      <c r="AY192" s="151" t="s">
        <v>178</v>
      </c>
    </row>
    <row r="193" spans="2:65" s="12" customFormat="1" ht="11.25">
      <c r="B193" s="149"/>
      <c r="D193" s="150" t="s">
        <v>186</v>
      </c>
      <c r="E193" s="151" t="s">
        <v>1</v>
      </c>
      <c r="F193" s="152" t="s">
        <v>1268</v>
      </c>
      <c r="H193" s="153">
        <v>0.877</v>
      </c>
      <c r="I193" s="154"/>
      <c r="L193" s="149"/>
      <c r="M193" s="155"/>
      <c r="T193" s="156"/>
      <c r="AT193" s="151" t="s">
        <v>186</v>
      </c>
      <c r="AU193" s="151" t="s">
        <v>85</v>
      </c>
      <c r="AV193" s="12" t="s">
        <v>85</v>
      </c>
      <c r="AW193" s="12" t="s">
        <v>32</v>
      </c>
      <c r="AX193" s="12" t="s">
        <v>76</v>
      </c>
      <c r="AY193" s="151" t="s">
        <v>178</v>
      </c>
    </row>
    <row r="194" spans="2:65" s="12" customFormat="1" ht="11.25">
      <c r="B194" s="149"/>
      <c r="D194" s="150" t="s">
        <v>186</v>
      </c>
      <c r="E194" s="151" t="s">
        <v>1</v>
      </c>
      <c r="F194" s="152" t="s">
        <v>1269</v>
      </c>
      <c r="H194" s="153">
        <v>22.51</v>
      </c>
      <c r="I194" s="154"/>
      <c r="L194" s="149"/>
      <c r="M194" s="155"/>
      <c r="T194" s="156"/>
      <c r="AT194" s="151" t="s">
        <v>186</v>
      </c>
      <c r="AU194" s="151" t="s">
        <v>85</v>
      </c>
      <c r="AV194" s="12" t="s">
        <v>85</v>
      </c>
      <c r="AW194" s="12" t="s">
        <v>32</v>
      </c>
      <c r="AX194" s="12" t="s">
        <v>76</v>
      </c>
      <c r="AY194" s="151" t="s">
        <v>178</v>
      </c>
    </row>
    <row r="195" spans="2:65" s="14" customFormat="1" ht="11.25">
      <c r="B195" s="164"/>
      <c r="D195" s="150" t="s">
        <v>186</v>
      </c>
      <c r="E195" s="165" t="s">
        <v>1</v>
      </c>
      <c r="F195" s="166" t="s">
        <v>217</v>
      </c>
      <c r="H195" s="167">
        <v>25.509</v>
      </c>
      <c r="I195" s="168"/>
      <c r="L195" s="164"/>
      <c r="M195" s="169"/>
      <c r="T195" s="170"/>
      <c r="AT195" s="165" t="s">
        <v>186</v>
      </c>
      <c r="AU195" s="165" t="s">
        <v>85</v>
      </c>
      <c r="AV195" s="14" t="s">
        <v>184</v>
      </c>
      <c r="AW195" s="14" t="s">
        <v>32</v>
      </c>
      <c r="AX195" s="14" t="s">
        <v>83</v>
      </c>
      <c r="AY195" s="165" t="s">
        <v>178</v>
      </c>
    </row>
    <row r="196" spans="2:65" s="1" customFormat="1" ht="24.2" customHeight="1">
      <c r="B196" s="32"/>
      <c r="C196" s="136" t="s">
        <v>236</v>
      </c>
      <c r="D196" s="136" t="s">
        <v>180</v>
      </c>
      <c r="E196" s="137" t="s">
        <v>1270</v>
      </c>
      <c r="F196" s="138" t="s">
        <v>1271</v>
      </c>
      <c r="G196" s="139" t="s">
        <v>183</v>
      </c>
      <c r="H196" s="140">
        <v>5.351</v>
      </c>
      <c r="I196" s="141"/>
      <c r="J196" s="142">
        <f>ROUND(I196*H196,2)</f>
        <v>0</v>
      </c>
      <c r="K196" s="138" t="s">
        <v>194</v>
      </c>
      <c r="L196" s="32"/>
      <c r="M196" s="143" t="s">
        <v>1</v>
      </c>
      <c r="N196" s="144" t="s">
        <v>41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184</v>
      </c>
      <c r="AT196" s="147" t="s">
        <v>180</v>
      </c>
      <c r="AU196" s="147" t="s">
        <v>85</v>
      </c>
      <c r="AY196" s="17" t="s">
        <v>178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83</v>
      </c>
      <c r="BK196" s="148">
        <f>ROUND(I196*H196,2)</f>
        <v>0</v>
      </c>
      <c r="BL196" s="17" t="s">
        <v>184</v>
      </c>
      <c r="BM196" s="147" t="s">
        <v>1272</v>
      </c>
    </row>
    <row r="197" spans="2:65" s="15" customFormat="1" ht="11.25">
      <c r="B197" s="171"/>
      <c r="D197" s="150" t="s">
        <v>186</v>
      </c>
      <c r="E197" s="172" t="s">
        <v>1</v>
      </c>
      <c r="F197" s="173" t="s">
        <v>1273</v>
      </c>
      <c r="H197" s="172" t="s">
        <v>1</v>
      </c>
      <c r="I197" s="174"/>
      <c r="L197" s="171"/>
      <c r="M197" s="175"/>
      <c r="T197" s="176"/>
      <c r="AT197" s="172" t="s">
        <v>186</v>
      </c>
      <c r="AU197" s="172" t="s">
        <v>85</v>
      </c>
      <c r="AV197" s="15" t="s">
        <v>83</v>
      </c>
      <c r="AW197" s="15" t="s">
        <v>32</v>
      </c>
      <c r="AX197" s="15" t="s">
        <v>76</v>
      </c>
      <c r="AY197" s="172" t="s">
        <v>178</v>
      </c>
    </row>
    <row r="198" spans="2:65" s="12" customFormat="1" ht="11.25">
      <c r="B198" s="149"/>
      <c r="D198" s="150" t="s">
        <v>186</v>
      </c>
      <c r="E198" s="151" t="s">
        <v>1</v>
      </c>
      <c r="F198" s="152" t="s">
        <v>1274</v>
      </c>
      <c r="H198" s="153">
        <v>1.885</v>
      </c>
      <c r="I198" s="154"/>
      <c r="L198" s="149"/>
      <c r="M198" s="155"/>
      <c r="T198" s="156"/>
      <c r="AT198" s="151" t="s">
        <v>186</v>
      </c>
      <c r="AU198" s="151" t="s">
        <v>85</v>
      </c>
      <c r="AV198" s="12" t="s">
        <v>85</v>
      </c>
      <c r="AW198" s="12" t="s">
        <v>32</v>
      </c>
      <c r="AX198" s="12" t="s">
        <v>76</v>
      </c>
      <c r="AY198" s="151" t="s">
        <v>178</v>
      </c>
    </row>
    <row r="199" spans="2:65" s="12" customFormat="1" ht="11.25">
      <c r="B199" s="149"/>
      <c r="D199" s="150" t="s">
        <v>186</v>
      </c>
      <c r="E199" s="151" t="s">
        <v>1</v>
      </c>
      <c r="F199" s="152" t="s">
        <v>1275</v>
      </c>
      <c r="H199" s="153">
        <v>0.28599999999999998</v>
      </c>
      <c r="I199" s="154"/>
      <c r="L199" s="149"/>
      <c r="M199" s="155"/>
      <c r="T199" s="156"/>
      <c r="AT199" s="151" t="s">
        <v>186</v>
      </c>
      <c r="AU199" s="151" t="s">
        <v>85</v>
      </c>
      <c r="AV199" s="12" t="s">
        <v>85</v>
      </c>
      <c r="AW199" s="12" t="s">
        <v>32</v>
      </c>
      <c r="AX199" s="12" t="s">
        <v>76</v>
      </c>
      <c r="AY199" s="151" t="s">
        <v>178</v>
      </c>
    </row>
    <row r="200" spans="2:65" s="12" customFormat="1" ht="11.25">
      <c r="B200" s="149"/>
      <c r="D200" s="150" t="s">
        <v>186</v>
      </c>
      <c r="E200" s="151" t="s">
        <v>1</v>
      </c>
      <c r="F200" s="152" t="s">
        <v>1276</v>
      </c>
      <c r="H200" s="153">
        <v>3.0819999999999999</v>
      </c>
      <c r="I200" s="154"/>
      <c r="L200" s="149"/>
      <c r="M200" s="155"/>
      <c r="T200" s="156"/>
      <c r="AT200" s="151" t="s">
        <v>186</v>
      </c>
      <c r="AU200" s="151" t="s">
        <v>85</v>
      </c>
      <c r="AV200" s="12" t="s">
        <v>85</v>
      </c>
      <c r="AW200" s="12" t="s">
        <v>32</v>
      </c>
      <c r="AX200" s="12" t="s">
        <v>76</v>
      </c>
      <c r="AY200" s="151" t="s">
        <v>178</v>
      </c>
    </row>
    <row r="201" spans="2:65" s="12" customFormat="1" ht="11.25">
      <c r="B201" s="149"/>
      <c r="D201" s="150" t="s">
        <v>186</v>
      </c>
      <c r="E201" s="151" t="s">
        <v>1</v>
      </c>
      <c r="F201" s="152" t="s">
        <v>1277</v>
      </c>
      <c r="H201" s="153">
        <v>9.8000000000000004E-2</v>
      </c>
      <c r="I201" s="154"/>
      <c r="L201" s="149"/>
      <c r="M201" s="155"/>
      <c r="T201" s="156"/>
      <c r="AT201" s="151" t="s">
        <v>186</v>
      </c>
      <c r="AU201" s="151" t="s">
        <v>85</v>
      </c>
      <c r="AV201" s="12" t="s">
        <v>85</v>
      </c>
      <c r="AW201" s="12" t="s">
        <v>32</v>
      </c>
      <c r="AX201" s="12" t="s">
        <v>76</v>
      </c>
      <c r="AY201" s="151" t="s">
        <v>178</v>
      </c>
    </row>
    <row r="202" spans="2:65" s="14" customFormat="1" ht="11.25">
      <c r="B202" s="164"/>
      <c r="D202" s="150" t="s">
        <v>186</v>
      </c>
      <c r="E202" s="165" t="s">
        <v>1</v>
      </c>
      <c r="F202" s="166" t="s">
        <v>217</v>
      </c>
      <c r="H202" s="167">
        <v>5.351</v>
      </c>
      <c r="I202" s="168"/>
      <c r="L202" s="164"/>
      <c r="M202" s="169"/>
      <c r="T202" s="170"/>
      <c r="AT202" s="165" t="s">
        <v>186</v>
      </c>
      <c r="AU202" s="165" t="s">
        <v>85</v>
      </c>
      <c r="AV202" s="14" t="s">
        <v>184</v>
      </c>
      <c r="AW202" s="14" t="s">
        <v>32</v>
      </c>
      <c r="AX202" s="14" t="s">
        <v>83</v>
      </c>
      <c r="AY202" s="165" t="s">
        <v>178</v>
      </c>
    </row>
    <row r="203" spans="2:65" s="1" customFormat="1" ht="37.9" customHeight="1">
      <c r="B203" s="32"/>
      <c r="C203" s="136" t="s">
        <v>240</v>
      </c>
      <c r="D203" s="136" t="s">
        <v>180</v>
      </c>
      <c r="E203" s="137" t="s">
        <v>1278</v>
      </c>
      <c r="F203" s="138" t="s">
        <v>1279</v>
      </c>
      <c r="G203" s="139" t="s">
        <v>183</v>
      </c>
      <c r="H203" s="140">
        <v>122.657</v>
      </c>
      <c r="I203" s="141"/>
      <c r="J203" s="142">
        <f>ROUND(I203*H203,2)</f>
        <v>0</v>
      </c>
      <c r="K203" s="138" t="s">
        <v>194</v>
      </c>
      <c r="L203" s="32"/>
      <c r="M203" s="143" t="s">
        <v>1</v>
      </c>
      <c r="N203" s="144" t="s">
        <v>41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184</v>
      </c>
      <c r="AT203" s="147" t="s">
        <v>180</v>
      </c>
      <c r="AU203" s="147" t="s">
        <v>85</v>
      </c>
      <c r="AY203" s="17" t="s">
        <v>178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83</v>
      </c>
      <c r="BK203" s="148">
        <f>ROUND(I203*H203,2)</f>
        <v>0</v>
      </c>
      <c r="BL203" s="17" t="s">
        <v>184</v>
      </c>
      <c r="BM203" s="147" t="s">
        <v>1280</v>
      </c>
    </row>
    <row r="204" spans="2:65" s="12" customFormat="1" ht="11.25">
      <c r="B204" s="149"/>
      <c r="D204" s="150" t="s">
        <v>186</v>
      </c>
      <c r="E204" s="151" t="s">
        <v>1</v>
      </c>
      <c r="F204" s="152" t="s">
        <v>1281</v>
      </c>
      <c r="H204" s="153">
        <v>12.6</v>
      </c>
      <c r="I204" s="154"/>
      <c r="L204" s="149"/>
      <c r="M204" s="155"/>
      <c r="T204" s="156"/>
      <c r="AT204" s="151" t="s">
        <v>186</v>
      </c>
      <c r="AU204" s="151" t="s">
        <v>85</v>
      </c>
      <c r="AV204" s="12" t="s">
        <v>85</v>
      </c>
      <c r="AW204" s="12" t="s">
        <v>32</v>
      </c>
      <c r="AX204" s="12" t="s">
        <v>76</v>
      </c>
      <c r="AY204" s="151" t="s">
        <v>178</v>
      </c>
    </row>
    <row r="205" spans="2:65" s="12" customFormat="1" ht="11.25">
      <c r="B205" s="149"/>
      <c r="D205" s="150" t="s">
        <v>186</v>
      </c>
      <c r="E205" s="151" t="s">
        <v>1</v>
      </c>
      <c r="F205" s="152" t="s">
        <v>1282</v>
      </c>
      <c r="H205" s="153">
        <v>18.899999999999999</v>
      </c>
      <c r="I205" s="154"/>
      <c r="L205" s="149"/>
      <c r="M205" s="155"/>
      <c r="T205" s="156"/>
      <c r="AT205" s="151" t="s">
        <v>186</v>
      </c>
      <c r="AU205" s="151" t="s">
        <v>85</v>
      </c>
      <c r="AV205" s="12" t="s">
        <v>85</v>
      </c>
      <c r="AW205" s="12" t="s">
        <v>32</v>
      </c>
      <c r="AX205" s="12" t="s">
        <v>76</v>
      </c>
      <c r="AY205" s="151" t="s">
        <v>178</v>
      </c>
    </row>
    <row r="206" spans="2:65" s="12" customFormat="1" ht="11.25">
      <c r="B206" s="149"/>
      <c r="D206" s="150" t="s">
        <v>186</v>
      </c>
      <c r="E206" s="151" t="s">
        <v>1</v>
      </c>
      <c r="F206" s="152" t="s">
        <v>1283</v>
      </c>
      <c r="H206" s="153">
        <v>13.74</v>
      </c>
      <c r="I206" s="154"/>
      <c r="L206" s="149"/>
      <c r="M206" s="155"/>
      <c r="T206" s="156"/>
      <c r="AT206" s="151" t="s">
        <v>186</v>
      </c>
      <c r="AU206" s="151" t="s">
        <v>85</v>
      </c>
      <c r="AV206" s="12" t="s">
        <v>85</v>
      </c>
      <c r="AW206" s="12" t="s">
        <v>32</v>
      </c>
      <c r="AX206" s="12" t="s">
        <v>76</v>
      </c>
      <c r="AY206" s="151" t="s">
        <v>178</v>
      </c>
    </row>
    <row r="207" spans="2:65" s="12" customFormat="1" ht="11.25">
      <c r="B207" s="149"/>
      <c r="D207" s="150" t="s">
        <v>186</v>
      </c>
      <c r="E207" s="151" t="s">
        <v>1</v>
      </c>
      <c r="F207" s="152" t="s">
        <v>1284</v>
      </c>
      <c r="H207" s="153">
        <v>18.59</v>
      </c>
      <c r="I207" s="154"/>
      <c r="L207" s="149"/>
      <c r="M207" s="155"/>
      <c r="T207" s="156"/>
      <c r="AT207" s="151" t="s">
        <v>186</v>
      </c>
      <c r="AU207" s="151" t="s">
        <v>85</v>
      </c>
      <c r="AV207" s="12" t="s">
        <v>85</v>
      </c>
      <c r="AW207" s="12" t="s">
        <v>32</v>
      </c>
      <c r="AX207" s="12" t="s">
        <v>76</v>
      </c>
      <c r="AY207" s="151" t="s">
        <v>178</v>
      </c>
    </row>
    <row r="208" spans="2:65" s="12" customFormat="1" ht="11.25">
      <c r="B208" s="149"/>
      <c r="D208" s="150" t="s">
        <v>186</v>
      </c>
      <c r="E208" s="151" t="s">
        <v>1</v>
      </c>
      <c r="F208" s="152" t="s">
        <v>1285</v>
      </c>
      <c r="H208" s="153">
        <v>25.509</v>
      </c>
      <c r="I208" s="154"/>
      <c r="L208" s="149"/>
      <c r="M208" s="155"/>
      <c r="T208" s="156"/>
      <c r="AT208" s="151" t="s">
        <v>186</v>
      </c>
      <c r="AU208" s="151" t="s">
        <v>85</v>
      </c>
      <c r="AV208" s="12" t="s">
        <v>85</v>
      </c>
      <c r="AW208" s="12" t="s">
        <v>32</v>
      </c>
      <c r="AX208" s="12" t="s">
        <v>76</v>
      </c>
      <c r="AY208" s="151" t="s">
        <v>178</v>
      </c>
    </row>
    <row r="209" spans="2:65" s="12" customFormat="1" ht="11.25">
      <c r="B209" s="149"/>
      <c r="D209" s="150" t="s">
        <v>186</v>
      </c>
      <c r="E209" s="151" t="s">
        <v>1</v>
      </c>
      <c r="F209" s="152" t="s">
        <v>1286</v>
      </c>
      <c r="H209" s="153">
        <v>33.317999999999998</v>
      </c>
      <c r="I209" s="154"/>
      <c r="L209" s="149"/>
      <c r="M209" s="155"/>
      <c r="T209" s="156"/>
      <c r="AT209" s="151" t="s">
        <v>186</v>
      </c>
      <c r="AU209" s="151" t="s">
        <v>85</v>
      </c>
      <c r="AV209" s="12" t="s">
        <v>85</v>
      </c>
      <c r="AW209" s="12" t="s">
        <v>32</v>
      </c>
      <c r="AX209" s="12" t="s">
        <v>76</v>
      </c>
      <c r="AY209" s="151" t="s">
        <v>178</v>
      </c>
    </row>
    <row r="210" spans="2:65" s="14" customFormat="1" ht="11.25">
      <c r="B210" s="164"/>
      <c r="D210" s="150" t="s">
        <v>186</v>
      </c>
      <c r="E210" s="165" t="s">
        <v>1</v>
      </c>
      <c r="F210" s="166" t="s">
        <v>217</v>
      </c>
      <c r="H210" s="167">
        <v>122.657</v>
      </c>
      <c r="I210" s="168"/>
      <c r="L210" s="164"/>
      <c r="M210" s="169"/>
      <c r="T210" s="170"/>
      <c r="AT210" s="165" t="s">
        <v>186</v>
      </c>
      <c r="AU210" s="165" t="s">
        <v>85</v>
      </c>
      <c r="AV210" s="14" t="s">
        <v>184</v>
      </c>
      <c r="AW210" s="14" t="s">
        <v>32</v>
      </c>
      <c r="AX210" s="14" t="s">
        <v>83</v>
      </c>
      <c r="AY210" s="165" t="s">
        <v>178</v>
      </c>
    </row>
    <row r="211" spans="2:65" s="1" customFormat="1" ht="37.9" customHeight="1">
      <c r="B211" s="32"/>
      <c r="C211" s="136" t="s">
        <v>244</v>
      </c>
      <c r="D211" s="136" t="s">
        <v>180</v>
      </c>
      <c r="E211" s="137" t="s">
        <v>1287</v>
      </c>
      <c r="F211" s="138" t="s">
        <v>1288</v>
      </c>
      <c r="G211" s="139" t="s">
        <v>183</v>
      </c>
      <c r="H211" s="140">
        <v>43.420999999999999</v>
      </c>
      <c r="I211" s="141"/>
      <c r="J211" s="142">
        <f>ROUND(I211*H211,2)</f>
        <v>0</v>
      </c>
      <c r="K211" s="138" t="s">
        <v>846</v>
      </c>
      <c r="L211" s="32"/>
      <c r="M211" s="143" t="s">
        <v>1</v>
      </c>
      <c r="N211" s="144" t="s">
        <v>41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184</v>
      </c>
      <c r="AT211" s="147" t="s">
        <v>180</v>
      </c>
      <c r="AU211" s="147" t="s">
        <v>85</v>
      </c>
      <c r="AY211" s="17" t="s">
        <v>178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83</v>
      </c>
      <c r="BK211" s="148">
        <f>ROUND(I211*H211,2)</f>
        <v>0</v>
      </c>
      <c r="BL211" s="17" t="s">
        <v>184</v>
      </c>
      <c r="BM211" s="147" t="s">
        <v>1289</v>
      </c>
    </row>
    <row r="212" spans="2:65" s="12" customFormat="1" ht="11.25">
      <c r="B212" s="149"/>
      <c r="D212" s="150" t="s">
        <v>186</v>
      </c>
      <c r="E212" s="151" t="s">
        <v>1</v>
      </c>
      <c r="F212" s="152" t="s">
        <v>1290</v>
      </c>
      <c r="H212" s="153">
        <v>18.899999999999999</v>
      </c>
      <c r="I212" s="154"/>
      <c r="L212" s="149"/>
      <c r="M212" s="155"/>
      <c r="T212" s="156"/>
      <c r="AT212" s="151" t="s">
        <v>186</v>
      </c>
      <c r="AU212" s="151" t="s">
        <v>85</v>
      </c>
      <c r="AV212" s="12" t="s">
        <v>85</v>
      </c>
      <c r="AW212" s="12" t="s">
        <v>32</v>
      </c>
      <c r="AX212" s="12" t="s">
        <v>76</v>
      </c>
      <c r="AY212" s="151" t="s">
        <v>178</v>
      </c>
    </row>
    <row r="213" spans="2:65" s="12" customFormat="1" ht="11.25">
      <c r="B213" s="149"/>
      <c r="D213" s="150" t="s">
        <v>186</v>
      </c>
      <c r="E213" s="151" t="s">
        <v>1</v>
      </c>
      <c r="F213" s="152" t="s">
        <v>1283</v>
      </c>
      <c r="H213" s="153">
        <v>13.74</v>
      </c>
      <c r="I213" s="154"/>
      <c r="L213" s="149"/>
      <c r="M213" s="155"/>
      <c r="T213" s="156"/>
      <c r="AT213" s="151" t="s">
        <v>186</v>
      </c>
      <c r="AU213" s="151" t="s">
        <v>85</v>
      </c>
      <c r="AV213" s="12" t="s">
        <v>85</v>
      </c>
      <c r="AW213" s="12" t="s">
        <v>32</v>
      </c>
      <c r="AX213" s="12" t="s">
        <v>76</v>
      </c>
      <c r="AY213" s="151" t="s">
        <v>178</v>
      </c>
    </row>
    <row r="214" spans="2:65" s="12" customFormat="1" ht="11.25">
      <c r="B214" s="149"/>
      <c r="D214" s="150" t="s">
        <v>186</v>
      </c>
      <c r="E214" s="151" t="s">
        <v>1</v>
      </c>
      <c r="F214" s="152" t="s">
        <v>1284</v>
      </c>
      <c r="H214" s="153">
        <v>18.59</v>
      </c>
      <c r="I214" s="154"/>
      <c r="L214" s="149"/>
      <c r="M214" s="155"/>
      <c r="T214" s="156"/>
      <c r="AT214" s="151" t="s">
        <v>186</v>
      </c>
      <c r="AU214" s="151" t="s">
        <v>85</v>
      </c>
      <c r="AV214" s="12" t="s">
        <v>85</v>
      </c>
      <c r="AW214" s="12" t="s">
        <v>32</v>
      </c>
      <c r="AX214" s="12" t="s">
        <v>76</v>
      </c>
      <c r="AY214" s="151" t="s">
        <v>178</v>
      </c>
    </row>
    <row r="215" spans="2:65" s="12" customFormat="1" ht="11.25">
      <c r="B215" s="149"/>
      <c r="D215" s="150" t="s">
        <v>186</v>
      </c>
      <c r="E215" s="151" t="s">
        <v>1</v>
      </c>
      <c r="F215" s="152" t="s">
        <v>1285</v>
      </c>
      <c r="H215" s="153">
        <v>25.509</v>
      </c>
      <c r="I215" s="154"/>
      <c r="L215" s="149"/>
      <c r="M215" s="155"/>
      <c r="T215" s="156"/>
      <c r="AT215" s="151" t="s">
        <v>186</v>
      </c>
      <c r="AU215" s="151" t="s">
        <v>85</v>
      </c>
      <c r="AV215" s="12" t="s">
        <v>85</v>
      </c>
      <c r="AW215" s="12" t="s">
        <v>32</v>
      </c>
      <c r="AX215" s="12" t="s">
        <v>76</v>
      </c>
      <c r="AY215" s="151" t="s">
        <v>178</v>
      </c>
    </row>
    <row r="216" spans="2:65" s="12" customFormat="1" ht="11.25">
      <c r="B216" s="149"/>
      <c r="D216" s="150" t="s">
        <v>186</v>
      </c>
      <c r="E216" s="151" t="s">
        <v>1</v>
      </c>
      <c r="F216" s="152" t="s">
        <v>1291</v>
      </c>
      <c r="H216" s="153">
        <v>-33.317999999999998</v>
      </c>
      <c r="I216" s="154"/>
      <c r="L216" s="149"/>
      <c r="M216" s="155"/>
      <c r="T216" s="156"/>
      <c r="AT216" s="151" t="s">
        <v>186</v>
      </c>
      <c r="AU216" s="151" t="s">
        <v>85</v>
      </c>
      <c r="AV216" s="12" t="s">
        <v>85</v>
      </c>
      <c r="AW216" s="12" t="s">
        <v>32</v>
      </c>
      <c r="AX216" s="12" t="s">
        <v>76</v>
      </c>
      <c r="AY216" s="151" t="s">
        <v>178</v>
      </c>
    </row>
    <row r="217" spans="2:65" s="14" customFormat="1" ht="11.25">
      <c r="B217" s="164"/>
      <c r="D217" s="150" t="s">
        <v>186</v>
      </c>
      <c r="E217" s="165" t="s">
        <v>1</v>
      </c>
      <c r="F217" s="166" t="s">
        <v>217</v>
      </c>
      <c r="H217" s="167">
        <v>43.421000000000006</v>
      </c>
      <c r="I217" s="168"/>
      <c r="L217" s="164"/>
      <c r="M217" s="169"/>
      <c r="T217" s="170"/>
      <c r="AT217" s="165" t="s">
        <v>186</v>
      </c>
      <c r="AU217" s="165" t="s">
        <v>85</v>
      </c>
      <c r="AV217" s="14" t="s">
        <v>184</v>
      </c>
      <c r="AW217" s="14" t="s">
        <v>32</v>
      </c>
      <c r="AX217" s="14" t="s">
        <v>83</v>
      </c>
      <c r="AY217" s="165" t="s">
        <v>178</v>
      </c>
    </row>
    <row r="218" spans="2:65" s="1" customFormat="1" ht="37.9" customHeight="1">
      <c r="B218" s="32"/>
      <c r="C218" s="136" t="s">
        <v>8</v>
      </c>
      <c r="D218" s="136" t="s">
        <v>180</v>
      </c>
      <c r="E218" s="137" t="s">
        <v>1292</v>
      </c>
      <c r="F218" s="138" t="s">
        <v>1293</v>
      </c>
      <c r="G218" s="139" t="s">
        <v>183</v>
      </c>
      <c r="H218" s="140">
        <v>217.10499999999999</v>
      </c>
      <c r="I218" s="141"/>
      <c r="J218" s="142">
        <f>ROUND(I218*H218,2)</f>
        <v>0</v>
      </c>
      <c r="K218" s="138" t="s">
        <v>846</v>
      </c>
      <c r="L218" s="32"/>
      <c r="M218" s="143" t="s">
        <v>1</v>
      </c>
      <c r="N218" s="144" t="s">
        <v>41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184</v>
      </c>
      <c r="AT218" s="147" t="s">
        <v>180</v>
      </c>
      <c r="AU218" s="147" t="s">
        <v>85</v>
      </c>
      <c r="AY218" s="17" t="s">
        <v>178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83</v>
      </c>
      <c r="BK218" s="148">
        <f>ROUND(I218*H218,2)</f>
        <v>0</v>
      </c>
      <c r="BL218" s="17" t="s">
        <v>184</v>
      </c>
      <c r="BM218" s="147" t="s">
        <v>1294</v>
      </c>
    </row>
    <row r="219" spans="2:65" s="12" customFormat="1" ht="11.25">
      <c r="B219" s="149"/>
      <c r="D219" s="150" t="s">
        <v>186</v>
      </c>
      <c r="E219" s="151" t="s">
        <v>1</v>
      </c>
      <c r="F219" s="152" t="s">
        <v>1295</v>
      </c>
      <c r="H219" s="153">
        <v>217.10499999999999</v>
      </c>
      <c r="I219" s="154"/>
      <c r="L219" s="149"/>
      <c r="M219" s="155"/>
      <c r="T219" s="156"/>
      <c r="AT219" s="151" t="s">
        <v>186</v>
      </c>
      <c r="AU219" s="151" t="s">
        <v>85</v>
      </c>
      <c r="AV219" s="12" t="s">
        <v>85</v>
      </c>
      <c r="AW219" s="12" t="s">
        <v>32</v>
      </c>
      <c r="AX219" s="12" t="s">
        <v>83</v>
      </c>
      <c r="AY219" s="151" t="s">
        <v>178</v>
      </c>
    </row>
    <row r="220" spans="2:65" s="1" customFormat="1" ht="24.2" customHeight="1">
      <c r="B220" s="32"/>
      <c r="C220" s="136" t="s">
        <v>257</v>
      </c>
      <c r="D220" s="136" t="s">
        <v>180</v>
      </c>
      <c r="E220" s="137" t="s">
        <v>1296</v>
      </c>
      <c r="F220" s="138" t="s">
        <v>1297</v>
      </c>
      <c r="G220" s="139" t="s">
        <v>183</v>
      </c>
      <c r="H220" s="140">
        <v>43.420999999999999</v>
      </c>
      <c r="I220" s="141"/>
      <c r="J220" s="142">
        <f>ROUND(I220*H220,2)</f>
        <v>0</v>
      </c>
      <c r="K220" s="138" t="s">
        <v>846</v>
      </c>
      <c r="L220" s="32"/>
      <c r="M220" s="143" t="s">
        <v>1</v>
      </c>
      <c r="N220" s="144" t="s">
        <v>41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184</v>
      </c>
      <c r="AT220" s="147" t="s">
        <v>180</v>
      </c>
      <c r="AU220" s="147" t="s">
        <v>85</v>
      </c>
      <c r="AY220" s="17" t="s">
        <v>178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83</v>
      </c>
      <c r="BK220" s="148">
        <f>ROUND(I220*H220,2)</f>
        <v>0</v>
      </c>
      <c r="BL220" s="17" t="s">
        <v>184</v>
      </c>
      <c r="BM220" s="147" t="s">
        <v>1298</v>
      </c>
    </row>
    <row r="221" spans="2:65" s="1" customFormat="1" ht="33" customHeight="1">
      <c r="B221" s="32"/>
      <c r="C221" s="136" t="s">
        <v>265</v>
      </c>
      <c r="D221" s="136" t="s">
        <v>180</v>
      </c>
      <c r="E221" s="137" t="s">
        <v>1299</v>
      </c>
      <c r="F221" s="138" t="s">
        <v>1300</v>
      </c>
      <c r="G221" s="139" t="s">
        <v>384</v>
      </c>
      <c r="H221" s="140">
        <v>80.328999999999994</v>
      </c>
      <c r="I221" s="141"/>
      <c r="J221" s="142">
        <f>ROUND(I221*H221,2)</f>
        <v>0</v>
      </c>
      <c r="K221" s="138" t="s">
        <v>846</v>
      </c>
      <c r="L221" s="32"/>
      <c r="M221" s="143" t="s">
        <v>1</v>
      </c>
      <c r="N221" s="144" t="s">
        <v>41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184</v>
      </c>
      <c r="AT221" s="147" t="s">
        <v>180</v>
      </c>
      <c r="AU221" s="147" t="s">
        <v>85</v>
      </c>
      <c r="AY221" s="17" t="s">
        <v>178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83</v>
      </c>
      <c r="BK221" s="148">
        <f>ROUND(I221*H221,2)</f>
        <v>0</v>
      </c>
      <c r="BL221" s="17" t="s">
        <v>184</v>
      </c>
      <c r="BM221" s="147" t="s">
        <v>1301</v>
      </c>
    </row>
    <row r="222" spans="2:65" s="12" customFormat="1" ht="11.25">
      <c r="B222" s="149"/>
      <c r="D222" s="150" t="s">
        <v>186</v>
      </c>
      <c r="E222" s="151" t="s">
        <v>1</v>
      </c>
      <c r="F222" s="152" t="s">
        <v>1302</v>
      </c>
      <c r="H222" s="153">
        <v>80.328999999999994</v>
      </c>
      <c r="I222" s="154"/>
      <c r="L222" s="149"/>
      <c r="M222" s="155"/>
      <c r="T222" s="156"/>
      <c r="AT222" s="151" t="s">
        <v>186</v>
      </c>
      <c r="AU222" s="151" t="s">
        <v>85</v>
      </c>
      <c r="AV222" s="12" t="s">
        <v>85</v>
      </c>
      <c r="AW222" s="12" t="s">
        <v>32</v>
      </c>
      <c r="AX222" s="12" t="s">
        <v>83</v>
      </c>
      <c r="AY222" s="151" t="s">
        <v>178</v>
      </c>
    </row>
    <row r="223" spans="2:65" s="1" customFormat="1" ht="16.5" customHeight="1">
      <c r="B223" s="32"/>
      <c r="C223" s="136" t="s">
        <v>269</v>
      </c>
      <c r="D223" s="136" t="s">
        <v>180</v>
      </c>
      <c r="E223" s="137" t="s">
        <v>1303</v>
      </c>
      <c r="F223" s="138" t="s">
        <v>1304</v>
      </c>
      <c r="G223" s="139" t="s">
        <v>183</v>
      </c>
      <c r="H223" s="140">
        <v>43.420999999999999</v>
      </c>
      <c r="I223" s="141"/>
      <c r="J223" s="142">
        <f>ROUND(I223*H223,2)</f>
        <v>0</v>
      </c>
      <c r="K223" s="138" t="s">
        <v>846</v>
      </c>
      <c r="L223" s="32"/>
      <c r="M223" s="143" t="s">
        <v>1</v>
      </c>
      <c r="N223" s="144" t="s">
        <v>41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184</v>
      </c>
      <c r="AT223" s="147" t="s">
        <v>180</v>
      </c>
      <c r="AU223" s="147" t="s">
        <v>85</v>
      </c>
      <c r="AY223" s="17" t="s">
        <v>178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83</v>
      </c>
      <c r="BK223" s="148">
        <f>ROUND(I223*H223,2)</f>
        <v>0</v>
      </c>
      <c r="BL223" s="17" t="s">
        <v>184</v>
      </c>
      <c r="BM223" s="147" t="s">
        <v>1305</v>
      </c>
    </row>
    <row r="224" spans="2:65" s="1" customFormat="1" ht="21.75" customHeight="1">
      <c r="B224" s="32"/>
      <c r="C224" s="136" t="s">
        <v>274</v>
      </c>
      <c r="D224" s="136" t="s">
        <v>180</v>
      </c>
      <c r="E224" s="137" t="s">
        <v>196</v>
      </c>
      <c r="F224" s="138" t="s">
        <v>1306</v>
      </c>
      <c r="G224" s="139" t="s">
        <v>183</v>
      </c>
      <c r="H224" s="140">
        <v>33.317999999999998</v>
      </c>
      <c r="I224" s="141"/>
      <c r="J224" s="142">
        <f>ROUND(I224*H224,2)</f>
        <v>0</v>
      </c>
      <c r="K224" s="138" t="s">
        <v>846</v>
      </c>
      <c r="L224" s="32"/>
      <c r="M224" s="143" t="s">
        <v>1</v>
      </c>
      <c r="N224" s="144" t="s">
        <v>41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184</v>
      </c>
      <c r="AT224" s="147" t="s">
        <v>180</v>
      </c>
      <c r="AU224" s="147" t="s">
        <v>85</v>
      </c>
      <c r="AY224" s="17" t="s">
        <v>178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83</v>
      </c>
      <c r="BK224" s="148">
        <f>ROUND(I224*H224,2)</f>
        <v>0</v>
      </c>
      <c r="BL224" s="17" t="s">
        <v>184</v>
      </c>
      <c r="BM224" s="147" t="s">
        <v>1307</v>
      </c>
    </row>
    <row r="225" spans="2:65" s="12" customFormat="1" ht="22.5">
      <c r="B225" s="149"/>
      <c r="D225" s="150" t="s">
        <v>186</v>
      </c>
      <c r="E225" s="151" t="s">
        <v>1</v>
      </c>
      <c r="F225" s="152" t="s">
        <v>1246</v>
      </c>
      <c r="H225" s="153">
        <v>2.7480000000000002</v>
      </c>
      <c r="I225" s="154"/>
      <c r="L225" s="149"/>
      <c r="M225" s="155"/>
      <c r="T225" s="156"/>
      <c r="AT225" s="151" t="s">
        <v>186</v>
      </c>
      <c r="AU225" s="151" t="s">
        <v>85</v>
      </c>
      <c r="AV225" s="12" t="s">
        <v>85</v>
      </c>
      <c r="AW225" s="12" t="s">
        <v>32</v>
      </c>
      <c r="AX225" s="12" t="s">
        <v>76</v>
      </c>
      <c r="AY225" s="151" t="s">
        <v>178</v>
      </c>
    </row>
    <row r="226" spans="2:65" s="12" customFormat="1" ht="11.25">
      <c r="B226" s="149"/>
      <c r="D226" s="150" t="s">
        <v>186</v>
      </c>
      <c r="E226" s="151" t="s">
        <v>1</v>
      </c>
      <c r="F226" s="152" t="s">
        <v>1308</v>
      </c>
      <c r="H226" s="153">
        <v>30.57</v>
      </c>
      <c r="I226" s="154"/>
      <c r="L226" s="149"/>
      <c r="M226" s="155"/>
      <c r="T226" s="156"/>
      <c r="AT226" s="151" t="s">
        <v>186</v>
      </c>
      <c r="AU226" s="151" t="s">
        <v>85</v>
      </c>
      <c r="AV226" s="12" t="s">
        <v>85</v>
      </c>
      <c r="AW226" s="12" t="s">
        <v>32</v>
      </c>
      <c r="AX226" s="12" t="s">
        <v>76</v>
      </c>
      <c r="AY226" s="151" t="s">
        <v>178</v>
      </c>
    </row>
    <row r="227" spans="2:65" s="14" customFormat="1" ht="11.25">
      <c r="B227" s="164"/>
      <c r="D227" s="150" t="s">
        <v>186</v>
      </c>
      <c r="E227" s="165" t="s">
        <v>1</v>
      </c>
      <c r="F227" s="166" t="s">
        <v>217</v>
      </c>
      <c r="H227" s="167">
        <v>33.317999999999998</v>
      </c>
      <c r="I227" s="168"/>
      <c r="L227" s="164"/>
      <c r="M227" s="169"/>
      <c r="T227" s="170"/>
      <c r="AT227" s="165" t="s">
        <v>186</v>
      </c>
      <c r="AU227" s="165" t="s">
        <v>85</v>
      </c>
      <c r="AV227" s="14" t="s">
        <v>184</v>
      </c>
      <c r="AW227" s="14" t="s">
        <v>32</v>
      </c>
      <c r="AX227" s="14" t="s">
        <v>83</v>
      </c>
      <c r="AY227" s="165" t="s">
        <v>178</v>
      </c>
    </row>
    <row r="228" spans="2:65" s="1" customFormat="1" ht="24.2" customHeight="1">
      <c r="B228" s="32"/>
      <c r="C228" s="136" t="s">
        <v>278</v>
      </c>
      <c r="D228" s="136" t="s">
        <v>180</v>
      </c>
      <c r="E228" s="137" t="s">
        <v>1309</v>
      </c>
      <c r="F228" s="138" t="s">
        <v>1310</v>
      </c>
      <c r="G228" s="139" t="s">
        <v>204</v>
      </c>
      <c r="H228" s="140">
        <v>63</v>
      </c>
      <c r="I228" s="141"/>
      <c r="J228" s="142">
        <f>ROUND(I228*H228,2)</f>
        <v>0</v>
      </c>
      <c r="K228" s="138" t="s">
        <v>194</v>
      </c>
      <c r="L228" s="32"/>
      <c r="M228" s="143" t="s">
        <v>1</v>
      </c>
      <c r="N228" s="144" t="s">
        <v>41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184</v>
      </c>
      <c r="AT228" s="147" t="s">
        <v>180</v>
      </c>
      <c r="AU228" s="147" t="s">
        <v>85</v>
      </c>
      <c r="AY228" s="17" t="s">
        <v>178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83</v>
      </c>
      <c r="BK228" s="148">
        <f>ROUND(I228*H228,2)</f>
        <v>0</v>
      </c>
      <c r="BL228" s="17" t="s">
        <v>184</v>
      </c>
      <c r="BM228" s="147" t="s">
        <v>1311</v>
      </c>
    </row>
    <row r="229" spans="2:65" s="1" customFormat="1" ht="24.2" customHeight="1">
      <c r="B229" s="32"/>
      <c r="C229" s="136" t="s">
        <v>283</v>
      </c>
      <c r="D229" s="136" t="s">
        <v>180</v>
      </c>
      <c r="E229" s="137" t="s">
        <v>1312</v>
      </c>
      <c r="F229" s="138" t="s">
        <v>1313</v>
      </c>
      <c r="G229" s="139" t="s">
        <v>204</v>
      </c>
      <c r="H229" s="140">
        <v>63</v>
      </c>
      <c r="I229" s="141"/>
      <c r="J229" s="142">
        <f>ROUND(I229*H229,2)</f>
        <v>0</v>
      </c>
      <c r="K229" s="138" t="s">
        <v>194</v>
      </c>
      <c r="L229" s="32"/>
      <c r="M229" s="143" t="s">
        <v>1</v>
      </c>
      <c r="N229" s="144" t="s">
        <v>41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184</v>
      </c>
      <c r="AT229" s="147" t="s">
        <v>180</v>
      </c>
      <c r="AU229" s="147" t="s">
        <v>85</v>
      </c>
      <c r="AY229" s="17" t="s">
        <v>178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83</v>
      </c>
      <c r="BK229" s="148">
        <f>ROUND(I229*H229,2)</f>
        <v>0</v>
      </c>
      <c r="BL229" s="17" t="s">
        <v>184</v>
      </c>
      <c r="BM229" s="147" t="s">
        <v>1314</v>
      </c>
    </row>
    <row r="230" spans="2:65" s="1" customFormat="1" ht="16.5" customHeight="1">
      <c r="B230" s="32"/>
      <c r="C230" s="136" t="s">
        <v>288</v>
      </c>
      <c r="D230" s="136" t="s">
        <v>180</v>
      </c>
      <c r="E230" s="137" t="s">
        <v>1315</v>
      </c>
      <c r="F230" s="138" t="s">
        <v>1316</v>
      </c>
      <c r="G230" s="139" t="s">
        <v>204</v>
      </c>
      <c r="H230" s="140">
        <v>63</v>
      </c>
      <c r="I230" s="141"/>
      <c r="J230" s="142">
        <f>ROUND(I230*H230,2)</f>
        <v>0</v>
      </c>
      <c r="K230" s="138" t="s">
        <v>194</v>
      </c>
      <c r="L230" s="32"/>
      <c r="M230" s="143" t="s">
        <v>1</v>
      </c>
      <c r="N230" s="144" t="s">
        <v>41</v>
      </c>
      <c r="P230" s="145">
        <f>O230*H230</f>
        <v>0</v>
      </c>
      <c r="Q230" s="145">
        <v>1.2700000000000001E-3</v>
      </c>
      <c r="R230" s="145">
        <f>Q230*H230</f>
        <v>8.0010000000000012E-2</v>
      </c>
      <c r="S230" s="145">
        <v>0</v>
      </c>
      <c r="T230" s="146">
        <f>S230*H230</f>
        <v>0</v>
      </c>
      <c r="AR230" s="147" t="s">
        <v>184</v>
      </c>
      <c r="AT230" s="147" t="s">
        <v>180</v>
      </c>
      <c r="AU230" s="147" t="s">
        <v>85</v>
      </c>
      <c r="AY230" s="17" t="s">
        <v>178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83</v>
      </c>
      <c r="BK230" s="148">
        <f>ROUND(I230*H230,2)</f>
        <v>0</v>
      </c>
      <c r="BL230" s="17" t="s">
        <v>184</v>
      </c>
      <c r="BM230" s="147" t="s">
        <v>1317</v>
      </c>
    </row>
    <row r="231" spans="2:65" s="1" customFormat="1" ht="16.5" customHeight="1">
      <c r="B231" s="32"/>
      <c r="C231" s="177" t="s">
        <v>294</v>
      </c>
      <c r="D231" s="177" t="s">
        <v>232</v>
      </c>
      <c r="E231" s="178" t="s">
        <v>1318</v>
      </c>
      <c r="F231" s="179" t="s">
        <v>1319</v>
      </c>
      <c r="G231" s="180" t="s">
        <v>576</v>
      </c>
      <c r="H231" s="181">
        <v>1.575</v>
      </c>
      <c r="I231" s="182"/>
      <c r="J231" s="183">
        <f>ROUND(I231*H231,2)</f>
        <v>0</v>
      </c>
      <c r="K231" s="179" t="s">
        <v>194</v>
      </c>
      <c r="L231" s="184"/>
      <c r="M231" s="185" t="s">
        <v>1</v>
      </c>
      <c r="N231" s="186" t="s">
        <v>41</v>
      </c>
      <c r="P231" s="145">
        <f>O231*H231</f>
        <v>0</v>
      </c>
      <c r="Q231" s="145">
        <v>1E-3</v>
      </c>
      <c r="R231" s="145">
        <f>Q231*H231</f>
        <v>1.575E-3</v>
      </c>
      <c r="S231" s="145">
        <v>0</v>
      </c>
      <c r="T231" s="146">
        <f>S231*H231</f>
        <v>0</v>
      </c>
      <c r="AR231" s="147" t="s">
        <v>231</v>
      </c>
      <c r="AT231" s="147" t="s">
        <v>232</v>
      </c>
      <c r="AU231" s="147" t="s">
        <v>85</v>
      </c>
      <c r="AY231" s="17" t="s">
        <v>178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83</v>
      </c>
      <c r="BK231" s="148">
        <f>ROUND(I231*H231,2)</f>
        <v>0</v>
      </c>
      <c r="BL231" s="17" t="s">
        <v>184</v>
      </c>
      <c r="BM231" s="147" t="s">
        <v>1320</v>
      </c>
    </row>
    <row r="232" spans="2:65" s="12" customFormat="1" ht="11.25">
      <c r="B232" s="149"/>
      <c r="D232" s="150" t="s">
        <v>186</v>
      </c>
      <c r="F232" s="152" t="s">
        <v>1321</v>
      </c>
      <c r="H232" s="153">
        <v>1.575</v>
      </c>
      <c r="I232" s="154"/>
      <c r="L232" s="149"/>
      <c r="M232" s="155"/>
      <c r="T232" s="156"/>
      <c r="AT232" s="151" t="s">
        <v>186</v>
      </c>
      <c r="AU232" s="151" t="s">
        <v>85</v>
      </c>
      <c r="AV232" s="12" t="s">
        <v>85</v>
      </c>
      <c r="AW232" s="12" t="s">
        <v>4</v>
      </c>
      <c r="AX232" s="12" t="s">
        <v>83</v>
      </c>
      <c r="AY232" s="151" t="s">
        <v>178</v>
      </c>
    </row>
    <row r="233" spans="2:65" s="11" customFormat="1" ht="22.9" customHeight="1">
      <c r="B233" s="124"/>
      <c r="D233" s="125" t="s">
        <v>75</v>
      </c>
      <c r="E233" s="134" t="s">
        <v>85</v>
      </c>
      <c r="F233" s="134" t="s">
        <v>1322</v>
      </c>
      <c r="I233" s="127"/>
      <c r="J233" s="135">
        <f>BK233</f>
        <v>0</v>
      </c>
      <c r="L233" s="124"/>
      <c r="M233" s="129"/>
      <c r="P233" s="130">
        <f>SUM(P234:P374)</f>
        <v>0</v>
      </c>
      <c r="R233" s="130">
        <f>SUM(R234:R374)</f>
        <v>260.07985295999998</v>
      </c>
      <c r="T233" s="131">
        <f>SUM(T234:T374)</f>
        <v>0</v>
      </c>
      <c r="AR233" s="125" t="s">
        <v>83</v>
      </c>
      <c r="AT233" s="132" t="s">
        <v>75</v>
      </c>
      <c r="AU233" s="132" t="s">
        <v>83</v>
      </c>
      <c r="AY233" s="125" t="s">
        <v>178</v>
      </c>
      <c r="BK233" s="133">
        <f>SUM(BK234:BK374)</f>
        <v>0</v>
      </c>
    </row>
    <row r="234" spans="2:65" s="1" customFormat="1" ht="24.2" customHeight="1">
      <c r="B234" s="32"/>
      <c r="C234" s="136" t="s">
        <v>7</v>
      </c>
      <c r="D234" s="136" t="s">
        <v>180</v>
      </c>
      <c r="E234" s="137" t="s">
        <v>1323</v>
      </c>
      <c r="F234" s="138" t="s">
        <v>1324</v>
      </c>
      <c r="G234" s="139" t="s">
        <v>183</v>
      </c>
      <c r="H234" s="140">
        <v>20.672000000000001</v>
      </c>
      <c r="I234" s="141"/>
      <c r="J234" s="142">
        <f>ROUND(I234*H234,2)</f>
        <v>0</v>
      </c>
      <c r="K234" s="138" t="s">
        <v>846</v>
      </c>
      <c r="L234" s="32"/>
      <c r="M234" s="143" t="s">
        <v>1</v>
      </c>
      <c r="N234" s="144" t="s">
        <v>41</v>
      </c>
      <c r="P234" s="145">
        <f>O234*H234</f>
        <v>0</v>
      </c>
      <c r="Q234" s="145">
        <v>2.16</v>
      </c>
      <c r="R234" s="145">
        <f>Q234*H234</f>
        <v>44.651520000000005</v>
      </c>
      <c r="S234" s="145">
        <v>0</v>
      </c>
      <c r="T234" s="146">
        <f>S234*H234</f>
        <v>0</v>
      </c>
      <c r="AR234" s="147" t="s">
        <v>184</v>
      </c>
      <c r="AT234" s="147" t="s">
        <v>180</v>
      </c>
      <c r="AU234" s="147" t="s">
        <v>85</v>
      </c>
      <c r="AY234" s="17" t="s">
        <v>178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83</v>
      </c>
      <c r="BK234" s="148">
        <f>ROUND(I234*H234,2)</f>
        <v>0</v>
      </c>
      <c r="BL234" s="17" t="s">
        <v>184</v>
      </c>
      <c r="BM234" s="147" t="s">
        <v>1325</v>
      </c>
    </row>
    <row r="235" spans="2:65" s="12" customFormat="1" ht="11.25">
      <c r="B235" s="149"/>
      <c r="D235" s="150" t="s">
        <v>186</v>
      </c>
      <c r="E235" s="151" t="s">
        <v>1</v>
      </c>
      <c r="F235" s="152" t="s">
        <v>1326</v>
      </c>
      <c r="H235" s="153">
        <v>1.673</v>
      </c>
      <c r="I235" s="154"/>
      <c r="L235" s="149"/>
      <c r="M235" s="155"/>
      <c r="T235" s="156"/>
      <c r="AT235" s="151" t="s">
        <v>186</v>
      </c>
      <c r="AU235" s="151" t="s">
        <v>85</v>
      </c>
      <c r="AV235" s="12" t="s">
        <v>85</v>
      </c>
      <c r="AW235" s="12" t="s">
        <v>32</v>
      </c>
      <c r="AX235" s="12" t="s">
        <v>76</v>
      </c>
      <c r="AY235" s="151" t="s">
        <v>178</v>
      </c>
    </row>
    <row r="236" spans="2:65" s="12" customFormat="1" ht="11.25">
      <c r="B236" s="149"/>
      <c r="D236" s="150" t="s">
        <v>186</v>
      </c>
      <c r="E236" s="151" t="s">
        <v>1</v>
      </c>
      <c r="F236" s="152" t="s">
        <v>1327</v>
      </c>
      <c r="H236" s="153">
        <v>1.3580000000000001</v>
      </c>
      <c r="I236" s="154"/>
      <c r="L236" s="149"/>
      <c r="M236" s="155"/>
      <c r="T236" s="156"/>
      <c r="AT236" s="151" t="s">
        <v>186</v>
      </c>
      <c r="AU236" s="151" t="s">
        <v>85</v>
      </c>
      <c r="AV236" s="12" t="s">
        <v>85</v>
      </c>
      <c r="AW236" s="12" t="s">
        <v>32</v>
      </c>
      <c r="AX236" s="12" t="s">
        <v>76</v>
      </c>
      <c r="AY236" s="151" t="s">
        <v>178</v>
      </c>
    </row>
    <row r="237" spans="2:65" s="12" customFormat="1" ht="11.25">
      <c r="B237" s="149"/>
      <c r="D237" s="150" t="s">
        <v>186</v>
      </c>
      <c r="E237" s="151" t="s">
        <v>1</v>
      </c>
      <c r="F237" s="152" t="s">
        <v>1328</v>
      </c>
      <c r="H237" s="153">
        <v>1.2529999999999999</v>
      </c>
      <c r="I237" s="154"/>
      <c r="L237" s="149"/>
      <c r="M237" s="155"/>
      <c r="T237" s="156"/>
      <c r="AT237" s="151" t="s">
        <v>186</v>
      </c>
      <c r="AU237" s="151" t="s">
        <v>85</v>
      </c>
      <c r="AV237" s="12" t="s">
        <v>85</v>
      </c>
      <c r="AW237" s="12" t="s">
        <v>32</v>
      </c>
      <c r="AX237" s="12" t="s">
        <v>76</v>
      </c>
      <c r="AY237" s="151" t="s">
        <v>178</v>
      </c>
    </row>
    <row r="238" spans="2:65" s="12" customFormat="1" ht="11.25">
      <c r="B238" s="149"/>
      <c r="D238" s="150" t="s">
        <v>186</v>
      </c>
      <c r="E238" s="151" t="s">
        <v>1</v>
      </c>
      <c r="F238" s="152" t="s">
        <v>1329</v>
      </c>
      <c r="H238" s="153">
        <v>0.996</v>
      </c>
      <c r="I238" s="154"/>
      <c r="L238" s="149"/>
      <c r="M238" s="155"/>
      <c r="T238" s="156"/>
      <c r="AT238" s="151" t="s">
        <v>186</v>
      </c>
      <c r="AU238" s="151" t="s">
        <v>85</v>
      </c>
      <c r="AV238" s="12" t="s">
        <v>85</v>
      </c>
      <c r="AW238" s="12" t="s">
        <v>32</v>
      </c>
      <c r="AX238" s="12" t="s">
        <v>76</v>
      </c>
      <c r="AY238" s="151" t="s">
        <v>178</v>
      </c>
    </row>
    <row r="239" spans="2:65" s="13" customFormat="1" ht="11.25">
      <c r="B239" s="157"/>
      <c r="D239" s="150" t="s">
        <v>186</v>
      </c>
      <c r="E239" s="158" t="s">
        <v>1</v>
      </c>
      <c r="F239" s="159" t="s">
        <v>209</v>
      </c>
      <c r="H239" s="160">
        <v>5.28</v>
      </c>
      <c r="I239" s="161"/>
      <c r="L239" s="157"/>
      <c r="M239" s="162"/>
      <c r="T239" s="163"/>
      <c r="AT239" s="158" t="s">
        <v>186</v>
      </c>
      <c r="AU239" s="158" t="s">
        <v>85</v>
      </c>
      <c r="AV239" s="13" t="s">
        <v>96</v>
      </c>
      <c r="AW239" s="13" t="s">
        <v>32</v>
      </c>
      <c r="AX239" s="13" t="s">
        <v>76</v>
      </c>
      <c r="AY239" s="158" t="s">
        <v>178</v>
      </c>
    </row>
    <row r="240" spans="2:65" s="12" customFormat="1" ht="11.25">
      <c r="B240" s="149"/>
      <c r="D240" s="150" t="s">
        <v>186</v>
      </c>
      <c r="E240" s="151" t="s">
        <v>1</v>
      </c>
      <c r="F240" s="152" t="s">
        <v>1330</v>
      </c>
      <c r="H240" s="153">
        <v>2.7130000000000001</v>
      </c>
      <c r="I240" s="154"/>
      <c r="L240" s="149"/>
      <c r="M240" s="155"/>
      <c r="T240" s="156"/>
      <c r="AT240" s="151" t="s">
        <v>186</v>
      </c>
      <c r="AU240" s="151" t="s">
        <v>85</v>
      </c>
      <c r="AV240" s="12" t="s">
        <v>85</v>
      </c>
      <c r="AW240" s="12" t="s">
        <v>32</v>
      </c>
      <c r="AX240" s="12" t="s">
        <v>76</v>
      </c>
      <c r="AY240" s="151" t="s">
        <v>178</v>
      </c>
    </row>
    <row r="241" spans="2:65" s="12" customFormat="1" ht="11.25">
      <c r="B241" s="149"/>
      <c r="D241" s="150" t="s">
        <v>186</v>
      </c>
      <c r="E241" s="151" t="s">
        <v>1</v>
      </c>
      <c r="F241" s="152" t="s">
        <v>1331</v>
      </c>
      <c r="H241" s="153">
        <v>11.307</v>
      </c>
      <c r="I241" s="154"/>
      <c r="L241" s="149"/>
      <c r="M241" s="155"/>
      <c r="T241" s="156"/>
      <c r="AT241" s="151" t="s">
        <v>186</v>
      </c>
      <c r="AU241" s="151" t="s">
        <v>85</v>
      </c>
      <c r="AV241" s="12" t="s">
        <v>85</v>
      </c>
      <c r="AW241" s="12" t="s">
        <v>32</v>
      </c>
      <c r="AX241" s="12" t="s">
        <v>76</v>
      </c>
      <c r="AY241" s="151" t="s">
        <v>178</v>
      </c>
    </row>
    <row r="242" spans="2:65" s="12" customFormat="1" ht="11.25">
      <c r="B242" s="149"/>
      <c r="D242" s="150" t="s">
        <v>186</v>
      </c>
      <c r="E242" s="151" t="s">
        <v>1</v>
      </c>
      <c r="F242" s="152" t="s">
        <v>1332</v>
      </c>
      <c r="H242" s="153">
        <v>1.3720000000000001</v>
      </c>
      <c r="I242" s="154"/>
      <c r="L242" s="149"/>
      <c r="M242" s="155"/>
      <c r="T242" s="156"/>
      <c r="AT242" s="151" t="s">
        <v>186</v>
      </c>
      <c r="AU242" s="151" t="s">
        <v>85</v>
      </c>
      <c r="AV242" s="12" t="s">
        <v>85</v>
      </c>
      <c r="AW242" s="12" t="s">
        <v>32</v>
      </c>
      <c r="AX242" s="12" t="s">
        <v>76</v>
      </c>
      <c r="AY242" s="151" t="s">
        <v>178</v>
      </c>
    </row>
    <row r="243" spans="2:65" s="13" customFormat="1" ht="11.25">
      <c r="B243" s="157"/>
      <c r="D243" s="150" t="s">
        <v>186</v>
      </c>
      <c r="E243" s="158" t="s">
        <v>1</v>
      </c>
      <c r="F243" s="159" t="s">
        <v>209</v>
      </c>
      <c r="H243" s="160">
        <v>15.391999999999999</v>
      </c>
      <c r="I243" s="161"/>
      <c r="L243" s="157"/>
      <c r="M243" s="162"/>
      <c r="T243" s="163"/>
      <c r="AT243" s="158" t="s">
        <v>186</v>
      </c>
      <c r="AU243" s="158" t="s">
        <v>85</v>
      </c>
      <c r="AV243" s="13" t="s">
        <v>96</v>
      </c>
      <c r="AW243" s="13" t="s">
        <v>32</v>
      </c>
      <c r="AX243" s="13" t="s">
        <v>76</v>
      </c>
      <c r="AY243" s="158" t="s">
        <v>178</v>
      </c>
    </row>
    <row r="244" spans="2:65" s="14" customFormat="1" ht="11.25">
      <c r="B244" s="164"/>
      <c r="D244" s="150" t="s">
        <v>186</v>
      </c>
      <c r="E244" s="165" t="s">
        <v>1</v>
      </c>
      <c r="F244" s="166" t="s">
        <v>217</v>
      </c>
      <c r="H244" s="167">
        <v>20.672000000000001</v>
      </c>
      <c r="I244" s="168"/>
      <c r="L244" s="164"/>
      <c r="M244" s="169"/>
      <c r="T244" s="170"/>
      <c r="AT244" s="165" t="s">
        <v>186</v>
      </c>
      <c r="AU244" s="165" t="s">
        <v>85</v>
      </c>
      <c r="AV244" s="14" t="s">
        <v>184</v>
      </c>
      <c r="AW244" s="14" t="s">
        <v>32</v>
      </c>
      <c r="AX244" s="14" t="s">
        <v>83</v>
      </c>
      <c r="AY244" s="165" t="s">
        <v>178</v>
      </c>
    </row>
    <row r="245" spans="2:65" s="1" customFormat="1" ht="16.5" customHeight="1">
      <c r="B245" s="32"/>
      <c r="C245" s="136" t="s">
        <v>304</v>
      </c>
      <c r="D245" s="136" t="s">
        <v>180</v>
      </c>
      <c r="E245" s="137" t="s">
        <v>1333</v>
      </c>
      <c r="F245" s="138" t="s">
        <v>1334</v>
      </c>
      <c r="G245" s="139" t="s">
        <v>183</v>
      </c>
      <c r="H245" s="140">
        <v>13.013999999999999</v>
      </c>
      <c r="I245" s="141"/>
      <c r="J245" s="142">
        <f>ROUND(I245*H245,2)</f>
        <v>0</v>
      </c>
      <c r="K245" s="138" t="s">
        <v>846</v>
      </c>
      <c r="L245" s="32"/>
      <c r="M245" s="143" t="s">
        <v>1</v>
      </c>
      <c r="N245" s="144" t="s">
        <v>41</v>
      </c>
      <c r="P245" s="145">
        <f>O245*H245</f>
        <v>0</v>
      </c>
      <c r="Q245" s="145">
        <v>2.3010199999999998</v>
      </c>
      <c r="R245" s="145">
        <f>Q245*H245</f>
        <v>29.945474279999996</v>
      </c>
      <c r="S245" s="145">
        <v>0</v>
      </c>
      <c r="T245" s="146">
        <f>S245*H245</f>
        <v>0</v>
      </c>
      <c r="AR245" s="147" t="s">
        <v>184</v>
      </c>
      <c r="AT245" s="147" t="s">
        <v>180</v>
      </c>
      <c r="AU245" s="147" t="s">
        <v>85</v>
      </c>
      <c r="AY245" s="17" t="s">
        <v>178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83</v>
      </c>
      <c r="BK245" s="148">
        <f>ROUND(I245*H245,2)</f>
        <v>0</v>
      </c>
      <c r="BL245" s="17" t="s">
        <v>184</v>
      </c>
      <c r="BM245" s="147" t="s">
        <v>1335</v>
      </c>
    </row>
    <row r="246" spans="2:65" s="12" customFormat="1" ht="11.25">
      <c r="B246" s="149"/>
      <c r="D246" s="150" t="s">
        <v>186</v>
      </c>
      <c r="E246" s="151" t="s">
        <v>1</v>
      </c>
      <c r="F246" s="152" t="s">
        <v>1336</v>
      </c>
      <c r="H246" s="153">
        <v>2.5099999999999998</v>
      </c>
      <c r="I246" s="154"/>
      <c r="L246" s="149"/>
      <c r="M246" s="155"/>
      <c r="T246" s="156"/>
      <c r="AT246" s="151" t="s">
        <v>186</v>
      </c>
      <c r="AU246" s="151" t="s">
        <v>85</v>
      </c>
      <c r="AV246" s="12" t="s">
        <v>85</v>
      </c>
      <c r="AW246" s="12" t="s">
        <v>32</v>
      </c>
      <c r="AX246" s="12" t="s">
        <v>76</v>
      </c>
      <c r="AY246" s="151" t="s">
        <v>178</v>
      </c>
    </row>
    <row r="247" spans="2:65" s="12" customFormat="1" ht="11.25">
      <c r="B247" s="149"/>
      <c r="D247" s="150" t="s">
        <v>186</v>
      </c>
      <c r="E247" s="151" t="s">
        <v>1</v>
      </c>
      <c r="F247" s="152" t="s">
        <v>1337</v>
      </c>
      <c r="H247" s="153">
        <v>2.0369999999999999</v>
      </c>
      <c r="I247" s="154"/>
      <c r="L247" s="149"/>
      <c r="M247" s="155"/>
      <c r="T247" s="156"/>
      <c r="AT247" s="151" t="s">
        <v>186</v>
      </c>
      <c r="AU247" s="151" t="s">
        <v>85</v>
      </c>
      <c r="AV247" s="12" t="s">
        <v>85</v>
      </c>
      <c r="AW247" s="12" t="s">
        <v>32</v>
      </c>
      <c r="AX247" s="12" t="s">
        <v>76</v>
      </c>
      <c r="AY247" s="151" t="s">
        <v>178</v>
      </c>
    </row>
    <row r="248" spans="2:65" s="12" customFormat="1" ht="11.25">
      <c r="B248" s="149"/>
      <c r="D248" s="150" t="s">
        <v>186</v>
      </c>
      <c r="E248" s="151" t="s">
        <v>1</v>
      </c>
      <c r="F248" s="152" t="s">
        <v>1338</v>
      </c>
      <c r="H248" s="153">
        <v>1.88</v>
      </c>
      <c r="I248" s="154"/>
      <c r="L248" s="149"/>
      <c r="M248" s="155"/>
      <c r="T248" s="156"/>
      <c r="AT248" s="151" t="s">
        <v>186</v>
      </c>
      <c r="AU248" s="151" t="s">
        <v>85</v>
      </c>
      <c r="AV248" s="12" t="s">
        <v>85</v>
      </c>
      <c r="AW248" s="12" t="s">
        <v>32</v>
      </c>
      <c r="AX248" s="12" t="s">
        <v>76</v>
      </c>
      <c r="AY248" s="151" t="s">
        <v>178</v>
      </c>
    </row>
    <row r="249" spans="2:65" s="12" customFormat="1" ht="11.25">
      <c r="B249" s="149"/>
      <c r="D249" s="150" t="s">
        <v>186</v>
      </c>
      <c r="E249" s="151" t="s">
        <v>1</v>
      </c>
      <c r="F249" s="152" t="s">
        <v>1339</v>
      </c>
      <c r="H249" s="153">
        <v>1.494</v>
      </c>
      <c r="I249" s="154"/>
      <c r="L249" s="149"/>
      <c r="M249" s="155"/>
      <c r="T249" s="156"/>
      <c r="AT249" s="151" t="s">
        <v>186</v>
      </c>
      <c r="AU249" s="151" t="s">
        <v>85</v>
      </c>
      <c r="AV249" s="12" t="s">
        <v>85</v>
      </c>
      <c r="AW249" s="12" t="s">
        <v>32</v>
      </c>
      <c r="AX249" s="12" t="s">
        <v>76</v>
      </c>
      <c r="AY249" s="151" t="s">
        <v>178</v>
      </c>
    </row>
    <row r="250" spans="2:65" s="12" customFormat="1" ht="11.25">
      <c r="B250" s="149"/>
      <c r="D250" s="150" t="s">
        <v>186</v>
      </c>
      <c r="E250" s="151" t="s">
        <v>1</v>
      </c>
      <c r="F250" s="152" t="s">
        <v>1340</v>
      </c>
      <c r="H250" s="153">
        <v>5.093</v>
      </c>
      <c r="I250" s="154"/>
      <c r="L250" s="149"/>
      <c r="M250" s="155"/>
      <c r="T250" s="156"/>
      <c r="AT250" s="151" t="s">
        <v>186</v>
      </c>
      <c r="AU250" s="151" t="s">
        <v>85</v>
      </c>
      <c r="AV250" s="12" t="s">
        <v>85</v>
      </c>
      <c r="AW250" s="12" t="s">
        <v>32</v>
      </c>
      <c r="AX250" s="12" t="s">
        <v>76</v>
      </c>
      <c r="AY250" s="151" t="s">
        <v>178</v>
      </c>
    </row>
    <row r="251" spans="2:65" s="14" customFormat="1" ht="11.25">
      <c r="B251" s="164"/>
      <c r="D251" s="150" t="s">
        <v>186</v>
      </c>
      <c r="E251" s="165" t="s">
        <v>1</v>
      </c>
      <c r="F251" s="166" t="s">
        <v>217</v>
      </c>
      <c r="H251" s="167">
        <v>13.013999999999999</v>
      </c>
      <c r="I251" s="168"/>
      <c r="L251" s="164"/>
      <c r="M251" s="169"/>
      <c r="T251" s="170"/>
      <c r="AT251" s="165" t="s">
        <v>186</v>
      </c>
      <c r="AU251" s="165" t="s">
        <v>85</v>
      </c>
      <c r="AV251" s="14" t="s">
        <v>184</v>
      </c>
      <c r="AW251" s="14" t="s">
        <v>32</v>
      </c>
      <c r="AX251" s="14" t="s">
        <v>83</v>
      </c>
      <c r="AY251" s="165" t="s">
        <v>178</v>
      </c>
    </row>
    <row r="252" spans="2:65" s="1" customFormat="1" ht="24.2" customHeight="1">
      <c r="B252" s="32"/>
      <c r="C252" s="136" t="s">
        <v>319</v>
      </c>
      <c r="D252" s="136" t="s">
        <v>180</v>
      </c>
      <c r="E252" s="137" t="s">
        <v>1341</v>
      </c>
      <c r="F252" s="138" t="s">
        <v>1342</v>
      </c>
      <c r="G252" s="139" t="s">
        <v>183</v>
      </c>
      <c r="H252" s="140">
        <v>19.971</v>
      </c>
      <c r="I252" s="141"/>
      <c r="J252" s="142">
        <f>ROUND(I252*H252,2)</f>
        <v>0</v>
      </c>
      <c r="K252" s="138" t="s">
        <v>846</v>
      </c>
      <c r="L252" s="32"/>
      <c r="M252" s="143" t="s">
        <v>1</v>
      </c>
      <c r="N252" s="144" t="s">
        <v>41</v>
      </c>
      <c r="P252" s="145">
        <f>O252*H252</f>
        <v>0</v>
      </c>
      <c r="Q252" s="145">
        <v>2.5018699999999998</v>
      </c>
      <c r="R252" s="145">
        <f>Q252*H252</f>
        <v>49.964845769999997</v>
      </c>
      <c r="S252" s="145">
        <v>0</v>
      </c>
      <c r="T252" s="146">
        <f>S252*H252</f>
        <v>0</v>
      </c>
      <c r="AR252" s="147" t="s">
        <v>184</v>
      </c>
      <c r="AT252" s="147" t="s">
        <v>180</v>
      </c>
      <c r="AU252" s="147" t="s">
        <v>85</v>
      </c>
      <c r="AY252" s="17" t="s">
        <v>178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83</v>
      </c>
      <c r="BK252" s="148">
        <f>ROUND(I252*H252,2)</f>
        <v>0</v>
      </c>
      <c r="BL252" s="17" t="s">
        <v>184</v>
      </c>
      <c r="BM252" s="147" t="s">
        <v>1343</v>
      </c>
    </row>
    <row r="253" spans="2:65" s="12" customFormat="1" ht="11.25">
      <c r="B253" s="149"/>
      <c r="D253" s="150" t="s">
        <v>186</v>
      </c>
      <c r="E253" s="151" t="s">
        <v>1</v>
      </c>
      <c r="F253" s="152" t="s">
        <v>1336</v>
      </c>
      <c r="H253" s="153">
        <v>2.5099999999999998</v>
      </c>
      <c r="I253" s="154"/>
      <c r="L253" s="149"/>
      <c r="M253" s="155"/>
      <c r="T253" s="156"/>
      <c r="AT253" s="151" t="s">
        <v>186</v>
      </c>
      <c r="AU253" s="151" t="s">
        <v>85</v>
      </c>
      <c r="AV253" s="12" t="s">
        <v>85</v>
      </c>
      <c r="AW253" s="12" t="s">
        <v>32</v>
      </c>
      <c r="AX253" s="12" t="s">
        <v>76</v>
      </c>
      <c r="AY253" s="151" t="s">
        <v>178</v>
      </c>
    </row>
    <row r="254" spans="2:65" s="12" customFormat="1" ht="11.25">
      <c r="B254" s="149"/>
      <c r="D254" s="150" t="s">
        <v>186</v>
      </c>
      <c r="E254" s="151" t="s">
        <v>1</v>
      </c>
      <c r="F254" s="152" t="s">
        <v>1337</v>
      </c>
      <c r="H254" s="153">
        <v>2.0369999999999999</v>
      </c>
      <c r="I254" s="154"/>
      <c r="L254" s="149"/>
      <c r="M254" s="155"/>
      <c r="T254" s="156"/>
      <c r="AT254" s="151" t="s">
        <v>186</v>
      </c>
      <c r="AU254" s="151" t="s">
        <v>85</v>
      </c>
      <c r="AV254" s="12" t="s">
        <v>85</v>
      </c>
      <c r="AW254" s="12" t="s">
        <v>32</v>
      </c>
      <c r="AX254" s="12" t="s">
        <v>76</v>
      </c>
      <c r="AY254" s="151" t="s">
        <v>178</v>
      </c>
    </row>
    <row r="255" spans="2:65" s="12" customFormat="1" ht="11.25">
      <c r="B255" s="149"/>
      <c r="D255" s="150" t="s">
        <v>186</v>
      </c>
      <c r="E255" s="151" t="s">
        <v>1</v>
      </c>
      <c r="F255" s="152" t="s">
        <v>1338</v>
      </c>
      <c r="H255" s="153">
        <v>1.88</v>
      </c>
      <c r="I255" s="154"/>
      <c r="L255" s="149"/>
      <c r="M255" s="155"/>
      <c r="T255" s="156"/>
      <c r="AT255" s="151" t="s">
        <v>186</v>
      </c>
      <c r="AU255" s="151" t="s">
        <v>85</v>
      </c>
      <c r="AV255" s="12" t="s">
        <v>85</v>
      </c>
      <c r="AW255" s="12" t="s">
        <v>32</v>
      </c>
      <c r="AX255" s="12" t="s">
        <v>76</v>
      </c>
      <c r="AY255" s="151" t="s">
        <v>178</v>
      </c>
    </row>
    <row r="256" spans="2:65" s="12" customFormat="1" ht="11.25">
      <c r="B256" s="149"/>
      <c r="D256" s="150" t="s">
        <v>186</v>
      </c>
      <c r="E256" s="151" t="s">
        <v>1</v>
      </c>
      <c r="F256" s="152" t="s">
        <v>1339</v>
      </c>
      <c r="H256" s="153">
        <v>1.494</v>
      </c>
      <c r="I256" s="154"/>
      <c r="L256" s="149"/>
      <c r="M256" s="155"/>
      <c r="T256" s="156"/>
      <c r="AT256" s="151" t="s">
        <v>186</v>
      </c>
      <c r="AU256" s="151" t="s">
        <v>85</v>
      </c>
      <c r="AV256" s="12" t="s">
        <v>85</v>
      </c>
      <c r="AW256" s="12" t="s">
        <v>32</v>
      </c>
      <c r="AX256" s="12" t="s">
        <v>76</v>
      </c>
      <c r="AY256" s="151" t="s">
        <v>178</v>
      </c>
    </row>
    <row r="257" spans="2:65" s="12" customFormat="1" ht="11.25">
      <c r="B257" s="149"/>
      <c r="D257" s="150" t="s">
        <v>186</v>
      </c>
      <c r="E257" s="151" t="s">
        <v>1</v>
      </c>
      <c r="F257" s="152" t="s">
        <v>1340</v>
      </c>
      <c r="H257" s="153">
        <v>5.093</v>
      </c>
      <c r="I257" s="154"/>
      <c r="L257" s="149"/>
      <c r="M257" s="155"/>
      <c r="T257" s="156"/>
      <c r="AT257" s="151" t="s">
        <v>186</v>
      </c>
      <c r="AU257" s="151" t="s">
        <v>85</v>
      </c>
      <c r="AV257" s="12" t="s">
        <v>85</v>
      </c>
      <c r="AW257" s="12" t="s">
        <v>32</v>
      </c>
      <c r="AX257" s="12" t="s">
        <v>76</v>
      </c>
      <c r="AY257" s="151" t="s">
        <v>178</v>
      </c>
    </row>
    <row r="258" spans="2:65" s="12" customFormat="1" ht="11.25">
      <c r="B258" s="149"/>
      <c r="D258" s="150" t="s">
        <v>186</v>
      </c>
      <c r="E258" s="151" t="s">
        <v>1</v>
      </c>
      <c r="F258" s="152" t="s">
        <v>1344</v>
      </c>
      <c r="H258" s="153">
        <v>6.2409999999999997</v>
      </c>
      <c r="I258" s="154"/>
      <c r="L258" s="149"/>
      <c r="M258" s="155"/>
      <c r="T258" s="156"/>
      <c r="AT258" s="151" t="s">
        <v>186</v>
      </c>
      <c r="AU258" s="151" t="s">
        <v>85</v>
      </c>
      <c r="AV258" s="12" t="s">
        <v>85</v>
      </c>
      <c r="AW258" s="12" t="s">
        <v>32</v>
      </c>
      <c r="AX258" s="12" t="s">
        <v>76</v>
      </c>
      <c r="AY258" s="151" t="s">
        <v>178</v>
      </c>
    </row>
    <row r="259" spans="2:65" s="12" customFormat="1" ht="11.25">
      <c r="B259" s="149"/>
      <c r="D259" s="150" t="s">
        <v>186</v>
      </c>
      <c r="E259" s="151" t="s">
        <v>1</v>
      </c>
      <c r="F259" s="152" t="s">
        <v>1345</v>
      </c>
      <c r="H259" s="153">
        <v>0.71599999999999997</v>
      </c>
      <c r="I259" s="154"/>
      <c r="L259" s="149"/>
      <c r="M259" s="155"/>
      <c r="T259" s="156"/>
      <c r="AT259" s="151" t="s">
        <v>186</v>
      </c>
      <c r="AU259" s="151" t="s">
        <v>85</v>
      </c>
      <c r="AV259" s="12" t="s">
        <v>85</v>
      </c>
      <c r="AW259" s="12" t="s">
        <v>32</v>
      </c>
      <c r="AX259" s="12" t="s">
        <v>76</v>
      </c>
      <c r="AY259" s="151" t="s">
        <v>178</v>
      </c>
    </row>
    <row r="260" spans="2:65" s="14" customFormat="1" ht="11.25">
      <c r="B260" s="164"/>
      <c r="D260" s="150" t="s">
        <v>186</v>
      </c>
      <c r="E260" s="165" t="s">
        <v>1</v>
      </c>
      <c r="F260" s="166" t="s">
        <v>217</v>
      </c>
      <c r="H260" s="167">
        <v>19.971</v>
      </c>
      <c r="I260" s="168"/>
      <c r="L260" s="164"/>
      <c r="M260" s="169"/>
      <c r="T260" s="170"/>
      <c r="AT260" s="165" t="s">
        <v>186</v>
      </c>
      <c r="AU260" s="165" t="s">
        <v>85</v>
      </c>
      <c r="AV260" s="14" t="s">
        <v>184</v>
      </c>
      <c r="AW260" s="14" t="s">
        <v>32</v>
      </c>
      <c r="AX260" s="14" t="s">
        <v>83</v>
      </c>
      <c r="AY260" s="165" t="s">
        <v>178</v>
      </c>
    </row>
    <row r="261" spans="2:65" s="1" customFormat="1" ht="16.5" customHeight="1">
      <c r="B261" s="32"/>
      <c r="C261" s="136" t="s">
        <v>334</v>
      </c>
      <c r="D261" s="136" t="s">
        <v>180</v>
      </c>
      <c r="E261" s="137" t="s">
        <v>1346</v>
      </c>
      <c r="F261" s="138" t="s">
        <v>1347</v>
      </c>
      <c r="G261" s="139" t="s">
        <v>204</v>
      </c>
      <c r="H261" s="140">
        <v>2.7549999999999999</v>
      </c>
      <c r="I261" s="141"/>
      <c r="J261" s="142">
        <f>ROUND(I261*H261,2)</f>
        <v>0</v>
      </c>
      <c r="K261" s="138" t="s">
        <v>846</v>
      </c>
      <c r="L261" s="32"/>
      <c r="M261" s="143" t="s">
        <v>1</v>
      </c>
      <c r="N261" s="144" t="s">
        <v>41</v>
      </c>
      <c r="P261" s="145">
        <f>O261*H261</f>
        <v>0</v>
      </c>
      <c r="Q261" s="145">
        <v>2.47E-3</v>
      </c>
      <c r="R261" s="145">
        <f>Q261*H261</f>
        <v>6.8048499999999994E-3</v>
      </c>
      <c r="S261" s="145">
        <v>0</v>
      </c>
      <c r="T261" s="146">
        <f>S261*H261</f>
        <v>0</v>
      </c>
      <c r="AR261" s="147" t="s">
        <v>184</v>
      </c>
      <c r="AT261" s="147" t="s">
        <v>180</v>
      </c>
      <c r="AU261" s="147" t="s">
        <v>85</v>
      </c>
      <c r="AY261" s="17" t="s">
        <v>178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83</v>
      </c>
      <c r="BK261" s="148">
        <f>ROUND(I261*H261,2)</f>
        <v>0</v>
      </c>
      <c r="BL261" s="17" t="s">
        <v>184</v>
      </c>
      <c r="BM261" s="147" t="s">
        <v>1348</v>
      </c>
    </row>
    <row r="262" spans="2:65" s="12" customFormat="1" ht="11.25">
      <c r="B262" s="149"/>
      <c r="D262" s="150" t="s">
        <v>186</v>
      </c>
      <c r="E262" s="151" t="s">
        <v>1</v>
      </c>
      <c r="F262" s="152" t="s">
        <v>1349</v>
      </c>
      <c r="H262" s="153">
        <v>2.7549999999999999</v>
      </c>
      <c r="I262" s="154"/>
      <c r="L262" s="149"/>
      <c r="M262" s="155"/>
      <c r="T262" s="156"/>
      <c r="AT262" s="151" t="s">
        <v>186</v>
      </c>
      <c r="AU262" s="151" t="s">
        <v>85</v>
      </c>
      <c r="AV262" s="12" t="s">
        <v>85</v>
      </c>
      <c r="AW262" s="12" t="s">
        <v>32</v>
      </c>
      <c r="AX262" s="12" t="s">
        <v>83</v>
      </c>
      <c r="AY262" s="151" t="s">
        <v>178</v>
      </c>
    </row>
    <row r="263" spans="2:65" s="1" customFormat="1" ht="16.5" customHeight="1">
      <c r="B263" s="32"/>
      <c r="C263" s="136" t="s">
        <v>338</v>
      </c>
      <c r="D263" s="136" t="s">
        <v>180</v>
      </c>
      <c r="E263" s="137" t="s">
        <v>1350</v>
      </c>
      <c r="F263" s="138" t="s">
        <v>1351</v>
      </c>
      <c r="G263" s="139" t="s">
        <v>204</v>
      </c>
      <c r="H263" s="140">
        <v>2.7549999999999999</v>
      </c>
      <c r="I263" s="141"/>
      <c r="J263" s="142">
        <f>ROUND(I263*H263,2)</f>
        <v>0</v>
      </c>
      <c r="K263" s="138" t="s">
        <v>846</v>
      </c>
      <c r="L263" s="32"/>
      <c r="M263" s="143" t="s">
        <v>1</v>
      </c>
      <c r="N263" s="144" t="s">
        <v>41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184</v>
      </c>
      <c r="AT263" s="147" t="s">
        <v>180</v>
      </c>
      <c r="AU263" s="147" t="s">
        <v>85</v>
      </c>
      <c r="AY263" s="17" t="s">
        <v>178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83</v>
      </c>
      <c r="BK263" s="148">
        <f>ROUND(I263*H263,2)</f>
        <v>0</v>
      </c>
      <c r="BL263" s="17" t="s">
        <v>184</v>
      </c>
      <c r="BM263" s="147" t="s">
        <v>1352</v>
      </c>
    </row>
    <row r="264" spans="2:65" s="1" customFormat="1" ht="16.5" customHeight="1">
      <c r="B264" s="32"/>
      <c r="C264" s="136" t="s">
        <v>342</v>
      </c>
      <c r="D264" s="136" t="s">
        <v>180</v>
      </c>
      <c r="E264" s="137" t="s">
        <v>1353</v>
      </c>
      <c r="F264" s="138" t="s">
        <v>1354</v>
      </c>
      <c r="G264" s="139" t="s">
        <v>384</v>
      </c>
      <c r="H264" s="140">
        <v>1.639</v>
      </c>
      <c r="I264" s="141"/>
      <c r="J264" s="142">
        <f>ROUND(I264*H264,2)</f>
        <v>0</v>
      </c>
      <c r="K264" s="138" t="s">
        <v>846</v>
      </c>
      <c r="L264" s="32"/>
      <c r="M264" s="143" t="s">
        <v>1</v>
      </c>
      <c r="N264" s="144" t="s">
        <v>41</v>
      </c>
      <c r="P264" s="145">
        <f>O264*H264</f>
        <v>0</v>
      </c>
      <c r="Q264" s="145">
        <v>1.06277</v>
      </c>
      <c r="R264" s="145">
        <f>Q264*H264</f>
        <v>1.7418800299999999</v>
      </c>
      <c r="S264" s="145">
        <v>0</v>
      </c>
      <c r="T264" s="146">
        <f>S264*H264</f>
        <v>0</v>
      </c>
      <c r="AR264" s="147" t="s">
        <v>184</v>
      </c>
      <c r="AT264" s="147" t="s">
        <v>180</v>
      </c>
      <c r="AU264" s="147" t="s">
        <v>85</v>
      </c>
      <c r="AY264" s="17" t="s">
        <v>178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83</v>
      </c>
      <c r="BK264" s="148">
        <f>ROUND(I264*H264,2)</f>
        <v>0</v>
      </c>
      <c r="BL264" s="17" t="s">
        <v>184</v>
      </c>
      <c r="BM264" s="147" t="s">
        <v>1355</v>
      </c>
    </row>
    <row r="265" spans="2:65" s="15" customFormat="1" ht="11.25">
      <c r="B265" s="171"/>
      <c r="D265" s="150" t="s">
        <v>186</v>
      </c>
      <c r="E265" s="172" t="s">
        <v>1</v>
      </c>
      <c r="F265" s="173" t="s">
        <v>1356</v>
      </c>
      <c r="H265" s="172" t="s">
        <v>1</v>
      </c>
      <c r="I265" s="174"/>
      <c r="L265" s="171"/>
      <c r="M265" s="175"/>
      <c r="T265" s="176"/>
      <c r="AT265" s="172" t="s">
        <v>186</v>
      </c>
      <c r="AU265" s="172" t="s">
        <v>85</v>
      </c>
      <c r="AV265" s="15" t="s">
        <v>83</v>
      </c>
      <c r="AW265" s="15" t="s">
        <v>32</v>
      </c>
      <c r="AX265" s="15" t="s">
        <v>76</v>
      </c>
      <c r="AY265" s="172" t="s">
        <v>178</v>
      </c>
    </row>
    <row r="266" spans="2:65" s="12" customFormat="1" ht="11.25">
      <c r="B266" s="149"/>
      <c r="D266" s="150" t="s">
        <v>186</v>
      </c>
      <c r="E266" s="151" t="s">
        <v>1</v>
      </c>
      <c r="F266" s="152" t="s">
        <v>1357</v>
      </c>
      <c r="H266" s="153">
        <v>0.22600000000000001</v>
      </c>
      <c r="I266" s="154"/>
      <c r="L266" s="149"/>
      <c r="M266" s="155"/>
      <c r="T266" s="156"/>
      <c r="AT266" s="151" t="s">
        <v>186</v>
      </c>
      <c r="AU266" s="151" t="s">
        <v>85</v>
      </c>
      <c r="AV266" s="12" t="s">
        <v>85</v>
      </c>
      <c r="AW266" s="12" t="s">
        <v>32</v>
      </c>
      <c r="AX266" s="12" t="s">
        <v>76</v>
      </c>
      <c r="AY266" s="151" t="s">
        <v>178</v>
      </c>
    </row>
    <row r="267" spans="2:65" s="12" customFormat="1" ht="11.25">
      <c r="B267" s="149"/>
      <c r="D267" s="150" t="s">
        <v>186</v>
      </c>
      <c r="E267" s="151" t="s">
        <v>1</v>
      </c>
      <c r="F267" s="152" t="s">
        <v>1358</v>
      </c>
      <c r="H267" s="153">
        <v>0.183</v>
      </c>
      <c r="I267" s="154"/>
      <c r="L267" s="149"/>
      <c r="M267" s="155"/>
      <c r="T267" s="156"/>
      <c r="AT267" s="151" t="s">
        <v>186</v>
      </c>
      <c r="AU267" s="151" t="s">
        <v>85</v>
      </c>
      <c r="AV267" s="12" t="s">
        <v>85</v>
      </c>
      <c r="AW267" s="12" t="s">
        <v>32</v>
      </c>
      <c r="AX267" s="12" t="s">
        <v>76</v>
      </c>
      <c r="AY267" s="151" t="s">
        <v>178</v>
      </c>
    </row>
    <row r="268" spans="2:65" s="12" customFormat="1" ht="11.25">
      <c r="B268" s="149"/>
      <c r="D268" s="150" t="s">
        <v>186</v>
      </c>
      <c r="E268" s="151" t="s">
        <v>1</v>
      </c>
      <c r="F268" s="152" t="s">
        <v>1359</v>
      </c>
      <c r="H268" s="153">
        <v>0.16900000000000001</v>
      </c>
      <c r="I268" s="154"/>
      <c r="L268" s="149"/>
      <c r="M268" s="155"/>
      <c r="T268" s="156"/>
      <c r="AT268" s="151" t="s">
        <v>186</v>
      </c>
      <c r="AU268" s="151" t="s">
        <v>85</v>
      </c>
      <c r="AV268" s="12" t="s">
        <v>85</v>
      </c>
      <c r="AW268" s="12" t="s">
        <v>32</v>
      </c>
      <c r="AX268" s="12" t="s">
        <v>76</v>
      </c>
      <c r="AY268" s="151" t="s">
        <v>178</v>
      </c>
    </row>
    <row r="269" spans="2:65" s="12" customFormat="1" ht="11.25">
      <c r="B269" s="149"/>
      <c r="D269" s="150" t="s">
        <v>186</v>
      </c>
      <c r="E269" s="151" t="s">
        <v>1</v>
      </c>
      <c r="F269" s="152" t="s">
        <v>1360</v>
      </c>
      <c r="H269" s="153">
        <v>0.13400000000000001</v>
      </c>
      <c r="I269" s="154"/>
      <c r="L269" s="149"/>
      <c r="M269" s="155"/>
      <c r="T269" s="156"/>
      <c r="AT269" s="151" t="s">
        <v>186</v>
      </c>
      <c r="AU269" s="151" t="s">
        <v>85</v>
      </c>
      <c r="AV269" s="12" t="s">
        <v>85</v>
      </c>
      <c r="AW269" s="12" t="s">
        <v>32</v>
      </c>
      <c r="AX269" s="12" t="s">
        <v>76</v>
      </c>
      <c r="AY269" s="151" t="s">
        <v>178</v>
      </c>
    </row>
    <row r="270" spans="2:65" s="12" customFormat="1" ht="11.25">
      <c r="B270" s="149"/>
      <c r="D270" s="150" t="s">
        <v>186</v>
      </c>
      <c r="E270" s="151" t="s">
        <v>1</v>
      </c>
      <c r="F270" s="152" t="s">
        <v>1361</v>
      </c>
      <c r="H270" s="153">
        <v>0.45800000000000002</v>
      </c>
      <c r="I270" s="154"/>
      <c r="L270" s="149"/>
      <c r="M270" s="155"/>
      <c r="T270" s="156"/>
      <c r="AT270" s="151" t="s">
        <v>186</v>
      </c>
      <c r="AU270" s="151" t="s">
        <v>85</v>
      </c>
      <c r="AV270" s="12" t="s">
        <v>85</v>
      </c>
      <c r="AW270" s="12" t="s">
        <v>32</v>
      </c>
      <c r="AX270" s="12" t="s">
        <v>76</v>
      </c>
      <c r="AY270" s="151" t="s">
        <v>178</v>
      </c>
    </row>
    <row r="271" spans="2:65" s="12" customFormat="1" ht="22.5">
      <c r="B271" s="149"/>
      <c r="D271" s="150" t="s">
        <v>186</v>
      </c>
      <c r="E271" s="151" t="s">
        <v>1</v>
      </c>
      <c r="F271" s="152" t="s">
        <v>1362</v>
      </c>
      <c r="H271" s="153">
        <v>0.42099999999999999</v>
      </c>
      <c r="I271" s="154"/>
      <c r="L271" s="149"/>
      <c r="M271" s="155"/>
      <c r="T271" s="156"/>
      <c r="AT271" s="151" t="s">
        <v>186</v>
      </c>
      <c r="AU271" s="151" t="s">
        <v>85</v>
      </c>
      <c r="AV271" s="12" t="s">
        <v>85</v>
      </c>
      <c r="AW271" s="12" t="s">
        <v>32</v>
      </c>
      <c r="AX271" s="12" t="s">
        <v>76</v>
      </c>
      <c r="AY271" s="151" t="s">
        <v>178</v>
      </c>
    </row>
    <row r="272" spans="2:65" s="12" customFormat="1" ht="11.25">
      <c r="B272" s="149"/>
      <c r="D272" s="150" t="s">
        <v>186</v>
      </c>
      <c r="E272" s="151" t="s">
        <v>1</v>
      </c>
      <c r="F272" s="152" t="s">
        <v>1363</v>
      </c>
      <c r="H272" s="153">
        <v>4.8000000000000001E-2</v>
      </c>
      <c r="I272" s="154"/>
      <c r="L272" s="149"/>
      <c r="M272" s="155"/>
      <c r="T272" s="156"/>
      <c r="AT272" s="151" t="s">
        <v>186</v>
      </c>
      <c r="AU272" s="151" t="s">
        <v>85</v>
      </c>
      <c r="AV272" s="12" t="s">
        <v>85</v>
      </c>
      <c r="AW272" s="12" t="s">
        <v>32</v>
      </c>
      <c r="AX272" s="12" t="s">
        <v>76</v>
      </c>
      <c r="AY272" s="151" t="s">
        <v>178</v>
      </c>
    </row>
    <row r="273" spans="2:65" s="14" customFormat="1" ht="11.25">
      <c r="B273" s="164"/>
      <c r="D273" s="150" t="s">
        <v>186</v>
      </c>
      <c r="E273" s="165" t="s">
        <v>1</v>
      </c>
      <c r="F273" s="166" t="s">
        <v>217</v>
      </c>
      <c r="H273" s="167">
        <v>1.639</v>
      </c>
      <c r="I273" s="168"/>
      <c r="L273" s="164"/>
      <c r="M273" s="169"/>
      <c r="T273" s="170"/>
      <c r="AT273" s="165" t="s">
        <v>186</v>
      </c>
      <c r="AU273" s="165" t="s">
        <v>85</v>
      </c>
      <c r="AV273" s="14" t="s">
        <v>184</v>
      </c>
      <c r="AW273" s="14" t="s">
        <v>32</v>
      </c>
      <c r="AX273" s="14" t="s">
        <v>83</v>
      </c>
      <c r="AY273" s="165" t="s">
        <v>178</v>
      </c>
    </row>
    <row r="274" spans="2:65" s="1" customFormat="1" ht="16.5" customHeight="1">
      <c r="B274" s="32"/>
      <c r="C274" s="136" t="s">
        <v>351</v>
      </c>
      <c r="D274" s="136" t="s">
        <v>180</v>
      </c>
      <c r="E274" s="137" t="s">
        <v>1364</v>
      </c>
      <c r="F274" s="138" t="s">
        <v>1365</v>
      </c>
      <c r="G274" s="139" t="s">
        <v>183</v>
      </c>
      <c r="H274" s="140">
        <v>5.1120000000000001</v>
      </c>
      <c r="I274" s="141"/>
      <c r="J274" s="142">
        <f>ROUND(I274*H274,2)</f>
        <v>0</v>
      </c>
      <c r="K274" s="138" t="s">
        <v>194</v>
      </c>
      <c r="L274" s="32"/>
      <c r="M274" s="143" t="s">
        <v>1</v>
      </c>
      <c r="N274" s="144" t="s">
        <v>41</v>
      </c>
      <c r="P274" s="145">
        <f>O274*H274</f>
        <v>0</v>
      </c>
      <c r="Q274" s="145">
        <v>2.3010199999999998</v>
      </c>
      <c r="R274" s="145">
        <f>Q274*H274</f>
        <v>11.762814239999999</v>
      </c>
      <c r="S274" s="145">
        <v>0</v>
      </c>
      <c r="T274" s="146">
        <f>S274*H274</f>
        <v>0</v>
      </c>
      <c r="AR274" s="147" t="s">
        <v>184</v>
      </c>
      <c r="AT274" s="147" t="s">
        <v>180</v>
      </c>
      <c r="AU274" s="147" t="s">
        <v>85</v>
      </c>
      <c r="AY274" s="17" t="s">
        <v>178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83</v>
      </c>
      <c r="BK274" s="148">
        <f>ROUND(I274*H274,2)</f>
        <v>0</v>
      </c>
      <c r="BL274" s="17" t="s">
        <v>184</v>
      </c>
      <c r="BM274" s="147" t="s">
        <v>1366</v>
      </c>
    </row>
    <row r="275" spans="2:65" s="12" customFormat="1" ht="11.25">
      <c r="B275" s="149"/>
      <c r="D275" s="150" t="s">
        <v>186</v>
      </c>
      <c r="E275" s="151" t="s">
        <v>1</v>
      </c>
      <c r="F275" s="152" t="s">
        <v>1367</v>
      </c>
      <c r="H275" s="153">
        <v>1.518</v>
      </c>
      <c r="I275" s="154"/>
      <c r="L275" s="149"/>
      <c r="M275" s="155"/>
      <c r="T275" s="156"/>
      <c r="AT275" s="151" t="s">
        <v>186</v>
      </c>
      <c r="AU275" s="151" t="s">
        <v>85</v>
      </c>
      <c r="AV275" s="12" t="s">
        <v>85</v>
      </c>
      <c r="AW275" s="12" t="s">
        <v>32</v>
      </c>
      <c r="AX275" s="12" t="s">
        <v>76</v>
      </c>
      <c r="AY275" s="151" t="s">
        <v>178</v>
      </c>
    </row>
    <row r="276" spans="2:65" s="12" customFormat="1" ht="11.25">
      <c r="B276" s="149"/>
      <c r="D276" s="150" t="s">
        <v>186</v>
      </c>
      <c r="E276" s="151" t="s">
        <v>1</v>
      </c>
      <c r="F276" s="152" t="s">
        <v>1368</v>
      </c>
      <c r="H276" s="153">
        <v>4.4999999999999998E-2</v>
      </c>
      <c r="I276" s="154"/>
      <c r="L276" s="149"/>
      <c r="M276" s="155"/>
      <c r="T276" s="156"/>
      <c r="AT276" s="151" t="s">
        <v>186</v>
      </c>
      <c r="AU276" s="151" t="s">
        <v>85</v>
      </c>
      <c r="AV276" s="12" t="s">
        <v>85</v>
      </c>
      <c r="AW276" s="12" t="s">
        <v>32</v>
      </c>
      <c r="AX276" s="12" t="s">
        <v>76</v>
      </c>
      <c r="AY276" s="151" t="s">
        <v>178</v>
      </c>
    </row>
    <row r="277" spans="2:65" s="12" customFormat="1" ht="11.25">
      <c r="B277" s="149"/>
      <c r="D277" s="150" t="s">
        <v>186</v>
      </c>
      <c r="E277" s="151" t="s">
        <v>1</v>
      </c>
      <c r="F277" s="152" t="s">
        <v>1369</v>
      </c>
      <c r="H277" s="153">
        <v>0.16700000000000001</v>
      </c>
      <c r="I277" s="154"/>
      <c r="L277" s="149"/>
      <c r="M277" s="155"/>
      <c r="T277" s="156"/>
      <c r="AT277" s="151" t="s">
        <v>186</v>
      </c>
      <c r="AU277" s="151" t="s">
        <v>85</v>
      </c>
      <c r="AV277" s="12" t="s">
        <v>85</v>
      </c>
      <c r="AW277" s="12" t="s">
        <v>32</v>
      </c>
      <c r="AX277" s="12" t="s">
        <v>76</v>
      </c>
      <c r="AY277" s="151" t="s">
        <v>178</v>
      </c>
    </row>
    <row r="278" spans="2:65" s="12" customFormat="1" ht="11.25">
      <c r="B278" s="149"/>
      <c r="D278" s="150" t="s">
        <v>186</v>
      </c>
      <c r="E278" s="151" t="s">
        <v>1</v>
      </c>
      <c r="F278" s="152" t="s">
        <v>1370</v>
      </c>
      <c r="H278" s="153">
        <v>4.4999999999999998E-2</v>
      </c>
      <c r="I278" s="154"/>
      <c r="L278" s="149"/>
      <c r="M278" s="155"/>
      <c r="T278" s="156"/>
      <c r="AT278" s="151" t="s">
        <v>186</v>
      </c>
      <c r="AU278" s="151" t="s">
        <v>85</v>
      </c>
      <c r="AV278" s="12" t="s">
        <v>85</v>
      </c>
      <c r="AW278" s="12" t="s">
        <v>32</v>
      </c>
      <c r="AX278" s="12" t="s">
        <v>76</v>
      </c>
      <c r="AY278" s="151" t="s">
        <v>178</v>
      </c>
    </row>
    <row r="279" spans="2:65" s="12" customFormat="1" ht="11.25">
      <c r="B279" s="149"/>
      <c r="D279" s="150" t="s">
        <v>186</v>
      </c>
      <c r="E279" s="151" t="s">
        <v>1</v>
      </c>
      <c r="F279" s="152" t="s">
        <v>1371</v>
      </c>
      <c r="H279" s="153">
        <v>1.1120000000000001</v>
      </c>
      <c r="I279" s="154"/>
      <c r="L279" s="149"/>
      <c r="M279" s="155"/>
      <c r="T279" s="156"/>
      <c r="AT279" s="151" t="s">
        <v>186</v>
      </c>
      <c r="AU279" s="151" t="s">
        <v>85</v>
      </c>
      <c r="AV279" s="12" t="s">
        <v>85</v>
      </c>
      <c r="AW279" s="12" t="s">
        <v>32</v>
      </c>
      <c r="AX279" s="12" t="s">
        <v>76</v>
      </c>
      <c r="AY279" s="151" t="s">
        <v>178</v>
      </c>
    </row>
    <row r="280" spans="2:65" s="12" customFormat="1" ht="11.25">
      <c r="B280" s="149"/>
      <c r="D280" s="150" t="s">
        <v>186</v>
      </c>
      <c r="E280" s="151" t="s">
        <v>1</v>
      </c>
      <c r="F280" s="152" t="s">
        <v>1372</v>
      </c>
      <c r="H280" s="153">
        <v>0.55800000000000005</v>
      </c>
      <c r="I280" s="154"/>
      <c r="L280" s="149"/>
      <c r="M280" s="155"/>
      <c r="T280" s="156"/>
      <c r="AT280" s="151" t="s">
        <v>186</v>
      </c>
      <c r="AU280" s="151" t="s">
        <v>85</v>
      </c>
      <c r="AV280" s="12" t="s">
        <v>85</v>
      </c>
      <c r="AW280" s="12" t="s">
        <v>32</v>
      </c>
      <c r="AX280" s="12" t="s">
        <v>76</v>
      </c>
      <c r="AY280" s="151" t="s">
        <v>178</v>
      </c>
    </row>
    <row r="281" spans="2:65" s="12" customFormat="1" ht="11.25">
      <c r="B281" s="149"/>
      <c r="D281" s="150" t="s">
        <v>186</v>
      </c>
      <c r="E281" s="151" t="s">
        <v>1</v>
      </c>
      <c r="F281" s="152" t="s">
        <v>1370</v>
      </c>
      <c r="H281" s="153">
        <v>4.4999999999999998E-2</v>
      </c>
      <c r="I281" s="154"/>
      <c r="L281" s="149"/>
      <c r="M281" s="155"/>
      <c r="T281" s="156"/>
      <c r="AT281" s="151" t="s">
        <v>186</v>
      </c>
      <c r="AU281" s="151" t="s">
        <v>85</v>
      </c>
      <c r="AV281" s="12" t="s">
        <v>85</v>
      </c>
      <c r="AW281" s="12" t="s">
        <v>32</v>
      </c>
      <c r="AX281" s="12" t="s">
        <v>76</v>
      </c>
      <c r="AY281" s="151" t="s">
        <v>178</v>
      </c>
    </row>
    <row r="282" spans="2:65" s="12" customFormat="1" ht="11.25">
      <c r="B282" s="149"/>
      <c r="D282" s="150" t="s">
        <v>186</v>
      </c>
      <c r="E282" s="151" t="s">
        <v>1</v>
      </c>
      <c r="F282" s="152" t="s">
        <v>1373</v>
      </c>
      <c r="H282" s="153">
        <v>0.27</v>
      </c>
      <c r="I282" s="154"/>
      <c r="L282" s="149"/>
      <c r="M282" s="155"/>
      <c r="T282" s="156"/>
      <c r="AT282" s="151" t="s">
        <v>186</v>
      </c>
      <c r="AU282" s="151" t="s">
        <v>85</v>
      </c>
      <c r="AV282" s="12" t="s">
        <v>85</v>
      </c>
      <c r="AW282" s="12" t="s">
        <v>32</v>
      </c>
      <c r="AX282" s="12" t="s">
        <v>76</v>
      </c>
      <c r="AY282" s="151" t="s">
        <v>178</v>
      </c>
    </row>
    <row r="283" spans="2:65" s="12" customFormat="1" ht="11.25">
      <c r="B283" s="149"/>
      <c r="D283" s="150" t="s">
        <v>186</v>
      </c>
      <c r="E283" s="151" t="s">
        <v>1</v>
      </c>
      <c r="F283" s="152" t="s">
        <v>1370</v>
      </c>
      <c r="H283" s="153">
        <v>4.4999999999999998E-2</v>
      </c>
      <c r="I283" s="154"/>
      <c r="L283" s="149"/>
      <c r="M283" s="155"/>
      <c r="T283" s="156"/>
      <c r="AT283" s="151" t="s">
        <v>186</v>
      </c>
      <c r="AU283" s="151" t="s">
        <v>85</v>
      </c>
      <c r="AV283" s="12" t="s">
        <v>85</v>
      </c>
      <c r="AW283" s="12" t="s">
        <v>32</v>
      </c>
      <c r="AX283" s="12" t="s">
        <v>76</v>
      </c>
      <c r="AY283" s="151" t="s">
        <v>178</v>
      </c>
    </row>
    <row r="284" spans="2:65" s="12" customFormat="1" ht="11.25">
      <c r="B284" s="149"/>
      <c r="D284" s="150" t="s">
        <v>186</v>
      </c>
      <c r="E284" s="151" t="s">
        <v>1</v>
      </c>
      <c r="F284" s="152" t="s">
        <v>1374</v>
      </c>
      <c r="H284" s="153">
        <v>0.22500000000000001</v>
      </c>
      <c r="I284" s="154"/>
      <c r="L284" s="149"/>
      <c r="M284" s="155"/>
      <c r="T284" s="156"/>
      <c r="AT284" s="151" t="s">
        <v>186</v>
      </c>
      <c r="AU284" s="151" t="s">
        <v>85</v>
      </c>
      <c r="AV284" s="12" t="s">
        <v>85</v>
      </c>
      <c r="AW284" s="12" t="s">
        <v>32</v>
      </c>
      <c r="AX284" s="12" t="s">
        <v>76</v>
      </c>
      <c r="AY284" s="151" t="s">
        <v>178</v>
      </c>
    </row>
    <row r="285" spans="2:65" s="12" customFormat="1" ht="11.25">
      <c r="B285" s="149"/>
      <c r="D285" s="150" t="s">
        <v>186</v>
      </c>
      <c r="E285" s="151" t="s">
        <v>1</v>
      </c>
      <c r="F285" s="152" t="s">
        <v>1370</v>
      </c>
      <c r="H285" s="153">
        <v>4.4999999999999998E-2</v>
      </c>
      <c r="I285" s="154"/>
      <c r="L285" s="149"/>
      <c r="M285" s="155"/>
      <c r="T285" s="156"/>
      <c r="AT285" s="151" t="s">
        <v>186</v>
      </c>
      <c r="AU285" s="151" t="s">
        <v>85</v>
      </c>
      <c r="AV285" s="12" t="s">
        <v>85</v>
      </c>
      <c r="AW285" s="12" t="s">
        <v>32</v>
      </c>
      <c r="AX285" s="12" t="s">
        <v>76</v>
      </c>
      <c r="AY285" s="151" t="s">
        <v>178</v>
      </c>
    </row>
    <row r="286" spans="2:65" s="12" customFormat="1" ht="11.25">
      <c r="B286" s="149"/>
      <c r="D286" s="150" t="s">
        <v>186</v>
      </c>
      <c r="E286" s="151" t="s">
        <v>1</v>
      </c>
      <c r="F286" s="152" t="s">
        <v>1374</v>
      </c>
      <c r="H286" s="153">
        <v>0.22500000000000001</v>
      </c>
      <c r="I286" s="154"/>
      <c r="L286" s="149"/>
      <c r="M286" s="155"/>
      <c r="T286" s="156"/>
      <c r="AT286" s="151" t="s">
        <v>186</v>
      </c>
      <c r="AU286" s="151" t="s">
        <v>85</v>
      </c>
      <c r="AV286" s="12" t="s">
        <v>85</v>
      </c>
      <c r="AW286" s="12" t="s">
        <v>32</v>
      </c>
      <c r="AX286" s="12" t="s">
        <v>76</v>
      </c>
      <c r="AY286" s="151" t="s">
        <v>178</v>
      </c>
    </row>
    <row r="287" spans="2:65" s="12" customFormat="1" ht="11.25">
      <c r="B287" s="149"/>
      <c r="D287" s="150" t="s">
        <v>186</v>
      </c>
      <c r="E287" s="151" t="s">
        <v>1</v>
      </c>
      <c r="F287" s="152" t="s">
        <v>1370</v>
      </c>
      <c r="H287" s="153">
        <v>4.4999999999999998E-2</v>
      </c>
      <c r="I287" s="154"/>
      <c r="L287" s="149"/>
      <c r="M287" s="155"/>
      <c r="T287" s="156"/>
      <c r="AT287" s="151" t="s">
        <v>186</v>
      </c>
      <c r="AU287" s="151" t="s">
        <v>85</v>
      </c>
      <c r="AV287" s="12" t="s">
        <v>85</v>
      </c>
      <c r="AW287" s="12" t="s">
        <v>32</v>
      </c>
      <c r="AX287" s="12" t="s">
        <v>76</v>
      </c>
      <c r="AY287" s="151" t="s">
        <v>178</v>
      </c>
    </row>
    <row r="288" spans="2:65" s="12" customFormat="1" ht="11.25">
      <c r="B288" s="149"/>
      <c r="D288" s="150" t="s">
        <v>186</v>
      </c>
      <c r="E288" s="151" t="s">
        <v>1</v>
      </c>
      <c r="F288" s="152" t="s">
        <v>1375</v>
      </c>
      <c r="H288" s="153">
        <v>0.1</v>
      </c>
      <c r="I288" s="154"/>
      <c r="L288" s="149"/>
      <c r="M288" s="155"/>
      <c r="T288" s="156"/>
      <c r="AT288" s="151" t="s">
        <v>186</v>
      </c>
      <c r="AU288" s="151" t="s">
        <v>85</v>
      </c>
      <c r="AV288" s="12" t="s">
        <v>85</v>
      </c>
      <c r="AW288" s="12" t="s">
        <v>32</v>
      </c>
      <c r="AX288" s="12" t="s">
        <v>76</v>
      </c>
      <c r="AY288" s="151" t="s">
        <v>178</v>
      </c>
    </row>
    <row r="289" spans="2:65" s="13" customFormat="1" ht="11.25">
      <c r="B289" s="157"/>
      <c r="D289" s="150" t="s">
        <v>186</v>
      </c>
      <c r="E289" s="158" t="s">
        <v>1</v>
      </c>
      <c r="F289" s="159" t="s">
        <v>209</v>
      </c>
      <c r="H289" s="160">
        <v>4.4450000000000003</v>
      </c>
      <c r="I289" s="161"/>
      <c r="L289" s="157"/>
      <c r="M289" s="162"/>
      <c r="T289" s="163"/>
      <c r="AT289" s="158" t="s">
        <v>186</v>
      </c>
      <c r="AU289" s="158" t="s">
        <v>85</v>
      </c>
      <c r="AV289" s="13" t="s">
        <v>96</v>
      </c>
      <c r="AW289" s="13" t="s">
        <v>32</v>
      </c>
      <c r="AX289" s="13" t="s">
        <v>76</v>
      </c>
      <c r="AY289" s="158" t="s">
        <v>178</v>
      </c>
    </row>
    <row r="290" spans="2:65" s="12" customFormat="1" ht="11.25">
      <c r="B290" s="149"/>
      <c r="D290" s="150" t="s">
        <v>186</v>
      </c>
      <c r="E290" s="151" t="s">
        <v>1</v>
      </c>
      <c r="F290" s="152" t="s">
        <v>1376</v>
      </c>
      <c r="H290" s="153">
        <v>0.66700000000000004</v>
      </c>
      <c r="I290" s="154"/>
      <c r="L290" s="149"/>
      <c r="M290" s="155"/>
      <c r="T290" s="156"/>
      <c r="AT290" s="151" t="s">
        <v>186</v>
      </c>
      <c r="AU290" s="151" t="s">
        <v>85</v>
      </c>
      <c r="AV290" s="12" t="s">
        <v>85</v>
      </c>
      <c r="AW290" s="12" t="s">
        <v>32</v>
      </c>
      <c r="AX290" s="12" t="s">
        <v>76</v>
      </c>
      <c r="AY290" s="151" t="s">
        <v>178</v>
      </c>
    </row>
    <row r="291" spans="2:65" s="14" customFormat="1" ht="11.25">
      <c r="B291" s="164"/>
      <c r="D291" s="150" t="s">
        <v>186</v>
      </c>
      <c r="E291" s="165" t="s">
        <v>1</v>
      </c>
      <c r="F291" s="166" t="s">
        <v>217</v>
      </c>
      <c r="H291" s="167">
        <v>5.1120000000000001</v>
      </c>
      <c r="I291" s="168"/>
      <c r="L291" s="164"/>
      <c r="M291" s="169"/>
      <c r="T291" s="170"/>
      <c r="AT291" s="165" t="s">
        <v>186</v>
      </c>
      <c r="AU291" s="165" t="s">
        <v>85</v>
      </c>
      <c r="AV291" s="14" t="s">
        <v>184</v>
      </c>
      <c r="AW291" s="14" t="s">
        <v>32</v>
      </c>
      <c r="AX291" s="14" t="s">
        <v>83</v>
      </c>
      <c r="AY291" s="165" t="s">
        <v>178</v>
      </c>
    </row>
    <row r="292" spans="2:65" s="1" customFormat="1" ht="24.2" customHeight="1">
      <c r="B292" s="32"/>
      <c r="C292" s="136" t="s">
        <v>355</v>
      </c>
      <c r="D292" s="136" t="s">
        <v>180</v>
      </c>
      <c r="E292" s="137" t="s">
        <v>1377</v>
      </c>
      <c r="F292" s="138" t="s">
        <v>1378</v>
      </c>
      <c r="G292" s="139" t="s">
        <v>183</v>
      </c>
      <c r="H292" s="140">
        <v>11.95</v>
      </c>
      <c r="I292" s="141"/>
      <c r="J292" s="142">
        <f>ROUND(I292*H292,2)</f>
        <v>0</v>
      </c>
      <c r="K292" s="138" t="s">
        <v>194</v>
      </c>
      <c r="L292" s="32"/>
      <c r="M292" s="143" t="s">
        <v>1</v>
      </c>
      <c r="N292" s="144" t="s">
        <v>41</v>
      </c>
      <c r="P292" s="145">
        <f>O292*H292</f>
        <v>0</v>
      </c>
      <c r="Q292" s="145">
        <v>2.5018699999999998</v>
      </c>
      <c r="R292" s="145">
        <f>Q292*H292</f>
        <v>29.897346499999998</v>
      </c>
      <c r="S292" s="145">
        <v>0</v>
      </c>
      <c r="T292" s="146">
        <f>S292*H292</f>
        <v>0</v>
      </c>
      <c r="AR292" s="147" t="s">
        <v>184</v>
      </c>
      <c r="AT292" s="147" t="s">
        <v>180</v>
      </c>
      <c r="AU292" s="147" t="s">
        <v>85</v>
      </c>
      <c r="AY292" s="17" t="s">
        <v>178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83</v>
      </c>
      <c r="BK292" s="148">
        <f>ROUND(I292*H292,2)</f>
        <v>0</v>
      </c>
      <c r="BL292" s="17" t="s">
        <v>184</v>
      </c>
      <c r="BM292" s="147" t="s">
        <v>1379</v>
      </c>
    </row>
    <row r="293" spans="2:65" s="12" customFormat="1" ht="11.25">
      <c r="B293" s="149"/>
      <c r="D293" s="150" t="s">
        <v>186</v>
      </c>
      <c r="E293" s="151" t="s">
        <v>1</v>
      </c>
      <c r="F293" s="152" t="s">
        <v>1380</v>
      </c>
      <c r="H293" s="153">
        <v>4.048</v>
      </c>
      <c r="I293" s="154"/>
      <c r="L293" s="149"/>
      <c r="M293" s="155"/>
      <c r="T293" s="156"/>
      <c r="AT293" s="151" t="s">
        <v>186</v>
      </c>
      <c r="AU293" s="151" t="s">
        <v>85</v>
      </c>
      <c r="AV293" s="12" t="s">
        <v>85</v>
      </c>
      <c r="AW293" s="12" t="s">
        <v>32</v>
      </c>
      <c r="AX293" s="12" t="s">
        <v>76</v>
      </c>
      <c r="AY293" s="151" t="s">
        <v>178</v>
      </c>
    </row>
    <row r="294" spans="2:65" s="12" customFormat="1" ht="11.25">
      <c r="B294" s="149"/>
      <c r="D294" s="150" t="s">
        <v>186</v>
      </c>
      <c r="E294" s="151" t="s">
        <v>1</v>
      </c>
      <c r="F294" s="152" t="s">
        <v>1381</v>
      </c>
      <c r="H294" s="153">
        <v>0.27</v>
      </c>
      <c r="I294" s="154"/>
      <c r="L294" s="149"/>
      <c r="M294" s="155"/>
      <c r="T294" s="156"/>
      <c r="AT294" s="151" t="s">
        <v>186</v>
      </c>
      <c r="AU294" s="151" t="s">
        <v>85</v>
      </c>
      <c r="AV294" s="12" t="s">
        <v>85</v>
      </c>
      <c r="AW294" s="12" t="s">
        <v>32</v>
      </c>
      <c r="AX294" s="12" t="s">
        <v>76</v>
      </c>
      <c r="AY294" s="151" t="s">
        <v>178</v>
      </c>
    </row>
    <row r="295" spans="2:65" s="12" customFormat="1" ht="11.25">
      <c r="B295" s="149"/>
      <c r="D295" s="150" t="s">
        <v>186</v>
      </c>
      <c r="E295" s="151" t="s">
        <v>1</v>
      </c>
      <c r="F295" s="152" t="s">
        <v>1382</v>
      </c>
      <c r="H295" s="153">
        <v>0.44400000000000001</v>
      </c>
      <c r="I295" s="154"/>
      <c r="L295" s="149"/>
      <c r="M295" s="155"/>
      <c r="T295" s="156"/>
      <c r="AT295" s="151" t="s">
        <v>186</v>
      </c>
      <c r="AU295" s="151" t="s">
        <v>85</v>
      </c>
      <c r="AV295" s="12" t="s">
        <v>85</v>
      </c>
      <c r="AW295" s="12" t="s">
        <v>32</v>
      </c>
      <c r="AX295" s="12" t="s">
        <v>76</v>
      </c>
      <c r="AY295" s="151" t="s">
        <v>178</v>
      </c>
    </row>
    <row r="296" spans="2:65" s="12" customFormat="1" ht="11.25">
      <c r="B296" s="149"/>
      <c r="D296" s="150" t="s">
        <v>186</v>
      </c>
      <c r="E296" s="151" t="s">
        <v>1</v>
      </c>
      <c r="F296" s="152" t="s">
        <v>1383</v>
      </c>
      <c r="H296" s="153">
        <v>0.24</v>
      </c>
      <c r="I296" s="154"/>
      <c r="L296" s="149"/>
      <c r="M296" s="155"/>
      <c r="T296" s="156"/>
      <c r="AT296" s="151" t="s">
        <v>186</v>
      </c>
      <c r="AU296" s="151" t="s">
        <v>85</v>
      </c>
      <c r="AV296" s="12" t="s">
        <v>85</v>
      </c>
      <c r="AW296" s="12" t="s">
        <v>32</v>
      </c>
      <c r="AX296" s="12" t="s">
        <v>76</v>
      </c>
      <c r="AY296" s="151" t="s">
        <v>178</v>
      </c>
    </row>
    <row r="297" spans="2:65" s="12" customFormat="1" ht="11.25">
      <c r="B297" s="149"/>
      <c r="D297" s="150" t="s">
        <v>186</v>
      </c>
      <c r="E297" s="151" t="s">
        <v>1</v>
      </c>
      <c r="F297" s="152" t="s">
        <v>1384</v>
      </c>
      <c r="H297" s="153">
        <v>2.2370000000000001</v>
      </c>
      <c r="I297" s="154"/>
      <c r="L297" s="149"/>
      <c r="M297" s="155"/>
      <c r="T297" s="156"/>
      <c r="AT297" s="151" t="s">
        <v>186</v>
      </c>
      <c r="AU297" s="151" t="s">
        <v>85</v>
      </c>
      <c r="AV297" s="12" t="s">
        <v>85</v>
      </c>
      <c r="AW297" s="12" t="s">
        <v>32</v>
      </c>
      <c r="AX297" s="12" t="s">
        <v>76</v>
      </c>
      <c r="AY297" s="151" t="s">
        <v>178</v>
      </c>
    </row>
    <row r="298" spans="2:65" s="12" customFormat="1" ht="11.25">
      <c r="B298" s="149"/>
      <c r="D298" s="150" t="s">
        <v>186</v>
      </c>
      <c r="E298" s="151" t="s">
        <v>1</v>
      </c>
      <c r="F298" s="152" t="s">
        <v>1385</v>
      </c>
      <c r="H298" s="153">
        <v>1.488</v>
      </c>
      <c r="I298" s="154"/>
      <c r="L298" s="149"/>
      <c r="M298" s="155"/>
      <c r="T298" s="156"/>
      <c r="AT298" s="151" t="s">
        <v>186</v>
      </c>
      <c r="AU298" s="151" t="s">
        <v>85</v>
      </c>
      <c r="AV298" s="12" t="s">
        <v>85</v>
      </c>
      <c r="AW298" s="12" t="s">
        <v>32</v>
      </c>
      <c r="AX298" s="12" t="s">
        <v>76</v>
      </c>
      <c r="AY298" s="151" t="s">
        <v>178</v>
      </c>
    </row>
    <row r="299" spans="2:65" s="12" customFormat="1" ht="11.25">
      <c r="B299" s="149"/>
      <c r="D299" s="150" t="s">
        <v>186</v>
      </c>
      <c r="E299" s="151" t="s">
        <v>1</v>
      </c>
      <c r="F299" s="152" t="s">
        <v>1386</v>
      </c>
      <c r="H299" s="153">
        <v>0.27</v>
      </c>
      <c r="I299" s="154"/>
      <c r="L299" s="149"/>
      <c r="M299" s="155"/>
      <c r="T299" s="156"/>
      <c r="AT299" s="151" t="s">
        <v>186</v>
      </c>
      <c r="AU299" s="151" t="s">
        <v>85</v>
      </c>
      <c r="AV299" s="12" t="s">
        <v>85</v>
      </c>
      <c r="AW299" s="12" t="s">
        <v>32</v>
      </c>
      <c r="AX299" s="12" t="s">
        <v>76</v>
      </c>
      <c r="AY299" s="151" t="s">
        <v>178</v>
      </c>
    </row>
    <row r="300" spans="2:65" s="12" customFormat="1" ht="11.25">
      <c r="B300" s="149"/>
      <c r="D300" s="150" t="s">
        <v>186</v>
      </c>
      <c r="E300" s="151" t="s">
        <v>1</v>
      </c>
      <c r="F300" s="152" t="s">
        <v>1387</v>
      </c>
      <c r="H300" s="153">
        <v>0.72</v>
      </c>
      <c r="I300" s="154"/>
      <c r="L300" s="149"/>
      <c r="M300" s="155"/>
      <c r="T300" s="156"/>
      <c r="AT300" s="151" t="s">
        <v>186</v>
      </c>
      <c r="AU300" s="151" t="s">
        <v>85</v>
      </c>
      <c r="AV300" s="12" t="s">
        <v>85</v>
      </c>
      <c r="AW300" s="12" t="s">
        <v>32</v>
      </c>
      <c r="AX300" s="12" t="s">
        <v>76</v>
      </c>
      <c r="AY300" s="151" t="s">
        <v>178</v>
      </c>
    </row>
    <row r="301" spans="2:65" s="12" customFormat="1" ht="11.25">
      <c r="B301" s="149"/>
      <c r="D301" s="150" t="s">
        <v>186</v>
      </c>
      <c r="E301" s="151" t="s">
        <v>1</v>
      </c>
      <c r="F301" s="152" t="s">
        <v>1388</v>
      </c>
      <c r="H301" s="153">
        <v>0.27</v>
      </c>
      <c r="I301" s="154"/>
      <c r="L301" s="149"/>
      <c r="M301" s="155"/>
      <c r="T301" s="156"/>
      <c r="AT301" s="151" t="s">
        <v>186</v>
      </c>
      <c r="AU301" s="151" t="s">
        <v>85</v>
      </c>
      <c r="AV301" s="12" t="s">
        <v>85</v>
      </c>
      <c r="AW301" s="12" t="s">
        <v>32</v>
      </c>
      <c r="AX301" s="12" t="s">
        <v>76</v>
      </c>
      <c r="AY301" s="151" t="s">
        <v>178</v>
      </c>
    </row>
    <row r="302" spans="2:65" s="12" customFormat="1" ht="11.25">
      <c r="B302" s="149"/>
      <c r="D302" s="150" t="s">
        <v>186</v>
      </c>
      <c r="E302" s="151" t="s">
        <v>1</v>
      </c>
      <c r="F302" s="152" t="s">
        <v>1389</v>
      </c>
      <c r="H302" s="153">
        <v>0.6</v>
      </c>
      <c r="I302" s="154"/>
      <c r="L302" s="149"/>
      <c r="M302" s="155"/>
      <c r="T302" s="156"/>
      <c r="AT302" s="151" t="s">
        <v>186</v>
      </c>
      <c r="AU302" s="151" t="s">
        <v>85</v>
      </c>
      <c r="AV302" s="12" t="s">
        <v>85</v>
      </c>
      <c r="AW302" s="12" t="s">
        <v>32</v>
      </c>
      <c r="AX302" s="12" t="s">
        <v>76</v>
      </c>
      <c r="AY302" s="151" t="s">
        <v>178</v>
      </c>
    </row>
    <row r="303" spans="2:65" s="12" customFormat="1" ht="11.25">
      <c r="B303" s="149"/>
      <c r="D303" s="150" t="s">
        <v>186</v>
      </c>
      <c r="E303" s="151" t="s">
        <v>1</v>
      </c>
      <c r="F303" s="152" t="s">
        <v>1390</v>
      </c>
      <c r="H303" s="153">
        <v>0.22500000000000001</v>
      </c>
      <c r="I303" s="154"/>
      <c r="L303" s="149"/>
      <c r="M303" s="155"/>
      <c r="T303" s="156"/>
      <c r="AT303" s="151" t="s">
        <v>186</v>
      </c>
      <c r="AU303" s="151" t="s">
        <v>85</v>
      </c>
      <c r="AV303" s="12" t="s">
        <v>85</v>
      </c>
      <c r="AW303" s="12" t="s">
        <v>32</v>
      </c>
      <c r="AX303" s="12" t="s">
        <v>76</v>
      </c>
      <c r="AY303" s="151" t="s">
        <v>178</v>
      </c>
    </row>
    <row r="304" spans="2:65" s="12" customFormat="1" ht="11.25">
      <c r="B304" s="149"/>
      <c r="D304" s="150" t="s">
        <v>186</v>
      </c>
      <c r="E304" s="151" t="s">
        <v>1</v>
      </c>
      <c r="F304" s="152" t="s">
        <v>1391</v>
      </c>
      <c r="H304" s="153">
        <v>0.6</v>
      </c>
      <c r="I304" s="154"/>
      <c r="L304" s="149"/>
      <c r="M304" s="155"/>
      <c r="T304" s="156"/>
      <c r="AT304" s="151" t="s">
        <v>186</v>
      </c>
      <c r="AU304" s="151" t="s">
        <v>85</v>
      </c>
      <c r="AV304" s="12" t="s">
        <v>85</v>
      </c>
      <c r="AW304" s="12" t="s">
        <v>32</v>
      </c>
      <c r="AX304" s="12" t="s">
        <v>76</v>
      </c>
      <c r="AY304" s="151" t="s">
        <v>178</v>
      </c>
    </row>
    <row r="305" spans="2:65" s="12" customFormat="1" ht="11.25">
      <c r="B305" s="149"/>
      <c r="D305" s="150" t="s">
        <v>186</v>
      </c>
      <c r="E305" s="151" t="s">
        <v>1</v>
      </c>
      <c r="F305" s="152" t="s">
        <v>1392</v>
      </c>
      <c r="H305" s="153">
        <v>0.27</v>
      </c>
      <c r="I305" s="154"/>
      <c r="L305" s="149"/>
      <c r="M305" s="155"/>
      <c r="T305" s="156"/>
      <c r="AT305" s="151" t="s">
        <v>186</v>
      </c>
      <c r="AU305" s="151" t="s">
        <v>85</v>
      </c>
      <c r="AV305" s="12" t="s">
        <v>85</v>
      </c>
      <c r="AW305" s="12" t="s">
        <v>32</v>
      </c>
      <c r="AX305" s="12" t="s">
        <v>76</v>
      </c>
      <c r="AY305" s="151" t="s">
        <v>178</v>
      </c>
    </row>
    <row r="306" spans="2:65" s="12" customFormat="1" ht="11.25">
      <c r="B306" s="149"/>
      <c r="D306" s="150" t="s">
        <v>186</v>
      </c>
      <c r="E306" s="151" t="s">
        <v>1</v>
      </c>
      <c r="F306" s="152" t="s">
        <v>1393</v>
      </c>
      <c r="H306" s="153">
        <v>0.26800000000000002</v>
      </c>
      <c r="I306" s="154"/>
      <c r="L306" s="149"/>
      <c r="M306" s="155"/>
      <c r="T306" s="156"/>
      <c r="AT306" s="151" t="s">
        <v>186</v>
      </c>
      <c r="AU306" s="151" t="s">
        <v>85</v>
      </c>
      <c r="AV306" s="12" t="s">
        <v>85</v>
      </c>
      <c r="AW306" s="12" t="s">
        <v>32</v>
      </c>
      <c r="AX306" s="12" t="s">
        <v>76</v>
      </c>
      <c r="AY306" s="151" t="s">
        <v>178</v>
      </c>
    </row>
    <row r="307" spans="2:65" s="14" customFormat="1" ht="11.25">
      <c r="B307" s="164"/>
      <c r="D307" s="150" t="s">
        <v>186</v>
      </c>
      <c r="E307" s="165" t="s">
        <v>1</v>
      </c>
      <c r="F307" s="166" t="s">
        <v>217</v>
      </c>
      <c r="H307" s="167">
        <v>11.95</v>
      </c>
      <c r="I307" s="168"/>
      <c r="L307" s="164"/>
      <c r="M307" s="169"/>
      <c r="T307" s="170"/>
      <c r="AT307" s="165" t="s">
        <v>186</v>
      </c>
      <c r="AU307" s="165" t="s">
        <v>85</v>
      </c>
      <c r="AV307" s="14" t="s">
        <v>184</v>
      </c>
      <c r="AW307" s="14" t="s">
        <v>32</v>
      </c>
      <c r="AX307" s="14" t="s">
        <v>83</v>
      </c>
      <c r="AY307" s="165" t="s">
        <v>178</v>
      </c>
    </row>
    <row r="308" spans="2:65" s="1" customFormat="1" ht="16.5" customHeight="1">
      <c r="B308" s="32"/>
      <c r="C308" s="136" t="s">
        <v>359</v>
      </c>
      <c r="D308" s="136" t="s">
        <v>180</v>
      </c>
      <c r="E308" s="137" t="s">
        <v>1394</v>
      </c>
      <c r="F308" s="138" t="s">
        <v>1395</v>
      </c>
      <c r="G308" s="139" t="s">
        <v>204</v>
      </c>
      <c r="H308" s="140">
        <v>43.323999999999998</v>
      </c>
      <c r="I308" s="141"/>
      <c r="J308" s="142">
        <f>ROUND(I308*H308,2)</f>
        <v>0</v>
      </c>
      <c r="K308" s="138" t="s">
        <v>194</v>
      </c>
      <c r="L308" s="32"/>
      <c r="M308" s="143" t="s">
        <v>1</v>
      </c>
      <c r="N308" s="144" t="s">
        <v>41</v>
      </c>
      <c r="P308" s="145">
        <f>O308*H308</f>
        <v>0</v>
      </c>
      <c r="Q308" s="145">
        <v>2.6900000000000001E-3</v>
      </c>
      <c r="R308" s="145">
        <f>Q308*H308</f>
        <v>0.11654156</v>
      </c>
      <c r="S308" s="145">
        <v>0</v>
      </c>
      <c r="T308" s="146">
        <f>S308*H308</f>
        <v>0</v>
      </c>
      <c r="AR308" s="147" t="s">
        <v>184</v>
      </c>
      <c r="AT308" s="147" t="s">
        <v>180</v>
      </c>
      <c r="AU308" s="147" t="s">
        <v>85</v>
      </c>
      <c r="AY308" s="17" t="s">
        <v>178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83</v>
      </c>
      <c r="BK308" s="148">
        <f>ROUND(I308*H308,2)</f>
        <v>0</v>
      </c>
      <c r="BL308" s="17" t="s">
        <v>184</v>
      </c>
      <c r="BM308" s="147" t="s">
        <v>1396</v>
      </c>
    </row>
    <row r="309" spans="2:65" s="12" customFormat="1" ht="11.25">
      <c r="B309" s="149"/>
      <c r="D309" s="150" t="s">
        <v>186</v>
      </c>
      <c r="E309" s="151" t="s">
        <v>1</v>
      </c>
      <c r="F309" s="152" t="s">
        <v>1397</v>
      </c>
      <c r="H309" s="153">
        <v>1.1319999999999999</v>
      </c>
      <c r="I309" s="154"/>
      <c r="L309" s="149"/>
      <c r="M309" s="155"/>
      <c r="T309" s="156"/>
      <c r="AT309" s="151" t="s">
        <v>186</v>
      </c>
      <c r="AU309" s="151" t="s">
        <v>85</v>
      </c>
      <c r="AV309" s="12" t="s">
        <v>85</v>
      </c>
      <c r="AW309" s="12" t="s">
        <v>32</v>
      </c>
      <c r="AX309" s="12" t="s">
        <v>76</v>
      </c>
      <c r="AY309" s="151" t="s">
        <v>178</v>
      </c>
    </row>
    <row r="310" spans="2:65" s="12" customFormat="1" ht="11.25">
      <c r="B310" s="149"/>
      <c r="D310" s="150" t="s">
        <v>186</v>
      </c>
      <c r="E310" s="151" t="s">
        <v>1</v>
      </c>
      <c r="F310" s="152" t="s">
        <v>1398</v>
      </c>
      <c r="H310" s="153">
        <v>0.9</v>
      </c>
      <c r="I310" s="154"/>
      <c r="L310" s="149"/>
      <c r="M310" s="155"/>
      <c r="T310" s="156"/>
      <c r="AT310" s="151" t="s">
        <v>186</v>
      </c>
      <c r="AU310" s="151" t="s">
        <v>85</v>
      </c>
      <c r="AV310" s="12" t="s">
        <v>85</v>
      </c>
      <c r="AW310" s="12" t="s">
        <v>32</v>
      </c>
      <c r="AX310" s="12" t="s">
        <v>76</v>
      </c>
      <c r="AY310" s="151" t="s">
        <v>178</v>
      </c>
    </row>
    <row r="311" spans="2:65" s="12" customFormat="1" ht="11.25">
      <c r="B311" s="149"/>
      <c r="D311" s="150" t="s">
        <v>186</v>
      </c>
      <c r="E311" s="151" t="s">
        <v>1</v>
      </c>
      <c r="F311" s="152" t="s">
        <v>1399</v>
      </c>
      <c r="H311" s="153">
        <v>2</v>
      </c>
      <c r="I311" s="154"/>
      <c r="L311" s="149"/>
      <c r="M311" s="155"/>
      <c r="T311" s="156"/>
      <c r="AT311" s="151" t="s">
        <v>186</v>
      </c>
      <c r="AU311" s="151" t="s">
        <v>85</v>
      </c>
      <c r="AV311" s="12" t="s">
        <v>85</v>
      </c>
      <c r="AW311" s="12" t="s">
        <v>32</v>
      </c>
      <c r="AX311" s="12" t="s">
        <v>76</v>
      </c>
      <c r="AY311" s="151" t="s">
        <v>178</v>
      </c>
    </row>
    <row r="312" spans="2:65" s="12" customFormat="1" ht="11.25">
      <c r="B312" s="149"/>
      <c r="D312" s="150" t="s">
        <v>186</v>
      </c>
      <c r="E312" s="151" t="s">
        <v>1</v>
      </c>
      <c r="F312" s="152" t="s">
        <v>1400</v>
      </c>
      <c r="H312" s="153">
        <v>0.75</v>
      </c>
      <c r="I312" s="154"/>
      <c r="L312" s="149"/>
      <c r="M312" s="155"/>
      <c r="T312" s="156"/>
      <c r="AT312" s="151" t="s">
        <v>186</v>
      </c>
      <c r="AU312" s="151" t="s">
        <v>85</v>
      </c>
      <c r="AV312" s="12" t="s">
        <v>85</v>
      </c>
      <c r="AW312" s="12" t="s">
        <v>32</v>
      </c>
      <c r="AX312" s="12" t="s">
        <v>76</v>
      </c>
      <c r="AY312" s="151" t="s">
        <v>178</v>
      </c>
    </row>
    <row r="313" spans="2:65" s="12" customFormat="1" ht="11.25">
      <c r="B313" s="149"/>
      <c r="D313" s="150" t="s">
        <v>186</v>
      </c>
      <c r="E313" s="151" t="s">
        <v>1</v>
      </c>
      <c r="F313" s="152" t="s">
        <v>1401</v>
      </c>
      <c r="H313" s="153">
        <v>2</v>
      </c>
      <c r="I313" s="154"/>
      <c r="L313" s="149"/>
      <c r="M313" s="155"/>
      <c r="T313" s="156"/>
      <c r="AT313" s="151" t="s">
        <v>186</v>
      </c>
      <c r="AU313" s="151" t="s">
        <v>85</v>
      </c>
      <c r="AV313" s="12" t="s">
        <v>85</v>
      </c>
      <c r="AW313" s="12" t="s">
        <v>32</v>
      </c>
      <c r="AX313" s="12" t="s">
        <v>76</v>
      </c>
      <c r="AY313" s="151" t="s">
        <v>178</v>
      </c>
    </row>
    <row r="314" spans="2:65" s="12" customFormat="1" ht="11.25">
      <c r="B314" s="149"/>
      <c r="D314" s="150" t="s">
        <v>186</v>
      </c>
      <c r="E314" s="151" t="s">
        <v>1</v>
      </c>
      <c r="F314" s="152" t="s">
        <v>1402</v>
      </c>
      <c r="H314" s="153">
        <v>0.9</v>
      </c>
      <c r="I314" s="154"/>
      <c r="L314" s="149"/>
      <c r="M314" s="155"/>
      <c r="T314" s="156"/>
      <c r="AT314" s="151" t="s">
        <v>186</v>
      </c>
      <c r="AU314" s="151" t="s">
        <v>85</v>
      </c>
      <c r="AV314" s="12" t="s">
        <v>85</v>
      </c>
      <c r="AW314" s="12" t="s">
        <v>32</v>
      </c>
      <c r="AX314" s="12" t="s">
        <v>76</v>
      </c>
      <c r="AY314" s="151" t="s">
        <v>178</v>
      </c>
    </row>
    <row r="315" spans="2:65" s="12" customFormat="1" ht="11.25">
      <c r="B315" s="149"/>
      <c r="D315" s="150" t="s">
        <v>186</v>
      </c>
      <c r="E315" s="151" t="s">
        <v>1</v>
      </c>
      <c r="F315" s="152" t="s">
        <v>1403</v>
      </c>
      <c r="H315" s="153">
        <v>2.4</v>
      </c>
      <c r="I315" s="154"/>
      <c r="L315" s="149"/>
      <c r="M315" s="155"/>
      <c r="T315" s="156"/>
      <c r="AT315" s="151" t="s">
        <v>186</v>
      </c>
      <c r="AU315" s="151" t="s">
        <v>85</v>
      </c>
      <c r="AV315" s="12" t="s">
        <v>85</v>
      </c>
      <c r="AW315" s="12" t="s">
        <v>32</v>
      </c>
      <c r="AX315" s="12" t="s">
        <v>76</v>
      </c>
      <c r="AY315" s="151" t="s">
        <v>178</v>
      </c>
    </row>
    <row r="316" spans="2:65" s="12" customFormat="1" ht="11.25">
      <c r="B316" s="149"/>
      <c r="D316" s="150" t="s">
        <v>186</v>
      </c>
      <c r="E316" s="151" t="s">
        <v>1</v>
      </c>
      <c r="F316" s="152" t="s">
        <v>1404</v>
      </c>
      <c r="H316" s="153">
        <v>0.9</v>
      </c>
      <c r="I316" s="154"/>
      <c r="L316" s="149"/>
      <c r="M316" s="155"/>
      <c r="T316" s="156"/>
      <c r="AT316" s="151" t="s">
        <v>186</v>
      </c>
      <c r="AU316" s="151" t="s">
        <v>85</v>
      </c>
      <c r="AV316" s="12" t="s">
        <v>85</v>
      </c>
      <c r="AW316" s="12" t="s">
        <v>32</v>
      </c>
      <c r="AX316" s="12" t="s">
        <v>76</v>
      </c>
      <c r="AY316" s="151" t="s">
        <v>178</v>
      </c>
    </row>
    <row r="317" spans="2:65" s="12" customFormat="1" ht="11.25">
      <c r="B317" s="149"/>
      <c r="D317" s="150" t="s">
        <v>186</v>
      </c>
      <c r="E317" s="151" t="s">
        <v>1</v>
      </c>
      <c r="F317" s="152" t="s">
        <v>1405</v>
      </c>
      <c r="H317" s="153">
        <v>5.3959999999999999</v>
      </c>
      <c r="I317" s="154"/>
      <c r="L317" s="149"/>
      <c r="M317" s="155"/>
      <c r="T317" s="156"/>
      <c r="AT317" s="151" t="s">
        <v>186</v>
      </c>
      <c r="AU317" s="151" t="s">
        <v>85</v>
      </c>
      <c r="AV317" s="12" t="s">
        <v>85</v>
      </c>
      <c r="AW317" s="12" t="s">
        <v>32</v>
      </c>
      <c r="AX317" s="12" t="s">
        <v>76</v>
      </c>
      <c r="AY317" s="151" t="s">
        <v>178</v>
      </c>
    </row>
    <row r="318" spans="2:65" s="12" customFormat="1" ht="11.25">
      <c r="B318" s="149"/>
      <c r="D318" s="150" t="s">
        <v>186</v>
      </c>
      <c r="E318" s="151" t="s">
        <v>1</v>
      </c>
      <c r="F318" s="152" t="s">
        <v>1406</v>
      </c>
      <c r="H318" s="153">
        <v>6.2679999999999998</v>
      </c>
      <c r="I318" s="154"/>
      <c r="L318" s="149"/>
      <c r="M318" s="155"/>
      <c r="T318" s="156"/>
      <c r="AT318" s="151" t="s">
        <v>186</v>
      </c>
      <c r="AU318" s="151" t="s">
        <v>85</v>
      </c>
      <c r="AV318" s="12" t="s">
        <v>85</v>
      </c>
      <c r="AW318" s="12" t="s">
        <v>32</v>
      </c>
      <c r="AX318" s="12" t="s">
        <v>76</v>
      </c>
      <c r="AY318" s="151" t="s">
        <v>178</v>
      </c>
    </row>
    <row r="319" spans="2:65" s="12" customFormat="1" ht="11.25">
      <c r="B319" s="149"/>
      <c r="D319" s="150" t="s">
        <v>186</v>
      </c>
      <c r="E319" s="151" t="s">
        <v>1</v>
      </c>
      <c r="F319" s="152" t="s">
        <v>1407</v>
      </c>
      <c r="H319" s="153">
        <v>0.8</v>
      </c>
      <c r="I319" s="154"/>
      <c r="L319" s="149"/>
      <c r="M319" s="155"/>
      <c r="T319" s="156"/>
      <c r="AT319" s="151" t="s">
        <v>186</v>
      </c>
      <c r="AU319" s="151" t="s">
        <v>85</v>
      </c>
      <c r="AV319" s="12" t="s">
        <v>85</v>
      </c>
      <c r="AW319" s="12" t="s">
        <v>32</v>
      </c>
      <c r="AX319" s="12" t="s">
        <v>76</v>
      </c>
      <c r="AY319" s="151" t="s">
        <v>178</v>
      </c>
    </row>
    <row r="320" spans="2:65" s="12" customFormat="1" ht="11.25">
      <c r="B320" s="149"/>
      <c r="D320" s="150" t="s">
        <v>186</v>
      </c>
      <c r="E320" s="151" t="s">
        <v>1</v>
      </c>
      <c r="F320" s="152" t="s">
        <v>1408</v>
      </c>
      <c r="H320" s="153">
        <v>1.48</v>
      </c>
      <c r="I320" s="154"/>
      <c r="L320" s="149"/>
      <c r="M320" s="155"/>
      <c r="T320" s="156"/>
      <c r="AT320" s="151" t="s">
        <v>186</v>
      </c>
      <c r="AU320" s="151" t="s">
        <v>85</v>
      </c>
      <c r="AV320" s="12" t="s">
        <v>85</v>
      </c>
      <c r="AW320" s="12" t="s">
        <v>32</v>
      </c>
      <c r="AX320" s="12" t="s">
        <v>76</v>
      </c>
      <c r="AY320" s="151" t="s">
        <v>178</v>
      </c>
    </row>
    <row r="321" spans="2:65" s="12" customFormat="1" ht="11.25">
      <c r="B321" s="149"/>
      <c r="D321" s="150" t="s">
        <v>186</v>
      </c>
      <c r="E321" s="151" t="s">
        <v>1</v>
      </c>
      <c r="F321" s="152" t="s">
        <v>1409</v>
      </c>
      <c r="H321" s="153">
        <v>0.9</v>
      </c>
      <c r="I321" s="154"/>
      <c r="L321" s="149"/>
      <c r="M321" s="155"/>
      <c r="T321" s="156"/>
      <c r="AT321" s="151" t="s">
        <v>186</v>
      </c>
      <c r="AU321" s="151" t="s">
        <v>85</v>
      </c>
      <c r="AV321" s="12" t="s">
        <v>85</v>
      </c>
      <c r="AW321" s="12" t="s">
        <v>32</v>
      </c>
      <c r="AX321" s="12" t="s">
        <v>76</v>
      </c>
      <c r="AY321" s="151" t="s">
        <v>178</v>
      </c>
    </row>
    <row r="322" spans="2:65" s="12" customFormat="1" ht="11.25">
      <c r="B322" s="149"/>
      <c r="D322" s="150" t="s">
        <v>186</v>
      </c>
      <c r="E322" s="151" t="s">
        <v>1</v>
      </c>
      <c r="F322" s="152" t="s">
        <v>1410</v>
      </c>
      <c r="H322" s="153">
        <v>0.8</v>
      </c>
      <c r="I322" s="154"/>
      <c r="L322" s="149"/>
      <c r="M322" s="155"/>
      <c r="T322" s="156"/>
      <c r="AT322" s="151" t="s">
        <v>186</v>
      </c>
      <c r="AU322" s="151" t="s">
        <v>85</v>
      </c>
      <c r="AV322" s="12" t="s">
        <v>85</v>
      </c>
      <c r="AW322" s="12" t="s">
        <v>32</v>
      </c>
      <c r="AX322" s="12" t="s">
        <v>76</v>
      </c>
      <c r="AY322" s="151" t="s">
        <v>178</v>
      </c>
    </row>
    <row r="323" spans="2:65" s="12" customFormat="1" ht="11.25">
      <c r="B323" s="149"/>
      <c r="D323" s="150" t="s">
        <v>186</v>
      </c>
      <c r="E323" s="151" t="s">
        <v>1</v>
      </c>
      <c r="F323" s="152" t="s">
        <v>1411</v>
      </c>
      <c r="H323" s="153">
        <v>3.75</v>
      </c>
      <c r="I323" s="154"/>
      <c r="L323" s="149"/>
      <c r="M323" s="155"/>
      <c r="T323" s="156"/>
      <c r="AT323" s="151" t="s">
        <v>186</v>
      </c>
      <c r="AU323" s="151" t="s">
        <v>85</v>
      </c>
      <c r="AV323" s="12" t="s">
        <v>85</v>
      </c>
      <c r="AW323" s="12" t="s">
        <v>32</v>
      </c>
      <c r="AX323" s="12" t="s">
        <v>76</v>
      </c>
      <c r="AY323" s="151" t="s">
        <v>178</v>
      </c>
    </row>
    <row r="324" spans="2:65" s="12" customFormat="1" ht="11.25">
      <c r="B324" s="149"/>
      <c r="D324" s="150" t="s">
        <v>186</v>
      </c>
      <c r="E324" s="151" t="s">
        <v>1</v>
      </c>
      <c r="F324" s="152" t="s">
        <v>1412</v>
      </c>
      <c r="H324" s="153">
        <v>5.9939999999999998</v>
      </c>
      <c r="I324" s="154"/>
      <c r="L324" s="149"/>
      <c r="M324" s="155"/>
      <c r="T324" s="156"/>
      <c r="AT324" s="151" t="s">
        <v>186</v>
      </c>
      <c r="AU324" s="151" t="s">
        <v>85</v>
      </c>
      <c r="AV324" s="12" t="s">
        <v>85</v>
      </c>
      <c r="AW324" s="12" t="s">
        <v>32</v>
      </c>
      <c r="AX324" s="12" t="s">
        <v>76</v>
      </c>
      <c r="AY324" s="151" t="s">
        <v>178</v>
      </c>
    </row>
    <row r="325" spans="2:65" s="12" customFormat="1" ht="11.25">
      <c r="B325" s="149"/>
      <c r="D325" s="150" t="s">
        <v>186</v>
      </c>
      <c r="E325" s="151" t="s">
        <v>1</v>
      </c>
      <c r="F325" s="152" t="s">
        <v>1413</v>
      </c>
      <c r="H325" s="153">
        <v>6.9539999999999997</v>
      </c>
      <c r="I325" s="154"/>
      <c r="L325" s="149"/>
      <c r="M325" s="155"/>
      <c r="T325" s="156"/>
      <c r="AT325" s="151" t="s">
        <v>186</v>
      </c>
      <c r="AU325" s="151" t="s">
        <v>85</v>
      </c>
      <c r="AV325" s="12" t="s">
        <v>85</v>
      </c>
      <c r="AW325" s="12" t="s">
        <v>32</v>
      </c>
      <c r="AX325" s="12" t="s">
        <v>76</v>
      </c>
      <c r="AY325" s="151" t="s">
        <v>178</v>
      </c>
    </row>
    <row r="326" spans="2:65" s="14" customFormat="1" ht="11.25">
      <c r="B326" s="164"/>
      <c r="D326" s="150" t="s">
        <v>186</v>
      </c>
      <c r="E326" s="165" t="s">
        <v>1</v>
      </c>
      <c r="F326" s="166" t="s">
        <v>217</v>
      </c>
      <c r="H326" s="167">
        <v>43.323999999999998</v>
      </c>
      <c r="I326" s="168"/>
      <c r="L326" s="164"/>
      <c r="M326" s="169"/>
      <c r="T326" s="170"/>
      <c r="AT326" s="165" t="s">
        <v>186</v>
      </c>
      <c r="AU326" s="165" t="s">
        <v>85</v>
      </c>
      <c r="AV326" s="14" t="s">
        <v>184</v>
      </c>
      <c r="AW326" s="14" t="s">
        <v>32</v>
      </c>
      <c r="AX326" s="14" t="s">
        <v>83</v>
      </c>
      <c r="AY326" s="165" t="s">
        <v>178</v>
      </c>
    </row>
    <row r="327" spans="2:65" s="1" customFormat="1" ht="16.5" customHeight="1">
      <c r="B327" s="32"/>
      <c r="C327" s="136" t="s">
        <v>366</v>
      </c>
      <c r="D327" s="136" t="s">
        <v>180</v>
      </c>
      <c r="E327" s="137" t="s">
        <v>1414</v>
      </c>
      <c r="F327" s="138" t="s">
        <v>1415</v>
      </c>
      <c r="G327" s="139" t="s">
        <v>204</v>
      </c>
      <c r="H327" s="140">
        <v>43.323999999999998</v>
      </c>
      <c r="I327" s="141"/>
      <c r="J327" s="142">
        <f>ROUND(I327*H327,2)</f>
        <v>0</v>
      </c>
      <c r="K327" s="138" t="s">
        <v>194</v>
      </c>
      <c r="L327" s="32"/>
      <c r="M327" s="143" t="s">
        <v>1</v>
      </c>
      <c r="N327" s="144" t="s">
        <v>41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184</v>
      </c>
      <c r="AT327" s="147" t="s">
        <v>180</v>
      </c>
      <c r="AU327" s="147" t="s">
        <v>85</v>
      </c>
      <c r="AY327" s="17" t="s">
        <v>178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83</v>
      </c>
      <c r="BK327" s="148">
        <f>ROUND(I327*H327,2)</f>
        <v>0</v>
      </c>
      <c r="BL327" s="17" t="s">
        <v>184</v>
      </c>
      <c r="BM327" s="147" t="s">
        <v>1416</v>
      </c>
    </row>
    <row r="328" spans="2:65" s="1" customFormat="1" ht="21.75" customHeight="1">
      <c r="B328" s="32"/>
      <c r="C328" s="136" t="s">
        <v>373</v>
      </c>
      <c r="D328" s="136" t="s">
        <v>180</v>
      </c>
      <c r="E328" s="137" t="s">
        <v>1417</v>
      </c>
      <c r="F328" s="138" t="s">
        <v>1418</v>
      </c>
      <c r="G328" s="139" t="s">
        <v>384</v>
      </c>
      <c r="H328" s="140">
        <v>1.4339999999999999</v>
      </c>
      <c r="I328" s="141"/>
      <c r="J328" s="142">
        <f>ROUND(I328*H328,2)</f>
        <v>0</v>
      </c>
      <c r="K328" s="138" t="s">
        <v>194</v>
      </c>
      <c r="L328" s="32"/>
      <c r="M328" s="143" t="s">
        <v>1</v>
      </c>
      <c r="N328" s="144" t="s">
        <v>41</v>
      </c>
      <c r="P328" s="145">
        <f>O328*H328</f>
        <v>0</v>
      </c>
      <c r="Q328" s="145">
        <v>1.0606199999999999</v>
      </c>
      <c r="R328" s="145">
        <f>Q328*H328</f>
        <v>1.5209290799999997</v>
      </c>
      <c r="S328" s="145">
        <v>0</v>
      </c>
      <c r="T328" s="146">
        <f>S328*H328</f>
        <v>0</v>
      </c>
      <c r="AR328" s="147" t="s">
        <v>184</v>
      </c>
      <c r="AT328" s="147" t="s">
        <v>180</v>
      </c>
      <c r="AU328" s="147" t="s">
        <v>85</v>
      </c>
      <c r="AY328" s="17" t="s">
        <v>178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83</v>
      </c>
      <c r="BK328" s="148">
        <f>ROUND(I328*H328,2)</f>
        <v>0</v>
      </c>
      <c r="BL328" s="17" t="s">
        <v>184</v>
      </c>
      <c r="BM328" s="147" t="s">
        <v>1419</v>
      </c>
    </row>
    <row r="329" spans="2:65" s="12" customFormat="1" ht="11.25">
      <c r="B329" s="149"/>
      <c r="D329" s="150" t="s">
        <v>186</v>
      </c>
      <c r="E329" s="151" t="s">
        <v>1</v>
      </c>
      <c r="F329" s="152" t="s">
        <v>1420</v>
      </c>
      <c r="H329" s="153">
        <v>1.4339999999999999</v>
      </c>
      <c r="I329" s="154"/>
      <c r="L329" s="149"/>
      <c r="M329" s="155"/>
      <c r="T329" s="156"/>
      <c r="AT329" s="151" t="s">
        <v>186</v>
      </c>
      <c r="AU329" s="151" t="s">
        <v>85</v>
      </c>
      <c r="AV329" s="12" t="s">
        <v>85</v>
      </c>
      <c r="AW329" s="12" t="s">
        <v>32</v>
      </c>
      <c r="AX329" s="12" t="s">
        <v>83</v>
      </c>
      <c r="AY329" s="151" t="s">
        <v>178</v>
      </c>
    </row>
    <row r="330" spans="2:65" s="1" customFormat="1" ht="33" customHeight="1">
      <c r="B330" s="32"/>
      <c r="C330" s="136" t="s">
        <v>377</v>
      </c>
      <c r="D330" s="136" t="s">
        <v>180</v>
      </c>
      <c r="E330" s="137" t="s">
        <v>1421</v>
      </c>
      <c r="F330" s="138" t="s">
        <v>1422</v>
      </c>
      <c r="G330" s="139" t="s">
        <v>204</v>
      </c>
      <c r="H330" s="140">
        <v>44.533000000000001</v>
      </c>
      <c r="I330" s="141"/>
      <c r="J330" s="142">
        <f>ROUND(I330*H330,2)</f>
        <v>0</v>
      </c>
      <c r="K330" s="138" t="s">
        <v>846</v>
      </c>
      <c r="L330" s="32"/>
      <c r="M330" s="143" t="s">
        <v>1</v>
      </c>
      <c r="N330" s="144" t="s">
        <v>41</v>
      </c>
      <c r="P330" s="145">
        <f>O330*H330</f>
        <v>0</v>
      </c>
      <c r="Q330" s="145">
        <v>1.0145999999999999</v>
      </c>
      <c r="R330" s="145">
        <f>Q330*H330</f>
        <v>45.1831818</v>
      </c>
      <c r="S330" s="145">
        <v>0</v>
      </c>
      <c r="T330" s="146">
        <f>S330*H330</f>
        <v>0</v>
      </c>
      <c r="AR330" s="147" t="s">
        <v>184</v>
      </c>
      <c r="AT330" s="147" t="s">
        <v>180</v>
      </c>
      <c r="AU330" s="147" t="s">
        <v>85</v>
      </c>
      <c r="AY330" s="17" t="s">
        <v>178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83</v>
      </c>
      <c r="BK330" s="148">
        <f>ROUND(I330*H330,2)</f>
        <v>0</v>
      </c>
      <c r="BL330" s="17" t="s">
        <v>184</v>
      </c>
      <c r="BM330" s="147" t="s">
        <v>1423</v>
      </c>
    </row>
    <row r="331" spans="2:65" s="12" customFormat="1" ht="11.25">
      <c r="B331" s="149"/>
      <c r="D331" s="150" t="s">
        <v>186</v>
      </c>
      <c r="E331" s="151" t="s">
        <v>1</v>
      </c>
      <c r="F331" s="152" t="s">
        <v>1424</v>
      </c>
      <c r="H331" s="153">
        <v>1.163</v>
      </c>
      <c r="I331" s="154"/>
      <c r="L331" s="149"/>
      <c r="M331" s="155"/>
      <c r="T331" s="156"/>
      <c r="AT331" s="151" t="s">
        <v>186</v>
      </c>
      <c r="AU331" s="151" t="s">
        <v>85</v>
      </c>
      <c r="AV331" s="12" t="s">
        <v>85</v>
      </c>
      <c r="AW331" s="12" t="s">
        <v>32</v>
      </c>
      <c r="AX331" s="12" t="s">
        <v>76</v>
      </c>
      <c r="AY331" s="151" t="s">
        <v>178</v>
      </c>
    </row>
    <row r="332" spans="2:65" s="12" customFormat="1" ht="11.25">
      <c r="B332" s="149"/>
      <c r="D332" s="150" t="s">
        <v>186</v>
      </c>
      <c r="E332" s="151" t="s">
        <v>1</v>
      </c>
      <c r="F332" s="152" t="s">
        <v>1425</v>
      </c>
      <c r="H332" s="153">
        <v>3.66</v>
      </c>
      <c r="I332" s="154"/>
      <c r="L332" s="149"/>
      <c r="M332" s="155"/>
      <c r="T332" s="156"/>
      <c r="AT332" s="151" t="s">
        <v>186</v>
      </c>
      <c r="AU332" s="151" t="s">
        <v>85</v>
      </c>
      <c r="AV332" s="12" t="s">
        <v>85</v>
      </c>
      <c r="AW332" s="12" t="s">
        <v>32</v>
      </c>
      <c r="AX332" s="12" t="s">
        <v>76</v>
      </c>
      <c r="AY332" s="151" t="s">
        <v>178</v>
      </c>
    </row>
    <row r="333" spans="2:65" s="12" customFormat="1" ht="11.25">
      <c r="B333" s="149"/>
      <c r="D333" s="150" t="s">
        <v>186</v>
      </c>
      <c r="E333" s="151" t="s">
        <v>1</v>
      </c>
      <c r="F333" s="152" t="s">
        <v>1426</v>
      </c>
      <c r="H333" s="153">
        <v>4.41</v>
      </c>
      <c r="I333" s="154"/>
      <c r="L333" s="149"/>
      <c r="M333" s="155"/>
      <c r="T333" s="156"/>
      <c r="AT333" s="151" t="s">
        <v>186</v>
      </c>
      <c r="AU333" s="151" t="s">
        <v>85</v>
      </c>
      <c r="AV333" s="12" t="s">
        <v>85</v>
      </c>
      <c r="AW333" s="12" t="s">
        <v>32</v>
      </c>
      <c r="AX333" s="12" t="s">
        <v>76</v>
      </c>
      <c r="AY333" s="151" t="s">
        <v>178</v>
      </c>
    </row>
    <row r="334" spans="2:65" s="12" customFormat="1" ht="11.25">
      <c r="B334" s="149"/>
      <c r="D334" s="150" t="s">
        <v>186</v>
      </c>
      <c r="E334" s="151" t="s">
        <v>1</v>
      </c>
      <c r="F334" s="152" t="s">
        <v>1427</v>
      </c>
      <c r="H334" s="153">
        <v>6.8949999999999996</v>
      </c>
      <c r="I334" s="154"/>
      <c r="L334" s="149"/>
      <c r="M334" s="155"/>
      <c r="T334" s="156"/>
      <c r="AT334" s="151" t="s">
        <v>186</v>
      </c>
      <c r="AU334" s="151" t="s">
        <v>85</v>
      </c>
      <c r="AV334" s="12" t="s">
        <v>85</v>
      </c>
      <c r="AW334" s="12" t="s">
        <v>32</v>
      </c>
      <c r="AX334" s="12" t="s">
        <v>76</v>
      </c>
      <c r="AY334" s="151" t="s">
        <v>178</v>
      </c>
    </row>
    <row r="335" spans="2:65" s="12" customFormat="1" ht="11.25">
      <c r="B335" s="149"/>
      <c r="D335" s="150" t="s">
        <v>186</v>
      </c>
      <c r="E335" s="151" t="s">
        <v>1</v>
      </c>
      <c r="F335" s="152" t="s">
        <v>1428</v>
      </c>
      <c r="H335" s="153">
        <v>7.6820000000000004</v>
      </c>
      <c r="I335" s="154"/>
      <c r="L335" s="149"/>
      <c r="M335" s="155"/>
      <c r="T335" s="156"/>
      <c r="AT335" s="151" t="s">
        <v>186</v>
      </c>
      <c r="AU335" s="151" t="s">
        <v>85</v>
      </c>
      <c r="AV335" s="12" t="s">
        <v>85</v>
      </c>
      <c r="AW335" s="12" t="s">
        <v>32</v>
      </c>
      <c r="AX335" s="12" t="s">
        <v>76</v>
      </c>
      <c r="AY335" s="151" t="s">
        <v>178</v>
      </c>
    </row>
    <row r="336" spans="2:65" s="13" customFormat="1" ht="11.25">
      <c r="B336" s="157"/>
      <c r="D336" s="150" t="s">
        <v>186</v>
      </c>
      <c r="E336" s="158" t="s">
        <v>1</v>
      </c>
      <c r="F336" s="159" t="s">
        <v>209</v>
      </c>
      <c r="H336" s="160">
        <v>23.81</v>
      </c>
      <c r="I336" s="161"/>
      <c r="L336" s="157"/>
      <c r="M336" s="162"/>
      <c r="T336" s="163"/>
      <c r="AT336" s="158" t="s">
        <v>186</v>
      </c>
      <c r="AU336" s="158" t="s">
        <v>85</v>
      </c>
      <c r="AV336" s="13" t="s">
        <v>96</v>
      </c>
      <c r="AW336" s="13" t="s">
        <v>32</v>
      </c>
      <c r="AX336" s="13" t="s">
        <v>76</v>
      </c>
      <c r="AY336" s="158" t="s">
        <v>178</v>
      </c>
    </row>
    <row r="337" spans="2:65" s="12" customFormat="1" ht="11.25">
      <c r="B337" s="149"/>
      <c r="D337" s="150" t="s">
        <v>186</v>
      </c>
      <c r="E337" s="151" t="s">
        <v>1</v>
      </c>
      <c r="F337" s="152" t="s">
        <v>1429</v>
      </c>
      <c r="H337" s="153">
        <v>5.8949999999999996</v>
      </c>
      <c r="I337" s="154"/>
      <c r="L337" s="149"/>
      <c r="M337" s="155"/>
      <c r="T337" s="156"/>
      <c r="AT337" s="151" t="s">
        <v>186</v>
      </c>
      <c r="AU337" s="151" t="s">
        <v>85</v>
      </c>
      <c r="AV337" s="12" t="s">
        <v>85</v>
      </c>
      <c r="AW337" s="12" t="s">
        <v>32</v>
      </c>
      <c r="AX337" s="12" t="s">
        <v>76</v>
      </c>
      <c r="AY337" s="151" t="s">
        <v>178</v>
      </c>
    </row>
    <row r="338" spans="2:65" s="12" customFormat="1" ht="11.25">
      <c r="B338" s="149"/>
      <c r="D338" s="150" t="s">
        <v>186</v>
      </c>
      <c r="E338" s="151" t="s">
        <v>1</v>
      </c>
      <c r="F338" s="152" t="s">
        <v>1430</v>
      </c>
      <c r="H338" s="153">
        <v>3.25</v>
      </c>
      <c r="I338" s="154"/>
      <c r="L338" s="149"/>
      <c r="M338" s="155"/>
      <c r="T338" s="156"/>
      <c r="AT338" s="151" t="s">
        <v>186</v>
      </c>
      <c r="AU338" s="151" t="s">
        <v>85</v>
      </c>
      <c r="AV338" s="12" t="s">
        <v>85</v>
      </c>
      <c r="AW338" s="12" t="s">
        <v>32</v>
      </c>
      <c r="AX338" s="12" t="s">
        <v>76</v>
      </c>
      <c r="AY338" s="151" t="s">
        <v>178</v>
      </c>
    </row>
    <row r="339" spans="2:65" s="12" customFormat="1" ht="11.25">
      <c r="B339" s="149"/>
      <c r="D339" s="150" t="s">
        <v>186</v>
      </c>
      <c r="E339" s="151" t="s">
        <v>1</v>
      </c>
      <c r="F339" s="152" t="s">
        <v>1431</v>
      </c>
      <c r="H339" s="153">
        <v>3.278</v>
      </c>
      <c r="I339" s="154"/>
      <c r="L339" s="149"/>
      <c r="M339" s="155"/>
      <c r="T339" s="156"/>
      <c r="AT339" s="151" t="s">
        <v>186</v>
      </c>
      <c r="AU339" s="151" t="s">
        <v>85</v>
      </c>
      <c r="AV339" s="12" t="s">
        <v>85</v>
      </c>
      <c r="AW339" s="12" t="s">
        <v>32</v>
      </c>
      <c r="AX339" s="12" t="s">
        <v>76</v>
      </c>
      <c r="AY339" s="151" t="s">
        <v>178</v>
      </c>
    </row>
    <row r="340" spans="2:65" s="12" customFormat="1" ht="11.25">
      <c r="B340" s="149"/>
      <c r="D340" s="150" t="s">
        <v>186</v>
      </c>
      <c r="E340" s="151" t="s">
        <v>1</v>
      </c>
      <c r="F340" s="152" t="s">
        <v>1432</v>
      </c>
      <c r="H340" s="153">
        <v>8.3000000000000007</v>
      </c>
      <c r="I340" s="154"/>
      <c r="L340" s="149"/>
      <c r="M340" s="155"/>
      <c r="T340" s="156"/>
      <c r="AT340" s="151" t="s">
        <v>186</v>
      </c>
      <c r="AU340" s="151" t="s">
        <v>85</v>
      </c>
      <c r="AV340" s="12" t="s">
        <v>85</v>
      </c>
      <c r="AW340" s="12" t="s">
        <v>32</v>
      </c>
      <c r="AX340" s="12" t="s">
        <v>76</v>
      </c>
      <c r="AY340" s="151" t="s">
        <v>178</v>
      </c>
    </row>
    <row r="341" spans="2:65" s="13" customFormat="1" ht="11.25">
      <c r="B341" s="157"/>
      <c r="D341" s="150" t="s">
        <v>186</v>
      </c>
      <c r="E341" s="158" t="s">
        <v>1</v>
      </c>
      <c r="F341" s="159" t="s">
        <v>209</v>
      </c>
      <c r="H341" s="160">
        <v>20.722999999999999</v>
      </c>
      <c r="I341" s="161"/>
      <c r="L341" s="157"/>
      <c r="M341" s="162"/>
      <c r="T341" s="163"/>
      <c r="AT341" s="158" t="s">
        <v>186</v>
      </c>
      <c r="AU341" s="158" t="s">
        <v>85</v>
      </c>
      <c r="AV341" s="13" t="s">
        <v>96</v>
      </c>
      <c r="AW341" s="13" t="s">
        <v>32</v>
      </c>
      <c r="AX341" s="13" t="s">
        <v>76</v>
      </c>
      <c r="AY341" s="158" t="s">
        <v>178</v>
      </c>
    </row>
    <row r="342" spans="2:65" s="14" customFormat="1" ht="11.25">
      <c r="B342" s="164"/>
      <c r="D342" s="150" t="s">
        <v>186</v>
      </c>
      <c r="E342" s="165" t="s">
        <v>1</v>
      </c>
      <c r="F342" s="166" t="s">
        <v>217</v>
      </c>
      <c r="H342" s="167">
        <v>44.533000000000001</v>
      </c>
      <c r="I342" s="168"/>
      <c r="L342" s="164"/>
      <c r="M342" s="169"/>
      <c r="T342" s="170"/>
      <c r="AT342" s="165" t="s">
        <v>186</v>
      </c>
      <c r="AU342" s="165" t="s">
        <v>85</v>
      </c>
      <c r="AV342" s="14" t="s">
        <v>184</v>
      </c>
      <c r="AW342" s="14" t="s">
        <v>32</v>
      </c>
      <c r="AX342" s="14" t="s">
        <v>83</v>
      </c>
      <c r="AY342" s="165" t="s">
        <v>178</v>
      </c>
    </row>
    <row r="343" spans="2:65" s="1" customFormat="1" ht="33" customHeight="1">
      <c r="B343" s="32"/>
      <c r="C343" s="136" t="s">
        <v>381</v>
      </c>
      <c r="D343" s="136" t="s">
        <v>180</v>
      </c>
      <c r="E343" s="137" t="s">
        <v>1433</v>
      </c>
      <c r="F343" s="138" t="s">
        <v>1434</v>
      </c>
      <c r="G343" s="139" t="s">
        <v>183</v>
      </c>
      <c r="H343" s="140">
        <v>3.5539999999999998</v>
      </c>
      <c r="I343" s="141"/>
      <c r="J343" s="142">
        <f>ROUND(I343*H343,2)</f>
        <v>0</v>
      </c>
      <c r="K343" s="138" t="s">
        <v>194</v>
      </c>
      <c r="L343" s="32"/>
      <c r="M343" s="143" t="s">
        <v>1</v>
      </c>
      <c r="N343" s="144" t="s">
        <v>41</v>
      </c>
      <c r="P343" s="145">
        <f>O343*H343</f>
        <v>0</v>
      </c>
      <c r="Q343" s="145">
        <v>2.5504500000000001</v>
      </c>
      <c r="R343" s="145">
        <f>Q343*H343</f>
        <v>9.0642993000000001</v>
      </c>
      <c r="S343" s="145">
        <v>0</v>
      </c>
      <c r="T343" s="146">
        <f>S343*H343</f>
        <v>0</v>
      </c>
      <c r="AR343" s="147" t="s">
        <v>184</v>
      </c>
      <c r="AT343" s="147" t="s">
        <v>180</v>
      </c>
      <c r="AU343" s="147" t="s">
        <v>85</v>
      </c>
      <c r="AY343" s="17" t="s">
        <v>178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83</v>
      </c>
      <c r="BK343" s="148">
        <f>ROUND(I343*H343,2)</f>
        <v>0</v>
      </c>
      <c r="BL343" s="17" t="s">
        <v>184</v>
      </c>
      <c r="BM343" s="147" t="s">
        <v>1435</v>
      </c>
    </row>
    <row r="344" spans="2:65" s="12" customFormat="1" ht="11.25">
      <c r="B344" s="149"/>
      <c r="D344" s="150" t="s">
        <v>186</v>
      </c>
      <c r="E344" s="151" t="s">
        <v>1</v>
      </c>
      <c r="F344" s="152" t="s">
        <v>1436</v>
      </c>
      <c r="H344" s="153">
        <v>0.97</v>
      </c>
      <c r="I344" s="154"/>
      <c r="L344" s="149"/>
      <c r="M344" s="155"/>
      <c r="T344" s="156"/>
      <c r="AT344" s="151" t="s">
        <v>186</v>
      </c>
      <c r="AU344" s="151" t="s">
        <v>85</v>
      </c>
      <c r="AV344" s="12" t="s">
        <v>85</v>
      </c>
      <c r="AW344" s="12" t="s">
        <v>32</v>
      </c>
      <c r="AX344" s="12" t="s">
        <v>76</v>
      </c>
      <c r="AY344" s="151" t="s">
        <v>178</v>
      </c>
    </row>
    <row r="345" spans="2:65" s="12" customFormat="1" ht="11.25">
      <c r="B345" s="149"/>
      <c r="D345" s="150" t="s">
        <v>186</v>
      </c>
      <c r="E345" s="151" t="s">
        <v>1</v>
      </c>
      <c r="F345" s="152" t="s">
        <v>1437</v>
      </c>
      <c r="H345" s="153">
        <v>0.10199999999999999</v>
      </c>
      <c r="I345" s="154"/>
      <c r="L345" s="149"/>
      <c r="M345" s="155"/>
      <c r="T345" s="156"/>
      <c r="AT345" s="151" t="s">
        <v>186</v>
      </c>
      <c r="AU345" s="151" t="s">
        <v>85</v>
      </c>
      <c r="AV345" s="12" t="s">
        <v>85</v>
      </c>
      <c r="AW345" s="12" t="s">
        <v>32</v>
      </c>
      <c r="AX345" s="12" t="s">
        <v>76</v>
      </c>
      <c r="AY345" s="151" t="s">
        <v>178</v>
      </c>
    </row>
    <row r="346" spans="2:65" s="12" customFormat="1" ht="11.25">
      <c r="B346" s="149"/>
      <c r="D346" s="150" t="s">
        <v>186</v>
      </c>
      <c r="E346" s="151" t="s">
        <v>1</v>
      </c>
      <c r="F346" s="152" t="s">
        <v>1438</v>
      </c>
      <c r="H346" s="153">
        <v>1.647</v>
      </c>
      <c r="I346" s="154"/>
      <c r="L346" s="149"/>
      <c r="M346" s="155"/>
      <c r="T346" s="156"/>
      <c r="AT346" s="151" t="s">
        <v>186</v>
      </c>
      <c r="AU346" s="151" t="s">
        <v>85</v>
      </c>
      <c r="AV346" s="12" t="s">
        <v>85</v>
      </c>
      <c r="AW346" s="12" t="s">
        <v>32</v>
      </c>
      <c r="AX346" s="12" t="s">
        <v>76</v>
      </c>
      <c r="AY346" s="151" t="s">
        <v>178</v>
      </c>
    </row>
    <row r="347" spans="2:65" s="12" customFormat="1" ht="11.25">
      <c r="B347" s="149"/>
      <c r="D347" s="150" t="s">
        <v>186</v>
      </c>
      <c r="E347" s="151" t="s">
        <v>1</v>
      </c>
      <c r="F347" s="152" t="s">
        <v>1439</v>
      </c>
      <c r="H347" s="153">
        <v>2.9000000000000001E-2</v>
      </c>
      <c r="I347" s="154"/>
      <c r="L347" s="149"/>
      <c r="M347" s="155"/>
      <c r="T347" s="156"/>
      <c r="AT347" s="151" t="s">
        <v>186</v>
      </c>
      <c r="AU347" s="151" t="s">
        <v>85</v>
      </c>
      <c r="AV347" s="12" t="s">
        <v>85</v>
      </c>
      <c r="AW347" s="12" t="s">
        <v>32</v>
      </c>
      <c r="AX347" s="12" t="s">
        <v>76</v>
      </c>
      <c r="AY347" s="151" t="s">
        <v>178</v>
      </c>
    </row>
    <row r="348" spans="2:65" s="12" customFormat="1" ht="11.25">
      <c r="B348" s="149"/>
      <c r="D348" s="150" t="s">
        <v>186</v>
      </c>
      <c r="E348" s="151" t="s">
        <v>1</v>
      </c>
      <c r="F348" s="152" t="s">
        <v>1440</v>
      </c>
      <c r="H348" s="153">
        <v>0.10199999999999999</v>
      </c>
      <c r="I348" s="154"/>
      <c r="L348" s="149"/>
      <c r="M348" s="155"/>
      <c r="T348" s="156"/>
      <c r="AT348" s="151" t="s">
        <v>186</v>
      </c>
      <c r="AU348" s="151" t="s">
        <v>85</v>
      </c>
      <c r="AV348" s="12" t="s">
        <v>85</v>
      </c>
      <c r="AW348" s="12" t="s">
        <v>32</v>
      </c>
      <c r="AX348" s="12" t="s">
        <v>76</v>
      </c>
      <c r="AY348" s="151" t="s">
        <v>178</v>
      </c>
    </row>
    <row r="349" spans="2:65" s="12" customFormat="1" ht="11.25">
      <c r="B349" s="149"/>
      <c r="D349" s="150" t="s">
        <v>186</v>
      </c>
      <c r="E349" s="151" t="s">
        <v>1</v>
      </c>
      <c r="F349" s="152" t="s">
        <v>1441</v>
      </c>
      <c r="H349" s="153">
        <v>0.24</v>
      </c>
      <c r="I349" s="154"/>
      <c r="L349" s="149"/>
      <c r="M349" s="155"/>
      <c r="T349" s="156"/>
      <c r="AT349" s="151" t="s">
        <v>186</v>
      </c>
      <c r="AU349" s="151" t="s">
        <v>85</v>
      </c>
      <c r="AV349" s="12" t="s">
        <v>85</v>
      </c>
      <c r="AW349" s="12" t="s">
        <v>32</v>
      </c>
      <c r="AX349" s="12" t="s">
        <v>76</v>
      </c>
      <c r="AY349" s="151" t="s">
        <v>178</v>
      </c>
    </row>
    <row r="350" spans="2:65" s="13" customFormat="1" ht="11.25">
      <c r="B350" s="157"/>
      <c r="D350" s="150" t="s">
        <v>186</v>
      </c>
      <c r="E350" s="158" t="s">
        <v>1</v>
      </c>
      <c r="F350" s="159" t="s">
        <v>209</v>
      </c>
      <c r="H350" s="160">
        <v>3.09</v>
      </c>
      <c r="I350" s="161"/>
      <c r="L350" s="157"/>
      <c r="M350" s="162"/>
      <c r="T350" s="163"/>
      <c r="AT350" s="158" t="s">
        <v>186</v>
      </c>
      <c r="AU350" s="158" t="s">
        <v>85</v>
      </c>
      <c r="AV350" s="13" t="s">
        <v>96</v>
      </c>
      <c r="AW350" s="13" t="s">
        <v>32</v>
      </c>
      <c r="AX350" s="13" t="s">
        <v>76</v>
      </c>
      <c r="AY350" s="158" t="s">
        <v>178</v>
      </c>
    </row>
    <row r="351" spans="2:65" s="12" customFormat="1" ht="11.25">
      <c r="B351" s="149"/>
      <c r="D351" s="150" t="s">
        <v>186</v>
      </c>
      <c r="E351" s="151" t="s">
        <v>1</v>
      </c>
      <c r="F351" s="152" t="s">
        <v>1442</v>
      </c>
      <c r="H351" s="153">
        <v>0.46400000000000002</v>
      </c>
      <c r="I351" s="154"/>
      <c r="L351" s="149"/>
      <c r="M351" s="155"/>
      <c r="T351" s="156"/>
      <c r="AT351" s="151" t="s">
        <v>186</v>
      </c>
      <c r="AU351" s="151" t="s">
        <v>85</v>
      </c>
      <c r="AV351" s="12" t="s">
        <v>85</v>
      </c>
      <c r="AW351" s="12" t="s">
        <v>32</v>
      </c>
      <c r="AX351" s="12" t="s">
        <v>76</v>
      </c>
      <c r="AY351" s="151" t="s">
        <v>178</v>
      </c>
    </row>
    <row r="352" spans="2:65" s="14" customFormat="1" ht="11.25">
      <c r="B352" s="164"/>
      <c r="D352" s="150" t="s">
        <v>186</v>
      </c>
      <c r="E352" s="165" t="s">
        <v>1</v>
      </c>
      <c r="F352" s="166" t="s">
        <v>217</v>
      </c>
      <c r="H352" s="167">
        <v>3.5539999999999998</v>
      </c>
      <c r="I352" s="168"/>
      <c r="L352" s="164"/>
      <c r="M352" s="169"/>
      <c r="T352" s="170"/>
      <c r="AT352" s="165" t="s">
        <v>186</v>
      </c>
      <c r="AU352" s="165" t="s">
        <v>85</v>
      </c>
      <c r="AV352" s="14" t="s">
        <v>184</v>
      </c>
      <c r="AW352" s="14" t="s">
        <v>32</v>
      </c>
      <c r="AX352" s="14" t="s">
        <v>83</v>
      </c>
      <c r="AY352" s="165" t="s">
        <v>178</v>
      </c>
    </row>
    <row r="353" spans="2:65" s="1" customFormat="1" ht="33" customHeight="1">
      <c r="B353" s="32"/>
      <c r="C353" s="136" t="s">
        <v>389</v>
      </c>
      <c r="D353" s="136" t="s">
        <v>180</v>
      </c>
      <c r="E353" s="137" t="s">
        <v>1443</v>
      </c>
      <c r="F353" s="138" t="s">
        <v>1444</v>
      </c>
      <c r="G353" s="139" t="s">
        <v>183</v>
      </c>
      <c r="H353" s="140">
        <v>12.792999999999999</v>
      </c>
      <c r="I353" s="141"/>
      <c r="J353" s="142">
        <f>ROUND(I353*H353,2)</f>
        <v>0</v>
      </c>
      <c r="K353" s="138" t="s">
        <v>194</v>
      </c>
      <c r="L353" s="32"/>
      <c r="M353" s="143" t="s">
        <v>1</v>
      </c>
      <c r="N353" s="144" t="s">
        <v>41</v>
      </c>
      <c r="P353" s="145">
        <f>O353*H353</f>
        <v>0</v>
      </c>
      <c r="Q353" s="145">
        <v>2.5504500000000001</v>
      </c>
      <c r="R353" s="145">
        <f>Q353*H353</f>
        <v>32.627906850000002</v>
      </c>
      <c r="S353" s="145">
        <v>0</v>
      </c>
      <c r="T353" s="146">
        <f>S353*H353</f>
        <v>0</v>
      </c>
      <c r="AR353" s="147" t="s">
        <v>184</v>
      </c>
      <c r="AT353" s="147" t="s">
        <v>180</v>
      </c>
      <c r="AU353" s="147" t="s">
        <v>85</v>
      </c>
      <c r="AY353" s="17" t="s">
        <v>178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83</v>
      </c>
      <c r="BK353" s="148">
        <f>ROUND(I353*H353,2)</f>
        <v>0</v>
      </c>
      <c r="BL353" s="17" t="s">
        <v>184</v>
      </c>
      <c r="BM353" s="147" t="s">
        <v>1445</v>
      </c>
    </row>
    <row r="354" spans="2:65" s="15" customFormat="1" ht="11.25">
      <c r="B354" s="171"/>
      <c r="D354" s="150" t="s">
        <v>186</v>
      </c>
      <c r="E354" s="172" t="s">
        <v>1</v>
      </c>
      <c r="F354" s="173" t="s">
        <v>1446</v>
      </c>
      <c r="H354" s="172" t="s">
        <v>1</v>
      </c>
      <c r="I354" s="174"/>
      <c r="L354" s="171"/>
      <c r="M354" s="175"/>
      <c r="T354" s="176"/>
      <c r="AT354" s="172" t="s">
        <v>186</v>
      </c>
      <c r="AU354" s="172" t="s">
        <v>85</v>
      </c>
      <c r="AV354" s="15" t="s">
        <v>83</v>
      </c>
      <c r="AW354" s="15" t="s">
        <v>32</v>
      </c>
      <c r="AX354" s="15" t="s">
        <v>76</v>
      </c>
      <c r="AY354" s="172" t="s">
        <v>178</v>
      </c>
    </row>
    <row r="355" spans="2:65" s="12" customFormat="1" ht="11.25">
      <c r="B355" s="149"/>
      <c r="D355" s="150" t="s">
        <v>186</v>
      </c>
      <c r="E355" s="151" t="s">
        <v>1</v>
      </c>
      <c r="F355" s="152" t="s">
        <v>1447</v>
      </c>
      <c r="H355" s="153">
        <v>2.91</v>
      </c>
      <c r="I355" s="154"/>
      <c r="L355" s="149"/>
      <c r="M355" s="155"/>
      <c r="T355" s="156"/>
      <c r="AT355" s="151" t="s">
        <v>186</v>
      </c>
      <c r="AU355" s="151" t="s">
        <v>85</v>
      </c>
      <c r="AV355" s="12" t="s">
        <v>85</v>
      </c>
      <c r="AW355" s="12" t="s">
        <v>32</v>
      </c>
      <c r="AX355" s="12" t="s">
        <v>76</v>
      </c>
      <c r="AY355" s="151" t="s">
        <v>178</v>
      </c>
    </row>
    <row r="356" spans="2:65" s="12" customFormat="1" ht="11.25">
      <c r="B356" s="149"/>
      <c r="D356" s="150" t="s">
        <v>186</v>
      </c>
      <c r="E356" s="151" t="s">
        <v>1</v>
      </c>
      <c r="F356" s="152" t="s">
        <v>1448</v>
      </c>
      <c r="H356" s="153">
        <v>0.30599999999999999</v>
      </c>
      <c r="I356" s="154"/>
      <c r="L356" s="149"/>
      <c r="M356" s="155"/>
      <c r="T356" s="156"/>
      <c r="AT356" s="151" t="s">
        <v>186</v>
      </c>
      <c r="AU356" s="151" t="s">
        <v>85</v>
      </c>
      <c r="AV356" s="12" t="s">
        <v>85</v>
      </c>
      <c r="AW356" s="12" t="s">
        <v>32</v>
      </c>
      <c r="AX356" s="12" t="s">
        <v>76</v>
      </c>
      <c r="AY356" s="151" t="s">
        <v>178</v>
      </c>
    </row>
    <row r="357" spans="2:65" s="12" customFormat="1" ht="11.25">
      <c r="B357" s="149"/>
      <c r="D357" s="150" t="s">
        <v>186</v>
      </c>
      <c r="E357" s="151" t="s">
        <v>1</v>
      </c>
      <c r="F357" s="152" t="s">
        <v>1449</v>
      </c>
      <c r="H357" s="153">
        <v>4.9409999999999998</v>
      </c>
      <c r="I357" s="154"/>
      <c r="L357" s="149"/>
      <c r="M357" s="155"/>
      <c r="T357" s="156"/>
      <c r="AT357" s="151" t="s">
        <v>186</v>
      </c>
      <c r="AU357" s="151" t="s">
        <v>85</v>
      </c>
      <c r="AV357" s="12" t="s">
        <v>85</v>
      </c>
      <c r="AW357" s="12" t="s">
        <v>32</v>
      </c>
      <c r="AX357" s="12" t="s">
        <v>76</v>
      </c>
      <c r="AY357" s="151" t="s">
        <v>178</v>
      </c>
    </row>
    <row r="358" spans="2:65" s="12" customFormat="1" ht="11.25">
      <c r="B358" s="149"/>
      <c r="D358" s="150" t="s">
        <v>186</v>
      </c>
      <c r="E358" s="151" t="s">
        <v>1</v>
      </c>
      <c r="F358" s="152" t="s">
        <v>1450</v>
      </c>
      <c r="H358" s="153">
        <v>8.6999999999999994E-2</v>
      </c>
      <c r="I358" s="154"/>
      <c r="L358" s="149"/>
      <c r="M358" s="155"/>
      <c r="T358" s="156"/>
      <c r="AT358" s="151" t="s">
        <v>186</v>
      </c>
      <c r="AU358" s="151" t="s">
        <v>85</v>
      </c>
      <c r="AV358" s="12" t="s">
        <v>85</v>
      </c>
      <c r="AW358" s="12" t="s">
        <v>32</v>
      </c>
      <c r="AX358" s="12" t="s">
        <v>76</v>
      </c>
      <c r="AY358" s="151" t="s">
        <v>178</v>
      </c>
    </row>
    <row r="359" spans="2:65" s="12" customFormat="1" ht="11.25">
      <c r="B359" s="149"/>
      <c r="D359" s="150" t="s">
        <v>186</v>
      </c>
      <c r="E359" s="151" t="s">
        <v>1</v>
      </c>
      <c r="F359" s="152" t="s">
        <v>1451</v>
      </c>
      <c r="H359" s="153">
        <v>1.357</v>
      </c>
      <c r="I359" s="154"/>
      <c r="L359" s="149"/>
      <c r="M359" s="155"/>
      <c r="T359" s="156"/>
      <c r="AT359" s="151" t="s">
        <v>186</v>
      </c>
      <c r="AU359" s="151" t="s">
        <v>85</v>
      </c>
      <c r="AV359" s="12" t="s">
        <v>85</v>
      </c>
      <c r="AW359" s="12" t="s">
        <v>32</v>
      </c>
      <c r="AX359" s="12" t="s">
        <v>76</v>
      </c>
      <c r="AY359" s="151" t="s">
        <v>178</v>
      </c>
    </row>
    <row r="360" spans="2:65" s="12" customFormat="1" ht="11.25">
      <c r="B360" s="149"/>
      <c r="D360" s="150" t="s">
        <v>186</v>
      </c>
      <c r="E360" s="151" t="s">
        <v>1</v>
      </c>
      <c r="F360" s="152" t="s">
        <v>1452</v>
      </c>
      <c r="H360" s="153">
        <v>3.1920000000000002</v>
      </c>
      <c r="I360" s="154"/>
      <c r="L360" s="149"/>
      <c r="M360" s="155"/>
      <c r="T360" s="156"/>
      <c r="AT360" s="151" t="s">
        <v>186</v>
      </c>
      <c r="AU360" s="151" t="s">
        <v>85</v>
      </c>
      <c r="AV360" s="12" t="s">
        <v>85</v>
      </c>
      <c r="AW360" s="12" t="s">
        <v>32</v>
      </c>
      <c r="AX360" s="12" t="s">
        <v>76</v>
      </c>
      <c r="AY360" s="151" t="s">
        <v>178</v>
      </c>
    </row>
    <row r="361" spans="2:65" s="14" customFormat="1" ht="11.25">
      <c r="B361" s="164"/>
      <c r="D361" s="150" t="s">
        <v>186</v>
      </c>
      <c r="E361" s="165" t="s">
        <v>1</v>
      </c>
      <c r="F361" s="166" t="s">
        <v>217</v>
      </c>
      <c r="H361" s="167">
        <v>12.792999999999999</v>
      </c>
      <c r="I361" s="168"/>
      <c r="L361" s="164"/>
      <c r="M361" s="169"/>
      <c r="T361" s="170"/>
      <c r="AT361" s="165" t="s">
        <v>186</v>
      </c>
      <c r="AU361" s="165" t="s">
        <v>85</v>
      </c>
      <c r="AV361" s="14" t="s">
        <v>184</v>
      </c>
      <c r="AW361" s="14" t="s">
        <v>32</v>
      </c>
      <c r="AX361" s="14" t="s">
        <v>83</v>
      </c>
      <c r="AY361" s="165" t="s">
        <v>178</v>
      </c>
    </row>
    <row r="362" spans="2:65" s="1" customFormat="1" ht="24.2" customHeight="1">
      <c r="B362" s="32"/>
      <c r="C362" s="136" t="s">
        <v>396</v>
      </c>
      <c r="D362" s="136" t="s">
        <v>180</v>
      </c>
      <c r="E362" s="137" t="s">
        <v>1453</v>
      </c>
      <c r="F362" s="138" t="s">
        <v>1454</v>
      </c>
      <c r="G362" s="139" t="s">
        <v>204</v>
      </c>
      <c r="H362" s="140">
        <v>59.56</v>
      </c>
      <c r="I362" s="141"/>
      <c r="J362" s="142">
        <f>ROUND(I362*H362,2)</f>
        <v>0</v>
      </c>
      <c r="K362" s="138" t="s">
        <v>194</v>
      </c>
      <c r="L362" s="32"/>
      <c r="M362" s="143" t="s">
        <v>1</v>
      </c>
      <c r="N362" s="144" t="s">
        <v>41</v>
      </c>
      <c r="P362" s="145">
        <f>O362*H362</f>
        <v>0</v>
      </c>
      <c r="Q362" s="145">
        <v>7.7000000000000002E-3</v>
      </c>
      <c r="R362" s="145">
        <f>Q362*H362</f>
        <v>0.45861200000000002</v>
      </c>
      <c r="S362" s="145">
        <v>0</v>
      </c>
      <c r="T362" s="146">
        <f>S362*H362</f>
        <v>0</v>
      </c>
      <c r="AR362" s="147" t="s">
        <v>184</v>
      </c>
      <c r="AT362" s="147" t="s">
        <v>180</v>
      </c>
      <c r="AU362" s="147" t="s">
        <v>85</v>
      </c>
      <c r="AY362" s="17" t="s">
        <v>178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83</v>
      </c>
      <c r="BK362" s="148">
        <f>ROUND(I362*H362,2)</f>
        <v>0</v>
      </c>
      <c r="BL362" s="17" t="s">
        <v>184</v>
      </c>
      <c r="BM362" s="147" t="s">
        <v>1455</v>
      </c>
    </row>
    <row r="363" spans="2:65" s="12" customFormat="1" ht="11.25">
      <c r="B363" s="149"/>
      <c r="D363" s="150" t="s">
        <v>186</v>
      </c>
      <c r="E363" s="151" t="s">
        <v>1</v>
      </c>
      <c r="F363" s="152" t="s">
        <v>1456</v>
      </c>
      <c r="H363" s="153">
        <v>12.569000000000001</v>
      </c>
      <c r="I363" s="154"/>
      <c r="L363" s="149"/>
      <c r="M363" s="155"/>
      <c r="T363" s="156"/>
      <c r="AT363" s="151" t="s">
        <v>186</v>
      </c>
      <c r="AU363" s="151" t="s">
        <v>85</v>
      </c>
      <c r="AV363" s="12" t="s">
        <v>85</v>
      </c>
      <c r="AW363" s="12" t="s">
        <v>32</v>
      </c>
      <c r="AX363" s="12" t="s">
        <v>76</v>
      </c>
      <c r="AY363" s="151" t="s">
        <v>178</v>
      </c>
    </row>
    <row r="364" spans="2:65" s="12" customFormat="1" ht="11.25">
      <c r="B364" s="149"/>
      <c r="D364" s="150" t="s">
        <v>186</v>
      </c>
      <c r="E364" s="151" t="s">
        <v>1</v>
      </c>
      <c r="F364" s="152" t="s">
        <v>1457</v>
      </c>
      <c r="H364" s="153">
        <v>1.9079999999999999</v>
      </c>
      <c r="I364" s="154"/>
      <c r="L364" s="149"/>
      <c r="M364" s="155"/>
      <c r="T364" s="156"/>
      <c r="AT364" s="151" t="s">
        <v>186</v>
      </c>
      <c r="AU364" s="151" t="s">
        <v>85</v>
      </c>
      <c r="AV364" s="12" t="s">
        <v>85</v>
      </c>
      <c r="AW364" s="12" t="s">
        <v>32</v>
      </c>
      <c r="AX364" s="12" t="s">
        <v>76</v>
      </c>
      <c r="AY364" s="151" t="s">
        <v>178</v>
      </c>
    </row>
    <row r="365" spans="2:65" s="12" customFormat="1" ht="11.25">
      <c r="B365" s="149"/>
      <c r="D365" s="150" t="s">
        <v>186</v>
      </c>
      <c r="E365" s="151" t="s">
        <v>1</v>
      </c>
      <c r="F365" s="152" t="s">
        <v>1458</v>
      </c>
      <c r="H365" s="153">
        <v>20.545000000000002</v>
      </c>
      <c r="I365" s="154"/>
      <c r="L365" s="149"/>
      <c r="M365" s="155"/>
      <c r="T365" s="156"/>
      <c r="AT365" s="151" t="s">
        <v>186</v>
      </c>
      <c r="AU365" s="151" t="s">
        <v>85</v>
      </c>
      <c r="AV365" s="12" t="s">
        <v>85</v>
      </c>
      <c r="AW365" s="12" t="s">
        <v>32</v>
      </c>
      <c r="AX365" s="12" t="s">
        <v>76</v>
      </c>
      <c r="AY365" s="151" t="s">
        <v>178</v>
      </c>
    </row>
    <row r="366" spans="2:65" s="12" customFormat="1" ht="11.25">
      <c r="B366" s="149"/>
      <c r="D366" s="150" t="s">
        <v>186</v>
      </c>
      <c r="E366" s="151" t="s">
        <v>1</v>
      </c>
      <c r="F366" s="152" t="s">
        <v>1459</v>
      </c>
      <c r="H366" s="153">
        <v>0.65100000000000002</v>
      </c>
      <c r="I366" s="154"/>
      <c r="L366" s="149"/>
      <c r="M366" s="155"/>
      <c r="T366" s="156"/>
      <c r="AT366" s="151" t="s">
        <v>186</v>
      </c>
      <c r="AU366" s="151" t="s">
        <v>85</v>
      </c>
      <c r="AV366" s="12" t="s">
        <v>85</v>
      </c>
      <c r="AW366" s="12" t="s">
        <v>32</v>
      </c>
      <c r="AX366" s="12" t="s">
        <v>76</v>
      </c>
      <c r="AY366" s="151" t="s">
        <v>178</v>
      </c>
    </row>
    <row r="367" spans="2:65" s="12" customFormat="1" ht="11.25">
      <c r="B367" s="149"/>
      <c r="D367" s="150" t="s">
        <v>186</v>
      </c>
      <c r="E367" s="151" t="s">
        <v>1</v>
      </c>
      <c r="F367" s="152" t="s">
        <v>1460</v>
      </c>
      <c r="H367" s="153">
        <v>8.4589999999999996</v>
      </c>
      <c r="I367" s="154"/>
      <c r="L367" s="149"/>
      <c r="M367" s="155"/>
      <c r="T367" s="156"/>
      <c r="AT367" s="151" t="s">
        <v>186</v>
      </c>
      <c r="AU367" s="151" t="s">
        <v>85</v>
      </c>
      <c r="AV367" s="12" t="s">
        <v>85</v>
      </c>
      <c r="AW367" s="12" t="s">
        <v>32</v>
      </c>
      <c r="AX367" s="12" t="s">
        <v>76</v>
      </c>
      <c r="AY367" s="151" t="s">
        <v>178</v>
      </c>
    </row>
    <row r="368" spans="2:65" s="12" customFormat="1" ht="11.25">
      <c r="B368" s="149"/>
      <c r="D368" s="150" t="s">
        <v>186</v>
      </c>
      <c r="E368" s="151" t="s">
        <v>1</v>
      </c>
      <c r="F368" s="152" t="s">
        <v>1461</v>
      </c>
      <c r="H368" s="153">
        <v>15.428000000000001</v>
      </c>
      <c r="I368" s="154"/>
      <c r="L368" s="149"/>
      <c r="M368" s="155"/>
      <c r="T368" s="156"/>
      <c r="AT368" s="151" t="s">
        <v>186</v>
      </c>
      <c r="AU368" s="151" t="s">
        <v>85</v>
      </c>
      <c r="AV368" s="12" t="s">
        <v>85</v>
      </c>
      <c r="AW368" s="12" t="s">
        <v>32</v>
      </c>
      <c r="AX368" s="12" t="s">
        <v>76</v>
      </c>
      <c r="AY368" s="151" t="s">
        <v>178</v>
      </c>
    </row>
    <row r="369" spans="2:65" s="14" customFormat="1" ht="11.25">
      <c r="B369" s="164"/>
      <c r="D369" s="150" t="s">
        <v>186</v>
      </c>
      <c r="E369" s="165" t="s">
        <v>1</v>
      </c>
      <c r="F369" s="166" t="s">
        <v>217</v>
      </c>
      <c r="H369" s="167">
        <v>59.56</v>
      </c>
      <c r="I369" s="168"/>
      <c r="L369" s="164"/>
      <c r="M369" s="169"/>
      <c r="T369" s="170"/>
      <c r="AT369" s="165" t="s">
        <v>186</v>
      </c>
      <c r="AU369" s="165" t="s">
        <v>85</v>
      </c>
      <c r="AV369" s="14" t="s">
        <v>184</v>
      </c>
      <c r="AW369" s="14" t="s">
        <v>32</v>
      </c>
      <c r="AX369" s="14" t="s">
        <v>83</v>
      </c>
      <c r="AY369" s="165" t="s">
        <v>178</v>
      </c>
    </row>
    <row r="370" spans="2:65" s="1" customFormat="1" ht="24.2" customHeight="1">
      <c r="B370" s="32"/>
      <c r="C370" s="136" t="s">
        <v>401</v>
      </c>
      <c r="D370" s="136" t="s">
        <v>180</v>
      </c>
      <c r="E370" s="137" t="s">
        <v>1462</v>
      </c>
      <c r="F370" s="138" t="s">
        <v>1463</v>
      </c>
      <c r="G370" s="139" t="s">
        <v>204</v>
      </c>
      <c r="H370" s="140">
        <v>59.56</v>
      </c>
      <c r="I370" s="141"/>
      <c r="J370" s="142">
        <f>ROUND(I370*H370,2)</f>
        <v>0</v>
      </c>
      <c r="K370" s="138" t="s">
        <v>194</v>
      </c>
      <c r="L370" s="32"/>
      <c r="M370" s="143" t="s">
        <v>1</v>
      </c>
      <c r="N370" s="144" t="s">
        <v>41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184</v>
      </c>
      <c r="AT370" s="147" t="s">
        <v>180</v>
      </c>
      <c r="AU370" s="147" t="s">
        <v>85</v>
      </c>
      <c r="AY370" s="17" t="s">
        <v>178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83</v>
      </c>
      <c r="BK370" s="148">
        <f>ROUND(I370*H370,2)</f>
        <v>0</v>
      </c>
      <c r="BL370" s="17" t="s">
        <v>184</v>
      </c>
      <c r="BM370" s="147" t="s">
        <v>1464</v>
      </c>
    </row>
    <row r="371" spans="2:65" s="1" customFormat="1" ht="24.2" customHeight="1">
      <c r="B371" s="32"/>
      <c r="C371" s="136" t="s">
        <v>406</v>
      </c>
      <c r="D371" s="136" t="s">
        <v>180</v>
      </c>
      <c r="E371" s="137" t="s">
        <v>1465</v>
      </c>
      <c r="F371" s="138" t="s">
        <v>1466</v>
      </c>
      <c r="G371" s="139" t="s">
        <v>384</v>
      </c>
      <c r="H371" s="140">
        <v>1.5349999999999999</v>
      </c>
      <c r="I371" s="141"/>
      <c r="J371" s="142">
        <f>ROUND(I371*H371,2)</f>
        <v>0</v>
      </c>
      <c r="K371" s="138" t="s">
        <v>194</v>
      </c>
      <c r="L371" s="32"/>
      <c r="M371" s="143" t="s">
        <v>1</v>
      </c>
      <c r="N371" s="144" t="s">
        <v>41</v>
      </c>
      <c r="P371" s="145">
        <f>O371*H371</f>
        <v>0</v>
      </c>
      <c r="Q371" s="145">
        <v>1.0606199999999999</v>
      </c>
      <c r="R371" s="145">
        <f>Q371*H371</f>
        <v>1.6280516999999997</v>
      </c>
      <c r="S371" s="145">
        <v>0</v>
      </c>
      <c r="T371" s="146">
        <f>S371*H371</f>
        <v>0</v>
      </c>
      <c r="AR371" s="147" t="s">
        <v>184</v>
      </c>
      <c r="AT371" s="147" t="s">
        <v>180</v>
      </c>
      <c r="AU371" s="147" t="s">
        <v>85</v>
      </c>
      <c r="AY371" s="17" t="s">
        <v>178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83</v>
      </c>
      <c r="BK371" s="148">
        <f>ROUND(I371*H371,2)</f>
        <v>0</v>
      </c>
      <c r="BL371" s="17" t="s">
        <v>184</v>
      </c>
      <c r="BM371" s="147" t="s">
        <v>1467</v>
      </c>
    </row>
    <row r="372" spans="2:65" s="12" customFormat="1" ht="11.25">
      <c r="B372" s="149"/>
      <c r="D372" s="150" t="s">
        <v>186</v>
      </c>
      <c r="E372" s="151" t="s">
        <v>1</v>
      </c>
      <c r="F372" s="152" t="s">
        <v>1468</v>
      </c>
      <c r="H372" s="153">
        <v>1.5349999999999999</v>
      </c>
      <c r="I372" s="154"/>
      <c r="L372" s="149"/>
      <c r="M372" s="155"/>
      <c r="T372" s="156"/>
      <c r="AT372" s="151" t="s">
        <v>186</v>
      </c>
      <c r="AU372" s="151" t="s">
        <v>85</v>
      </c>
      <c r="AV372" s="12" t="s">
        <v>85</v>
      </c>
      <c r="AW372" s="12" t="s">
        <v>32</v>
      </c>
      <c r="AX372" s="12" t="s">
        <v>83</v>
      </c>
      <c r="AY372" s="151" t="s">
        <v>178</v>
      </c>
    </row>
    <row r="373" spans="2:65" s="1" customFormat="1" ht="24.2" customHeight="1">
      <c r="B373" s="32"/>
      <c r="C373" s="136" t="s">
        <v>412</v>
      </c>
      <c r="D373" s="136" t="s">
        <v>180</v>
      </c>
      <c r="E373" s="137" t="s">
        <v>1469</v>
      </c>
      <c r="F373" s="138" t="s">
        <v>1470</v>
      </c>
      <c r="G373" s="139" t="s">
        <v>384</v>
      </c>
      <c r="H373" s="140">
        <v>1.425</v>
      </c>
      <c r="I373" s="141"/>
      <c r="J373" s="142">
        <f>ROUND(I373*H373,2)</f>
        <v>0</v>
      </c>
      <c r="K373" s="138" t="s">
        <v>846</v>
      </c>
      <c r="L373" s="32"/>
      <c r="M373" s="143" t="s">
        <v>1</v>
      </c>
      <c r="N373" s="144" t="s">
        <v>41</v>
      </c>
      <c r="P373" s="145">
        <f>O373*H373</f>
        <v>0</v>
      </c>
      <c r="Q373" s="145">
        <v>1.0593999999999999</v>
      </c>
      <c r="R373" s="145">
        <f>Q373*H373</f>
        <v>1.5096449999999999</v>
      </c>
      <c r="S373" s="145">
        <v>0</v>
      </c>
      <c r="T373" s="146">
        <f>S373*H373</f>
        <v>0</v>
      </c>
      <c r="AR373" s="147" t="s">
        <v>184</v>
      </c>
      <c r="AT373" s="147" t="s">
        <v>180</v>
      </c>
      <c r="AU373" s="147" t="s">
        <v>85</v>
      </c>
      <c r="AY373" s="17" t="s">
        <v>178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83</v>
      </c>
      <c r="BK373" s="148">
        <f>ROUND(I373*H373,2)</f>
        <v>0</v>
      </c>
      <c r="BL373" s="17" t="s">
        <v>184</v>
      </c>
      <c r="BM373" s="147" t="s">
        <v>1471</v>
      </c>
    </row>
    <row r="374" spans="2:65" s="12" customFormat="1" ht="11.25">
      <c r="B374" s="149"/>
      <c r="D374" s="150" t="s">
        <v>186</v>
      </c>
      <c r="E374" s="151" t="s">
        <v>1</v>
      </c>
      <c r="F374" s="152" t="s">
        <v>1472</v>
      </c>
      <c r="H374" s="153">
        <v>1.425</v>
      </c>
      <c r="I374" s="154"/>
      <c r="L374" s="149"/>
      <c r="M374" s="155"/>
      <c r="T374" s="156"/>
      <c r="AT374" s="151" t="s">
        <v>186</v>
      </c>
      <c r="AU374" s="151" t="s">
        <v>85</v>
      </c>
      <c r="AV374" s="12" t="s">
        <v>85</v>
      </c>
      <c r="AW374" s="12" t="s">
        <v>32</v>
      </c>
      <c r="AX374" s="12" t="s">
        <v>83</v>
      </c>
      <c r="AY374" s="151" t="s">
        <v>178</v>
      </c>
    </row>
    <row r="375" spans="2:65" s="11" customFormat="1" ht="22.9" customHeight="1">
      <c r="B375" s="124"/>
      <c r="D375" s="125" t="s">
        <v>75</v>
      </c>
      <c r="E375" s="134" t="s">
        <v>96</v>
      </c>
      <c r="F375" s="134" t="s">
        <v>1473</v>
      </c>
      <c r="I375" s="127"/>
      <c r="J375" s="135">
        <f>BK375</f>
        <v>0</v>
      </c>
      <c r="L375" s="124"/>
      <c r="M375" s="129"/>
      <c r="P375" s="130">
        <f>SUM(P376:P563)</f>
        <v>0</v>
      </c>
      <c r="R375" s="130">
        <f>SUM(R376:R563)</f>
        <v>98.093090629999992</v>
      </c>
      <c r="T375" s="131">
        <f>SUM(T376:T563)</f>
        <v>6.7000000000000013E-4</v>
      </c>
      <c r="AR375" s="125" t="s">
        <v>83</v>
      </c>
      <c r="AT375" s="132" t="s">
        <v>75</v>
      </c>
      <c r="AU375" s="132" t="s">
        <v>83</v>
      </c>
      <c r="AY375" s="125" t="s">
        <v>178</v>
      </c>
      <c r="BK375" s="133">
        <f>SUM(BK376:BK563)</f>
        <v>0</v>
      </c>
    </row>
    <row r="376" spans="2:65" s="1" customFormat="1" ht="24.2" customHeight="1">
      <c r="B376" s="32"/>
      <c r="C376" s="136" t="s">
        <v>417</v>
      </c>
      <c r="D376" s="136" t="s">
        <v>180</v>
      </c>
      <c r="E376" s="137" t="s">
        <v>1474</v>
      </c>
      <c r="F376" s="138" t="s">
        <v>1475</v>
      </c>
      <c r="G376" s="139" t="s">
        <v>183</v>
      </c>
      <c r="H376" s="140">
        <v>4.7969999999999997</v>
      </c>
      <c r="I376" s="141"/>
      <c r="J376" s="142">
        <f>ROUND(I376*H376,2)</f>
        <v>0</v>
      </c>
      <c r="K376" s="138" t="s">
        <v>194</v>
      </c>
      <c r="L376" s="32"/>
      <c r="M376" s="143" t="s">
        <v>1</v>
      </c>
      <c r="N376" s="144" t="s">
        <v>41</v>
      </c>
      <c r="P376" s="145">
        <f>O376*H376</f>
        <v>0</v>
      </c>
      <c r="Q376" s="145">
        <v>1.8774999999999999</v>
      </c>
      <c r="R376" s="145">
        <f>Q376*H376</f>
        <v>9.0063674999999996</v>
      </c>
      <c r="S376" s="145">
        <v>0</v>
      </c>
      <c r="T376" s="146">
        <f>S376*H376</f>
        <v>0</v>
      </c>
      <c r="AR376" s="147" t="s">
        <v>184</v>
      </c>
      <c r="AT376" s="147" t="s">
        <v>180</v>
      </c>
      <c r="AU376" s="147" t="s">
        <v>85</v>
      </c>
      <c r="AY376" s="17" t="s">
        <v>178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83</v>
      </c>
      <c r="BK376" s="148">
        <f>ROUND(I376*H376,2)</f>
        <v>0</v>
      </c>
      <c r="BL376" s="17" t="s">
        <v>184</v>
      </c>
      <c r="BM376" s="147" t="s">
        <v>1476</v>
      </c>
    </row>
    <row r="377" spans="2:65" s="15" customFormat="1" ht="11.25">
      <c r="B377" s="171"/>
      <c r="D377" s="150" t="s">
        <v>186</v>
      </c>
      <c r="E377" s="172" t="s">
        <v>1</v>
      </c>
      <c r="F377" s="173" t="s">
        <v>1477</v>
      </c>
      <c r="H377" s="172" t="s">
        <v>1</v>
      </c>
      <c r="I377" s="174"/>
      <c r="L377" s="171"/>
      <c r="M377" s="175"/>
      <c r="T377" s="176"/>
      <c r="AT377" s="172" t="s">
        <v>186</v>
      </c>
      <c r="AU377" s="172" t="s">
        <v>85</v>
      </c>
      <c r="AV377" s="15" t="s">
        <v>83</v>
      </c>
      <c r="AW377" s="15" t="s">
        <v>32</v>
      </c>
      <c r="AX377" s="15" t="s">
        <v>76</v>
      </c>
      <c r="AY377" s="172" t="s">
        <v>178</v>
      </c>
    </row>
    <row r="378" spans="2:65" s="12" customFormat="1" ht="11.25">
      <c r="B378" s="149"/>
      <c r="D378" s="150" t="s">
        <v>186</v>
      </c>
      <c r="E378" s="151" t="s">
        <v>1</v>
      </c>
      <c r="F378" s="152" t="s">
        <v>1478</v>
      </c>
      <c r="H378" s="153">
        <v>0.44500000000000001</v>
      </c>
      <c r="I378" s="154"/>
      <c r="L378" s="149"/>
      <c r="M378" s="155"/>
      <c r="T378" s="156"/>
      <c r="AT378" s="151" t="s">
        <v>186</v>
      </c>
      <c r="AU378" s="151" t="s">
        <v>85</v>
      </c>
      <c r="AV378" s="12" t="s">
        <v>85</v>
      </c>
      <c r="AW378" s="12" t="s">
        <v>32</v>
      </c>
      <c r="AX378" s="12" t="s">
        <v>76</v>
      </c>
      <c r="AY378" s="151" t="s">
        <v>178</v>
      </c>
    </row>
    <row r="379" spans="2:65" s="12" customFormat="1" ht="11.25">
      <c r="B379" s="149"/>
      <c r="D379" s="150" t="s">
        <v>186</v>
      </c>
      <c r="E379" s="151" t="s">
        <v>1</v>
      </c>
      <c r="F379" s="152" t="s">
        <v>1479</v>
      </c>
      <c r="H379" s="153">
        <v>0.53900000000000003</v>
      </c>
      <c r="I379" s="154"/>
      <c r="L379" s="149"/>
      <c r="M379" s="155"/>
      <c r="T379" s="156"/>
      <c r="AT379" s="151" t="s">
        <v>186</v>
      </c>
      <c r="AU379" s="151" t="s">
        <v>85</v>
      </c>
      <c r="AV379" s="12" t="s">
        <v>85</v>
      </c>
      <c r="AW379" s="12" t="s">
        <v>32</v>
      </c>
      <c r="AX379" s="12" t="s">
        <v>76</v>
      </c>
      <c r="AY379" s="151" t="s">
        <v>178</v>
      </c>
    </row>
    <row r="380" spans="2:65" s="13" customFormat="1" ht="11.25">
      <c r="B380" s="157"/>
      <c r="D380" s="150" t="s">
        <v>186</v>
      </c>
      <c r="E380" s="158" t="s">
        <v>1</v>
      </c>
      <c r="F380" s="159" t="s">
        <v>209</v>
      </c>
      <c r="H380" s="160">
        <v>0.98399999999999999</v>
      </c>
      <c r="I380" s="161"/>
      <c r="L380" s="157"/>
      <c r="M380" s="162"/>
      <c r="T380" s="163"/>
      <c r="AT380" s="158" t="s">
        <v>186</v>
      </c>
      <c r="AU380" s="158" t="s">
        <v>85</v>
      </c>
      <c r="AV380" s="13" t="s">
        <v>96</v>
      </c>
      <c r="AW380" s="13" t="s">
        <v>32</v>
      </c>
      <c r="AX380" s="13" t="s">
        <v>76</v>
      </c>
      <c r="AY380" s="158" t="s">
        <v>178</v>
      </c>
    </row>
    <row r="381" spans="2:65" s="15" customFormat="1" ht="11.25">
      <c r="B381" s="171"/>
      <c r="D381" s="150" t="s">
        <v>186</v>
      </c>
      <c r="E381" s="172" t="s">
        <v>1</v>
      </c>
      <c r="F381" s="173" t="s">
        <v>825</v>
      </c>
      <c r="H381" s="172" t="s">
        <v>1</v>
      </c>
      <c r="I381" s="174"/>
      <c r="L381" s="171"/>
      <c r="M381" s="175"/>
      <c r="T381" s="176"/>
      <c r="AT381" s="172" t="s">
        <v>186</v>
      </c>
      <c r="AU381" s="172" t="s">
        <v>85</v>
      </c>
      <c r="AV381" s="15" t="s">
        <v>83</v>
      </c>
      <c r="AW381" s="15" t="s">
        <v>32</v>
      </c>
      <c r="AX381" s="15" t="s">
        <v>76</v>
      </c>
      <c r="AY381" s="172" t="s">
        <v>178</v>
      </c>
    </row>
    <row r="382" spans="2:65" s="12" customFormat="1" ht="11.25">
      <c r="B382" s="149"/>
      <c r="D382" s="150" t="s">
        <v>186</v>
      </c>
      <c r="E382" s="151" t="s">
        <v>1</v>
      </c>
      <c r="F382" s="152" t="s">
        <v>1480</v>
      </c>
      <c r="H382" s="153">
        <v>1.2809999999999999</v>
      </c>
      <c r="I382" s="154"/>
      <c r="L382" s="149"/>
      <c r="M382" s="155"/>
      <c r="T382" s="156"/>
      <c r="AT382" s="151" t="s">
        <v>186</v>
      </c>
      <c r="AU382" s="151" t="s">
        <v>85</v>
      </c>
      <c r="AV382" s="12" t="s">
        <v>85</v>
      </c>
      <c r="AW382" s="12" t="s">
        <v>32</v>
      </c>
      <c r="AX382" s="12" t="s">
        <v>76</v>
      </c>
      <c r="AY382" s="151" t="s">
        <v>178</v>
      </c>
    </row>
    <row r="383" spans="2:65" s="12" customFormat="1" ht="11.25">
      <c r="B383" s="149"/>
      <c r="D383" s="150" t="s">
        <v>186</v>
      </c>
      <c r="E383" s="151" t="s">
        <v>1</v>
      </c>
      <c r="F383" s="152" t="s">
        <v>1481</v>
      </c>
      <c r="H383" s="153">
        <v>1.05</v>
      </c>
      <c r="I383" s="154"/>
      <c r="L383" s="149"/>
      <c r="M383" s="155"/>
      <c r="T383" s="156"/>
      <c r="AT383" s="151" t="s">
        <v>186</v>
      </c>
      <c r="AU383" s="151" t="s">
        <v>85</v>
      </c>
      <c r="AV383" s="12" t="s">
        <v>85</v>
      </c>
      <c r="AW383" s="12" t="s">
        <v>32</v>
      </c>
      <c r="AX383" s="12" t="s">
        <v>76</v>
      </c>
      <c r="AY383" s="151" t="s">
        <v>178</v>
      </c>
    </row>
    <row r="384" spans="2:65" s="12" customFormat="1" ht="11.25">
      <c r="B384" s="149"/>
      <c r="D384" s="150" t="s">
        <v>186</v>
      </c>
      <c r="E384" s="151" t="s">
        <v>1</v>
      </c>
      <c r="F384" s="152" t="s">
        <v>1482</v>
      </c>
      <c r="H384" s="153">
        <v>0.21</v>
      </c>
      <c r="I384" s="154"/>
      <c r="L384" s="149"/>
      <c r="M384" s="155"/>
      <c r="T384" s="156"/>
      <c r="AT384" s="151" t="s">
        <v>186</v>
      </c>
      <c r="AU384" s="151" t="s">
        <v>85</v>
      </c>
      <c r="AV384" s="12" t="s">
        <v>85</v>
      </c>
      <c r="AW384" s="12" t="s">
        <v>32</v>
      </c>
      <c r="AX384" s="12" t="s">
        <v>76</v>
      </c>
      <c r="AY384" s="151" t="s">
        <v>178</v>
      </c>
    </row>
    <row r="385" spans="2:65" s="13" customFormat="1" ht="11.25">
      <c r="B385" s="157"/>
      <c r="D385" s="150" t="s">
        <v>186</v>
      </c>
      <c r="E385" s="158" t="s">
        <v>1</v>
      </c>
      <c r="F385" s="159" t="s">
        <v>209</v>
      </c>
      <c r="H385" s="160">
        <v>2.5409999999999999</v>
      </c>
      <c r="I385" s="161"/>
      <c r="L385" s="157"/>
      <c r="M385" s="162"/>
      <c r="T385" s="163"/>
      <c r="AT385" s="158" t="s">
        <v>186</v>
      </c>
      <c r="AU385" s="158" t="s">
        <v>85</v>
      </c>
      <c r="AV385" s="13" t="s">
        <v>96</v>
      </c>
      <c r="AW385" s="13" t="s">
        <v>32</v>
      </c>
      <c r="AX385" s="13" t="s">
        <v>76</v>
      </c>
      <c r="AY385" s="158" t="s">
        <v>178</v>
      </c>
    </row>
    <row r="386" spans="2:65" s="15" customFormat="1" ht="11.25">
      <c r="B386" s="171"/>
      <c r="D386" s="150" t="s">
        <v>186</v>
      </c>
      <c r="E386" s="172" t="s">
        <v>1</v>
      </c>
      <c r="F386" s="173" t="s">
        <v>827</v>
      </c>
      <c r="H386" s="172" t="s">
        <v>1</v>
      </c>
      <c r="I386" s="174"/>
      <c r="L386" s="171"/>
      <c r="M386" s="175"/>
      <c r="T386" s="176"/>
      <c r="AT386" s="172" t="s">
        <v>186</v>
      </c>
      <c r="AU386" s="172" t="s">
        <v>85</v>
      </c>
      <c r="AV386" s="15" t="s">
        <v>83</v>
      </c>
      <c r="AW386" s="15" t="s">
        <v>32</v>
      </c>
      <c r="AX386" s="15" t="s">
        <v>76</v>
      </c>
      <c r="AY386" s="172" t="s">
        <v>178</v>
      </c>
    </row>
    <row r="387" spans="2:65" s="12" customFormat="1" ht="11.25">
      <c r="B387" s="149"/>
      <c r="D387" s="150" t="s">
        <v>186</v>
      </c>
      <c r="E387" s="151" t="s">
        <v>1</v>
      </c>
      <c r="F387" s="152" t="s">
        <v>1483</v>
      </c>
      <c r="H387" s="153">
        <v>7.0999999999999994E-2</v>
      </c>
      <c r="I387" s="154"/>
      <c r="L387" s="149"/>
      <c r="M387" s="155"/>
      <c r="T387" s="156"/>
      <c r="AT387" s="151" t="s">
        <v>186</v>
      </c>
      <c r="AU387" s="151" t="s">
        <v>85</v>
      </c>
      <c r="AV387" s="12" t="s">
        <v>85</v>
      </c>
      <c r="AW387" s="12" t="s">
        <v>32</v>
      </c>
      <c r="AX387" s="12" t="s">
        <v>76</v>
      </c>
      <c r="AY387" s="151" t="s">
        <v>178</v>
      </c>
    </row>
    <row r="388" spans="2:65" s="12" customFormat="1" ht="11.25">
      <c r="B388" s="149"/>
      <c r="D388" s="150" t="s">
        <v>186</v>
      </c>
      <c r="E388" s="151" t="s">
        <v>1</v>
      </c>
      <c r="F388" s="152" t="s">
        <v>1484</v>
      </c>
      <c r="H388" s="153">
        <v>5.3999999999999999E-2</v>
      </c>
      <c r="I388" s="154"/>
      <c r="L388" s="149"/>
      <c r="M388" s="155"/>
      <c r="T388" s="156"/>
      <c r="AT388" s="151" t="s">
        <v>186</v>
      </c>
      <c r="AU388" s="151" t="s">
        <v>85</v>
      </c>
      <c r="AV388" s="12" t="s">
        <v>85</v>
      </c>
      <c r="AW388" s="12" t="s">
        <v>32</v>
      </c>
      <c r="AX388" s="12" t="s">
        <v>76</v>
      </c>
      <c r="AY388" s="151" t="s">
        <v>178</v>
      </c>
    </row>
    <row r="389" spans="2:65" s="12" customFormat="1" ht="11.25">
      <c r="B389" s="149"/>
      <c r="D389" s="150" t="s">
        <v>186</v>
      </c>
      <c r="E389" s="151" t="s">
        <v>1</v>
      </c>
      <c r="F389" s="152" t="s">
        <v>1485</v>
      </c>
      <c r="H389" s="153">
        <v>0.23599999999999999</v>
      </c>
      <c r="I389" s="154"/>
      <c r="L389" s="149"/>
      <c r="M389" s="155"/>
      <c r="T389" s="156"/>
      <c r="AT389" s="151" t="s">
        <v>186</v>
      </c>
      <c r="AU389" s="151" t="s">
        <v>85</v>
      </c>
      <c r="AV389" s="12" t="s">
        <v>85</v>
      </c>
      <c r="AW389" s="12" t="s">
        <v>32</v>
      </c>
      <c r="AX389" s="12" t="s">
        <v>76</v>
      </c>
      <c r="AY389" s="151" t="s">
        <v>178</v>
      </c>
    </row>
    <row r="390" spans="2:65" s="12" customFormat="1" ht="11.25">
      <c r="B390" s="149"/>
      <c r="D390" s="150" t="s">
        <v>186</v>
      </c>
      <c r="E390" s="151" t="s">
        <v>1</v>
      </c>
      <c r="F390" s="152" t="s">
        <v>1486</v>
      </c>
      <c r="H390" s="153">
        <v>0.73499999999999999</v>
      </c>
      <c r="I390" s="154"/>
      <c r="L390" s="149"/>
      <c r="M390" s="155"/>
      <c r="T390" s="156"/>
      <c r="AT390" s="151" t="s">
        <v>186</v>
      </c>
      <c r="AU390" s="151" t="s">
        <v>85</v>
      </c>
      <c r="AV390" s="12" t="s">
        <v>85</v>
      </c>
      <c r="AW390" s="12" t="s">
        <v>32</v>
      </c>
      <c r="AX390" s="12" t="s">
        <v>76</v>
      </c>
      <c r="AY390" s="151" t="s">
        <v>178</v>
      </c>
    </row>
    <row r="391" spans="2:65" s="12" customFormat="1" ht="11.25">
      <c r="B391" s="149"/>
      <c r="D391" s="150" t="s">
        <v>186</v>
      </c>
      <c r="E391" s="151" t="s">
        <v>1</v>
      </c>
      <c r="F391" s="152" t="s">
        <v>1487</v>
      </c>
      <c r="H391" s="153">
        <v>0.17599999999999999</v>
      </c>
      <c r="I391" s="154"/>
      <c r="L391" s="149"/>
      <c r="M391" s="155"/>
      <c r="T391" s="156"/>
      <c r="AT391" s="151" t="s">
        <v>186</v>
      </c>
      <c r="AU391" s="151" t="s">
        <v>85</v>
      </c>
      <c r="AV391" s="12" t="s">
        <v>85</v>
      </c>
      <c r="AW391" s="12" t="s">
        <v>32</v>
      </c>
      <c r="AX391" s="12" t="s">
        <v>76</v>
      </c>
      <c r="AY391" s="151" t="s">
        <v>178</v>
      </c>
    </row>
    <row r="392" spans="2:65" s="13" customFormat="1" ht="11.25">
      <c r="B392" s="157"/>
      <c r="D392" s="150" t="s">
        <v>186</v>
      </c>
      <c r="E392" s="158" t="s">
        <v>1</v>
      </c>
      <c r="F392" s="159" t="s">
        <v>209</v>
      </c>
      <c r="H392" s="160">
        <v>1.272</v>
      </c>
      <c r="I392" s="161"/>
      <c r="L392" s="157"/>
      <c r="M392" s="162"/>
      <c r="T392" s="163"/>
      <c r="AT392" s="158" t="s">
        <v>186</v>
      </c>
      <c r="AU392" s="158" t="s">
        <v>85</v>
      </c>
      <c r="AV392" s="13" t="s">
        <v>96</v>
      </c>
      <c r="AW392" s="13" t="s">
        <v>32</v>
      </c>
      <c r="AX392" s="13" t="s">
        <v>76</v>
      </c>
      <c r="AY392" s="158" t="s">
        <v>178</v>
      </c>
    </row>
    <row r="393" spans="2:65" s="14" customFormat="1" ht="11.25">
      <c r="B393" s="164"/>
      <c r="D393" s="150" t="s">
        <v>186</v>
      </c>
      <c r="E393" s="165" t="s">
        <v>1</v>
      </c>
      <c r="F393" s="166" t="s">
        <v>217</v>
      </c>
      <c r="H393" s="167">
        <v>4.7969999999999997</v>
      </c>
      <c r="I393" s="168"/>
      <c r="L393" s="164"/>
      <c r="M393" s="169"/>
      <c r="T393" s="170"/>
      <c r="AT393" s="165" t="s">
        <v>186</v>
      </c>
      <c r="AU393" s="165" t="s">
        <v>85</v>
      </c>
      <c r="AV393" s="14" t="s">
        <v>184</v>
      </c>
      <c r="AW393" s="14" t="s">
        <v>32</v>
      </c>
      <c r="AX393" s="14" t="s">
        <v>83</v>
      </c>
      <c r="AY393" s="165" t="s">
        <v>178</v>
      </c>
    </row>
    <row r="394" spans="2:65" s="1" customFormat="1" ht="24.2" customHeight="1">
      <c r="B394" s="32"/>
      <c r="C394" s="136" t="s">
        <v>423</v>
      </c>
      <c r="D394" s="136" t="s">
        <v>180</v>
      </c>
      <c r="E394" s="137" t="s">
        <v>1488</v>
      </c>
      <c r="F394" s="138" t="s">
        <v>1489</v>
      </c>
      <c r="G394" s="139" t="s">
        <v>204</v>
      </c>
      <c r="H394" s="140">
        <v>29.724</v>
      </c>
      <c r="I394" s="141"/>
      <c r="J394" s="142">
        <f>ROUND(I394*H394,2)</f>
        <v>0</v>
      </c>
      <c r="K394" s="138" t="s">
        <v>194</v>
      </c>
      <c r="L394" s="32"/>
      <c r="M394" s="143" t="s">
        <v>1</v>
      </c>
      <c r="N394" s="144" t="s">
        <v>41</v>
      </c>
      <c r="P394" s="145">
        <f>O394*H394</f>
        <v>0</v>
      </c>
      <c r="Q394" s="145">
        <v>0.14380999999999999</v>
      </c>
      <c r="R394" s="145">
        <f>Q394*H394</f>
        <v>4.2746084399999997</v>
      </c>
      <c r="S394" s="145">
        <v>0</v>
      </c>
      <c r="T394" s="146">
        <f>S394*H394</f>
        <v>0</v>
      </c>
      <c r="AR394" s="147" t="s">
        <v>184</v>
      </c>
      <c r="AT394" s="147" t="s">
        <v>180</v>
      </c>
      <c r="AU394" s="147" t="s">
        <v>85</v>
      </c>
      <c r="AY394" s="17" t="s">
        <v>178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7" t="s">
        <v>83</v>
      </c>
      <c r="BK394" s="148">
        <f>ROUND(I394*H394,2)</f>
        <v>0</v>
      </c>
      <c r="BL394" s="17" t="s">
        <v>184</v>
      </c>
      <c r="BM394" s="147" t="s">
        <v>1490</v>
      </c>
    </row>
    <row r="395" spans="2:65" s="12" customFormat="1" ht="11.25">
      <c r="B395" s="149"/>
      <c r="D395" s="150" t="s">
        <v>186</v>
      </c>
      <c r="E395" s="151" t="s">
        <v>1</v>
      </c>
      <c r="F395" s="152" t="s">
        <v>1491</v>
      </c>
      <c r="H395" s="153">
        <v>9.2629999999999999</v>
      </c>
      <c r="I395" s="154"/>
      <c r="L395" s="149"/>
      <c r="M395" s="155"/>
      <c r="T395" s="156"/>
      <c r="AT395" s="151" t="s">
        <v>186</v>
      </c>
      <c r="AU395" s="151" t="s">
        <v>85</v>
      </c>
      <c r="AV395" s="12" t="s">
        <v>85</v>
      </c>
      <c r="AW395" s="12" t="s">
        <v>32</v>
      </c>
      <c r="AX395" s="12" t="s">
        <v>76</v>
      </c>
      <c r="AY395" s="151" t="s">
        <v>178</v>
      </c>
    </row>
    <row r="396" spans="2:65" s="12" customFormat="1" ht="11.25">
      <c r="B396" s="149"/>
      <c r="D396" s="150" t="s">
        <v>186</v>
      </c>
      <c r="E396" s="151" t="s">
        <v>1</v>
      </c>
      <c r="F396" s="152" t="s">
        <v>1431</v>
      </c>
      <c r="H396" s="153">
        <v>3.278</v>
      </c>
      <c r="I396" s="154"/>
      <c r="L396" s="149"/>
      <c r="M396" s="155"/>
      <c r="T396" s="156"/>
      <c r="AT396" s="151" t="s">
        <v>186</v>
      </c>
      <c r="AU396" s="151" t="s">
        <v>85</v>
      </c>
      <c r="AV396" s="12" t="s">
        <v>85</v>
      </c>
      <c r="AW396" s="12" t="s">
        <v>32</v>
      </c>
      <c r="AX396" s="12" t="s">
        <v>76</v>
      </c>
      <c r="AY396" s="151" t="s">
        <v>178</v>
      </c>
    </row>
    <row r="397" spans="2:65" s="12" customFormat="1" ht="11.25">
      <c r="B397" s="149"/>
      <c r="D397" s="150" t="s">
        <v>186</v>
      </c>
      <c r="E397" s="151" t="s">
        <v>1</v>
      </c>
      <c r="F397" s="152" t="s">
        <v>1492</v>
      </c>
      <c r="H397" s="153">
        <v>8.5359999999999996</v>
      </c>
      <c r="I397" s="154"/>
      <c r="L397" s="149"/>
      <c r="M397" s="155"/>
      <c r="T397" s="156"/>
      <c r="AT397" s="151" t="s">
        <v>186</v>
      </c>
      <c r="AU397" s="151" t="s">
        <v>85</v>
      </c>
      <c r="AV397" s="12" t="s">
        <v>85</v>
      </c>
      <c r="AW397" s="12" t="s">
        <v>32</v>
      </c>
      <c r="AX397" s="12" t="s">
        <v>76</v>
      </c>
      <c r="AY397" s="151" t="s">
        <v>178</v>
      </c>
    </row>
    <row r="398" spans="2:65" s="12" customFormat="1" ht="11.25">
      <c r="B398" s="149"/>
      <c r="D398" s="150" t="s">
        <v>186</v>
      </c>
      <c r="E398" s="151" t="s">
        <v>1</v>
      </c>
      <c r="F398" s="152" t="s">
        <v>1493</v>
      </c>
      <c r="H398" s="153">
        <v>8.6470000000000002</v>
      </c>
      <c r="I398" s="154"/>
      <c r="L398" s="149"/>
      <c r="M398" s="155"/>
      <c r="T398" s="156"/>
      <c r="AT398" s="151" t="s">
        <v>186</v>
      </c>
      <c r="AU398" s="151" t="s">
        <v>85</v>
      </c>
      <c r="AV398" s="12" t="s">
        <v>85</v>
      </c>
      <c r="AW398" s="12" t="s">
        <v>32</v>
      </c>
      <c r="AX398" s="12" t="s">
        <v>76</v>
      </c>
      <c r="AY398" s="151" t="s">
        <v>178</v>
      </c>
    </row>
    <row r="399" spans="2:65" s="14" customFormat="1" ht="11.25">
      <c r="B399" s="164"/>
      <c r="D399" s="150" t="s">
        <v>186</v>
      </c>
      <c r="E399" s="165" t="s">
        <v>1</v>
      </c>
      <c r="F399" s="166" t="s">
        <v>217</v>
      </c>
      <c r="H399" s="167">
        <v>29.724</v>
      </c>
      <c r="I399" s="168"/>
      <c r="L399" s="164"/>
      <c r="M399" s="169"/>
      <c r="T399" s="170"/>
      <c r="AT399" s="165" t="s">
        <v>186</v>
      </c>
      <c r="AU399" s="165" t="s">
        <v>85</v>
      </c>
      <c r="AV399" s="14" t="s">
        <v>184</v>
      </c>
      <c r="AW399" s="14" t="s">
        <v>32</v>
      </c>
      <c r="AX399" s="14" t="s">
        <v>83</v>
      </c>
      <c r="AY399" s="165" t="s">
        <v>178</v>
      </c>
    </row>
    <row r="400" spans="2:65" s="1" customFormat="1" ht="24.2" customHeight="1">
      <c r="B400" s="32"/>
      <c r="C400" s="136" t="s">
        <v>427</v>
      </c>
      <c r="D400" s="136" t="s">
        <v>180</v>
      </c>
      <c r="E400" s="137" t="s">
        <v>1494</v>
      </c>
      <c r="F400" s="138" t="s">
        <v>1495</v>
      </c>
      <c r="G400" s="139" t="s">
        <v>204</v>
      </c>
      <c r="H400" s="140">
        <v>38.417000000000002</v>
      </c>
      <c r="I400" s="141"/>
      <c r="J400" s="142">
        <f>ROUND(I400*H400,2)</f>
        <v>0</v>
      </c>
      <c r="K400" s="138" t="s">
        <v>846</v>
      </c>
      <c r="L400" s="32"/>
      <c r="M400" s="143" t="s">
        <v>1</v>
      </c>
      <c r="N400" s="144" t="s">
        <v>41</v>
      </c>
      <c r="P400" s="145">
        <f>O400*H400</f>
        <v>0</v>
      </c>
      <c r="Q400" s="145">
        <v>0.25622</v>
      </c>
      <c r="R400" s="145">
        <f>Q400*H400</f>
        <v>9.8432037399999999</v>
      </c>
      <c r="S400" s="145">
        <v>0</v>
      </c>
      <c r="T400" s="146">
        <f>S400*H400</f>
        <v>0</v>
      </c>
      <c r="AR400" s="147" t="s">
        <v>184</v>
      </c>
      <c r="AT400" s="147" t="s">
        <v>180</v>
      </c>
      <c r="AU400" s="147" t="s">
        <v>85</v>
      </c>
      <c r="AY400" s="17" t="s">
        <v>178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83</v>
      </c>
      <c r="BK400" s="148">
        <f>ROUND(I400*H400,2)</f>
        <v>0</v>
      </c>
      <c r="BL400" s="17" t="s">
        <v>184</v>
      </c>
      <c r="BM400" s="147" t="s">
        <v>1496</v>
      </c>
    </row>
    <row r="401" spans="2:65" s="12" customFormat="1" ht="11.25">
      <c r="B401" s="149"/>
      <c r="D401" s="150" t="s">
        <v>186</v>
      </c>
      <c r="E401" s="151" t="s">
        <v>1</v>
      </c>
      <c r="F401" s="152" t="s">
        <v>1497</v>
      </c>
      <c r="H401" s="153">
        <v>47.338999999999999</v>
      </c>
      <c r="I401" s="154"/>
      <c r="L401" s="149"/>
      <c r="M401" s="155"/>
      <c r="T401" s="156"/>
      <c r="AT401" s="151" t="s">
        <v>186</v>
      </c>
      <c r="AU401" s="151" t="s">
        <v>85</v>
      </c>
      <c r="AV401" s="12" t="s">
        <v>85</v>
      </c>
      <c r="AW401" s="12" t="s">
        <v>32</v>
      </c>
      <c r="AX401" s="12" t="s">
        <v>76</v>
      </c>
      <c r="AY401" s="151" t="s">
        <v>178</v>
      </c>
    </row>
    <row r="402" spans="2:65" s="12" customFormat="1" ht="11.25">
      <c r="B402" s="149"/>
      <c r="D402" s="150" t="s">
        <v>186</v>
      </c>
      <c r="E402" s="151" t="s">
        <v>1</v>
      </c>
      <c r="F402" s="152" t="s">
        <v>249</v>
      </c>
      <c r="H402" s="153">
        <v>-8.9220000000000006</v>
      </c>
      <c r="I402" s="154"/>
      <c r="L402" s="149"/>
      <c r="M402" s="155"/>
      <c r="T402" s="156"/>
      <c r="AT402" s="151" t="s">
        <v>186</v>
      </c>
      <c r="AU402" s="151" t="s">
        <v>85</v>
      </c>
      <c r="AV402" s="12" t="s">
        <v>85</v>
      </c>
      <c r="AW402" s="12" t="s">
        <v>32</v>
      </c>
      <c r="AX402" s="12" t="s">
        <v>76</v>
      </c>
      <c r="AY402" s="151" t="s">
        <v>178</v>
      </c>
    </row>
    <row r="403" spans="2:65" s="14" customFormat="1" ht="11.25">
      <c r="B403" s="164"/>
      <c r="D403" s="150" t="s">
        <v>186</v>
      </c>
      <c r="E403" s="165" t="s">
        <v>1</v>
      </c>
      <c r="F403" s="166" t="s">
        <v>217</v>
      </c>
      <c r="H403" s="167">
        <v>38.417000000000002</v>
      </c>
      <c r="I403" s="168"/>
      <c r="L403" s="164"/>
      <c r="M403" s="169"/>
      <c r="T403" s="170"/>
      <c r="AT403" s="165" t="s">
        <v>186</v>
      </c>
      <c r="AU403" s="165" t="s">
        <v>85</v>
      </c>
      <c r="AV403" s="14" t="s">
        <v>184</v>
      </c>
      <c r="AW403" s="14" t="s">
        <v>32</v>
      </c>
      <c r="AX403" s="14" t="s">
        <v>83</v>
      </c>
      <c r="AY403" s="165" t="s">
        <v>178</v>
      </c>
    </row>
    <row r="404" spans="2:65" s="1" customFormat="1" ht="21.75" customHeight="1">
      <c r="B404" s="32"/>
      <c r="C404" s="136" t="s">
        <v>431</v>
      </c>
      <c r="D404" s="136" t="s">
        <v>180</v>
      </c>
      <c r="E404" s="137" t="s">
        <v>1498</v>
      </c>
      <c r="F404" s="138" t="s">
        <v>1499</v>
      </c>
      <c r="G404" s="139" t="s">
        <v>420</v>
      </c>
      <c r="H404" s="140">
        <v>12</v>
      </c>
      <c r="I404" s="141"/>
      <c r="J404" s="142">
        <f>ROUND(I404*H404,2)</f>
        <v>0</v>
      </c>
      <c r="K404" s="138" t="s">
        <v>194</v>
      </c>
      <c r="L404" s="32"/>
      <c r="M404" s="143" t="s">
        <v>1</v>
      </c>
      <c r="N404" s="144" t="s">
        <v>41</v>
      </c>
      <c r="P404" s="145">
        <f>O404*H404</f>
        <v>0</v>
      </c>
      <c r="Q404" s="145">
        <v>1.7940000000000001E-2</v>
      </c>
      <c r="R404" s="145">
        <f>Q404*H404</f>
        <v>0.21528000000000003</v>
      </c>
      <c r="S404" s="145">
        <v>0</v>
      </c>
      <c r="T404" s="146">
        <f>S404*H404</f>
        <v>0</v>
      </c>
      <c r="AR404" s="147" t="s">
        <v>184</v>
      </c>
      <c r="AT404" s="147" t="s">
        <v>180</v>
      </c>
      <c r="AU404" s="147" t="s">
        <v>85</v>
      </c>
      <c r="AY404" s="17" t="s">
        <v>178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7" t="s">
        <v>83</v>
      </c>
      <c r="BK404" s="148">
        <f>ROUND(I404*H404,2)</f>
        <v>0</v>
      </c>
      <c r="BL404" s="17" t="s">
        <v>184</v>
      </c>
      <c r="BM404" s="147" t="s">
        <v>1500</v>
      </c>
    </row>
    <row r="405" spans="2:65" s="12" customFormat="1" ht="11.25">
      <c r="B405" s="149"/>
      <c r="D405" s="150" t="s">
        <v>186</v>
      </c>
      <c r="E405" s="151" t="s">
        <v>1</v>
      </c>
      <c r="F405" s="152" t="s">
        <v>1501</v>
      </c>
      <c r="H405" s="153">
        <v>12</v>
      </c>
      <c r="I405" s="154"/>
      <c r="L405" s="149"/>
      <c r="M405" s="155"/>
      <c r="T405" s="156"/>
      <c r="AT405" s="151" t="s">
        <v>186</v>
      </c>
      <c r="AU405" s="151" t="s">
        <v>85</v>
      </c>
      <c r="AV405" s="12" t="s">
        <v>85</v>
      </c>
      <c r="AW405" s="12" t="s">
        <v>32</v>
      </c>
      <c r="AX405" s="12" t="s">
        <v>83</v>
      </c>
      <c r="AY405" s="151" t="s">
        <v>178</v>
      </c>
    </row>
    <row r="406" spans="2:65" s="1" customFormat="1" ht="21.75" customHeight="1">
      <c r="B406" s="32"/>
      <c r="C406" s="136" t="s">
        <v>435</v>
      </c>
      <c r="D406" s="136" t="s">
        <v>180</v>
      </c>
      <c r="E406" s="137" t="s">
        <v>1502</v>
      </c>
      <c r="F406" s="138" t="s">
        <v>1503</v>
      </c>
      <c r="G406" s="139" t="s">
        <v>420</v>
      </c>
      <c r="H406" s="140">
        <v>7</v>
      </c>
      <c r="I406" s="141"/>
      <c r="J406" s="142">
        <f>ROUND(I406*H406,2)</f>
        <v>0</v>
      </c>
      <c r="K406" s="138" t="s">
        <v>194</v>
      </c>
      <c r="L406" s="32"/>
      <c r="M406" s="143" t="s">
        <v>1</v>
      </c>
      <c r="N406" s="144" t="s">
        <v>41</v>
      </c>
      <c r="P406" s="145">
        <f>O406*H406</f>
        <v>0</v>
      </c>
      <c r="Q406" s="145">
        <v>2.2780000000000002E-2</v>
      </c>
      <c r="R406" s="145">
        <f>Q406*H406</f>
        <v>0.15946000000000002</v>
      </c>
      <c r="S406" s="145">
        <v>0</v>
      </c>
      <c r="T406" s="146">
        <f>S406*H406</f>
        <v>0</v>
      </c>
      <c r="AR406" s="147" t="s">
        <v>184</v>
      </c>
      <c r="AT406" s="147" t="s">
        <v>180</v>
      </c>
      <c r="AU406" s="147" t="s">
        <v>85</v>
      </c>
      <c r="AY406" s="17" t="s">
        <v>178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7" t="s">
        <v>83</v>
      </c>
      <c r="BK406" s="148">
        <f>ROUND(I406*H406,2)</f>
        <v>0</v>
      </c>
      <c r="BL406" s="17" t="s">
        <v>184</v>
      </c>
      <c r="BM406" s="147" t="s">
        <v>1504</v>
      </c>
    </row>
    <row r="407" spans="2:65" s="12" customFormat="1" ht="11.25">
      <c r="B407" s="149"/>
      <c r="D407" s="150" t="s">
        <v>186</v>
      </c>
      <c r="E407" s="151" t="s">
        <v>1</v>
      </c>
      <c r="F407" s="152" t="s">
        <v>1505</v>
      </c>
      <c r="H407" s="153">
        <v>7</v>
      </c>
      <c r="I407" s="154"/>
      <c r="L407" s="149"/>
      <c r="M407" s="155"/>
      <c r="T407" s="156"/>
      <c r="AT407" s="151" t="s">
        <v>186</v>
      </c>
      <c r="AU407" s="151" t="s">
        <v>85</v>
      </c>
      <c r="AV407" s="12" t="s">
        <v>85</v>
      </c>
      <c r="AW407" s="12" t="s">
        <v>32</v>
      </c>
      <c r="AX407" s="12" t="s">
        <v>83</v>
      </c>
      <c r="AY407" s="151" t="s">
        <v>178</v>
      </c>
    </row>
    <row r="408" spans="2:65" s="1" customFormat="1" ht="21.75" customHeight="1">
      <c r="B408" s="32"/>
      <c r="C408" s="136" t="s">
        <v>439</v>
      </c>
      <c r="D408" s="136" t="s">
        <v>180</v>
      </c>
      <c r="E408" s="137" t="s">
        <v>1506</v>
      </c>
      <c r="F408" s="138" t="s">
        <v>1507</v>
      </c>
      <c r="G408" s="139" t="s">
        <v>420</v>
      </c>
      <c r="H408" s="140">
        <v>6</v>
      </c>
      <c r="I408" s="141"/>
      <c r="J408" s="142">
        <f>ROUND(I408*H408,2)</f>
        <v>0</v>
      </c>
      <c r="K408" s="138" t="s">
        <v>194</v>
      </c>
      <c r="L408" s="32"/>
      <c r="M408" s="143" t="s">
        <v>1</v>
      </c>
      <c r="N408" s="144" t="s">
        <v>41</v>
      </c>
      <c r="P408" s="145">
        <f>O408*H408</f>
        <v>0</v>
      </c>
      <c r="Q408" s="145">
        <v>2.6929999999999999E-2</v>
      </c>
      <c r="R408" s="145">
        <f>Q408*H408</f>
        <v>0.16158</v>
      </c>
      <c r="S408" s="145">
        <v>0</v>
      </c>
      <c r="T408" s="146">
        <f>S408*H408</f>
        <v>0</v>
      </c>
      <c r="AR408" s="147" t="s">
        <v>184</v>
      </c>
      <c r="AT408" s="147" t="s">
        <v>180</v>
      </c>
      <c r="AU408" s="147" t="s">
        <v>85</v>
      </c>
      <c r="AY408" s="17" t="s">
        <v>178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83</v>
      </c>
      <c r="BK408" s="148">
        <f>ROUND(I408*H408,2)</f>
        <v>0</v>
      </c>
      <c r="BL408" s="17" t="s">
        <v>184</v>
      </c>
      <c r="BM408" s="147" t="s">
        <v>1508</v>
      </c>
    </row>
    <row r="409" spans="2:65" s="12" customFormat="1" ht="11.25">
      <c r="B409" s="149"/>
      <c r="D409" s="150" t="s">
        <v>186</v>
      </c>
      <c r="E409" s="151" t="s">
        <v>1</v>
      </c>
      <c r="F409" s="152" t="s">
        <v>1509</v>
      </c>
      <c r="H409" s="153">
        <v>6</v>
      </c>
      <c r="I409" s="154"/>
      <c r="L409" s="149"/>
      <c r="M409" s="155"/>
      <c r="T409" s="156"/>
      <c r="AT409" s="151" t="s">
        <v>186</v>
      </c>
      <c r="AU409" s="151" t="s">
        <v>85</v>
      </c>
      <c r="AV409" s="12" t="s">
        <v>85</v>
      </c>
      <c r="AW409" s="12" t="s">
        <v>32</v>
      </c>
      <c r="AX409" s="12" t="s">
        <v>83</v>
      </c>
      <c r="AY409" s="151" t="s">
        <v>178</v>
      </c>
    </row>
    <row r="410" spans="2:65" s="1" customFormat="1" ht="21.75" customHeight="1">
      <c r="B410" s="32"/>
      <c r="C410" s="136" t="s">
        <v>444</v>
      </c>
      <c r="D410" s="136" t="s">
        <v>180</v>
      </c>
      <c r="E410" s="137" t="s">
        <v>1510</v>
      </c>
      <c r="F410" s="138" t="s">
        <v>1511</v>
      </c>
      <c r="G410" s="139" t="s">
        <v>420</v>
      </c>
      <c r="H410" s="140">
        <v>6</v>
      </c>
      <c r="I410" s="141"/>
      <c r="J410" s="142">
        <f>ROUND(I410*H410,2)</f>
        <v>0</v>
      </c>
      <c r="K410" s="138" t="s">
        <v>194</v>
      </c>
      <c r="L410" s="32"/>
      <c r="M410" s="143" t="s">
        <v>1</v>
      </c>
      <c r="N410" s="144" t="s">
        <v>41</v>
      </c>
      <c r="P410" s="145">
        <f>O410*H410</f>
        <v>0</v>
      </c>
      <c r="Q410" s="145">
        <v>6.3549999999999995E-2</v>
      </c>
      <c r="R410" s="145">
        <f>Q410*H410</f>
        <v>0.38129999999999997</v>
      </c>
      <c r="S410" s="145">
        <v>0</v>
      </c>
      <c r="T410" s="146">
        <f>S410*H410</f>
        <v>0</v>
      </c>
      <c r="AR410" s="147" t="s">
        <v>184</v>
      </c>
      <c r="AT410" s="147" t="s">
        <v>180</v>
      </c>
      <c r="AU410" s="147" t="s">
        <v>85</v>
      </c>
      <c r="AY410" s="17" t="s">
        <v>178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83</v>
      </c>
      <c r="BK410" s="148">
        <f>ROUND(I410*H410,2)</f>
        <v>0</v>
      </c>
      <c r="BL410" s="17" t="s">
        <v>184</v>
      </c>
      <c r="BM410" s="147" t="s">
        <v>1512</v>
      </c>
    </row>
    <row r="411" spans="2:65" s="12" customFormat="1" ht="11.25">
      <c r="B411" s="149"/>
      <c r="D411" s="150" t="s">
        <v>186</v>
      </c>
      <c r="E411" s="151" t="s">
        <v>1</v>
      </c>
      <c r="F411" s="152" t="s">
        <v>1513</v>
      </c>
      <c r="H411" s="153">
        <v>6</v>
      </c>
      <c r="I411" s="154"/>
      <c r="L411" s="149"/>
      <c r="M411" s="155"/>
      <c r="T411" s="156"/>
      <c r="AT411" s="151" t="s">
        <v>186</v>
      </c>
      <c r="AU411" s="151" t="s">
        <v>85</v>
      </c>
      <c r="AV411" s="12" t="s">
        <v>85</v>
      </c>
      <c r="AW411" s="12" t="s">
        <v>32</v>
      </c>
      <c r="AX411" s="12" t="s">
        <v>83</v>
      </c>
      <c r="AY411" s="151" t="s">
        <v>178</v>
      </c>
    </row>
    <row r="412" spans="2:65" s="1" customFormat="1" ht="21.75" customHeight="1">
      <c r="B412" s="32"/>
      <c r="C412" s="136" t="s">
        <v>450</v>
      </c>
      <c r="D412" s="136" t="s">
        <v>180</v>
      </c>
      <c r="E412" s="137" t="s">
        <v>1514</v>
      </c>
      <c r="F412" s="138" t="s">
        <v>1515</v>
      </c>
      <c r="G412" s="139" t="s">
        <v>420</v>
      </c>
      <c r="H412" s="140">
        <v>3</v>
      </c>
      <c r="I412" s="141"/>
      <c r="J412" s="142">
        <f>ROUND(I412*H412,2)</f>
        <v>0</v>
      </c>
      <c r="K412" s="138" t="s">
        <v>194</v>
      </c>
      <c r="L412" s="32"/>
      <c r="M412" s="143" t="s">
        <v>1</v>
      </c>
      <c r="N412" s="144" t="s">
        <v>41</v>
      </c>
      <c r="P412" s="145">
        <f>O412*H412</f>
        <v>0</v>
      </c>
      <c r="Q412" s="145">
        <v>8.1850000000000006E-2</v>
      </c>
      <c r="R412" s="145">
        <f>Q412*H412</f>
        <v>0.24555000000000002</v>
      </c>
      <c r="S412" s="145">
        <v>0</v>
      </c>
      <c r="T412" s="146">
        <f>S412*H412</f>
        <v>0</v>
      </c>
      <c r="AR412" s="147" t="s">
        <v>184</v>
      </c>
      <c r="AT412" s="147" t="s">
        <v>180</v>
      </c>
      <c r="AU412" s="147" t="s">
        <v>85</v>
      </c>
      <c r="AY412" s="17" t="s">
        <v>178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83</v>
      </c>
      <c r="BK412" s="148">
        <f>ROUND(I412*H412,2)</f>
        <v>0</v>
      </c>
      <c r="BL412" s="17" t="s">
        <v>184</v>
      </c>
      <c r="BM412" s="147" t="s">
        <v>1516</v>
      </c>
    </row>
    <row r="413" spans="2:65" s="12" customFormat="1" ht="11.25">
      <c r="B413" s="149"/>
      <c r="D413" s="150" t="s">
        <v>186</v>
      </c>
      <c r="E413" s="151" t="s">
        <v>1</v>
      </c>
      <c r="F413" s="152" t="s">
        <v>1517</v>
      </c>
      <c r="H413" s="153">
        <v>3</v>
      </c>
      <c r="I413" s="154"/>
      <c r="L413" s="149"/>
      <c r="M413" s="155"/>
      <c r="T413" s="156"/>
      <c r="AT413" s="151" t="s">
        <v>186</v>
      </c>
      <c r="AU413" s="151" t="s">
        <v>85</v>
      </c>
      <c r="AV413" s="12" t="s">
        <v>85</v>
      </c>
      <c r="AW413" s="12" t="s">
        <v>32</v>
      </c>
      <c r="AX413" s="12" t="s">
        <v>83</v>
      </c>
      <c r="AY413" s="151" t="s">
        <v>178</v>
      </c>
    </row>
    <row r="414" spans="2:65" s="1" customFormat="1" ht="16.5" customHeight="1">
      <c r="B414" s="32"/>
      <c r="C414" s="136" t="s">
        <v>455</v>
      </c>
      <c r="D414" s="136" t="s">
        <v>180</v>
      </c>
      <c r="E414" s="137" t="s">
        <v>1518</v>
      </c>
      <c r="F414" s="138" t="s">
        <v>1519</v>
      </c>
      <c r="G414" s="139" t="s">
        <v>183</v>
      </c>
      <c r="H414" s="140">
        <v>2.3820000000000001</v>
      </c>
      <c r="I414" s="141"/>
      <c r="J414" s="142">
        <f>ROUND(I414*H414,2)</f>
        <v>0</v>
      </c>
      <c r="K414" s="138" t="s">
        <v>194</v>
      </c>
      <c r="L414" s="32"/>
      <c r="M414" s="143" t="s">
        <v>1</v>
      </c>
      <c r="N414" s="144" t="s">
        <v>41</v>
      </c>
      <c r="P414" s="145">
        <f>O414*H414</f>
        <v>0</v>
      </c>
      <c r="Q414" s="145">
        <v>1.94302</v>
      </c>
      <c r="R414" s="145">
        <f>Q414*H414</f>
        <v>4.6282736399999997</v>
      </c>
      <c r="S414" s="145">
        <v>0</v>
      </c>
      <c r="T414" s="146">
        <f>S414*H414</f>
        <v>0</v>
      </c>
      <c r="AR414" s="147" t="s">
        <v>184</v>
      </c>
      <c r="AT414" s="147" t="s">
        <v>180</v>
      </c>
      <c r="AU414" s="147" t="s">
        <v>85</v>
      </c>
      <c r="AY414" s="17" t="s">
        <v>178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83</v>
      </c>
      <c r="BK414" s="148">
        <f>ROUND(I414*H414,2)</f>
        <v>0</v>
      </c>
      <c r="BL414" s="17" t="s">
        <v>184</v>
      </c>
      <c r="BM414" s="147" t="s">
        <v>1520</v>
      </c>
    </row>
    <row r="415" spans="2:65" s="12" customFormat="1" ht="11.25">
      <c r="B415" s="149"/>
      <c r="D415" s="150" t="s">
        <v>186</v>
      </c>
      <c r="E415" s="151" t="s">
        <v>1</v>
      </c>
      <c r="F415" s="152" t="s">
        <v>1521</v>
      </c>
      <c r="H415" s="153">
        <v>9.0999999999999998E-2</v>
      </c>
      <c r="I415" s="154"/>
      <c r="L415" s="149"/>
      <c r="M415" s="155"/>
      <c r="T415" s="156"/>
      <c r="AT415" s="151" t="s">
        <v>186</v>
      </c>
      <c r="AU415" s="151" t="s">
        <v>85</v>
      </c>
      <c r="AV415" s="12" t="s">
        <v>85</v>
      </c>
      <c r="AW415" s="12" t="s">
        <v>32</v>
      </c>
      <c r="AX415" s="12" t="s">
        <v>76</v>
      </c>
      <c r="AY415" s="151" t="s">
        <v>178</v>
      </c>
    </row>
    <row r="416" spans="2:65" s="12" customFormat="1" ht="11.25">
      <c r="B416" s="149"/>
      <c r="D416" s="150" t="s">
        <v>186</v>
      </c>
      <c r="E416" s="151" t="s">
        <v>1</v>
      </c>
      <c r="F416" s="152" t="s">
        <v>1522</v>
      </c>
      <c r="H416" s="153">
        <v>0.23899999999999999</v>
      </c>
      <c r="I416" s="154"/>
      <c r="L416" s="149"/>
      <c r="M416" s="155"/>
      <c r="T416" s="156"/>
      <c r="AT416" s="151" t="s">
        <v>186</v>
      </c>
      <c r="AU416" s="151" t="s">
        <v>85</v>
      </c>
      <c r="AV416" s="12" t="s">
        <v>85</v>
      </c>
      <c r="AW416" s="12" t="s">
        <v>32</v>
      </c>
      <c r="AX416" s="12" t="s">
        <v>76</v>
      </c>
      <c r="AY416" s="151" t="s">
        <v>178</v>
      </c>
    </row>
    <row r="417" spans="2:65" s="12" customFormat="1" ht="11.25">
      <c r="B417" s="149"/>
      <c r="D417" s="150" t="s">
        <v>186</v>
      </c>
      <c r="E417" s="151" t="s">
        <v>1</v>
      </c>
      <c r="F417" s="152" t="s">
        <v>1523</v>
      </c>
      <c r="H417" s="153">
        <v>0.38500000000000001</v>
      </c>
      <c r="I417" s="154"/>
      <c r="L417" s="149"/>
      <c r="M417" s="155"/>
      <c r="T417" s="156"/>
      <c r="AT417" s="151" t="s">
        <v>186</v>
      </c>
      <c r="AU417" s="151" t="s">
        <v>85</v>
      </c>
      <c r="AV417" s="12" t="s">
        <v>85</v>
      </c>
      <c r="AW417" s="12" t="s">
        <v>32</v>
      </c>
      <c r="AX417" s="12" t="s">
        <v>76</v>
      </c>
      <c r="AY417" s="151" t="s">
        <v>178</v>
      </c>
    </row>
    <row r="418" spans="2:65" s="12" customFormat="1" ht="11.25">
      <c r="B418" s="149"/>
      <c r="D418" s="150" t="s">
        <v>186</v>
      </c>
      <c r="E418" s="151" t="s">
        <v>1</v>
      </c>
      <c r="F418" s="152" t="s">
        <v>1524</v>
      </c>
      <c r="H418" s="153">
        <v>0.18</v>
      </c>
      <c r="I418" s="154"/>
      <c r="L418" s="149"/>
      <c r="M418" s="155"/>
      <c r="T418" s="156"/>
      <c r="AT418" s="151" t="s">
        <v>186</v>
      </c>
      <c r="AU418" s="151" t="s">
        <v>85</v>
      </c>
      <c r="AV418" s="12" t="s">
        <v>85</v>
      </c>
      <c r="AW418" s="12" t="s">
        <v>32</v>
      </c>
      <c r="AX418" s="12" t="s">
        <v>76</v>
      </c>
      <c r="AY418" s="151" t="s">
        <v>178</v>
      </c>
    </row>
    <row r="419" spans="2:65" s="12" customFormat="1" ht="11.25">
      <c r="B419" s="149"/>
      <c r="D419" s="150" t="s">
        <v>186</v>
      </c>
      <c r="E419" s="151" t="s">
        <v>1</v>
      </c>
      <c r="F419" s="152" t="s">
        <v>1525</v>
      </c>
      <c r="H419" s="153">
        <v>8.3000000000000004E-2</v>
      </c>
      <c r="I419" s="154"/>
      <c r="L419" s="149"/>
      <c r="M419" s="155"/>
      <c r="T419" s="156"/>
      <c r="AT419" s="151" t="s">
        <v>186</v>
      </c>
      <c r="AU419" s="151" t="s">
        <v>85</v>
      </c>
      <c r="AV419" s="12" t="s">
        <v>85</v>
      </c>
      <c r="AW419" s="12" t="s">
        <v>32</v>
      </c>
      <c r="AX419" s="12" t="s">
        <v>76</v>
      </c>
      <c r="AY419" s="151" t="s">
        <v>178</v>
      </c>
    </row>
    <row r="420" spans="2:65" s="12" customFormat="1" ht="11.25">
      <c r="B420" s="149"/>
      <c r="D420" s="150" t="s">
        <v>186</v>
      </c>
      <c r="E420" s="151" t="s">
        <v>1</v>
      </c>
      <c r="F420" s="152" t="s">
        <v>1526</v>
      </c>
      <c r="H420" s="153">
        <v>0.124</v>
      </c>
      <c r="I420" s="154"/>
      <c r="L420" s="149"/>
      <c r="M420" s="155"/>
      <c r="T420" s="156"/>
      <c r="AT420" s="151" t="s">
        <v>186</v>
      </c>
      <c r="AU420" s="151" t="s">
        <v>85</v>
      </c>
      <c r="AV420" s="12" t="s">
        <v>85</v>
      </c>
      <c r="AW420" s="12" t="s">
        <v>32</v>
      </c>
      <c r="AX420" s="12" t="s">
        <v>76</v>
      </c>
      <c r="AY420" s="151" t="s">
        <v>178</v>
      </c>
    </row>
    <row r="421" spans="2:65" s="12" customFormat="1" ht="11.25">
      <c r="B421" s="149"/>
      <c r="D421" s="150" t="s">
        <v>186</v>
      </c>
      <c r="E421" s="151" t="s">
        <v>1</v>
      </c>
      <c r="F421" s="152" t="s">
        <v>1527</v>
      </c>
      <c r="H421" s="153">
        <v>0.16500000000000001</v>
      </c>
      <c r="I421" s="154"/>
      <c r="L421" s="149"/>
      <c r="M421" s="155"/>
      <c r="T421" s="156"/>
      <c r="AT421" s="151" t="s">
        <v>186</v>
      </c>
      <c r="AU421" s="151" t="s">
        <v>85</v>
      </c>
      <c r="AV421" s="12" t="s">
        <v>85</v>
      </c>
      <c r="AW421" s="12" t="s">
        <v>32</v>
      </c>
      <c r="AX421" s="12" t="s">
        <v>76</v>
      </c>
      <c r="AY421" s="151" t="s">
        <v>178</v>
      </c>
    </row>
    <row r="422" spans="2:65" s="12" customFormat="1" ht="11.25">
      <c r="B422" s="149"/>
      <c r="D422" s="150" t="s">
        <v>186</v>
      </c>
      <c r="E422" s="151" t="s">
        <v>1</v>
      </c>
      <c r="F422" s="152" t="s">
        <v>1528</v>
      </c>
      <c r="H422" s="153">
        <v>0.51700000000000002</v>
      </c>
      <c r="I422" s="154"/>
      <c r="L422" s="149"/>
      <c r="M422" s="155"/>
      <c r="T422" s="156"/>
      <c r="AT422" s="151" t="s">
        <v>186</v>
      </c>
      <c r="AU422" s="151" t="s">
        <v>85</v>
      </c>
      <c r="AV422" s="12" t="s">
        <v>85</v>
      </c>
      <c r="AW422" s="12" t="s">
        <v>32</v>
      </c>
      <c r="AX422" s="12" t="s">
        <v>76</v>
      </c>
      <c r="AY422" s="151" t="s">
        <v>178</v>
      </c>
    </row>
    <row r="423" spans="2:65" s="12" customFormat="1" ht="11.25">
      <c r="B423" s="149"/>
      <c r="D423" s="150" t="s">
        <v>186</v>
      </c>
      <c r="E423" s="151" t="s">
        <v>1</v>
      </c>
      <c r="F423" s="152" t="s">
        <v>1529</v>
      </c>
      <c r="H423" s="153">
        <v>0.59799999999999998</v>
      </c>
      <c r="I423" s="154"/>
      <c r="L423" s="149"/>
      <c r="M423" s="155"/>
      <c r="T423" s="156"/>
      <c r="AT423" s="151" t="s">
        <v>186</v>
      </c>
      <c r="AU423" s="151" t="s">
        <v>85</v>
      </c>
      <c r="AV423" s="12" t="s">
        <v>85</v>
      </c>
      <c r="AW423" s="12" t="s">
        <v>32</v>
      </c>
      <c r="AX423" s="12" t="s">
        <v>76</v>
      </c>
      <c r="AY423" s="151" t="s">
        <v>178</v>
      </c>
    </row>
    <row r="424" spans="2:65" s="14" customFormat="1" ht="11.25">
      <c r="B424" s="164"/>
      <c r="D424" s="150" t="s">
        <v>186</v>
      </c>
      <c r="E424" s="165" t="s">
        <v>1</v>
      </c>
      <c r="F424" s="166" t="s">
        <v>217</v>
      </c>
      <c r="H424" s="167">
        <v>2.3820000000000001</v>
      </c>
      <c r="I424" s="168"/>
      <c r="L424" s="164"/>
      <c r="M424" s="169"/>
      <c r="T424" s="170"/>
      <c r="AT424" s="165" t="s">
        <v>186</v>
      </c>
      <c r="AU424" s="165" t="s">
        <v>85</v>
      </c>
      <c r="AV424" s="14" t="s">
        <v>184</v>
      </c>
      <c r="AW424" s="14" t="s">
        <v>32</v>
      </c>
      <c r="AX424" s="14" t="s">
        <v>83</v>
      </c>
      <c r="AY424" s="165" t="s">
        <v>178</v>
      </c>
    </row>
    <row r="425" spans="2:65" s="1" customFormat="1" ht="24.2" customHeight="1">
      <c r="B425" s="32"/>
      <c r="C425" s="136" t="s">
        <v>464</v>
      </c>
      <c r="D425" s="136" t="s">
        <v>180</v>
      </c>
      <c r="E425" s="137" t="s">
        <v>1530</v>
      </c>
      <c r="F425" s="138" t="s">
        <v>1531</v>
      </c>
      <c r="G425" s="139" t="s">
        <v>1532</v>
      </c>
      <c r="H425" s="140">
        <v>88</v>
      </c>
      <c r="I425" s="141"/>
      <c r="J425" s="142">
        <f>ROUND(I425*H425,2)</f>
        <v>0</v>
      </c>
      <c r="K425" s="138" t="s">
        <v>1</v>
      </c>
      <c r="L425" s="32"/>
      <c r="M425" s="143" t="s">
        <v>1</v>
      </c>
      <c r="N425" s="144" t="s">
        <v>41</v>
      </c>
      <c r="P425" s="145">
        <f>O425*H425</f>
        <v>0</v>
      </c>
      <c r="Q425" s="145">
        <v>0.15611</v>
      </c>
      <c r="R425" s="145">
        <f>Q425*H425</f>
        <v>13.737679999999999</v>
      </c>
      <c r="S425" s="145">
        <v>0</v>
      </c>
      <c r="T425" s="146">
        <f>S425*H425</f>
        <v>0</v>
      </c>
      <c r="AR425" s="147" t="s">
        <v>184</v>
      </c>
      <c r="AT425" s="147" t="s">
        <v>180</v>
      </c>
      <c r="AU425" s="147" t="s">
        <v>85</v>
      </c>
      <c r="AY425" s="17" t="s">
        <v>178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83</v>
      </c>
      <c r="BK425" s="148">
        <f>ROUND(I425*H425,2)</f>
        <v>0</v>
      </c>
      <c r="BL425" s="17" t="s">
        <v>184</v>
      </c>
      <c r="BM425" s="147" t="s">
        <v>1533</v>
      </c>
    </row>
    <row r="426" spans="2:65" s="12" customFormat="1" ht="11.25">
      <c r="B426" s="149"/>
      <c r="D426" s="150" t="s">
        <v>186</v>
      </c>
      <c r="E426" s="151" t="s">
        <v>1</v>
      </c>
      <c r="F426" s="152" t="s">
        <v>1534</v>
      </c>
      <c r="H426" s="153">
        <v>4</v>
      </c>
      <c r="I426" s="154"/>
      <c r="L426" s="149"/>
      <c r="M426" s="155"/>
      <c r="T426" s="156"/>
      <c r="AT426" s="151" t="s">
        <v>186</v>
      </c>
      <c r="AU426" s="151" t="s">
        <v>85</v>
      </c>
      <c r="AV426" s="12" t="s">
        <v>85</v>
      </c>
      <c r="AW426" s="12" t="s">
        <v>32</v>
      </c>
      <c r="AX426" s="12" t="s">
        <v>76</v>
      </c>
      <c r="AY426" s="151" t="s">
        <v>178</v>
      </c>
    </row>
    <row r="427" spans="2:65" s="12" customFormat="1" ht="11.25">
      <c r="B427" s="149"/>
      <c r="D427" s="150" t="s">
        <v>186</v>
      </c>
      <c r="E427" s="151" t="s">
        <v>1</v>
      </c>
      <c r="F427" s="152" t="s">
        <v>1535</v>
      </c>
      <c r="H427" s="153">
        <v>2</v>
      </c>
      <c r="I427" s="154"/>
      <c r="L427" s="149"/>
      <c r="M427" s="155"/>
      <c r="T427" s="156"/>
      <c r="AT427" s="151" t="s">
        <v>186</v>
      </c>
      <c r="AU427" s="151" t="s">
        <v>85</v>
      </c>
      <c r="AV427" s="12" t="s">
        <v>85</v>
      </c>
      <c r="AW427" s="12" t="s">
        <v>32</v>
      </c>
      <c r="AX427" s="12" t="s">
        <v>76</v>
      </c>
      <c r="AY427" s="151" t="s">
        <v>178</v>
      </c>
    </row>
    <row r="428" spans="2:65" s="12" customFormat="1" ht="11.25">
      <c r="B428" s="149"/>
      <c r="D428" s="150" t="s">
        <v>186</v>
      </c>
      <c r="E428" s="151" t="s">
        <v>1</v>
      </c>
      <c r="F428" s="152" t="s">
        <v>1536</v>
      </c>
      <c r="H428" s="153">
        <v>2</v>
      </c>
      <c r="I428" s="154"/>
      <c r="L428" s="149"/>
      <c r="M428" s="155"/>
      <c r="T428" s="156"/>
      <c r="AT428" s="151" t="s">
        <v>186</v>
      </c>
      <c r="AU428" s="151" t="s">
        <v>85</v>
      </c>
      <c r="AV428" s="12" t="s">
        <v>85</v>
      </c>
      <c r="AW428" s="12" t="s">
        <v>32</v>
      </c>
      <c r="AX428" s="12" t="s">
        <v>76</v>
      </c>
      <c r="AY428" s="151" t="s">
        <v>178</v>
      </c>
    </row>
    <row r="429" spans="2:65" s="12" customFormat="1" ht="11.25">
      <c r="B429" s="149"/>
      <c r="D429" s="150" t="s">
        <v>186</v>
      </c>
      <c r="E429" s="151" t="s">
        <v>1</v>
      </c>
      <c r="F429" s="152" t="s">
        <v>1537</v>
      </c>
      <c r="H429" s="153">
        <v>2</v>
      </c>
      <c r="I429" s="154"/>
      <c r="L429" s="149"/>
      <c r="M429" s="155"/>
      <c r="T429" s="156"/>
      <c r="AT429" s="151" t="s">
        <v>186</v>
      </c>
      <c r="AU429" s="151" t="s">
        <v>85</v>
      </c>
      <c r="AV429" s="12" t="s">
        <v>85</v>
      </c>
      <c r="AW429" s="12" t="s">
        <v>32</v>
      </c>
      <c r="AX429" s="12" t="s">
        <v>76</v>
      </c>
      <c r="AY429" s="151" t="s">
        <v>178</v>
      </c>
    </row>
    <row r="430" spans="2:65" s="12" customFormat="1" ht="11.25">
      <c r="B430" s="149"/>
      <c r="D430" s="150" t="s">
        <v>186</v>
      </c>
      <c r="E430" s="151" t="s">
        <v>1</v>
      </c>
      <c r="F430" s="152" t="s">
        <v>1538</v>
      </c>
      <c r="H430" s="153">
        <v>2</v>
      </c>
      <c r="I430" s="154"/>
      <c r="L430" s="149"/>
      <c r="M430" s="155"/>
      <c r="T430" s="156"/>
      <c r="AT430" s="151" t="s">
        <v>186</v>
      </c>
      <c r="AU430" s="151" t="s">
        <v>85</v>
      </c>
      <c r="AV430" s="12" t="s">
        <v>85</v>
      </c>
      <c r="AW430" s="12" t="s">
        <v>32</v>
      </c>
      <c r="AX430" s="12" t="s">
        <v>76</v>
      </c>
      <c r="AY430" s="151" t="s">
        <v>178</v>
      </c>
    </row>
    <row r="431" spans="2:65" s="12" customFormat="1" ht="11.25">
      <c r="B431" s="149"/>
      <c r="D431" s="150" t="s">
        <v>186</v>
      </c>
      <c r="E431" s="151" t="s">
        <v>1</v>
      </c>
      <c r="F431" s="152" t="s">
        <v>1539</v>
      </c>
      <c r="H431" s="153">
        <v>2</v>
      </c>
      <c r="I431" s="154"/>
      <c r="L431" s="149"/>
      <c r="M431" s="155"/>
      <c r="T431" s="156"/>
      <c r="AT431" s="151" t="s">
        <v>186</v>
      </c>
      <c r="AU431" s="151" t="s">
        <v>85</v>
      </c>
      <c r="AV431" s="12" t="s">
        <v>85</v>
      </c>
      <c r="AW431" s="12" t="s">
        <v>32</v>
      </c>
      <c r="AX431" s="12" t="s">
        <v>76</v>
      </c>
      <c r="AY431" s="151" t="s">
        <v>178</v>
      </c>
    </row>
    <row r="432" spans="2:65" s="12" customFormat="1" ht="11.25">
      <c r="B432" s="149"/>
      <c r="D432" s="150" t="s">
        <v>186</v>
      </c>
      <c r="E432" s="151" t="s">
        <v>1</v>
      </c>
      <c r="F432" s="152" t="s">
        <v>1540</v>
      </c>
      <c r="H432" s="153">
        <v>12</v>
      </c>
      <c r="I432" s="154"/>
      <c r="L432" s="149"/>
      <c r="M432" s="155"/>
      <c r="T432" s="156"/>
      <c r="AT432" s="151" t="s">
        <v>186</v>
      </c>
      <c r="AU432" s="151" t="s">
        <v>85</v>
      </c>
      <c r="AV432" s="12" t="s">
        <v>85</v>
      </c>
      <c r="AW432" s="12" t="s">
        <v>32</v>
      </c>
      <c r="AX432" s="12" t="s">
        <v>76</v>
      </c>
      <c r="AY432" s="151" t="s">
        <v>178</v>
      </c>
    </row>
    <row r="433" spans="2:65" s="12" customFormat="1" ht="11.25">
      <c r="B433" s="149"/>
      <c r="D433" s="150" t="s">
        <v>186</v>
      </c>
      <c r="E433" s="151" t="s">
        <v>1</v>
      </c>
      <c r="F433" s="152" t="s">
        <v>1541</v>
      </c>
      <c r="H433" s="153">
        <v>24</v>
      </c>
      <c r="I433" s="154"/>
      <c r="L433" s="149"/>
      <c r="M433" s="155"/>
      <c r="T433" s="156"/>
      <c r="AT433" s="151" t="s">
        <v>186</v>
      </c>
      <c r="AU433" s="151" t="s">
        <v>85</v>
      </c>
      <c r="AV433" s="12" t="s">
        <v>85</v>
      </c>
      <c r="AW433" s="12" t="s">
        <v>32</v>
      </c>
      <c r="AX433" s="12" t="s">
        <v>76</v>
      </c>
      <c r="AY433" s="151" t="s">
        <v>178</v>
      </c>
    </row>
    <row r="434" spans="2:65" s="12" customFormat="1" ht="11.25">
      <c r="B434" s="149"/>
      <c r="D434" s="150" t="s">
        <v>186</v>
      </c>
      <c r="E434" s="151" t="s">
        <v>1</v>
      </c>
      <c r="F434" s="152" t="s">
        <v>1542</v>
      </c>
      <c r="H434" s="153">
        <v>14</v>
      </c>
      <c r="I434" s="154"/>
      <c r="L434" s="149"/>
      <c r="M434" s="155"/>
      <c r="T434" s="156"/>
      <c r="AT434" s="151" t="s">
        <v>186</v>
      </c>
      <c r="AU434" s="151" t="s">
        <v>85</v>
      </c>
      <c r="AV434" s="12" t="s">
        <v>85</v>
      </c>
      <c r="AW434" s="12" t="s">
        <v>32</v>
      </c>
      <c r="AX434" s="12" t="s">
        <v>76</v>
      </c>
      <c r="AY434" s="151" t="s">
        <v>178</v>
      </c>
    </row>
    <row r="435" spans="2:65" s="12" customFormat="1" ht="11.25">
      <c r="B435" s="149"/>
      <c r="D435" s="150" t="s">
        <v>186</v>
      </c>
      <c r="E435" s="151" t="s">
        <v>1</v>
      </c>
      <c r="F435" s="152" t="s">
        <v>1543</v>
      </c>
      <c r="H435" s="153">
        <v>8</v>
      </c>
      <c r="I435" s="154"/>
      <c r="L435" s="149"/>
      <c r="M435" s="155"/>
      <c r="T435" s="156"/>
      <c r="AT435" s="151" t="s">
        <v>186</v>
      </c>
      <c r="AU435" s="151" t="s">
        <v>85</v>
      </c>
      <c r="AV435" s="12" t="s">
        <v>85</v>
      </c>
      <c r="AW435" s="12" t="s">
        <v>32</v>
      </c>
      <c r="AX435" s="12" t="s">
        <v>76</v>
      </c>
      <c r="AY435" s="151" t="s">
        <v>178</v>
      </c>
    </row>
    <row r="436" spans="2:65" s="12" customFormat="1" ht="11.25">
      <c r="B436" s="149"/>
      <c r="D436" s="150" t="s">
        <v>186</v>
      </c>
      <c r="E436" s="151" t="s">
        <v>1</v>
      </c>
      <c r="F436" s="152" t="s">
        <v>1544</v>
      </c>
      <c r="H436" s="153">
        <v>2</v>
      </c>
      <c r="I436" s="154"/>
      <c r="L436" s="149"/>
      <c r="M436" s="155"/>
      <c r="T436" s="156"/>
      <c r="AT436" s="151" t="s">
        <v>186</v>
      </c>
      <c r="AU436" s="151" t="s">
        <v>85</v>
      </c>
      <c r="AV436" s="12" t="s">
        <v>85</v>
      </c>
      <c r="AW436" s="12" t="s">
        <v>32</v>
      </c>
      <c r="AX436" s="12" t="s">
        <v>76</v>
      </c>
      <c r="AY436" s="151" t="s">
        <v>178</v>
      </c>
    </row>
    <row r="437" spans="2:65" s="12" customFormat="1" ht="11.25">
      <c r="B437" s="149"/>
      <c r="D437" s="150" t="s">
        <v>186</v>
      </c>
      <c r="E437" s="151" t="s">
        <v>1</v>
      </c>
      <c r="F437" s="152" t="s">
        <v>1545</v>
      </c>
      <c r="H437" s="153">
        <v>2</v>
      </c>
      <c r="I437" s="154"/>
      <c r="L437" s="149"/>
      <c r="M437" s="155"/>
      <c r="T437" s="156"/>
      <c r="AT437" s="151" t="s">
        <v>186</v>
      </c>
      <c r="AU437" s="151" t="s">
        <v>85</v>
      </c>
      <c r="AV437" s="12" t="s">
        <v>85</v>
      </c>
      <c r="AW437" s="12" t="s">
        <v>32</v>
      </c>
      <c r="AX437" s="12" t="s">
        <v>76</v>
      </c>
      <c r="AY437" s="151" t="s">
        <v>178</v>
      </c>
    </row>
    <row r="438" spans="2:65" s="12" customFormat="1" ht="11.25">
      <c r="B438" s="149"/>
      <c r="D438" s="150" t="s">
        <v>186</v>
      </c>
      <c r="E438" s="151" t="s">
        <v>1</v>
      </c>
      <c r="F438" s="152" t="s">
        <v>1546</v>
      </c>
      <c r="H438" s="153">
        <v>2</v>
      </c>
      <c r="I438" s="154"/>
      <c r="L438" s="149"/>
      <c r="M438" s="155"/>
      <c r="T438" s="156"/>
      <c r="AT438" s="151" t="s">
        <v>186</v>
      </c>
      <c r="AU438" s="151" t="s">
        <v>85</v>
      </c>
      <c r="AV438" s="12" t="s">
        <v>85</v>
      </c>
      <c r="AW438" s="12" t="s">
        <v>32</v>
      </c>
      <c r="AX438" s="12" t="s">
        <v>76</v>
      </c>
      <c r="AY438" s="151" t="s">
        <v>178</v>
      </c>
    </row>
    <row r="439" spans="2:65" s="12" customFormat="1" ht="11.25">
      <c r="B439" s="149"/>
      <c r="D439" s="150" t="s">
        <v>186</v>
      </c>
      <c r="E439" s="151" t="s">
        <v>1</v>
      </c>
      <c r="F439" s="152" t="s">
        <v>1547</v>
      </c>
      <c r="H439" s="153">
        <v>4</v>
      </c>
      <c r="I439" s="154"/>
      <c r="L439" s="149"/>
      <c r="M439" s="155"/>
      <c r="T439" s="156"/>
      <c r="AT439" s="151" t="s">
        <v>186</v>
      </c>
      <c r="AU439" s="151" t="s">
        <v>85</v>
      </c>
      <c r="AV439" s="12" t="s">
        <v>85</v>
      </c>
      <c r="AW439" s="12" t="s">
        <v>32</v>
      </c>
      <c r="AX439" s="12" t="s">
        <v>76</v>
      </c>
      <c r="AY439" s="151" t="s">
        <v>178</v>
      </c>
    </row>
    <row r="440" spans="2:65" s="12" customFormat="1" ht="11.25">
      <c r="B440" s="149"/>
      <c r="D440" s="150" t="s">
        <v>186</v>
      </c>
      <c r="E440" s="151" t="s">
        <v>1</v>
      </c>
      <c r="F440" s="152" t="s">
        <v>1548</v>
      </c>
      <c r="H440" s="153">
        <v>2</v>
      </c>
      <c r="I440" s="154"/>
      <c r="L440" s="149"/>
      <c r="M440" s="155"/>
      <c r="T440" s="156"/>
      <c r="AT440" s="151" t="s">
        <v>186</v>
      </c>
      <c r="AU440" s="151" t="s">
        <v>85</v>
      </c>
      <c r="AV440" s="12" t="s">
        <v>85</v>
      </c>
      <c r="AW440" s="12" t="s">
        <v>32</v>
      </c>
      <c r="AX440" s="12" t="s">
        <v>76</v>
      </c>
      <c r="AY440" s="151" t="s">
        <v>178</v>
      </c>
    </row>
    <row r="441" spans="2:65" s="12" customFormat="1" ht="11.25">
      <c r="B441" s="149"/>
      <c r="D441" s="150" t="s">
        <v>186</v>
      </c>
      <c r="E441" s="151" t="s">
        <v>1</v>
      </c>
      <c r="F441" s="152" t="s">
        <v>1549</v>
      </c>
      <c r="H441" s="153">
        <v>2</v>
      </c>
      <c r="I441" s="154"/>
      <c r="L441" s="149"/>
      <c r="M441" s="155"/>
      <c r="T441" s="156"/>
      <c r="AT441" s="151" t="s">
        <v>186</v>
      </c>
      <c r="AU441" s="151" t="s">
        <v>85</v>
      </c>
      <c r="AV441" s="12" t="s">
        <v>85</v>
      </c>
      <c r="AW441" s="12" t="s">
        <v>32</v>
      </c>
      <c r="AX441" s="12" t="s">
        <v>76</v>
      </c>
      <c r="AY441" s="151" t="s">
        <v>178</v>
      </c>
    </row>
    <row r="442" spans="2:65" s="12" customFormat="1" ht="11.25">
      <c r="B442" s="149"/>
      <c r="D442" s="150" t="s">
        <v>186</v>
      </c>
      <c r="E442" s="151" t="s">
        <v>1</v>
      </c>
      <c r="F442" s="152" t="s">
        <v>1550</v>
      </c>
      <c r="H442" s="153">
        <v>2</v>
      </c>
      <c r="I442" s="154"/>
      <c r="L442" s="149"/>
      <c r="M442" s="155"/>
      <c r="T442" s="156"/>
      <c r="AT442" s="151" t="s">
        <v>186</v>
      </c>
      <c r="AU442" s="151" t="s">
        <v>85</v>
      </c>
      <c r="AV442" s="12" t="s">
        <v>85</v>
      </c>
      <c r="AW442" s="12" t="s">
        <v>32</v>
      </c>
      <c r="AX442" s="12" t="s">
        <v>76</v>
      </c>
      <c r="AY442" s="151" t="s">
        <v>178</v>
      </c>
    </row>
    <row r="443" spans="2:65" s="14" customFormat="1" ht="11.25">
      <c r="B443" s="164"/>
      <c r="D443" s="150" t="s">
        <v>186</v>
      </c>
      <c r="E443" s="165" t="s">
        <v>1</v>
      </c>
      <c r="F443" s="166" t="s">
        <v>217</v>
      </c>
      <c r="H443" s="167">
        <v>88</v>
      </c>
      <c r="I443" s="168"/>
      <c r="L443" s="164"/>
      <c r="M443" s="169"/>
      <c r="T443" s="170"/>
      <c r="AT443" s="165" t="s">
        <v>186</v>
      </c>
      <c r="AU443" s="165" t="s">
        <v>85</v>
      </c>
      <c r="AV443" s="14" t="s">
        <v>184</v>
      </c>
      <c r="AW443" s="14" t="s">
        <v>32</v>
      </c>
      <c r="AX443" s="14" t="s">
        <v>83</v>
      </c>
      <c r="AY443" s="165" t="s">
        <v>178</v>
      </c>
    </row>
    <row r="444" spans="2:65" s="1" customFormat="1" ht="24.2" customHeight="1">
      <c r="B444" s="32"/>
      <c r="C444" s="136" t="s">
        <v>469</v>
      </c>
      <c r="D444" s="136" t="s">
        <v>180</v>
      </c>
      <c r="E444" s="137" t="s">
        <v>1551</v>
      </c>
      <c r="F444" s="138" t="s">
        <v>1552</v>
      </c>
      <c r="G444" s="139" t="s">
        <v>384</v>
      </c>
      <c r="H444" s="140">
        <v>9.8000000000000004E-2</v>
      </c>
      <c r="I444" s="141"/>
      <c r="J444" s="142">
        <f>ROUND(I444*H444,2)</f>
        <v>0</v>
      </c>
      <c r="K444" s="138" t="s">
        <v>194</v>
      </c>
      <c r="L444" s="32"/>
      <c r="M444" s="143" t="s">
        <v>1</v>
      </c>
      <c r="N444" s="144" t="s">
        <v>41</v>
      </c>
      <c r="P444" s="145">
        <f>O444*H444</f>
        <v>0</v>
      </c>
      <c r="Q444" s="145">
        <v>1.0900000000000001</v>
      </c>
      <c r="R444" s="145">
        <f>Q444*H444</f>
        <v>0.10682000000000001</v>
      </c>
      <c r="S444" s="145">
        <v>0</v>
      </c>
      <c r="T444" s="146">
        <f>S444*H444</f>
        <v>0</v>
      </c>
      <c r="AR444" s="147" t="s">
        <v>184</v>
      </c>
      <c r="AT444" s="147" t="s">
        <v>180</v>
      </c>
      <c r="AU444" s="147" t="s">
        <v>85</v>
      </c>
      <c r="AY444" s="17" t="s">
        <v>178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83</v>
      </c>
      <c r="BK444" s="148">
        <f>ROUND(I444*H444,2)</f>
        <v>0</v>
      </c>
      <c r="BL444" s="17" t="s">
        <v>184</v>
      </c>
      <c r="BM444" s="147" t="s">
        <v>1553</v>
      </c>
    </row>
    <row r="445" spans="2:65" s="12" customFormat="1" ht="11.25">
      <c r="B445" s="149"/>
      <c r="D445" s="150" t="s">
        <v>186</v>
      </c>
      <c r="E445" s="151" t="s">
        <v>1</v>
      </c>
      <c r="F445" s="152" t="s">
        <v>1554</v>
      </c>
      <c r="H445" s="153">
        <v>5.0999999999999997E-2</v>
      </c>
      <c r="I445" s="154"/>
      <c r="L445" s="149"/>
      <c r="M445" s="155"/>
      <c r="T445" s="156"/>
      <c r="AT445" s="151" t="s">
        <v>186</v>
      </c>
      <c r="AU445" s="151" t="s">
        <v>85</v>
      </c>
      <c r="AV445" s="12" t="s">
        <v>85</v>
      </c>
      <c r="AW445" s="12" t="s">
        <v>32</v>
      </c>
      <c r="AX445" s="12" t="s">
        <v>76</v>
      </c>
      <c r="AY445" s="151" t="s">
        <v>178</v>
      </c>
    </row>
    <row r="446" spans="2:65" s="12" customFormat="1" ht="11.25">
      <c r="B446" s="149"/>
      <c r="D446" s="150" t="s">
        <v>186</v>
      </c>
      <c r="E446" s="151" t="s">
        <v>1</v>
      </c>
      <c r="F446" s="152" t="s">
        <v>1555</v>
      </c>
      <c r="H446" s="153">
        <v>2.7E-2</v>
      </c>
      <c r="I446" s="154"/>
      <c r="L446" s="149"/>
      <c r="M446" s="155"/>
      <c r="T446" s="156"/>
      <c r="AT446" s="151" t="s">
        <v>186</v>
      </c>
      <c r="AU446" s="151" t="s">
        <v>85</v>
      </c>
      <c r="AV446" s="12" t="s">
        <v>85</v>
      </c>
      <c r="AW446" s="12" t="s">
        <v>32</v>
      </c>
      <c r="AX446" s="12" t="s">
        <v>76</v>
      </c>
      <c r="AY446" s="151" t="s">
        <v>178</v>
      </c>
    </row>
    <row r="447" spans="2:65" s="12" customFormat="1" ht="11.25">
      <c r="B447" s="149"/>
      <c r="D447" s="150" t="s">
        <v>186</v>
      </c>
      <c r="E447" s="151" t="s">
        <v>1</v>
      </c>
      <c r="F447" s="152" t="s">
        <v>1556</v>
      </c>
      <c r="H447" s="153">
        <v>0.02</v>
      </c>
      <c r="I447" s="154"/>
      <c r="L447" s="149"/>
      <c r="M447" s="155"/>
      <c r="T447" s="156"/>
      <c r="AT447" s="151" t="s">
        <v>186</v>
      </c>
      <c r="AU447" s="151" t="s">
        <v>85</v>
      </c>
      <c r="AV447" s="12" t="s">
        <v>85</v>
      </c>
      <c r="AW447" s="12" t="s">
        <v>32</v>
      </c>
      <c r="AX447" s="12" t="s">
        <v>76</v>
      </c>
      <c r="AY447" s="151" t="s">
        <v>178</v>
      </c>
    </row>
    <row r="448" spans="2:65" s="14" customFormat="1" ht="11.25">
      <c r="B448" s="164"/>
      <c r="D448" s="150" t="s">
        <v>186</v>
      </c>
      <c r="E448" s="165" t="s">
        <v>1</v>
      </c>
      <c r="F448" s="166" t="s">
        <v>217</v>
      </c>
      <c r="H448" s="167">
        <v>9.8000000000000004E-2</v>
      </c>
      <c r="I448" s="168"/>
      <c r="L448" s="164"/>
      <c r="M448" s="169"/>
      <c r="T448" s="170"/>
      <c r="AT448" s="165" t="s">
        <v>186</v>
      </c>
      <c r="AU448" s="165" t="s">
        <v>85</v>
      </c>
      <c r="AV448" s="14" t="s">
        <v>184</v>
      </c>
      <c r="AW448" s="14" t="s">
        <v>32</v>
      </c>
      <c r="AX448" s="14" t="s">
        <v>83</v>
      </c>
      <c r="AY448" s="165" t="s">
        <v>178</v>
      </c>
    </row>
    <row r="449" spans="2:65" s="1" customFormat="1" ht="24.2" customHeight="1">
      <c r="B449" s="32"/>
      <c r="C449" s="136" t="s">
        <v>482</v>
      </c>
      <c r="D449" s="136" t="s">
        <v>180</v>
      </c>
      <c r="E449" s="137" t="s">
        <v>1557</v>
      </c>
      <c r="F449" s="138" t="s">
        <v>1558</v>
      </c>
      <c r="G449" s="139" t="s">
        <v>384</v>
      </c>
      <c r="H449" s="140">
        <v>0.80900000000000005</v>
      </c>
      <c r="I449" s="141"/>
      <c r="J449" s="142">
        <f>ROUND(I449*H449,2)</f>
        <v>0</v>
      </c>
      <c r="K449" s="138" t="s">
        <v>194</v>
      </c>
      <c r="L449" s="32"/>
      <c r="M449" s="143" t="s">
        <v>1</v>
      </c>
      <c r="N449" s="144" t="s">
        <v>41</v>
      </c>
      <c r="P449" s="145">
        <f>O449*H449</f>
        <v>0</v>
      </c>
      <c r="Q449" s="145">
        <v>1.0900000000000001</v>
      </c>
      <c r="R449" s="145">
        <f>Q449*H449</f>
        <v>0.88181000000000009</v>
      </c>
      <c r="S449" s="145">
        <v>0</v>
      </c>
      <c r="T449" s="146">
        <f>S449*H449</f>
        <v>0</v>
      </c>
      <c r="AR449" s="147" t="s">
        <v>184</v>
      </c>
      <c r="AT449" s="147" t="s">
        <v>180</v>
      </c>
      <c r="AU449" s="147" t="s">
        <v>85</v>
      </c>
      <c r="AY449" s="17" t="s">
        <v>178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83</v>
      </c>
      <c r="BK449" s="148">
        <f>ROUND(I449*H449,2)</f>
        <v>0</v>
      </c>
      <c r="BL449" s="17" t="s">
        <v>184</v>
      </c>
      <c r="BM449" s="147" t="s">
        <v>1559</v>
      </c>
    </row>
    <row r="450" spans="2:65" s="12" customFormat="1" ht="11.25">
      <c r="B450" s="149"/>
      <c r="D450" s="150" t="s">
        <v>186</v>
      </c>
      <c r="E450" s="151" t="s">
        <v>1</v>
      </c>
      <c r="F450" s="152" t="s">
        <v>1560</v>
      </c>
      <c r="H450" s="153">
        <v>0.191</v>
      </c>
      <c r="I450" s="154"/>
      <c r="L450" s="149"/>
      <c r="M450" s="155"/>
      <c r="T450" s="156"/>
      <c r="AT450" s="151" t="s">
        <v>186</v>
      </c>
      <c r="AU450" s="151" t="s">
        <v>85</v>
      </c>
      <c r="AV450" s="12" t="s">
        <v>85</v>
      </c>
      <c r="AW450" s="12" t="s">
        <v>32</v>
      </c>
      <c r="AX450" s="12" t="s">
        <v>76</v>
      </c>
      <c r="AY450" s="151" t="s">
        <v>178</v>
      </c>
    </row>
    <row r="451" spans="2:65" s="12" customFormat="1" ht="11.25">
      <c r="B451" s="149"/>
      <c r="D451" s="150" t="s">
        <v>186</v>
      </c>
      <c r="E451" s="151" t="s">
        <v>1</v>
      </c>
      <c r="F451" s="152" t="s">
        <v>1561</v>
      </c>
      <c r="H451" s="153">
        <v>0.27200000000000002</v>
      </c>
      <c r="I451" s="154"/>
      <c r="L451" s="149"/>
      <c r="M451" s="155"/>
      <c r="T451" s="156"/>
      <c r="AT451" s="151" t="s">
        <v>186</v>
      </c>
      <c r="AU451" s="151" t="s">
        <v>85</v>
      </c>
      <c r="AV451" s="12" t="s">
        <v>85</v>
      </c>
      <c r="AW451" s="12" t="s">
        <v>32</v>
      </c>
      <c r="AX451" s="12" t="s">
        <v>76</v>
      </c>
      <c r="AY451" s="151" t="s">
        <v>178</v>
      </c>
    </row>
    <row r="452" spans="2:65" s="12" customFormat="1" ht="11.25">
      <c r="B452" s="149"/>
      <c r="D452" s="150" t="s">
        <v>186</v>
      </c>
      <c r="E452" s="151" t="s">
        <v>1</v>
      </c>
      <c r="F452" s="152" t="s">
        <v>1562</v>
      </c>
      <c r="H452" s="153">
        <v>1.7999999999999999E-2</v>
      </c>
      <c r="I452" s="154"/>
      <c r="L452" s="149"/>
      <c r="M452" s="155"/>
      <c r="T452" s="156"/>
      <c r="AT452" s="151" t="s">
        <v>186</v>
      </c>
      <c r="AU452" s="151" t="s">
        <v>85</v>
      </c>
      <c r="AV452" s="12" t="s">
        <v>85</v>
      </c>
      <c r="AW452" s="12" t="s">
        <v>32</v>
      </c>
      <c r="AX452" s="12" t="s">
        <v>76</v>
      </c>
      <c r="AY452" s="151" t="s">
        <v>178</v>
      </c>
    </row>
    <row r="453" spans="2:65" s="12" customFormat="1" ht="11.25">
      <c r="B453" s="149"/>
      <c r="D453" s="150" t="s">
        <v>186</v>
      </c>
      <c r="E453" s="151" t="s">
        <v>1</v>
      </c>
      <c r="F453" s="152" t="s">
        <v>1563</v>
      </c>
      <c r="H453" s="153">
        <v>6.6000000000000003E-2</v>
      </c>
      <c r="I453" s="154"/>
      <c r="L453" s="149"/>
      <c r="M453" s="155"/>
      <c r="T453" s="156"/>
      <c r="AT453" s="151" t="s">
        <v>186</v>
      </c>
      <c r="AU453" s="151" t="s">
        <v>85</v>
      </c>
      <c r="AV453" s="12" t="s">
        <v>85</v>
      </c>
      <c r="AW453" s="12" t="s">
        <v>32</v>
      </c>
      <c r="AX453" s="12" t="s">
        <v>76</v>
      </c>
      <c r="AY453" s="151" t="s">
        <v>178</v>
      </c>
    </row>
    <row r="454" spans="2:65" s="12" customFormat="1" ht="11.25">
      <c r="B454" s="149"/>
      <c r="D454" s="150" t="s">
        <v>186</v>
      </c>
      <c r="E454" s="151" t="s">
        <v>1</v>
      </c>
      <c r="F454" s="152" t="s">
        <v>1564</v>
      </c>
      <c r="H454" s="153">
        <v>8.8999999999999996E-2</v>
      </c>
      <c r="I454" s="154"/>
      <c r="L454" s="149"/>
      <c r="M454" s="155"/>
      <c r="T454" s="156"/>
      <c r="AT454" s="151" t="s">
        <v>186</v>
      </c>
      <c r="AU454" s="151" t="s">
        <v>85</v>
      </c>
      <c r="AV454" s="12" t="s">
        <v>85</v>
      </c>
      <c r="AW454" s="12" t="s">
        <v>32</v>
      </c>
      <c r="AX454" s="12" t="s">
        <v>76</v>
      </c>
      <c r="AY454" s="151" t="s">
        <v>178</v>
      </c>
    </row>
    <row r="455" spans="2:65" s="12" customFormat="1" ht="11.25">
      <c r="B455" s="149"/>
      <c r="D455" s="150" t="s">
        <v>186</v>
      </c>
      <c r="E455" s="151" t="s">
        <v>1</v>
      </c>
      <c r="F455" s="152" t="s">
        <v>1565</v>
      </c>
      <c r="H455" s="153">
        <v>6.9000000000000006E-2</v>
      </c>
      <c r="I455" s="154"/>
      <c r="L455" s="149"/>
      <c r="M455" s="155"/>
      <c r="T455" s="156"/>
      <c r="AT455" s="151" t="s">
        <v>186</v>
      </c>
      <c r="AU455" s="151" t="s">
        <v>85</v>
      </c>
      <c r="AV455" s="12" t="s">
        <v>85</v>
      </c>
      <c r="AW455" s="12" t="s">
        <v>32</v>
      </c>
      <c r="AX455" s="12" t="s">
        <v>76</v>
      </c>
      <c r="AY455" s="151" t="s">
        <v>178</v>
      </c>
    </row>
    <row r="456" spans="2:65" s="12" customFormat="1" ht="11.25">
      <c r="B456" s="149"/>
      <c r="D456" s="150" t="s">
        <v>186</v>
      </c>
      <c r="E456" s="151" t="s">
        <v>1</v>
      </c>
      <c r="F456" s="152" t="s">
        <v>1566</v>
      </c>
      <c r="H456" s="153">
        <v>0.104</v>
      </c>
      <c r="I456" s="154"/>
      <c r="L456" s="149"/>
      <c r="M456" s="155"/>
      <c r="T456" s="156"/>
      <c r="AT456" s="151" t="s">
        <v>186</v>
      </c>
      <c r="AU456" s="151" t="s">
        <v>85</v>
      </c>
      <c r="AV456" s="12" t="s">
        <v>85</v>
      </c>
      <c r="AW456" s="12" t="s">
        <v>32</v>
      </c>
      <c r="AX456" s="12" t="s">
        <v>76</v>
      </c>
      <c r="AY456" s="151" t="s">
        <v>178</v>
      </c>
    </row>
    <row r="457" spans="2:65" s="14" customFormat="1" ht="11.25">
      <c r="B457" s="164"/>
      <c r="D457" s="150" t="s">
        <v>186</v>
      </c>
      <c r="E457" s="165" t="s">
        <v>1</v>
      </c>
      <c r="F457" s="166" t="s">
        <v>217</v>
      </c>
      <c r="H457" s="167">
        <v>0.80900000000000005</v>
      </c>
      <c r="I457" s="168"/>
      <c r="L457" s="164"/>
      <c r="M457" s="169"/>
      <c r="T457" s="170"/>
      <c r="AT457" s="165" t="s">
        <v>186</v>
      </c>
      <c r="AU457" s="165" t="s">
        <v>85</v>
      </c>
      <c r="AV457" s="14" t="s">
        <v>184</v>
      </c>
      <c r="AW457" s="14" t="s">
        <v>32</v>
      </c>
      <c r="AX457" s="14" t="s">
        <v>83</v>
      </c>
      <c r="AY457" s="165" t="s">
        <v>178</v>
      </c>
    </row>
    <row r="458" spans="2:65" s="1" customFormat="1" ht="24.2" customHeight="1">
      <c r="B458" s="32"/>
      <c r="C458" s="136" t="s">
        <v>486</v>
      </c>
      <c r="D458" s="136" t="s">
        <v>180</v>
      </c>
      <c r="E458" s="137" t="s">
        <v>1567</v>
      </c>
      <c r="F458" s="138" t="s">
        <v>1568</v>
      </c>
      <c r="G458" s="139" t="s">
        <v>384</v>
      </c>
      <c r="H458" s="140">
        <v>1.1990000000000001</v>
      </c>
      <c r="I458" s="141"/>
      <c r="J458" s="142">
        <f>ROUND(I458*H458,2)</f>
        <v>0</v>
      </c>
      <c r="K458" s="138" t="s">
        <v>194</v>
      </c>
      <c r="L458" s="32"/>
      <c r="M458" s="143" t="s">
        <v>1</v>
      </c>
      <c r="N458" s="144" t="s">
        <v>41</v>
      </c>
      <c r="P458" s="145">
        <f>O458*H458</f>
        <v>0</v>
      </c>
      <c r="Q458" s="145">
        <v>1.0900000000000001</v>
      </c>
      <c r="R458" s="145">
        <f>Q458*H458</f>
        <v>1.3069100000000002</v>
      </c>
      <c r="S458" s="145">
        <v>0</v>
      </c>
      <c r="T458" s="146">
        <f>S458*H458</f>
        <v>0</v>
      </c>
      <c r="AR458" s="147" t="s">
        <v>184</v>
      </c>
      <c r="AT458" s="147" t="s">
        <v>180</v>
      </c>
      <c r="AU458" s="147" t="s">
        <v>85</v>
      </c>
      <c r="AY458" s="17" t="s">
        <v>178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83</v>
      </c>
      <c r="BK458" s="148">
        <f>ROUND(I458*H458,2)</f>
        <v>0</v>
      </c>
      <c r="BL458" s="17" t="s">
        <v>184</v>
      </c>
      <c r="BM458" s="147" t="s">
        <v>1569</v>
      </c>
    </row>
    <row r="459" spans="2:65" s="12" customFormat="1" ht="11.25">
      <c r="B459" s="149"/>
      <c r="D459" s="150" t="s">
        <v>186</v>
      </c>
      <c r="E459" s="151" t="s">
        <v>1</v>
      </c>
      <c r="F459" s="152" t="s">
        <v>1570</v>
      </c>
      <c r="H459" s="153">
        <v>0.48799999999999999</v>
      </c>
      <c r="I459" s="154"/>
      <c r="L459" s="149"/>
      <c r="M459" s="155"/>
      <c r="T459" s="156"/>
      <c r="AT459" s="151" t="s">
        <v>186</v>
      </c>
      <c r="AU459" s="151" t="s">
        <v>85</v>
      </c>
      <c r="AV459" s="12" t="s">
        <v>85</v>
      </c>
      <c r="AW459" s="12" t="s">
        <v>32</v>
      </c>
      <c r="AX459" s="12" t="s">
        <v>76</v>
      </c>
      <c r="AY459" s="151" t="s">
        <v>178</v>
      </c>
    </row>
    <row r="460" spans="2:65" s="12" customFormat="1" ht="11.25">
      <c r="B460" s="149"/>
      <c r="D460" s="150" t="s">
        <v>186</v>
      </c>
      <c r="E460" s="151" t="s">
        <v>1</v>
      </c>
      <c r="F460" s="152" t="s">
        <v>1571</v>
      </c>
      <c r="H460" s="153">
        <v>0.12</v>
      </c>
      <c r="I460" s="154"/>
      <c r="L460" s="149"/>
      <c r="M460" s="155"/>
      <c r="T460" s="156"/>
      <c r="AT460" s="151" t="s">
        <v>186</v>
      </c>
      <c r="AU460" s="151" t="s">
        <v>85</v>
      </c>
      <c r="AV460" s="12" t="s">
        <v>85</v>
      </c>
      <c r="AW460" s="12" t="s">
        <v>32</v>
      </c>
      <c r="AX460" s="12" t="s">
        <v>76</v>
      </c>
      <c r="AY460" s="151" t="s">
        <v>178</v>
      </c>
    </row>
    <row r="461" spans="2:65" s="12" customFormat="1" ht="11.25">
      <c r="B461" s="149"/>
      <c r="D461" s="150" t="s">
        <v>186</v>
      </c>
      <c r="E461" s="151" t="s">
        <v>1</v>
      </c>
      <c r="F461" s="152" t="s">
        <v>1572</v>
      </c>
      <c r="H461" s="153">
        <v>0.10100000000000001</v>
      </c>
      <c r="I461" s="154"/>
      <c r="L461" s="149"/>
      <c r="M461" s="155"/>
      <c r="T461" s="156"/>
      <c r="AT461" s="151" t="s">
        <v>186</v>
      </c>
      <c r="AU461" s="151" t="s">
        <v>85</v>
      </c>
      <c r="AV461" s="12" t="s">
        <v>85</v>
      </c>
      <c r="AW461" s="12" t="s">
        <v>32</v>
      </c>
      <c r="AX461" s="12" t="s">
        <v>76</v>
      </c>
      <c r="AY461" s="151" t="s">
        <v>178</v>
      </c>
    </row>
    <row r="462" spans="2:65" s="12" customFormat="1" ht="11.25">
      <c r="B462" s="149"/>
      <c r="D462" s="150" t="s">
        <v>186</v>
      </c>
      <c r="E462" s="151" t="s">
        <v>1</v>
      </c>
      <c r="F462" s="152" t="s">
        <v>1573</v>
      </c>
      <c r="H462" s="153">
        <v>0.49</v>
      </c>
      <c r="I462" s="154"/>
      <c r="L462" s="149"/>
      <c r="M462" s="155"/>
      <c r="T462" s="156"/>
      <c r="AT462" s="151" t="s">
        <v>186</v>
      </c>
      <c r="AU462" s="151" t="s">
        <v>85</v>
      </c>
      <c r="AV462" s="12" t="s">
        <v>85</v>
      </c>
      <c r="AW462" s="12" t="s">
        <v>32</v>
      </c>
      <c r="AX462" s="12" t="s">
        <v>76</v>
      </c>
      <c r="AY462" s="151" t="s">
        <v>178</v>
      </c>
    </row>
    <row r="463" spans="2:65" s="14" customFormat="1" ht="11.25">
      <c r="B463" s="164"/>
      <c r="D463" s="150" t="s">
        <v>186</v>
      </c>
      <c r="E463" s="165" t="s">
        <v>1</v>
      </c>
      <c r="F463" s="166" t="s">
        <v>217</v>
      </c>
      <c r="H463" s="167">
        <v>1.1990000000000001</v>
      </c>
      <c r="I463" s="168"/>
      <c r="L463" s="164"/>
      <c r="M463" s="169"/>
      <c r="T463" s="170"/>
      <c r="AT463" s="165" t="s">
        <v>186</v>
      </c>
      <c r="AU463" s="165" t="s">
        <v>85</v>
      </c>
      <c r="AV463" s="14" t="s">
        <v>184</v>
      </c>
      <c r="AW463" s="14" t="s">
        <v>32</v>
      </c>
      <c r="AX463" s="14" t="s">
        <v>83</v>
      </c>
      <c r="AY463" s="165" t="s">
        <v>178</v>
      </c>
    </row>
    <row r="464" spans="2:65" s="1" customFormat="1" ht="24.2" customHeight="1">
      <c r="B464" s="32"/>
      <c r="C464" s="136" t="s">
        <v>491</v>
      </c>
      <c r="D464" s="136" t="s">
        <v>180</v>
      </c>
      <c r="E464" s="137" t="s">
        <v>1574</v>
      </c>
      <c r="F464" s="138" t="s">
        <v>1575</v>
      </c>
      <c r="G464" s="139" t="s">
        <v>291</v>
      </c>
      <c r="H464" s="140">
        <v>5.75</v>
      </c>
      <c r="I464" s="141"/>
      <c r="J464" s="142">
        <f>ROUND(I464*H464,2)</f>
        <v>0</v>
      </c>
      <c r="K464" s="138" t="s">
        <v>194</v>
      </c>
      <c r="L464" s="32"/>
      <c r="M464" s="143" t="s">
        <v>1</v>
      </c>
      <c r="N464" s="144" t="s">
        <v>41</v>
      </c>
      <c r="P464" s="145">
        <f>O464*H464</f>
        <v>0</v>
      </c>
      <c r="Q464" s="145">
        <v>2.5999999999999998E-4</v>
      </c>
      <c r="R464" s="145">
        <f>Q464*H464</f>
        <v>1.4949999999999998E-3</v>
      </c>
      <c r="S464" s="145">
        <v>0</v>
      </c>
      <c r="T464" s="146">
        <f>S464*H464</f>
        <v>0</v>
      </c>
      <c r="AR464" s="147" t="s">
        <v>184</v>
      </c>
      <c r="AT464" s="147" t="s">
        <v>180</v>
      </c>
      <c r="AU464" s="147" t="s">
        <v>85</v>
      </c>
      <c r="AY464" s="17" t="s">
        <v>178</v>
      </c>
      <c r="BE464" s="148">
        <f>IF(N464="základní",J464,0)</f>
        <v>0</v>
      </c>
      <c r="BF464" s="148">
        <f>IF(N464="snížená",J464,0)</f>
        <v>0</v>
      </c>
      <c r="BG464" s="148">
        <f>IF(N464="zákl. přenesená",J464,0)</f>
        <v>0</v>
      </c>
      <c r="BH464" s="148">
        <f>IF(N464="sníž. přenesená",J464,0)</f>
        <v>0</v>
      </c>
      <c r="BI464" s="148">
        <f>IF(N464="nulová",J464,0)</f>
        <v>0</v>
      </c>
      <c r="BJ464" s="17" t="s">
        <v>83</v>
      </c>
      <c r="BK464" s="148">
        <f>ROUND(I464*H464,2)</f>
        <v>0</v>
      </c>
      <c r="BL464" s="17" t="s">
        <v>184</v>
      </c>
      <c r="BM464" s="147" t="s">
        <v>1576</v>
      </c>
    </row>
    <row r="465" spans="2:65" s="12" customFormat="1" ht="11.25">
      <c r="B465" s="149"/>
      <c r="D465" s="150" t="s">
        <v>186</v>
      </c>
      <c r="E465" s="151" t="s">
        <v>1</v>
      </c>
      <c r="F465" s="152" t="s">
        <v>1577</v>
      </c>
      <c r="H465" s="153">
        <v>3.5</v>
      </c>
      <c r="I465" s="154"/>
      <c r="L465" s="149"/>
      <c r="M465" s="155"/>
      <c r="T465" s="156"/>
      <c r="AT465" s="151" t="s">
        <v>186</v>
      </c>
      <c r="AU465" s="151" t="s">
        <v>85</v>
      </c>
      <c r="AV465" s="12" t="s">
        <v>85</v>
      </c>
      <c r="AW465" s="12" t="s">
        <v>32</v>
      </c>
      <c r="AX465" s="12" t="s">
        <v>76</v>
      </c>
      <c r="AY465" s="151" t="s">
        <v>178</v>
      </c>
    </row>
    <row r="466" spans="2:65" s="12" customFormat="1" ht="11.25">
      <c r="B466" s="149"/>
      <c r="D466" s="150" t="s">
        <v>186</v>
      </c>
      <c r="E466" s="151" t="s">
        <v>1</v>
      </c>
      <c r="F466" s="152" t="s">
        <v>1578</v>
      </c>
      <c r="H466" s="153">
        <v>2.25</v>
      </c>
      <c r="I466" s="154"/>
      <c r="L466" s="149"/>
      <c r="M466" s="155"/>
      <c r="T466" s="156"/>
      <c r="AT466" s="151" t="s">
        <v>186</v>
      </c>
      <c r="AU466" s="151" t="s">
        <v>85</v>
      </c>
      <c r="AV466" s="12" t="s">
        <v>85</v>
      </c>
      <c r="AW466" s="12" t="s">
        <v>32</v>
      </c>
      <c r="AX466" s="12" t="s">
        <v>76</v>
      </c>
      <c r="AY466" s="151" t="s">
        <v>178</v>
      </c>
    </row>
    <row r="467" spans="2:65" s="14" customFormat="1" ht="11.25">
      <c r="B467" s="164"/>
      <c r="D467" s="150" t="s">
        <v>186</v>
      </c>
      <c r="E467" s="165" t="s">
        <v>1</v>
      </c>
      <c r="F467" s="166" t="s">
        <v>217</v>
      </c>
      <c r="H467" s="167">
        <v>5.75</v>
      </c>
      <c r="I467" s="168"/>
      <c r="L467" s="164"/>
      <c r="M467" s="169"/>
      <c r="T467" s="170"/>
      <c r="AT467" s="165" t="s">
        <v>186</v>
      </c>
      <c r="AU467" s="165" t="s">
        <v>85</v>
      </c>
      <c r="AV467" s="14" t="s">
        <v>184</v>
      </c>
      <c r="AW467" s="14" t="s">
        <v>32</v>
      </c>
      <c r="AX467" s="14" t="s">
        <v>83</v>
      </c>
      <c r="AY467" s="165" t="s">
        <v>178</v>
      </c>
    </row>
    <row r="468" spans="2:65" s="1" customFormat="1" ht="24.2" customHeight="1">
      <c r="B468" s="32"/>
      <c r="C468" s="136" t="s">
        <v>497</v>
      </c>
      <c r="D468" s="136" t="s">
        <v>180</v>
      </c>
      <c r="E468" s="137" t="s">
        <v>1579</v>
      </c>
      <c r="F468" s="138" t="s">
        <v>1580</v>
      </c>
      <c r="G468" s="139" t="s">
        <v>291</v>
      </c>
      <c r="H468" s="140">
        <v>2.85</v>
      </c>
      <c r="I468" s="141"/>
      <c r="J468" s="142">
        <f>ROUND(I468*H468,2)</f>
        <v>0</v>
      </c>
      <c r="K468" s="138" t="s">
        <v>194</v>
      </c>
      <c r="L468" s="32"/>
      <c r="M468" s="143" t="s">
        <v>1</v>
      </c>
      <c r="N468" s="144" t="s">
        <v>41</v>
      </c>
      <c r="P468" s="145">
        <f>O468*H468</f>
        <v>0</v>
      </c>
      <c r="Q468" s="145">
        <v>6.7799999999999996E-3</v>
      </c>
      <c r="R468" s="145">
        <f>Q468*H468</f>
        <v>1.9323E-2</v>
      </c>
      <c r="S468" s="145">
        <v>1.0000000000000001E-5</v>
      </c>
      <c r="T468" s="146">
        <f>S468*H468</f>
        <v>2.8500000000000002E-5</v>
      </c>
      <c r="AR468" s="147" t="s">
        <v>184</v>
      </c>
      <c r="AT468" s="147" t="s">
        <v>180</v>
      </c>
      <c r="AU468" s="147" t="s">
        <v>85</v>
      </c>
      <c r="AY468" s="17" t="s">
        <v>178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83</v>
      </c>
      <c r="BK468" s="148">
        <f>ROUND(I468*H468,2)</f>
        <v>0</v>
      </c>
      <c r="BL468" s="17" t="s">
        <v>184</v>
      </c>
      <c r="BM468" s="147" t="s">
        <v>1581</v>
      </c>
    </row>
    <row r="469" spans="2:65" s="12" customFormat="1" ht="11.25">
      <c r="B469" s="149"/>
      <c r="D469" s="150" t="s">
        <v>186</v>
      </c>
      <c r="E469" s="151" t="s">
        <v>1</v>
      </c>
      <c r="F469" s="152" t="s">
        <v>1582</v>
      </c>
      <c r="H469" s="153">
        <v>2.85</v>
      </c>
      <c r="I469" s="154"/>
      <c r="L469" s="149"/>
      <c r="M469" s="155"/>
      <c r="T469" s="156"/>
      <c r="AT469" s="151" t="s">
        <v>186</v>
      </c>
      <c r="AU469" s="151" t="s">
        <v>85</v>
      </c>
      <c r="AV469" s="12" t="s">
        <v>85</v>
      </c>
      <c r="AW469" s="12" t="s">
        <v>32</v>
      </c>
      <c r="AX469" s="12" t="s">
        <v>83</v>
      </c>
      <c r="AY469" s="151" t="s">
        <v>178</v>
      </c>
    </row>
    <row r="470" spans="2:65" s="1" customFormat="1" ht="24.2" customHeight="1">
      <c r="B470" s="32"/>
      <c r="C470" s="136" t="s">
        <v>501</v>
      </c>
      <c r="D470" s="136" t="s">
        <v>180</v>
      </c>
      <c r="E470" s="137" t="s">
        <v>1583</v>
      </c>
      <c r="F470" s="138" t="s">
        <v>1584</v>
      </c>
      <c r="G470" s="139" t="s">
        <v>291</v>
      </c>
      <c r="H470" s="140">
        <v>64.150000000000006</v>
      </c>
      <c r="I470" s="141"/>
      <c r="J470" s="142">
        <f>ROUND(I470*H470,2)</f>
        <v>0</v>
      </c>
      <c r="K470" s="138" t="s">
        <v>194</v>
      </c>
      <c r="L470" s="32"/>
      <c r="M470" s="143" t="s">
        <v>1</v>
      </c>
      <c r="N470" s="144" t="s">
        <v>41</v>
      </c>
      <c r="P470" s="145">
        <f>O470*H470</f>
        <v>0</v>
      </c>
      <c r="Q470" s="145">
        <v>9.0500000000000008E-3</v>
      </c>
      <c r="R470" s="145">
        <f>Q470*H470</f>
        <v>0.58055750000000006</v>
      </c>
      <c r="S470" s="145">
        <v>1.0000000000000001E-5</v>
      </c>
      <c r="T470" s="146">
        <f>S470*H470</f>
        <v>6.4150000000000014E-4</v>
      </c>
      <c r="AR470" s="147" t="s">
        <v>184</v>
      </c>
      <c r="AT470" s="147" t="s">
        <v>180</v>
      </c>
      <c r="AU470" s="147" t="s">
        <v>85</v>
      </c>
      <c r="AY470" s="17" t="s">
        <v>178</v>
      </c>
      <c r="BE470" s="148">
        <f>IF(N470="základní",J470,0)</f>
        <v>0</v>
      </c>
      <c r="BF470" s="148">
        <f>IF(N470="snížená",J470,0)</f>
        <v>0</v>
      </c>
      <c r="BG470" s="148">
        <f>IF(N470="zákl. přenesená",J470,0)</f>
        <v>0</v>
      </c>
      <c r="BH470" s="148">
        <f>IF(N470="sníž. přenesená",J470,0)</f>
        <v>0</v>
      </c>
      <c r="BI470" s="148">
        <f>IF(N470="nulová",J470,0)</f>
        <v>0</v>
      </c>
      <c r="BJ470" s="17" t="s">
        <v>83</v>
      </c>
      <c r="BK470" s="148">
        <f>ROUND(I470*H470,2)</f>
        <v>0</v>
      </c>
      <c r="BL470" s="17" t="s">
        <v>184</v>
      </c>
      <c r="BM470" s="147" t="s">
        <v>1585</v>
      </c>
    </row>
    <row r="471" spans="2:65" s="15" customFormat="1" ht="11.25">
      <c r="B471" s="171"/>
      <c r="D471" s="150" t="s">
        <v>186</v>
      </c>
      <c r="E471" s="172" t="s">
        <v>1</v>
      </c>
      <c r="F471" s="173" t="s">
        <v>1477</v>
      </c>
      <c r="H471" s="172" t="s">
        <v>1</v>
      </c>
      <c r="I471" s="174"/>
      <c r="L471" s="171"/>
      <c r="M471" s="175"/>
      <c r="T471" s="176"/>
      <c r="AT471" s="172" t="s">
        <v>186</v>
      </c>
      <c r="AU471" s="172" t="s">
        <v>85</v>
      </c>
      <c r="AV471" s="15" t="s">
        <v>83</v>
      </c>
      <c r="AW471" s="15" t="s">
        <v>32</v>
      </c>
      <c r="AX471" s="15" t="s">
        <v>76</v>
      </c>
      <c r="AY471" s="172" t="s">
        <v>178</v>
      </c>
    </row>
    <row r="472" spans="2:65" s="12" customFormat="1" ht="11.25">
      <c r="B472" s="149"/>
      <c r="D472" s="150" t="s">
        <v>186</v>
      </c>
      <c r="E472" s="151" t="s">
        <v>1</v>
      </c>
      <c r="F472" s="152" t="s">
        <v>1586</v>
      </c>
      <c r="H472" s="153">
        <v>15.6</v>
      </c>
      <c r="I472" s="154"/>
      <c r="L472" s="149"/>
      <c r="M472" s="155"/>
      <c r="T472" s="156"/>
      <c r="AT472" s="151" t="s">
        <v>186</v>
      </c>
      <c r="AU472" s="151" t="s">
        <v>85</v>
      </c>
      <c r="AV472" s="12" t="s">
        <v>85</v>
      </c>
      <c r="AW472" s="12" t="s">
        <v>32</v>
      </c>
      <c r="AX472" s="12" t="s">
        <v>76</v>
      </c>
      <c r="AY472" s="151" t="s">
        <v>178</v>
      </c>
    </row>
    <row r="473" spans="2:65" s="12" customFormat="1" ht="11.25">
      <c r="B473" s="149"/>
      <c r="D473" s="150" t="s">
        <v>186</v>
      </c>
      <c r="E473" s="151" t="s">
        <v>1</v>
      </c>
      <c r="F473" s="152" t="s">
        <v>1587</v>
      </c>
      <c r="H473" s="153">
        <v>7.6</v>
      </c>
      <c r="I473" s="154"/>
      <c r="L473" s="149"/>
      <c r="M473" s="155"/>
      <c r="T473" s="156"/>
      <c r="AT473" s="151" t="s">
        <v>186</v>
      </c>
      <c r="AU473" s="151" t="s">
        <v>85</v>
      </c>
      <c r="AV473" s="12" t="s">
        <v>85</v>
      </c>
      <c r="AW473" s="12" t="s">
        <v>32</v>
      </c>
      <c r="AX473" s="12" t="s">
        <v>76</v>
      </c>
      <c r="AY473" s="151" t="s">
        <v>178</v>
      </c>
    </row>
    <row r="474" spans="2:65" s="12" customFormat="1" ht="11.25">
      <c r="B474" s="149"/>
      <c r="D474" s="150" t="s">
        <v>186</v>
      </c>
      <c r="E474" s="151" t="s">
        <v>1</v>
      </c>
      <c r="F474" s="152" t="s">
        <v>1588</v>
      </c>
      <c r="H474" s="153">
        <v>13.3</v>
      </c>
      <c r="I474" s="154"/>
      <c r="L474" s="149"/>
      <c r="M474" s="155"/>
      <c r="T474" s="156"/>
      <c r="AT474" s="151" t="s">
        <v>186</v>
      </c>
      <c r="AU474" s="151" t="s">
        <v>85</v>
      </c>
      <c r="AV474" s="12" t="s">
        <v>85</v>
      </c>
      <c r="AW474" s="12" t="s">
        <v>32</v>
      </c>
      <c r="AX474" s="12" t="s">
        <v>76</v>
      </c>
      <c r="AY474" s="151" t="s">
        <v>178</v>
      </c>
    </row>
    <row r="475" spans="2:65" s="12" customFormat="1" ht="11.25">
      <c r="B475" s="149"/>
      <c r="D475" s="150" t="s">
        <v>186</v>
      </c>
      <c r="E475" s="151" t="s">
        <v>1</v>
      </c>
      <c r="F475" s="152" t="s">
        <v>1589</v>
      </c>
      <c r="H475" s="153">
        <v>17.350000000000001</v>
      </c>
      <c r="I475" s="154"/>
      <c r="L475" s="149"/>
      <c r="M475" s="155"/>
      <c r="T475" s="156"/>
      <c r="AT475" s="151" t="s">
        <v>186</v>
      </c>
      <c r="AU475" s="151" t="s">
        <v>85</v>
      </c>
      <c r="AV475" s="12" t="s">
        <v>85</v>
      </c>
      <c r="AW475" s="12" t="s">
        <v>32</v>
      </c>
      <c r="AX475" s="12" t="s">
        <v>76</v>
      </c>
      <c r="AY475" s="151" t="s">
        <v>178</v>
      </c>
    </row>
    <row r="476" spans="2:65" s="12" customFormat="1" ht="11.25">
      <c r="B476" s="149"/>
      <c r="D476" s="150" t="s">
        <v>186</v>
      </c>
      <c r="E476" s="151" t="s">
        <v>1</v>
      </c>
      <c r="F476" s="152" t="s">
        <v>1590</v>
      </c>
      <c r="H476" s="153">
        <v>10.3</v>
      </c>
      <c r="I476" s="154"/>
      <c r="L476" s="149"/>
      <c r="M476" s="155"/>
      <c r="T476" s="156"/>
      <c r="AT476" s="151" t="s">
        <v>186</v>
      </c>
      <c r="AU476" s="151" t="s">
        <v>85</v>
      </c>
      <c r="AV476" s="12" t="s">
        <v>85</v>
      </c>
      <c r="AW476" s="12" t="s">
        <v>32</v>
      </c>
      <c r="AX476" s="12" t="s">
        <v>76</v>
      </c>
      <c r="AY476" s="151" t="s">
        <v>178</v>
      </c>
    </row>
    <row r="477" spans="2:65" s="14" customFormat="1" ht="11.25">
      <c r="B477" s="164"/>
      <c r="D477" s="150" t="s">
        <v>186</v>
      </c>
      <c r="E477" s="165" t="s">
        <v>1</v>
      </c>
      <c r="F477" s="166" t="s">
        <v>217</v>
      </c>
      <c r="H477" s="167">
        <v>64.150000000000006</v>
      </c>
      <c r="I477" s="168"/>
      <c r="L477" s="164"/>
      <c r="M477" s="169"/>
      <c r="T477" s="170"/>
      <c r="AT477" s="165" t="s">
        <v>186</v>
      </c>
      <c r="AU477" s="165" t="s">
        <v>85</v>
      </c>
      <c r="AV477" s="14" t="s">
        <v>184</v>
      </c>
      <c r="AW477" s="14" t="s">
        <v>32</v>
      </c>
      <c r="AX477" s="14" t="s">
        <v>83</v>
      </c>
      <c r="AY477" s="165" t="s">
        <v>178</v>
      </c>
    </row>
    <row r="478" spans="2:65" s="1" customFormat="1" ht="21.75" customHeight="1">
      <c r="B478" s="32"/>
      <c r="C478" s="136" t="s">
        <v>505</v>
      </c>
      <c r="D478" s="136" t="s">
        <v>180</v>
      </c>
      <c r="E478" s="137" t="s">
        <v>1591</v>
      </c>
      <c r="F478" s="138" t="s">
        <v>1592</v>
      </c>
      <c r="G478" s="139" t="s">
        <v>183</v>
      </c>
      <c r="H478" s="140">
        <v>2.4460000000000002</v>
      </c>
      <c r="I478" s="141"/>
      <c r="J478" s="142">
        <f>ROUND(I478*H478,2)</f>
        <v>0</v>
      </c>
      <c r="K478" s="138" t="s">
        <v>846</v>
      </c>
      <c r="L478" s="32"/>
      <c r="M478" s="143" t="s">
        <v>1</v>
      </c>
      <c r="N478" s="144" t="s">
        <v>41</v>
      </c>
      <c r="P478" s="145">
        <f>O478*H478</f>
        <v>0</v>
      </c>
      <c r="Q478" s="145">
        <v>2.5018699999999998</v>
      </c>
      <c r="R478" s="145">
        <f>Q478*H478</f>
        <v>6.1195740199999999</v>
      </c>
      <c r="S478" s="145">
        <v>0</v>
      </c>
      <c r="T478" s="146">
        <f>S478*H478</f>
        <v>0</v>
      </c>
      <c r="AR478" s="147" t="s">
        <v>184</v>
      </c>
      <c r="AT478" s="147" t="s">
        <v>180</v>
      </c>
      <c r="AU478" s="147" t="s">
        <v>85</v>
      </c>
      <c r="AY478" s="17" t="s">
        <v>178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7" t="s">
        <v>83</v>
      </c>
      <c r="BK478" s="148">
        <f>ROUND(I478*H478,2)</f>
        <v>0</v>
      </c>
      <c r="BL478" s="17" t="s">
        <v>184</v>
      </c>
      <c r="BM478" s="147" t="s">
        <v>1593</v>
      </c>
    </row>
    <row r="479" spans="2:65" s="12" customFormat="1" ht="11.25">
      <c r="B479" s="149"/>
      <c r="D479" s="150" t="s">
        <v>186</v>
      </c>
      <c r="E479" s="151" t="s">
        <v>1</v>
      </c>
      <c r="F479" s="152" t="s">
        <v>1594</v>
      </c>
      <c r="H479" s="153">
        <v>1.44</v>
      </c>
      <c r="I479" s="154"/>
      <c r="L479" s="149"/>
      <c r="M479" s="155"/>
      <c r="T479" s="156"/>
      <c r="AT479" s="151" t="s">
        <v>186</v>
      </c>
      <c r="AU479" s="151" t="s">
        <v>85</v>
      </c>
      <c r="AV479" s="12" t="s">
        <v>85</v>
      </c>
      <c r="AW479" s="12" t="s">
        <v>32</v>
      </c>
      <c r="AX479" s="12" t="s">
        <v>76</v>
      </c>
      <c r="AY479" s="151" t="s">
        <v>178</v>
      </c>
    </row>
    <row r="480" spans="2:65" s="12" customFormat="1" ht="11.25">
      <c r="B480" s="149"/>
      <c r="D480" s="150" t="s">
        <v>186</v>
      </c>
      <c r="E480" s="151" t="s">
        <v>1</v>
      </c>
      <c r="F480" s="152" t="s">
        <v>1595</v>
      </c>
      <c r="H480" s="153">
        <v>1.006</v>
      </c>
      <c r="I480" s="154"/>
      <c r="L480" s="149"/>
      <c r="M480" s="155"/>
      <c r="T480" s="156"/>
      <c r="AT480" s="151" t="s">
        <v>186</v>
      </c>
      <c r="AU480" s="151" t="s">
        <v>85</v>
      </c>
      <c r="AV480" s="12" t="s">
        <v>85</v>
      </c>
      <c r="AW480" s="12" t="s">
        <v>32</v>
      </c>
      <c r="AX480" s="12" t="s">
        <v>76</v>
      </c>
      <c r="AY480" s="151" t="s">
        <v>178</v>
      </c>
    </row>
    <row r="481" spans="2:65" s="14" customFormat="1" ht="11.25">
      <c r="B481" s="164"/>
      <c r="D481" s="150" t="s">
        <v>186</v>
      </c>
      <c r="E481" s="165" t="s">
        <v>1</v>
      </c>
      <c r="F481" s="166" t="s">
        <v>217</v>
      </c>
      <c r="H481" s="167">
        <v>2.4460000000000002</v>
      </c>
      <c r="I481" s="168"/>
      <c r="L481" s="164"/>
      <c r="M481" s="169"/>
      <c r="T481" s="170"/>
      <c r="AT481" s="165" t="s">
        <v>186</v>
      </c>
      <c r="AU481" s="165" t="s">
        <v>85</v>
      </c>
      <c r="AV481" s="14" t="s">
        <v>184</v>
      </c>
      <c r="AW481" s="14" t="s">
        <v>32</v>
      </c>
      <c r="AX481" s="14" t="s">
        <v>83</v>
      </c>
      <c r="AY481" s="165" t="s">
        <v>178</v>
      </c>
    </row>
    <row r="482" spans="2:65" s="1" customFormat="1" ht="24.2" customHeight="1">
      <c r="B482" s="32"/>
      <c r="C482" s="136" t="s">
        <v>510</v>
      </c>
      <c r="D482" s="136" t="s">
        <v>180</v>
      </c>
      <c r="E482" s="137" t="s">
        <v>1596</v>
      </c>
      <c r="F482" s="138" t="s">
        <v>1597</v>
      </c>
      <c r="G482" s="139" t="s">
        <v>204</v>
      </c>
      <c r="H482" s="140">
        <v>23.36</v>
      </c>
      <c r="I482" s="141"/>
      <c r="J482" s="142">
        <f>ROUND(I482*H482,2)</f>
        <v>0</v>
      </c>
      <c r="K482" s="138" t="s">
        <v>846</v>
      </c>
      <c r="L482" s="32"/>
      <c r="M482" s="143" t="s">
        <v>1</v>
      </c>
      <c r="N482" s="144" t="s">
        <v>41</v>
      </c>
      <c r="P482" s="145">
        <f>O482*H482</f>
        <v>0</v>
      </c>
      <c r="Q482" s="145">
        <v>2.4399999999999999E-3</v>
      </c>
      <c r="R482" s="145">
        <f>Q482*H482</f>
        <v>5.6998399999999998E-2</v>
      </c>
      <c r="S482" s="145">
        <v>0</v>
      </c>
      <c r="T482" s="146">
        <f>S482*H482</f>
        <v>0</v>
      </c>
      <c r="AR482" s="147" t="s">
        <v>184</v>
      </c>
      <c r="AT482" s="147" t="s">
        <v>180</v>
      </c>
      <c r="AU482" s="147" t="s">
        <v>85</v>
      </c>
      <c r="AY482" s="17" t="s">
        <v>178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7" t="s">
        <v>83</v>
      </c>
      <c r="BK482" s="148">
        <f>ROUND(I482*H482,2)</f>
        <v>0</v>
      </c>
      <c r="BL482" s="17" t="s">
        <v>184</v>
      </c>
      <c r="BM482" s="147" t="s">
        <v>1598</v>
      </c>
    </row>
    <row r="483" spans="2:65" s="12" customFormat="1" ht="11.25">
      <c r="B483" s="149"/>
      <c r="D483" s="150" t="s">
        <v>186</v>
      </c>
      <c r="E483" s="151" t="s">
        <v>1</v>
      </c>
      <c r="F483" s="152" t="s">
        <v>1599</v>
      </c>
      <c r="H483" s="153">
        <v>14.4</v>
      </c>
      <c r="I483" s="154"/>
      <c r="L483" s="149"/>
      <c r="M483" s="155"/>
      <c r="T483" s="156"/>
      <c r="AT483" s="151" t="s">
        <v>186</v>
      </c>
      <c r="AU483" s="151" t="s">
        <v>85</v>
      </c>
      <c r="AV483" s="12" t="s">
        <v>85</v>
      </c>
      <c r="AW483" s="12" t="s">
        <v>32</v>
      </c>
      <c r="AX483" s="12" t="s">
        <v>76</v>
      </c>
      <c r="AY483" s="151" t="s">
        <v>178</v>
      </c>
    </row>
    <row r="484" spans="2:65" s="12" customFormat="1" ht="11.25">
      <c r="B484" s="149"/>
      <c r="D484" s="150" t="s">
        <v>186</v>
      </c>
      <c r="E484" s="151" t="s">
        <v>1</v>
      </c>
      <c r="F484" s="152" t="s">
        <v>1600</v>
      </c>
      <c r="H484" s="153">
        <v>8.9600000000000009</v>
      </c>
      <c r="I484" s="154"/>
      <c r="L484" s="149"/>
      <c r="M484" s="155"/>
      <c r="T484" s="156"/>
      <c r="AT484" s="151" t="s">
        <v>186</v>
      </c>
      <c r="AU484" s="151" t="s">
        <v>85</v>
      </c>
      <c r="AV484" s="12" t="s">
        <v>85</v>
      </c>
      <c r="AW484" s="12" t="s">
        <v>32</v>
      </c>
      <c r="AX484" s="12" t="s">
        <v>76</v>
      </c>
      <c r="AY484" s="151" t="s">
        <v>178</v>
      </c>
    </row>
    <row r="485" spans="2:65" s="14" customFormat="1" ht="11.25">
      <c r="B485" s="164"/>
      <c r="D485" s="150" t="s">
        <v>186</v>
      </c>
      <c r="E485" s="165" t="s">
        <v>1</v>
      </c>
      <c r="F485" s="166" t="s">
        <v>217</v>
      </c>
      <c r="H485" s="167">
        <v>23.36</v>
      </c>
      <c r="I485" s="168"/>
      <c r="L485" s="164"/>
      <c r="M485" s="169"/>
      <c r="T485" s="170"/>
      <c r="AT485" s="165" t="s">
        <v>186</v>
      </c>
      <c r="AU485" s="165" t="s">
        <v>85</v>
      </c>
      <c r="AV485" s="14" t="s">
        <v>184</v>
      </c>
      <c r="AW485" s="14" t="s">
        <v>32</v>
      </c>
      <c r="AX485" s="14" t="s">
        <v>83</v>
      </c>
      <c r="AY485" s="165" t="s">
        <v>178</v>
      </c>
    </row>
    <row r="486" spans="2:65" s="1" customFormat="1" ht="24.2" customHeight="1">
      <c r="B486" s="32"/>
      <c r="C486" s="136" t="s">
        <v>515</v>
      </c>
      <c r="D486" s="136" t="s">
        <v>180</v>
      </c>
      <c r="E486" s="137" t="s">
        <v>1601</v>
      </c>
      <c r="F486" s="138" t="s">
        <v>1602</v>
      </c>
      <c r="G486" s="139" t="s">
        <v>204</v>
      </c>
      <c r="H486" s="140">
        <v>23.36</v>
      </c>
      <c r="I486" s="141"/>
      <c r="J486" s="142">
        <f>ROUND(I486*H486,2)</f>
        <v>0</v>
      </c>
      <c r="K486" s="138" t="s">
        <v>846</v>
      </c>
      <c r="L486" s="32"/>
      <c r="M486" s="143" t="s">
        <v>1</v>
      </c>
      <c r="N486" s="144" t="s">
        <v>41</v>
      </c>
      <c r="P486" s="145">
        <f>O486*H486</f>
        <v>0</v>
      </c>
      <c r="Q486" s="145">
        <v>0</v>
      </c>
      <c r="R486" s="145">
        <f>Q486*H486</f>
        <v>0</v>
      </c>
      <c r="S486" s="145">
        <v>0</v>
      </c>
      <c r="T486" s="146">
        <f>S486*H486</f>
        <v>0</v>
      </c>
      <c r="AR486" s="147" t="s">
        <v>184</v>
      </c>
      <c r="AT486" s="147" t="s">
        <v>180</v>
      </c>
      <c r="AU486" s="147" t="s">
        <v>85</v>
      </c>
      <c r="AY486" s="17" t="s">
        <v>178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83</v>
      </c>
      <c r="BK486" s="148">
        <f>ROUND(I486*H486,2)</f>
        <v>0</v>
      </c>
      <c r="BL486" s="17" t="s">
        <v>184</v>
      </c>
      <c r="BM486" s="147" t="s">
        <v>1603</v>
      </c>
    </row>
    <row r="487" spans="2:65" s="1" customFormat="1" ht="24.2" customHeight="1">
      <c r="B487" s="32"/>
      <c r="C487" s="136" t="s">
        <v>520</v>
      </c>
      <c r="D487" s="136" t="s">
        <v>180</v>
      </c>
      <c r="E487" s="137" t="s">
        <v>1604</v>
      </c>
      <c r="F487" s="138" t="s">
        <v>1605</v>
      </c>
      <c r="G487" s="139" t="s">
        <v>204</v>
      </c>
      <c r="H487" s="140">
        <v>23.36</v>
      </c>
      <c r="I487" s="141"/>
      <c r="J487" s="142">
        <f>ROUND(I487*H487,2)</f>
        <v>0</v>
      </c>
      <c r="K487" s="138" t="s">
        <v>846</v>
      </c>
      <c r="L487" s="32"/>
      <c r="M487" s="143" t="s">
        <v>1</v>
      </c>
      <c r="N487" s="144" t="s">
        <v>41</v>
      </c>
      <c r="P487" s="145">
        <f>O487*H487</f>
        <v>0</v>
      </c>
      <c r="Q487" s="145">
        <v>2.7000000000000001E-3</v>
      </c>
      <c r="R487" s="145">
        <f>Q487*H487</f>
        <v>6.3072000000000003E-2</v>
      </c>
      <c r="S487" s="145">
        <v>0</v>
      </c>
      <c r="T487" s="146">
        <f>S487*H487</f>
        <v>0</v>
      </c>
      <c r="AR487" s="147" t="s">
        <v>184</v>
      </c>
      <c r="AT487" s="147" t="s">
        <v>180</v>
      </c>
      <c r="AU487" s="147" t="s">
        <v>85</v>
      </c>
      <c r="AY487" s="17" t="s">
        <v>178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7" t="s">
        <v>83</v>
      </c>
      <c r="BK487" s="148">
        <f>ROUND(I487*H487,2)</f>
        <v>0</v>
      </c>
      <c r="BL487" s="17" t="s">
        <v>184</v>
      </c>
      <c r="BM487" s="147" t="s">
        <v>1606</v>
      </c>
    </row>
    <row r="488" spans="2:65" s="1" customFormat="1" ht="21.75" customHeight="1">
      <c r="B488" s="32"/>
      <c r="C488" s="136" t="s">
        <v>525</v>
      </c>
      <c r="D488" s="136" t="s">
        <v>180</v>
      </c>
      <c r="E488" s="137" t="s">
        <v>1607</v>
      </c>
      <c r="F488" s="138" t="s">
        <v>1608</v>
      </c>
      <c r="G488" s="139" t="s">
        <v>384</v>
      </c>
      <c r="H488" s="140">
        <v>0.36699999999999999</v>
      </c>
      <c r="I488" s="141"/>
      <c r="J488" s="142">
        <f>ROUND(I488*H488,2)</f>
        <v>0</v>
      </c>
      <c r="K488" s="138" t="s">
        <v>846</v>
      </c>
      <c r="L488" s="32"/>
      <c r="M488" s="143" t="s">
        <v>1</v>
      </c>
      <c r="N488" s="144" t="s">
        <v>41</v>
      </c>
      <c r="P488" s="145">
        <f>O488*H488</f>
        <v>0</v>
      </c>
      <c r="Q488" s="145">
        <v>1.05237</v>
      </c>
      <c r="R488" s="145">
        <f>Q488*H488</f>
        <v>0.38621979000000001</v>
      </c>
      <c r="S488" s="145">
        <v>0</v>
      </c>
      <c r="T488" s="146">
        <f>S488*H488</f>
        <v>0</v>
      </c>
      <c r="AR488" s="147" t="s">
        <v>184</v>
      </c>
      <c r="AT488" s="147" t="s">
        <v>180</v>
      </c>
      <c r="AU488" s="147" t="s">
        <v>85</v>
      </c>
      <c r="AY488" s="17" t="s">
        <v>178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83</v>
      </c>
      <c r="BK488" s="148">
        <f>ROUND(I488*H488,2)</f>
        <v>0</v>
      </c>
      <c r="BL488" s="17" t="s">
        <v>184</v>
      </c>
      <c r="BM488" s="147" t="s">
        <v>1609</v>
      </c>
    </row>
    <row r="489" spans="2:65" s="12" customFormat="1" ht="11.25">
      <c r="B489" s="149"/>
      <c r="D489" s="150" t="s">
        <v>186</v>
      </c>
      <c r="E489" s="151" t="s">
        <v>1</v>
      </c>
      <c r="F489" s="152" t="s">
        <v>1610</v>
      </c>
      <c r="H489" s="153">
        <v>0.36699999999999999</v>
      </c>
      <c r="I489" s="154"/>
      <c r="L489" s="149"/>
      <c r="M489" s="155"/>
      <c r="T489" s="156"/>
      <c r="AT489" s="151" t="s">
        <v>186</v>
      </c>
      <c r="AU489" s="151" t="s">
        <v>85</v>
      </c>
      <c r="AV489" s="12" t="s">
        <v>85</v>
      </c>
      <c r="AW489" s="12" t="s">
        <v>32</v>
      </c>
      <c r="AX489" s="12" t="s">
        <v>83</v>
      </c>
      <c r="AY489" s="151" t="s">
        <v>178</v>
      </c>
    </row>
    <row r="490" spans="2:65" s="1" customFormat="1" ht="24.2" customHeight="1">
      <c r="B490" s="32"/>
      <c r="C490" s="136" t="s">
        <v>530</v>
      </c>
      <c r="D490" s="136" t="s">
        <v>180</v>
      </c>
      <c r="E490" s="137" t="s">
        <v>1611</v>
      </c>
      <c r="F490" s="138" t="s">
        <v>1612</v>
      </c>
      <c r="G490" s="139" t="s">
        <v>204</v>
      </c>
      <c r="H490" s="140">
        <v>92.888999999999996</v>
      </c>
      <c r="I490" s="141"/>
      <c r="J490" s="142">
        <f>ROUND(I490*H490,2)</f>
        <v>0</v>
      </c>
      <c r="K490" s="138" t="s">
        <v>194</v>
      </c>
      <c r="L490" s="32"/>
      <c r="M490" s="143" t="s">
        <v>1</v>
      </c>
      <c r="N490" s="144" t="s">
        <v>41</v>
      </c>
      <c r="P490" s="145">
        <f>O490*H490</f>
        <v>0</v>
      </c>
      <c r="Q490" s="145">
        <v>6.8479999999999999E-2</v>
      </c>
      <c r="R490" s="145">
        <f>Q490*H490</f>
        <v>6.3610387199999998</v>
      </c>
      <c r="S490" s="145">
        <v>0</v>
      </c>
      <c r="T490" s="146">
        <f>S490*H490</f>
        <v>0</v>
      </c>
      <c r="AR490" s="147" t="s">
        <v>184</v>
      </c>
      <c r="AT490" s="147" t="s">
        <v>180</v>
      </c>
      <c r="AU490" s="147" t="s">
        <v>85</v>
      </c>
      <c r="AY490" s="17" t="s">
        <v>178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83</v>
      </c>
      <c r="BK490" s="148">
        <f>ROUND(I490*H490,2)</f>
        <v>0</v>
      </c>
      <c r="BL490" s="17" t="s">
        <v>184</v>
      </c>
      <c r="BM490" s="147" t="s">
        <v>1613</v>
      </c>
    </row>
    <row r="491" spans="2:65" s="15" customFormat="1" ht="11.25">
      <c r="B491" s="171"/>
      <c r="D491" s="150" t="s">
        <v>186</v>
      </c>
      <c r="E491" s="172" t="s">
        <v>1</v>
      </c>
      <c r="F491" s="173" t="s">
        <v>1477</v>
      </c>
      <c r="H491" s="172" t="s">
        <v>1</v>
      </c>
      <c r="I491" s="174"/>
      <c r="L491" s="171"/>
      <c r="M491" s="175"/>
      <c r="T491" s="176"/>
      <c r="AT491" s="172" t="s">
        <v>186</v>
      </c>
      <c r="AU491" s="172" t="s">
        <v>85</v>
      </c>
      <c r="AV491" s="15" t="s">
        <v>83</v>
      </c>
      <c r="AW491" s="15" t="s">
        <v>32</v>
      </c>
      <c r="AX491" s="15" t="s">
        <v>76</v>
      </c>
      <c r="AY491" s="172" t="s">
        <v>178</v>
      </c>
    </row>
    <row r="492" spans="2:65" s="12" customFormat="1" ht="11.25">
      <c r="B492" s="149"/>
      <c r="D492" s="150" t="s">
        <v>186</v>
      </c>
      <c r="E492" s="151" t="s">
        <v>1</v>
      </c>
      <c r="F492" s="152" t="s">
        <v>1614</v>
      </c>
      <c r="H492" s="153">
        <v>16.227</v>
      </c>
      <c r="I492" s="154"/>
      <c r="L492" s="149"/>
      <c r="M492" s="155"/>
      <c r="T492" s="156"/>
      <c r="AT492" s="151" t="s">
        <v>186</v>
      </c>
      <c r="AU492" s="151" t="s">
        <v>85</v>
      </c>
      <c r="AV492" s="12" t="s">
        <v>85</v>
      </c>
      <c r="AW492" s="12" t="s">
        <v>32</v>
      </c>
      <c r="AX492" s="12" t="s">
        <v>76</v>
      </c>
      <c r="AY492" s="151" t="s">
        <v>178</v>
      </c>
    </row>
    <row r="493" spans="2:65" s="12" customFormat="1" ht="11.25">
      <c r="B493" s="149"/>
      <c r="D493" s="150" t="s">
        <v>186</v>
      </c>
      <c r="E493" s="151" t="s">
        <v>1</v>
      </c>
      <c r="F493" s="152" t="s">
        <v>1615</v>
      </c>
      <c r="H493" s="153">
        <v>2.3809999999999998</v>
      </c>
      <c r="I493" s="154"/>
      <c r="L493" s="149"/>
      <c r="M493" s="155"/>
      <c r="T493" s="156"/>
      <c r="AT493" s="151" t="s">
        <v>186</v>
      </c>
      <c r="AU493" s="151" t="s">
        <v>85</v>
      </c>
      <c r="AV493" s="12" t="s">
        <v>85</v>
      </c>
      <c r="AW493" s="12" t="s">
        <v>32</v>
      </c>
      <c r="AX493" s="12" t="s">
        <v>76</v>
      </c>
      <c r="AY493" s="151" t="s">
        <v>178</v>
      </c>
    </row>
    <row r="494" spans="2:65" s="13" customFormat="1" ht="11.25">
      <c r="B494" s="157"/>
      <c r="D494" s="150" t="s">
        <v>186</v>
      </c>
      <c r="E494" s="158" t="s">
        <v>1</v>
      </c>
      <c r="F494" s="159" t="s">
        <v>209</v>
      </c>
      <c r="H494" s="160">
        <v>18.608000000000001</v>
      </c>
      <c r="I494" s="161"/>
      <c r="L494" s="157"/>
      <c r="M494" s="162"/>
      <c r="T494" s="163"/>
      <c r="AT494" s="158" t="s">
        <v>186</v>
      </c>
      <c r="AU494" s="158" t="s">
        <v>85</v>
      </c>
      <c r="AV494" s="13" t="s">
        <v>96</v>
      </c>
      <c r="AW494" s="13" t="s">
        <v>32</v>
      </c>
      <c r="AX494" s="13" t="s">
        <v>76</v>
      </c>
      <c r="AY494" s="158" t="s">
        <v>178</v>
      </c>
    </row>
    <row r="495" spans="2:65" s="15" customFormat="1" ht="11.25">
      <c r="B495" s="171"/>
      <c r="D495" s="150" t="s">
        <v>186</v>
      </c>
      <c r="E495" s="172" t="s">
        <v>1</v>
      </c>
      <c r="F495" s="173" t="s">
        <v>825</v>
      </c>
      <c r="H495" s="172" t="s">
        <v>1</v>
      </c>
      <c r="I495" s="174"/>
      <c r="L495" s="171"/>
      <c r="M495" s="175"/>
      <c r="T495" s="176"/>
      <c r="AT495" s="172" t="s">
        <v>186</v>
      </c>
      <c r="AU495" s="172" t="s">
        <v>85</v>
      </c>
      <c r="AV495" s="15" t="s">
        <v>83</v>
      </c>
      <c r="AW495" s="15" t="s">
        <v>32</v>
      </c>
      <c r="AX495" s="15" t="s">
        <v>76</v>
      </c>
      <c r="AY495" s="172" t="s">
        <v>178</v>
      </c>
    </row>
    <row r="496" spans="2:65" s="12" customFormat="1" ht="11.25">
      <c r="B496" s="149"/>
      <c r="D496" s="150" t="s">
        <v>186</v>
      </c>
      <c r="E496" s="151" t="s">
        <v>1</v>
      </c>
      <c r="F496" s="152" t="s">
        <v>1616</v>
      </c>
      <c r="H496" s="153">
        <v>22.071000000000002</v>
      </c>
      <c r="I496" s="154"/>
      <c r="L496" s="149"/>
      <c r="M496" s="155"/>
      <c r="T496" s="156"/>
      <c r="AT496" s="151" t="s">
        <v>186</v>
      </c>
      <c r="AU496" s="151" t="s">
        <v>85</v>
      </c>
      <c r="AV496" s="12" t="s">
        <v>85</v>
      </c>
      <c r="AW496" s="12" t="s">
        <v>32</v>
      </c>
      <c r="AX496" s="12" t="s">
        <v>76</v>
      </c>
      <c r="AY496" s="151" t="s">
        <v>178</v>
      </c>
    </row>
    <row r="497" spans="2:65" s="12" customFormat="1" ht="11.25">
      <c r="B497" s="149"/>
      <c r="D497" s="150" t="s">
        <v>186</v>
      </c>
      <c r="E497" s="151" t="s">
        <v>1</v>
      </c>
      <c r="F497" s="152" t="s">
        <v>1617</v>
      </c>
      <c r="H497" s="153">
        <v>8.9719999999999995</v>
      </c>
      <c r="I497" s="154"/>
      <c r="L497" s="149"/>
      <c r="M497" s="155"/>
      <c r="T497" s="156"/>
      <c r="AT497" s="151" t="s">
        <v>186</v>
      </c>
      <c r="AU497" s="151" t="s">
        <v>85</v>
      </c>
      <c r="AV497" s="12" t="s">
        <v>85</v>
      </c>
      <c r="AW497" s="12" t="s">
        <v>32</v>
      </c>
      <c r="AX497" s="12" t="s">
        <v>76</v>
      </c>
      <c r="AY497" s="151" t="s">
        <v>178</v>
      </c>
    </row>
    <row r="498" spans="2:65" s="12" customFormat="1" ht="11.25">
      <c r="B498" s="149"/>
      <c r="D498" s="150" t="s">
        <v>186</v>
      </c>
      <c r="E498" s="151" t="s">
        <v>1</v>
      </c>
      <c r="F498" s="152" t="s">
        <v>1618</v>
      </c>
      <c r="H498" s="153">
        <v>5.9459999999999997</v>
      </c>
      <c r="I498" s="154"/>
      <c r="L498" s="149"/>
      <c r="M498" s="155"/>
      <c r="T498" s="156"/>
      <c r="AT498" s="151" t="s">
        <v>186</v>
      </c>
      <c r="AU498" s="151" t="s">
        <v>85</v>
      </c>
      <c r="AV498" s="12" t="s">
        <v>85</v>
      </c>
      <c r="AW498" s="12" t="s">
        <v>32</v>
      </c>
      <c r="AX498" s="12" t="s">
        <v>76</v>
      </c>
      <c r="AY498" s="151" t="s">
        <v>178</v>
      </c>
    </row>
    <row r="499" spans="2:65" s="12" customFormat="1" ht="11.25">
      <c r="B499" s="149"/>
      <c r="D499" s="150" t="s">
        <v>186</v>
      </c>
      <c r="E499" s="151" t="s">
        <v>1</v>
      </c>
      <c r="F499" s="152" t="s">
        <v>1619</v>
      </c>
      <c r="H499" s="153">
        <v>5.7830000000000004</v>
      </c>
      <c r="I499" s="154"/>
      <c r="L499" s="149"/>
      <c r="M499" s="155"/>
      <c r="T499" s="156"/>
      <c r="AT499" s="151" t="s">
        <v>186</v>
      </c>
      <c r="AU499" s="151" t="s">
        <v>85</v>
      </c>
      <c r="AV499" s="12" t="s">
        <v>85</v>
      </c>
      <c r="AW499" s="12" t="s">
        <v>32</v>
      </c>
      <c r="AX499" s="12" t="s">
        <v>76</v>
      </c>
      <c r="AY499" s="151" t="s">
        <v>178</v>
      </c>
    </row>
    <row r="500" spans="2:65" s="12" customFormat="1" ht="11.25">
      <c r="B500" s="149"/>
      <c r="D500" s="150" t="s">
        <v>186</v>
      </c>
      <c r="E500" s="151" t="s">
        <v>1</v>
      </c>
      <c r="F500" s="152" t="s">
        <v>1620</v>
      </c>
      <c r="H500" s="153">
        <v>11.117000000000001</v>
      </c>
      <c r="I500" s="154"/>
      <c r="L500" s="149"/>
      <c r="M500" s="155"/>
      <c r="T500" s="156"/>
      <c r="AT500" s="151" t="s">
        <v>186</v>
      </c>
      <c r="AU500" s="151" t="s">
        <v>85</v>
      </c>
      <c r="AV500" s="12" t="s">
        <v>85</v>
      </c>
      <c r="AW500" s="12" t="s">
        <v>32</v>
      </c>
      <c r="AX500" s="12" t="s">
        <v>76</v>
      </c>
      <c r="AY500" s="151" t="s">
        <v>178</v>
      </c>
    </row>
    <row r="501" spans="2:65" s="13" customFormat="1" ht="11.25">
      <c r="B501" s="157"/>
      <c r="D501" s="150" t="s">
        <v>186</v>
      </c>
      <c r="E501" s="158" t="s">
        <v>1</v>
      </c>
      <c r="F501" s="159" t="s">
        <v>209</v>
      </c>
      <c r="H501" s="160">
        <v>53.889000000000003</v>
      </c>
      <c r="I501" s="161"/>
      <c r="L501" s="157"/>
      <c r="M501" s="162"/>
      <c r="T501" s="163"/>
      <c r="AT501" s="158" t="s">
        <v>186</v>
      </c>
      <c r="AU501" s="158" t="s">
        <v>85</v>
      </c>
      <c r="AV501" s="13" t="s">
        <v>96</v>
      </c>
      <c r="AW501" s="13" t="s">
        <v>32</v>
      </c>
      <c r="AX501" s="13" t="s">
        <v>76</v>
      </c>
      <c r="AY501" s="158" t="s">
        <v>178</v>
      </c>
    </row>
    <row r="502" spans="2:65" s="15" customFormat="1" ht="11.25">
      <c r="B502" s="171"/>
      <c r="D502" s="150" t="s">
        <v>186</v>
      </c>
      <c r="E502" s="172" t="s">
        <v>1</v>
      </c>
      <c r="F502" s="173" t="s">
        <v>827</v>
      </c>
      <c r="H502" s="172" t="s">
        <v>1</v>
      </c>
      <c r="I502" s="174"/>
      <c r="L502" s="171"/>
      <c r="M502" s="175"/>
      <c r="T502" s="176"/>
      <c r="AT502" s="172" t="s">
        <v>186</v>
      </c>
      <c r="AU502" s="172" t="s">
        <v>85</v>
      </c>
      <c r="AV502" s="15" t="s">
        <v>83</v>
      </c>
      <c r="AW502" s="15" t="s">
        <v>32</v>
      </c>
      <c r="AX502" s="15" t="s">
        <v>76</v>
      </c>
      <c r="AY502" s="172" t="s">
        <v>178</v>
      </c>
    </row>
    <row r="503" spans="2:65" s="12" customFormat="1" ht="11.25">
      <c r="B503" s="149"/>
      <c r="D503" s="150" t="s">
        <v>186</v>
      </c>
      <c r="E503" s="151" t="s">
        <v>1</v>
      </c>
      <c r="F503" s="152" t="s">
        <v>1621</v>
      </c>
      <c r="H503" s="153">
        <v>5.9820000000000002</v>
      </c>
      <c r="I503" s="154"/>
      <c r="L503" s="149"/>
      <c r="M503" s="155"/>
      <c r="T503" s="156"/>
      <c r="AT503" s="151" t="s">
        <v>186</v>
      </c>
      <c r="AU503" s="151" t="s">
        <v>85</v>
      </c>
      <c r="AV503" s="12" t="s">
        <v>85</v>
      </c>
      <c r="AW503" s="12" t="s">
        <v>32</v>
      </c>
      <c r="AX503" s="12" t="s">
        <v>76</v>
      </c>
      <c r="AY503" s="151" t="s">
        <v>178</v>
      </c>
    </row>
    <row r="504" spans="2:65" s="12" customFormat="1" ht="11.25">
      <c r="B504" s="149"/>
      <c r="D504" s="150" t="s">
        <v>186</v>
      </c>
      <c r="E504" s="151" t="s">
        <v>1</v>
      </c>
      <c r="F504" s="152" t="s">
        <v>1622</v>
      </c>
      <c r="H504" s="153">
        <v>8.8179999999999996</v>
      </c>
      <c r="I504" s="154"/>
      <c r="L504" s="149"/>
      <c r="M504" s="155"/>
      <c r="T504" s="156"/>
      <c r="AT504" s="151" t="s">
        <v>186</v>
      </c>
      <c r="AU504" s="151" t="s">
        <v>85</v>
      </c>
      <c r="AV504" s="12" t="s">
        <v>85</v>
      </c>
      <c r="AW504" s="12" t="s">
        <v>32</v>
      </c>
      <c r="AX504" s="12" t="s">
        <v>76</v>
      </c>
      <c r="AY504" s="151" t="s">
        <v>178</v>
      </c>
    </row>
    <row r="505" spans="2:65" s="12" customFormat="1" ht="11.25">
      <c r="B505" s="149"/>
      <c r="D505" s="150" t="s">
        <v>186</v>
      </c>
      <c r="E505" s="151" t="s">
        <v>1</v>
      </c>
      <c r="F505" s="152" t="s">
        <v>1623</v>
      </c>
      <c r="H505" s="153">
        <v>5.5919999999999996</v>
      </c>
      <c r="I505" s="154"/>
      <c r="L505" s="149"/>
      <c r="M505" s="155"/>
      <c r="T505" s="156"/>
      <c r="AT505" s="151" t="s">
        <v>186</v>
      </c>
      <c r="AU505" s="151" t="s">
        <v>85</v>
      </c>
      <c r="AV505" s="12" t="s">
        <v>85</v>
      </c>
      <c r="AW505" s="12" t="s">
        <v>32</v>
      </c>
      <c r="AX505" s="12" t="s">
        <v>76</v>
      </c>
      <c r="AY505" s="151" t="s">
        <v>178</v>
      </c>
    </row>
    <row r="506" spans="2:65" s="13" customFormat="1" ht="11.25">
      <c r="B506" s="157"/>
      <c r="D506" s="150" t="s">
        <v>186</v>
      </c>
      <c r="E506" s="158" t="s">
        <v>1</v>
      </c>
      <c r="F506" s="159" t="s">
        <v>209</v>
      </c>
      <c r="H506" s="160">
        <v>20.391999999999999</v>
      </c>
      <c r="I506" s="161"/>
      <c r="L506" s="157"/>
      <c r="M506" s="162"/>
      <c r="T506" s="163"/>
      <c r="AT506" s="158" t="s">
        <v>186</v>
      </c>
      <c r="AU506" s="158" t="s">
        <v>85</v>
      </c>
      <c r="AV506" s="13" t="s">
        <v>96</v>
      </c>
      <c r="AW506" s="13" t="s">
        <v>32</v>
      </c>
      <c r="AX506" s="13" t="s">
        <v>76</v>
      </c>
      <c r="AY506" s="158" t="s">
        <v>178</v>
      </c>
    </row>
    <row r="507" spans="2:65" s="14" customFormat="1" ht="11.25">
      <c r="B507" s="164"/>
      <c r="D507" s="150" t="s">
        <v>186</v>
      </c>
      <c r="E507" s="165" t="s">
        <v>1</v>
      </c>
      <c r="F507" s="166" t="s">
        <v>217</v>
      </c>
      <c r="H507" s="167">
        <v>92.888999999999996</v>
      </c>
      <c r="I507" s="168"/>
      <c r="L507" s="164"/>
      <c r="M507" s="169"/>
      <c r="T507" s="170"/>
      <c r="AT507" s="165" t="s">
        <v>186</v>
      </c>
      <c r="AU507" s="165" t="s">
        <v>85</v>
      </c>
      <c r="AV507" s="14" t="s">
        <v>184</v>
      </c>
      <c r="AW507" s="14" t="s">
        <v>32</v>
      </c>
      <c r="AX507" s="14" t="s">
        <v>83</v>
      </c>
      <c r="AY507" s="165" t="s">
        <v>178</v>
      </c>
    </row>
    <row r="508" spans="2:65" s="1" customFormat="1" ht="24.2" customHeight="1">
      <c r="B508" s="32"/>
      <c r="C508" s="136" t="s">
        <v>535</v>
      </c>
      <c r="D508" s="136" t="s">
        <v>180</v>
      </c>
      <c r="E508" s="137" t="s">
        <v>1624</v>
      </c>
      <c r="F508" s="138" t="s">
        <v>1625</v>
      </c>
      <c r="G508" s="139" t="s">
        <v>204</v>
      </c>
      <c r="H508" s="140">
        <v>138.136</v>
      </c>
      <c r="I508" s="141"/>
      <c r="J508" s="142">
        <f>ROUND(I508*H508,2)</f>
        <v>0</v>
      </c>
      <c r="K508" s="138" t="s">
        <v>194</v>
      </c>
      <c r="L508" s="32"/>
      <c r="M508" s="143" t="s">
        <v>1</v>
      </c>
      <c r="N508" s="144" t="s">
        <v>41</v>
      </c>
      <c r="P508" s="145">
        <f>O508*H508</f>
        <v>0</v>
      </c>
      <c r="Q508" s="145">
        <v>0.11396000000000001</v>
      </c>
      <c r="R508" s="145">
        <f>Q508*H508</f>
        <v>15.74197856</v>
      </c>
      <c r="S508" s="145">
        <v>0</v>
      </c>
      <c r="T508" s="146">
        <f>S508*H508</f>
        <v>0</v>
      </c>
      <c r="AR508" s="147" t="s">
        <v>184</v>
      </c>
      <c r="AT508" s="147" t="s">
        <v>180</v>
      </c>
      <c r="AU508" s="147" t="s">
        <v>85</v>
      </c>
      <c r="AY508" s="17" t="s">
        <v>178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83</v>
      </c>
      <c r="BK508" s="148">
        <f>ROUND(I508*H508,2)</f>
        <v>0</v>
      </c>
      <c r="BL508" s="17" t="s">
        <v>184</v>
      </c>
      <c r="BM508" s="147" t="s">
        <v>1626</v>
      </c>
    </row>
    <row r="509" spans="2:65" s="15" customFormat="1" ht="11.25">
      <c r="B509" s="171"/>
      <c r="D509" s="150" t="s">
        <v>186</v>
      </c>
      <c r="E509" s="172" t="s">
        <v>1</v>
      </c>
      <c r="F509" s="173" t="s">
        <v>1477</v>
      </c>
      <c r="H509" s="172" t="s">
        <v>1</v>
      </c>
      <c r="I509" s="174"/>
      <c r="L509" s="171"/>
      <c r="M509" s="175"/>
      <c r="T509" s="176"/>
      <c r="AT509" s="172" t="s">
        <v>186</v>
      </c>
      <c r="AU509" s="172" t="s">
        <v>85</v>
      </c>
      <c r="AV509" s="15" t="s">
        <v>83</v>
      </c>
      <c r="AW509" s="15" t="s">
        <v>32</v>
      </c>
      <c r="AX509" s="15" t="s">
        <v>76</v>
      </c>
      <c r="AY509" s="172" t="s">
        <v>178</v>
      </c>
    </row>
    <row r="510" spans="2:65" s="12" customFormat="1" ht="11.25">
      <c r="B510" s="149"/>
      <c r="D510" s="150" t="s">
        <v>186</v>
      </c>
      <c r="E510" s="151" t="s">
        <v>1</v>
      </c>
      <c r="F510" s="152" t="s">
        <v>1627</v>
      </c>
      <c r="H510" s="153">
        <v>4.9450000000000003</v>
      </c>
      <c r="I510" s="154"/>
      <c r="L510" s="149"/>
      <c r="M510" s="155"/>
      <c r="T510" s="156"/>
      <c r="AT510" s="151" t="s">
        <v>186</v>
      </c>
      <c r="AU510" s="151" t="s">
        <v>85</v>
      </c>
      <c r="AV510" s="12" t="s">
        <v>85</v>
      </c>
      <c r="AW510" s="12" t="s">
        <v>32</v>
      </c>
      <c r="AX510" s="12" t="s">
        <v>76</v>
      </c>
      <c r="AY510" s="151" t="s">
        <v>178</v>
      </c>
    </row>
    <row r="511" spans="2:65" s="12" customFormat="1" ht="11.25">
      <c r="B511" s="149"/>
      <c r="D511" s="150" t="s">
        <v>186</v>
      </c>
      <c r="E511" s="151" t="s">
        <v>1</v>
      </c>
      <c r="F511" s="152" t="s">
        <v>1628</v>
      </c>
      <c r="H511" s="153">
        <v>8.0229999999999997</v>
      </c>
      <c r="I511" s="154"/>
      <c r="L511" s="149"/>
      <c r="M511" s="155"/>
      <c r="T511" s="156"/>
      <c r="AT511" s="151" t="s">
        <v>186</v>
      </c>
      <c r="AU511" s="151" t="s">
        <v>85</v>
      </c>
      <c r="AV511" s="12" t="s">
        <v>85</v>
      </c>
      <c r="AW511" s="12" t="s">
        <v>32</v>
      </c>
      <c r="AX511" s="12" t="s">
        <v>76</v>
      </c>
      <c r="AY511" s="151" t="s">
        <v>178</v>
      </c>
    </row>
    <row r="512" spans="2:65" s="12" customFormat="1" ht="11.25">
      <c r="B512" s="149"/>
      <c r="D512" s="150" t="s">
        <v>186</v>
      </c>
      <c r="E512" s="151" t="s">
        <v>1</v>
      </c>
      <c r="F512" s="152" t="s">
        <v>1629</v>
      </c>
      <c r="H512" s="153">
        <v>1.7529999999999999</v>
      </c>
      <c r="I512" s="154"/>
      <c r="L512" s="149"/>
      <c r="M512" s="155"/>
      <c r="T512" s="156"/>
      <c r="AT512" s="151" t="s">
        <v>186</v>
      </c>
      <c r="AU512" s="151" t="s">
        <v>85</v>
      </c>
      <c r="AV512" s="12" t="s">
        <v>85</v>
      </c>
      <c r="AW512" s="12" t="s">
        <v>32</v>
      </c>
      <c r="AX512" s="12" t="s">
        <v>76</v>
      </c>
      <c r="AY512" s="151" t="s">
        <v>178</v>
      </c>
    </row>
    <row r="513" spans="2:51" s="12" customFormat="1" ht="11.25">
      <c r="B513" s="149"/>
      <c r="D513" s="150" t="s">
        <v>186</v>
      </c>
      <c r="E513" s="151" t="s">
        <v>1</v>
      </c>
      <c r="F513" s="152" t="s">
        <v>1630</v>
      </c>
      <c r="H513" s="153">
        <v>4.45</v>
      </c>
      <c r="I513" s="154"/>
      <c r="L513" s="149"/>
      <c r="M513" s="155"/>
      <c r="T513" s="156"/>
      <c r="AT513" s="151" t="s">
        <v>186</v>
      </c>
      <c r="AU513" s="151" t="s">
        <v>85</v>
      </c>
      <c r="AV513" s="12" t="s">
        <v>85</v>
      </c>
      <c r="AW513" s="12" t="s">
        <v>32</v>
      </c>
      <c r="AX513" s="12" t="s">
        <v>76</v>
      </c>
      <c r="AY513" s="151" t="s">
        <v>178</v>
      </c>
    </row>
    <row r="514" spans="2:51" s="12" customFormat="1" ht="11.25">
      <c r="B514" s="149"/>
      <c r="D514" s="150" t="s">
        <v>186</v>
      </c>
      <c r="E514" s="151" t="s">
        <v>1</v>
      </c>
      <c r="F514" s="152" t="s">
        <v>1631</v>
      </c>
      <c r="H514" s="153">
        <v>21.663</v>
      </c>
      <c r="I514" s="154"/>
      <c r="L514" s="149"/>
      <c r="M514" s="155"/>
      <c r="T514" s="156"/>
      <c r="AT514" s="151" t="s">
        <v>186</v>
      </c>
      <c r="AU514" s="151" t="s">
        <v>85</v>
      </c>
      <c r="AV514" s="12" t="s">
        <v>85</v>
      </c>
      <c r="AW514" s="12" t="s">
        <v>32</v>
      </c>
      <c r="AX514" s="12" t="s">
        <v>76</v>
      </c>
      <c r="AY514" s="151" t="s">
        <v>178</v>
      </c>
    </row>
    <row r="515" spans="2:51" s="12" customFormat="1" ht="11.25">
      <c r="B515" s="149"/>
      <c r="D515" s="150" t="s">
        <v>186</v>
      </c>
      <c r="E515" s="151" t="s">
        <v>1</v>
      </c>
      <c r="F515" s="152" t="s">
        <v>1632</v>
      </c>
      <c r="H515" s="153">
        <v>1.4710000000000001</v>
      </c>
      <c r="I515" s="154"/>
      <c r="L515" s="149"/>
      <c r="M515" s="155"/>
      <c r="T515" s="156"/>
      <c r="AT515" s="151" t="s">
        <v>186</v>
      </c>
      <c r="AU515" s="151" t="s">
        <v>85</v>
      </c>
      <c r="AV515" s="12" t="s">
        <v>85</v>
      </c>
      <c r="AW515" s="12" t="s">
        <v>32</v>
      </c>
      <c r="AX515" s="12" t="s">
        <v>76</v>
      </c>
      <c r="AY515" s="151" t="s">
        <v>178</v>
      </c>
    </row>
    <row r="516" spans="2:51" s="12" customFormat="1" ht="11.25">
      <c r="B516" s="149"/>
      <c r="D516" s="150" t="s">
        <v>186</v>
      </c>
      <c r="E516" s="151" t="s">
        <v>1</v>
      </c>
      <c r="F516" s="152" t="s">
        <v>1633</v>
      </c>
      <c r="H516" s="153">
        <v>2.2090000000000001</v>
      </c>
      <c r="I516" s="154"/>
      <c r="L516" s="149"/>
      <c r="M516" s="155"/>
      <c r="T516" s="156"/>
      <c r="AT516" s="151" t="s">
        <v>186</v>
      </c>
      <c r="AU516" s="151" t="s">
        <v>85</v>
      </c>
      <c r="AV516" s="12" t="s">
        <v>85</v>
      </c>
      <c r="AW516" s="12" t="s">
        <v>32</v>
      </c>
      <c r="AX516" s="12" t="s">
        <v>76</v>
      </c>
      <c r="AY516" s="151" t="s">
        <v>178</v>
      </c>
    </row>
    <row r="517" spans="2:51" s="12" customFormat="1" ht="11.25">
      <c r="B517" s="149"/>
      <c r="D517" s="150" t="s">
        <v>186</v>
      </c>
      <c r="E517" s="151" t="s">
        <v>1</v>
      </c>
      <c r="F517" s="152" t="s">
        <v>1634</v>
      </c>
      <c r="H517" s="153">
        <v>7.5439999999999996</v>
      </c>
      <c r="I517" s="154"/>
      <c r="L517" s="149"/>
      <c r="M517" s="155"/>
      <c r="T517" s="156"/>
      <c r="AT517" s="151" t="s">
        <v>186</v>
      </c>
      <c r="AU517" s="151" t="s">
        <v>85</v>
      </c>
      <c r="AV517" s="12" t="s">
        <v>85</v>
      </c>
      <c r="AW517" s="12" t="s">
        <v>32</v>
      </c>
      <c r="AX517" s="12" t="s">
        <v>76</v>
      </c>
      <c r="AY517" s="151" t="s">
        <v>178</v>
      </c>
    </row>
    <row r="518" spans="2:51" s="13" customFormat="1" ht="11.25">
      <c r="B518" s="157"/>
      <c r="D518" s="150" t="s">
        <v>186</v>
      </c>
      <c r="E518" s="158" t="s">
        <v>1</v>
      </c>
      <c r="F518" s="159" t="s">
        <v>209</v>
      </c>
      <c r="H518" s="160">
        <v>52.058</v>
      </c>
      <c r="I518" s="161"/>
      <c r="L518" s="157"/>
      <c r="M518" s="162"/>
      <c r="T518" s="163"/>
      <c r="AT518" s="158" t="s">
        <v>186</v>
      </c>
      <c r="AU518" s="158" t="s">
        <v>85</v>
      </c>
      <c r="AV518" s="13" t="s">
        <v>96</v>
      </c>
      <c r="AW518" s="13" t="s">
        <v>32</v>
      </c>
      <c r="AX518" s="13" t="s">
        <v>76</v>
      </c>
      <c r="AY518" s="158" t="s">
        <v>178</v>
      </c>
    </row>
    <row r="519" spans="2:51" s="15" customFormat="1" ht="11.25">
      <c r="B519" s="171"/>
      <c r="D519" s="150" t="s">
        <v>186</v>
      </c>
      <c r="E519" s="172" t="s">
        <v>1</v>
      </c>
      <c r="F519" s="173" t="s">
        <v>825</v>
      </c>
      <c r="H519" s="172" t="s">
        <v>1</v>
      </c>
      <c r="I519" s="174"/>
      <c r="L519" s="171"/>
      <c r="M519" s="175"/>
      <c r="T519" s="176"/>
      <c r="AT519" s="172" t="s">
        <v>186</v>
      </c>
      <c r="AU519" s="172" t="s">
        <v>85</v>
      </c>
      <c r="AV519" s="15" t="s">
        <v>83</v>
      </c>
      <c r="AW519" s="15" t="s">
        <v>32</v>
      </c>
      <c r="AX519" s="15" t="s">
        <v>76</v>
      </c>
      <c r="AY519" s="172" t="s">
        <v>178</v>
      </c>
    </row>
    <row r="520" spans="2:51" s="12" customFormat="1" ht="11.25">
      <c r="B520" s="149"/>
      <c r="D520" s="150" t="s">
        <v>186</v>
      </c>
      <c r="E520" s="151" t="s">
        <v>1</v>
      </c>
      <c r="F520" s="152" t="s">
        <v>1635</v>
      </c>
      <c r="H520" s="153">
        <v>3.0369999999999999</v>
      </c>
      <c r="I520" s="154"/>
      <c r="L520" s="149"/>
      <c r="M520" s="155"/>
      <c r="T520" s="156"/>
      <c r="AT520" s="151" t="s">
        <v>186</v>
      </c>
      <c r="AU520" s="151" t="s">
        <v>85</v>
      </c>
      <c r="AV520" s="12" t="s">
        <v>85</v>
      </c>
      <c r="AW520" s="12" t="s">
        <v>32</v>
      </c>
      <c r="AX520" s="12" t="s">
        <v>76</v>
      </c>
      <c r="AY520" s="151" t="s">
        <v>178</v>
      </c>
    </row>
    <row r="521" spans="2:51" s="12" customFormat="1" ht="11.25">
      <c r="B521" s="149"/>
      <c r="D521" s="150" t="s">
        <v>186</v>
      </c>
      <c r="E521" s="151" t="s">
        <v>1</v>
      </c>
      <c r="F521" s="152" t="s">
        <v>1636</v>
      </c>
      <c r="H521" s="153">
        <v>2.988</v>
      </c>
      <c r="I521" s="154"/>
      <c r="L521" s="149"/>
      <c r="M521" s="155"/>
      <c r="T521" s="156"/>
      <c r="AT521" s="151" t="s">
        <v>186</v>
      </c>
      <c r="AU521" s="151" t="s">
        <v>85</v>
      </c>
      <c r="AV521" s="12" t="s">
        <v>85</v>
      </c>
      <c r="AW521" s="12" t="s">
        <v>32</v>
      </c>
      <c r="AX521" s="12" t="s">
        <v>76</v>
      </c>
      <c r="AY521" s="151" t="s">
        <v>178</v>
      </c>
    </row>
    <row r="522" spans="2:51" s="12" customFormat="1" ht="11.25">
      <c r="B522" s="149"/>
      <c r="D522" s="150" t="s">
        <v>186</v>
      </c>
      <c r="E522" s="151" t="s">
        <v>1</v>
      </c>
      <c r="F522" s="152" t="s">
        <v>1637</v>
      </c>
      <c r="H522" s="153">
        <v>14.763999999999999</v>
      </c>
      <c r="I522" s="154"/>
      <c r="L522" s="149"/>
      <c r="M522" s="155"/>
      <c r="T522" s="156"/>
      <c r="AT522" s="151" t="s">
        <v>186</v>
      </c>
      <c r="AU522" s="151" t="s">
        <v>85</v>
      </c>
      <c r="AV522" s="12" t="s">
        <v>85</v>
      </c>
      <c r="AW522" s="12" t="s">
        <v>32</v>
      </c>
      <c r="AX522" s="12" t="s">
        <v>76</v>
      </c>
      <c r="AY522" s="151" t="s">
        <v>178</v>
      </c>
    </row>
    <row r="523" spans="2:51" s="12" customFormat="1" ht="11.25">
      <c r="B523" s="149"/>
      <c r="D523" s="150" t="s">
        <v>186</v>
      </c>
      <c r="E523" s="151" t="s">
        <v>1</v>
      </c>
      <c r="F523" s="152" t="s">
        <v>1638</v>
      </c>
      <c r="H523" s="153">
        <v>20.768999999999998</v>
      </c>
      <c r="I523" s="154"/>
      <c r="L523" s="149"/>
      <c r="M523" s="155"/>
      <c r="T523" s="156"/>
      <c r="AT523" s="151" t="s">
        <v>186</v>
      </c>
      <c r="AU523" s="151" t="s">
        <v>85</v>
      </c>
      <c r="AV523" s="12" t="s">
        <v>85</v>
      </c>
      <c r="AW523" s="12" t="s">
        <v>32</v>
      </c>
      <c r="AX523" s="12" t="s">
        <v>76</v>
      </c>
      <c r="AY523" s="151" t="s">
        <v>178</v>
      </c>
    </row>
    <row r="524" spans="2:51" s="12" customFormat="1" ht="11.25">
      <c r="B524" s="149"/>
      <c r="D524" s="150" t="s">
        <v>186</v>
      </c>
      <c r="E524" s="151" t="s">
        <v>1</v>
      </c>
      <c r="F524" s="152" t="s">
        <v>1639</v>
      </c>
      <c r="H524" s="153">
        <v>13.071999999999999</v>
      </c>
      <c r="I524" s="154"/>
      <c r="L524" s="149"/>
      <c r="M524" s="155"/>
      <c r="T524" s="156"/>
      <c r="AT524" s="151" t="s">
        <v>186</v>
      </c>
      <c r="AU524" s="151" t="s">
        <v>85</v>
      </c>
      <c r="AV524" s="12" t="s">
        <v>85</v>
      </c>
      <c r="AW524" s="12" t="s">
        <v>32</v>
      </c>
      <c r="AX524" s="12" t="s">
        <v>76</v>
      </c>
      <c r="AY524" s="151" t="s">
        <v>178</v>
      </c>
    </row>
    <row r="525" spans="2:51" s="13" customFormat="1" ht="11.25">
      <c r="B525" s="157"/>
      <c r="D525" s="150" t="s">
        <v>186</v>
      </c>
      <c r="E525" s="158" t="s">
        <v>1</v>
      </c>
      <c r="F525" s="159" t="s">
        <v>209</v>
      </c>
      <c r="H525" s="160">
        <v>54.63</v>
      </c>
      <c r="I525" s="161"/>
      <c r="L525" s="157"/>
      <c r="M525" s="162"/>
      <c r="T525" s="163"/>
      <c r="AT525" s="158" t="s">
        <v>186</v>
      </c>
      <c r="AU525" s="158" t="s">
        <v>85</v>
      </c>
      <c r="AV525" s="13" t="s">
        <v>96</v>
      </c>
      <c r="AW525" s="13" t="s">
        <v>32</v>
      </c>
      <c r="AX525" s="13" t="s">
        <v>76</v>
      </c>
      <c r="AY525" s="158" t="s">
        <v>178</v>
      </c>
    </row>
    <row r="526" spans="2:51" s="15" customFormat="1" ht="11.25">
      <c r="B526" s="171"/>
      <c r="D526" s="150" t="s">
        <v>186</v>
      </c>
      <c r="E526" s="172" t="s">
        <v>1</v>
      </c>
      <c r="F526" s="173" t="s">
        <v>827</v>
      </c>
      <c r="H526" s="172" t="s">
        <v>1</v>
      </c>
      <c r="I526" s="174"/>
      <c r="L526" s="171"/>
      <c r="M526" s="175"/>
      <c r="T526" s="176"/>
      <c r="AT526" s="172" t="s">
        <v>186</v>
      </c>
      <c r="AU526" s="172" t="s">
        <v>85</v>
      </c>
      <c r="AV526" s="15" t="s">
        <v>83</v>
      </c>
      <c r="AW526" s="15" t="s">
        <v>32</v>
      </c>
      <c r="AX526" s="15" t="s">
        <v>76</v>
      </c>
      <c r="AY526" s="172" t="s">
        <v>178</v>
      </c>
    </row>
    <row r="527" spans="2:51" s="12" customFormat="1" ht="11.25">
      <c r="B527" s="149"/>
      <c r="D527" s="150" t="s">
        <v>186</v>
      </c>
      <c r="E527" s="151" t="s">
        <v>1</v>
      </c>
      <c r="F527" s="152" t="s">
        <v>1640</v>
      </c>
      <c r="H527" s="153">
        <v>9.24</v>
      </c>
      <c r="I527" s="154"/>
      <c r="L527" s="149"/>
      <c r="M527" s="155"/>
      <c r="T527" s="156"/>
      <c r="AT527" s="151" t="s">
        <v>186</v>
      </c>
      <c r="AU527" s="151" t="s">
        <v>85</v>
      </c>
      <c r="AV527" s="12" t="s">
        <v>85</v>
      </c>
      <c r="AW527" s="12" t="s">
        <v>32</v>
      </c>
      <c r="AX527" s="12" t="s">
        <v>76</v>
      </c>
      <c r="AY527" s="151" t="s">
        <v>178</v>
      </c>
    </row>
    <row r="528" spans="2:51" s="12" customFormat="1" ht="11.25">
      <c r="B528" s="149"/>
      <c r="D528" s="150" t="s">
        <v>186</v>
      </c>
      <c r="E528" s="151" t="s">
        <v>1</v>
      </c>
      <c r="F528" s="152" t="s">
        <v>1641</v>
      </c>
      <c r="H528" s="153">
        <v>9.1940000000000008</v>
      </c>
      <c r="I528" s="154"/>
      <c r="L528" s="149"/>
      <c r="M528" s="155"/>
      <c r="T528" s="156"/>
      <c r="AT528" s="151" t="s">
        <v>186</v>
      </c>
      <c r="AU528" s="151" t="s">
        <v>85</v>
      </c>
      <c r="AV528" s="12" t="s">
        <v>85</v>
      </c>
      <c r="AW528" s="12" t="s">
        <v>32</v>
      </c>
      <c r="AX528" s="12" t="s">
        <v>76</v>
      </c>
      <c r="AY528" s="151" t="s">
        <v>178</v>
      </c>
    </row>
    <row r="529" spans="2:65" s="12" customFormat="1" ht="11.25">
      <c r="B529" s="149"/>
      <c r="D529" s="150" t="s">
        <v>186</v>
      </c>
      <c r="E529" s="151" t="s">
        <v>1</v>
      </c>
      <c r="F529" s="152" t="s">
        <v>1642</v>
      </c>
      <c r="H529" s="153">
        <v>13.013999999999999</v>
      </c>
      <c r="I529" s="154"/>
      <c r="L529" s="149"/>
      <c r="M529" s="155"/>
      <c r="T529" s="156"/>
      <c r="AT529" s="151" t="s">
        <v>186</v>
      </c>
      <c r="AU529" s="151" t="s">
        <v>85</v>
      </c>
      <c r="AV529" s="12" t="s">
        <v>85</v>
      </c>
      <c r="AW529" s="12" t="s">
        <v>32</v>
      </c>
      <c r="AX529" s="12" t="s">
        <v>76</v>
      </c>
      <c r="AY529" s="151" t="s">
        <v>178</v>
      </c>
    </row>
    <row r="530" spans="2:65" s="13" customFormat="1" ht="11.25">
      <c r="B530" s="157"/>
      <c r="D530" s="150" t="s">
        <v>186</v>
      </c>
      <c r="E530" s="158" t="s">
        <v>1</v>
      </c>
      <c r="F530" s="159" t="s">
        <v>209</v>
      </c>
      <c r="H530" s="160">
        <v>31.448</v>
      </c>
      <c r="I530" s="161"/>
      <c r="L530" s="157"/>
      <c r="M530" s="162"/>
      <c r="T530" s="163"/>
      <c r="AT530" s="158" t="s">
        <v>186</v>
      </c>
      <c r="AU530" s="158" t="s">
        <v>85</v>
      </c>
      <c r="AV530" s="13" t="s">
        <v>96</v>
      </c>
      <c r="AW530" s="13" t="s">
        <v>32</v>
      </c>
      <c r="AX530" s="13" t="s">
        <v>76</v>
      </c>
      <c r="AY530" s="158" t="s">
        <v>178</v>
      </c>
    </row>
    <row r="531" spans="2:65" s="14" customFormat="1" ht="11.25">
      <c r="B531" s="164"/>
      <c r="D531" s="150" t="s">
        <v>186</v>
      </c>
      <c r="E531" s="165" t="s">
        <v>1</v>
      </c>
      <c r="F531" s="166" t="s">
        <v>217</v>
      </c>
      <c r="H531" s="167">
        <v>138.136</v>
      </c>
      <c r="I531" s="168"/>
      <c r="L531" s="164"/>
      <c r="M531" s="169"/>
      <c r="T531" s="170"/>
      <c r="AT531" s="165" t="s">
        <v>186</v>
      </c>
      <c r="AU531" s="165" t="s">
        <v>85</v>
      </c>
      <c r="AV531" s="14" t="s">
        <v>184</v>
      </c>
      <c r="AW531" s="14" t="s">
        <v>32</v>
      </c>
      <c r="AX531" s="14" t="s">
        <v>83</v>
      </c>
      <c r="AY531" s="165" t="s">
        <v>178</v>
      </c>
    </row>
    <row r="532" spans="2:65" s="1" customFormat="1" ht="24.2" customHeight="1">
      <c r="B532" s="32"/>
      <c r="C532" s="136" t="s">
        <v>539</v>
      </c>
      <c r="D532" s="136" t="s">
        <v>180</v>
      </c>
      <c r="E532" s="137" t="s">
        <v>1643</v>
      </c>
      <c r="F532" s="138" t="s">
        <v>1644</v>
      </c>
      <c r="G532" s="139" t="s">
        <v>183</v>
      </c>
      <c r="H532" s="140">
        <v>8.2729999999999997</v>
      </c>
      <c r="I532" s="141"/>
      <c r="J532" s="142">
        <f>ROUND(I532*H532,2)</f>
        <v>0</v>
      </c>
      <c r="K532" s="138" t="s">
        <v>846</v>
      </c>
      <c r="L532" s="32"/>
      <c r="M532" s="143" t="s">
        <v>1</v>
      </c>
      <c r="N532" s="144" t="s">
        <v>41</v>
      </c>
      <c r="P532" s="145">
        <f>O532*H532</f>
        <v>0</v>
      </c>
      <c r="Q532" s="145">
        <v>2.5018899999999999</v>
      </c>
      <c r="R532" s="145">
        <f>Q532*H532</f>
        <v>20.698135969999999</v>
      </c>
      <c r="S532" s="145">
        <v>0</v>
      </c>
      <c r="T532" s="146">
        <f>S532*H532</f>
        <v>0</v>
      </c>
      <c r="AR532" s="147" t="s">
        <v>184</v>
      </c>
      <c r="AT532" s="147" t="s">
        <v>180</v>
      </c>
      <c r="AU532" s="147" t="s">
        <v>85</v>
      </c>
      <c r="AY532" s="17" t="s">
        <v>178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83</v>
      </c>
      <c r="BK532" s="148">
        <f>ROUND(I532*H532,2)</f>
        <v>0</v>
      </c>
      <c r="BL532" s="17" t="s">
        <v>184</v>
      </c>
      <c r="BM532" s="147" t="s">
        <v>1645</v>
      </c>
    </row>
    <row r="533" spans="2:65" s="15" customFormat="1" ht="11.25">
      <c r="B533" s="171"/>
      <c r="D533" s="150" t="s">
        <v>186</v>
      </c>
      <c r="E533" s="172" t="s">
        <v>1</v>
      </c>
      <c r="F533" s="173" t="s">
        <v>1646</v>
      </c>
      <c r="H533" s="172" t="s">
        <v>1</v>
      </c>
      <c r="I533" s="174"/>
      <c r="L533" s="171"/>
      <c r="M533" s="175"/>
      <c r="T533" s="176"/>
      <c r="AT533" s="172" t="s">
        <v>186</v>
      </c>
      <c r="AU533" s="172" t="s">
        <v>85</v>
      </c>
      <c r="AV533" s="15" t="s">
        <v>83</v>
      </c>
      <c r="AW533" s="15" t="s">
        <v>32</v>
      </c>
      <c r="AX533" s="15" t="s">
        <v>76</v>
      </c>
      <c r="AY533" s="172" t="s">
        <v>178</v>
      </c>
    </row>
    <row r="534" spans="2:65" s="12" customFormat="1" ht="11.25">
      <c r="B534" s="149"/>
      <c r="D534" s="150" t="s">
        <v>186</v>
      </c>
      <c r="E534" s="151" t="s">
        <v>1</v>
      </c>
      <c r="F534" s="152" t="s">
        <v>1647</v>
      </c>
      <c r="H534" s="153">
        <v>6.68</v>
      </c>
      <c r="I534" s="154"/>
      <c r="L534" s="149"/>
      <c r="M534" s="155"/>
      <c r="T534" s="156"/>
      <c r="AT534" s="151" t="s">
        <v>186</v>
      </c>
      <c r="AU534" s="151" t="s">
        <v>85</v>
      </c>
      <c r="AV534" s="12" t="s">
        <v>85</v>
      </c>
      <c r="AW534" s="12" t="s">
        <v>32</v>
      </c>
      <c r="AX534" s="12" t="s">
        <v>76</v>
      </c>
      <c r="AY534" s="151" t="s">
        <v>178</v>
      </c>
    </row>
    <row r="535" spans="2:65" s="12" customFormat="1" ht="11.25">
      <c r="B535" s="149"/>
      <c r="D535" s="150" t="s">
        <v>186</v>
      </c>
      <c r="E535" s="151" t="s">
        <v>1</v>
      </c>
      <c r="F535" s="152" t="s">
        <v>1648</v>
      </c>
      <c r="H535" s="153">
        <v>1.3320000000000001</v>
      </c>
      <c r="I535" s="154"/>
      <c r="L535" s="149"/>
      <c r="M535" s="155"/>
      <c r="T535" s="156"/>
      <c r="AT535" s="151" t="s">
        <v>186</v>
      </c>
      <c r="AU535" s="151" t="s">
        <v>85</v>
      </c>
      <c r="AV535" s="12" t="s">
        <v>85</v>
      </c>
      <c r="AW535" s="12" t="s">
        <v>32</v>
      </c>
      <c r="AX535" s="12" t="s">
        <v>76</v>
      </c>
      <c r="AY535" s="151" t="s">
        <v>178</v>
      </c>
    </row>
    <row r="536" spans="2:65" s="12" customFormat="1" ht="11.25">
      <c r="B536" s="149"/>
      <c r="D536" s="150" t="s">
        <v>186</v>
      </c>
      <c r="E536" s="151" t="s">
        <v>1</v>
      </c>
      <c r="F536" s="152" t="s">
        <v>1649</v>
      </c>
      <c r="H536" s="153">
        <v>0.26100000000000001</v>
      </c>
      <c r="I536" s="154"/>
      <c r="L536" s="149"/>
      <c r="M536" s="155"/>
      <c r="T536" s="156"/>
      <c r="AT536" s="151" t="s">
        <v>186</v>
      </c>
      <c r="AU536" s="151" t="s">
        <v>85</v>
      </c>
      <c r="AV536" s="12" t="s">
        <v>85</v>
      </c>
      <c r="AW536" s="12" t="s">
        <v>32</v>
      </c>
      <c r="AX536" s="12" t="s">
        <v>76</v>
      </c>
      <c r="AY536" s="151" t="s">
        <v>178</v>
      </c>
    </row>
    <row r="537" spans="2:65" s="14" customFormat="1" ht="11.25">
      <c r="B537" s="164"/>
      <c r="D537" s="150" t="s">
        <v>186</v>
      </c>
      <c r="E537" s="165" t="s">
        <v>1</v>
      </c>
      <c r="F537" s="166" t="s">
        <v>217</v>
      </c>
      <c r="H537" s="167">
        <v>8.2729999999999997</v>
      </c>
      <c r="I537" s="168"/>
      <c r="L537" s="164"/>
      <c r="M537" s="169"/>
      <c r="T537" s="170"/>
      <c r="AT537" s="165" t="s">
        <v>186</v>
      </c>
      <c r="AU537" s="165" t="s">
        <v>85</v>
      </c>
      <c r="AV537" s="14" t="s">
        <v>184</v>
      </c>
      <c r="AW537" s="14" t="s">
        <v>32</v>
      </c>
      <c r="AX537" s="14" t="s">
        <v>83</v>
      </c>
      <c r="AY537" s="165" t="s">
        <v>178</v>
      </c>
    </row>
    <row r="538" spans="2:65" s="1" customFormat="1" ht="24.2" customHeight="1">
      <c r="B538" s="32"/>
      <c r="C538" s="136" t="s">
        <v>544</v>
      </c>
      <c r="D538" s="136" t="s">
        <v>180</v>
      </c>
      <c r="E538" s="137" t="s">
        <v>1650</v>
      </c>
      <c r="F538" s="138" t="s">
        <v>1651</v>
      </c>
      <c r="G538" s="139" t="s">
        <v>204</v>
      </c>
      <c r="H538" s="140">
        <v>42.673999999999999</v>
      </c>
      <c r="I538" s="141"/>
      <c r="J538" s="142">
        <f>ROUND(I538*H538,2)</f>
        <v>0</v>
      </c>
      <c r="K538" s="138" t="s">
        <v>846</v>
      </c>
      <c r="L538" s="32"/>
      <c r="M538" s="143" t="s">
        <v>1</v>
      </c>
      <c r="N538" s="144" t="s">
        <v>41</v>
      </c>
      <c r="P538" s="145">
        <f>O538*H538</f>
        <v>0</v>
      </c>
      <c r="Q538" s="145">
        <v>1.42E-3</v>
      </c>
      <c r="R538" s="145">
        <f>Q538*H538</f>
        <v>6.0597079999999998E-2</v>
      </c>
      <c r="S538" s="145">
        <v>0</v>
      </c>
      <c r="T538" s="146">
        <f>S538*H538</f>
        <v>0</v>
      </c>
      <c r="AR538" s="147" t="s">
        <v>184</v>
      </c>
      <c r="AT538" s="147" t="s">
        <v>180</v>
      </c>
      <c r="AU538" s="147" t="s">
        <v>85</v>
      </c>
      <c r="AY538" s="17" t="s">
        <v>178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83</v>
      </c>
      <c r="BK538" s="148">
        <f>ROUND(I538*H538,2)</f>
        <v>0</v>
      </c>
      <c r="BL538" s="17" t="s">
        <v>184</v>
      </c>
      <c r="BM538" s="147" t="s">
        <v>1652</v>
      </c>
    </row>
    <row r="539" spans="2:65" s="15" customFormat="1" ht="11.25">
      <c r="B539" s="171"/>
      <c r="D539" s="150" t="s">
        <v>186</v>
      </c>
      <c r="E539" s="172" t="s">
        <v>1</v>
      </c>
      <c r="F539" s="173" t="s">
        <v>1646</v>
      </c>
      <c r="H539" s="172" t="s">
        <v>1</v>
      </c>
      <c r="I539" s="174"/>
      <c r="L539" s="171"/>
      <c r="M539" s="175"/>
      <c r="T539" s="176"/>
      <c r="AT539" s="172" t="s">
        <v>186</v>
      </c>
      <c r="AU539" s="172" t="s">
        <v>85</v>
      </c>
      <c r="AV539" s="15" t="s">
        <v>83</v>
      </c>
      <c r="AW539" s="15" t="s">
        <v>32</v>
      </c>
      <c r="AX539" s="15" t="s">
        <v>76</v>
      </c>
      <c r="AY539" s="172" t="s">
        <v>178</v>
      </c>
    </row>
    <row r="540" spans="2:65" s="12" customFormat="1" ht="11.25">
      <c r="B540" s="149"/>
      <c r="D540" s="150" t="s">
        <v>186</v>
      </c>
      <c r="E540" s="151" t="s">
        <v>1</v>
      </c>
      <c r="F540" s="152" t="s">
        <v>1653</v>
      </c>
      <c r="H540" s="153">
        <v>33.4</v>
      </c>
      <c r="I540" s="154"/>
      <c r="L540" s="149"/>
      <c r="M540" s="155"/>
      <c r="T540" s="156"/>
      <c r="AT540" s="151" t="s">
        <v>186</v>
      </c>
      <c r="AU540" s="151" t="s">
        <v>85</v>
      </c>
      <c r="AV540" s="12" t="s">
        <v>85</v>
      </c>
      <c r="AW540" s="12" t="s">
        <v>32</v>
      </c>
      <c r="AX540" s="12" t="s">
        <v>76</v>
      </c>
      <c r="AY540" s="151" t="s">
        <v>178</v>
      </c>
    </row>
    <row r="541" spans="2:65" s="12" customFormat="1" ht="11.25">
      <c r="B541" s="149"/>
      <c r="D541" s="150" t="s">
        <v>186</v>
      </c>
      <c r="E541" s="151" t="s">
        <v>1</v>
      </c>
      <c r="F541" s="152" t="s">
        <v>1654</v>
      </c>
      <c r="H541" s="153">
        <v>6.66</v>
      </c>
      <c r="I541" s="154"/>
      <c r="L541" s="149"/>
      <c r="M541" s="155"/>
      <c r="T541" s="156"/>
      <c r="AT541" s="151" t="s">
        <v>186</v>
      </c>
      <c r="AU541" s="151" t="s">
        <v>85</v>
      </c>
      <c r="AV541" s="12" t="s">
        <v>85</v>
      </c>
      <c r="AW541" s="12" t="s">
        <v>32</v>
      </c>
      <c r="AX541" s="12" t="s">
        <v>76</v>
      </c>
      <c r="AY541" s="151" t="s">
        <v>178</v>
      </c>
    </row>
    <row r="542" spans="2:65" s="12" customFormat="1" ht="11.25">
      <c r="B542" s="149"/>
      <c r="D542" s="150" t="s">
        <v>186</v>
      </c>
      <c r="E542" s="151" t="s">
        <v>1</v>
      </c>
      <c r="F542" s="152" t="s">
        <v>1655</v>
      </c>
      <c r="H542" s="153">
        <v>2.6139999999999999</v>
      </c>
      <c r="I542" s="154"/>
      <c r="L542" s="149"/>
      <c r="M542" s="155"/>
      <c r="T542" s="156"/>
      <c r="AT542" s="151" t="s">
        <v>186</v>
      </c>
      <c r="AU542" s="151" t="s">
        <v>85</v>
      </c>
      <c r="AV542" s="12" t="s">
        <v>85</v>
      </c>
      <c r="AW542" s="12" t="s">
        <v>32</v>
      </c>
      <c r="AX542" s="12" t="s">
        <v>76</v>
      </c>
      <c r="AY542" s="151" t="s">
        <v>178</v>
      </c>
    </row>
    <row r="543" spans="2:65" s="14" customFormat="1" ht="11.25">
      <c r="B543" s="164"/>
      <c r="D543" s="150" t="s">
        <v>186</v>
      </c>
      <c r="E543" s="165" t="s">
        <v>1</v>
      </c>
      <c r="F543" s="166" t="s">
        <v>217</v>
      </c>
      <c r="H543" s="167">
        <v>42.673999999999999</v>
      </c>
      <c r="I543" s="168"/>
      <c r="L543" s="164"/>
      <c r="M543" s="169"/>
      <c r="T543" s="170"/>
      <c r="AT543" s="165" t="s">
        <v>186</v>
      </c>
      <c r="AU543" s="165" t="s">
        <v>85</v>
      </c>
      <c r="AV543" s="14" t="s">
        <v>184</v>
      </c>
      <c r="AW543" s="14" t="s">
        <v>32</v>
      </c>
      <c r="AX543" s="14" t="s">
        <v>83</v>
      </c>
      <c r="AY543" s="165" t="s">
        <v>178</v>
      </c>
    </row>
    <row r="544" spans="2:65" s="1" customFormat="1" ht="24.2" customHeight="1">
      <c r="B544" s="32"/>
      <c r="C544" s="136" t="s">
        <v>550</v>
      </c>
      <c r="D544" s="136" t="s">
        <v>180</v>
      </c>
      <c r="E544" s="137" t="s">
        <v>1656</v>
      </c>
      <c r="F544" s="138" t="s">
        <v>1657</v>
      </c>
      <c r="G544" s="139" t="s">
        <v>204</v>
      </c>
      <c r="H544" s="140">
        <v>42.673999999999999</v>
      </c>
      <c r="I544" s="141"/>
      <c r="J544" s="142">
        <f>ROUND(I544*H544,2)</f>
        <v>0</v>
      </c>
      <c r="K544" s="138" t="s">
        <v>846</v>
      </c>
      <c r="L544" s="32"/>
      <c r="M544" s="143" t="s">
        <v>1</v>
      </c>
      <c r="N544" s="144" t="s">
        <v>41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184</v>
      </c>
      <c r="AT544" s="147" t="s">
        <v>180</v>
      </c>
      <c r="AU544" s="147" t="s">
        <v>85</v>
      </c>
      <c r="AY544" s="17" t="s">
        <v>178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83</v>
      </c>
      <c r="BK544" s="148">
        <f>ROUND(I544*H544,2)</f>
        <v>0</v>
      </c>
      <c r="BL544" s="17" t="s">
        <v>184</v>
      </c>
      <c r="BM544" s="147" t="s">
        <v>1658</v>
      </c>
    </row>
    <row r="545" spans="2:65" s="1" customFormat="1" ht="24.2" customHeight="1">
      <c r="B545" s="32"/>
      <c r="C545" s="136" t="s">
        <v>558</v>
      </c>
      <c r="D545" s="136" t="s">
        <v>180</v>
      </c>
      <c r="E545" s="137" t="s">
        <v>1659</v>
      </c>
      <c r="F545" s="138" t="s">
        <v>1660</v>
      </c>
      <c r="G545" s="139" t="s">
        <v>204</v>
      </c>
      <c r="H545" s="140">
        <v>42.673999999999999</v>
      </c>
      <c r="I545" s="141"/>
      <c r="J545" s="142">
        <f>ROUND(I545*H545,2)</f>
        <v>0</v>
      </c>
      <c r="K545" s="138" t="s">
        <v>194</v>
      </c>
      <c r="L545" s="32"/>
      <c r="M545" s="143" t="s">
        <v>1</v>
      </c>
      <c r="N545" s="144" t="s">
        <v>41</v>
      </c>
      <c r="P545" s="145">
        <f>O545*H545</f>
        <v>0</v>
      </c>
      <c r="Q545" s="145">
        <v>2.5999999999999999E-3</v>
      </c>
      <c r="R545" s="145">
        <f>Q545*H545</f>
        <v>0.11095239999999999</v>
      </c>
      <c r="S545" s="145">
        <v>0</v>
      </c>
      <c r="T545" s="146">
        <f>S545*H545</f>
        <v>0</v>
      </c>
      <c r="AR545" s="147" t="s">
        <v>184</v>
      </c>
      <c r="AT545" s="147" t="s">
        <v>180</v>
      </c>
      <c r="AU545" s="147" t="s">
        <v>85</v>
      </c>
      <c r="AY545" s="17" t="s">
        <v>178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83</v>
      </c>
      <c r="BK545" s="148">
        <f>ROUND(I545*H545,2)</f>
        <v>0</v>
      </c>
      <c r="BL545" s="17" t="s">
        <v>184</v>
      </c>
      <c r="BM545" s="147" t="s">
        <v>1661</v>
      </c>
    </row>
    <row r="546" spans="2:65" s="1" customFormat="1" ht="24.2" customHeight="1">
      <c r="B546" s="32"/>
      <c r="C546" s="136" t="s">
        <v>562</v>
      </c>
      <c r="D546" s="136" t="s">
        <v>180</v>
      </c>
      <c r="E546" s="137" t="s">
        <v>1662</v>
      </c>
      <c r="F546" s="138" t="s">
        <v>1663</v>
      </c>
      <c r="G546" s="139" t="s">
        <v>384</v>
      </c>
      <c r="H546" s="140">
        <v>0.82699999999999996</v>
      </c>
      <c r="I546" s="141"/>
      <c r="J546" s="142">
        <f>ROUND(I546*H546,2)</f>
        <v>0</v>
      </c>
      <c r="K546" s="138" t="s">
        <v>846</v>
      </c>
      <c r="L546" s="32"/>
      <c r="M546" s="143" t="s">
        <v>1</v>
      </c>
      <c r="N546" s="144" t="s">
        <v>41</v>
      </c>
      <c r="P546" s="145">
        <f>O546*H546</f>
        <v>0</v>
      </c>
      <c r="Q546" s="145">
        <v>1.0508900000000001</v>
      </c>
      <c r="R546" s="145">
        <f>Q546*H546</f>
        <v>0.86908603000000006</v>
      </c>
      <c r="S546" s="145">
        <v>0</v>
      </c>
      <c r="T546" s="146">
        <f>S546*H546</f>
        <v>0</v>
      </c>
      <c r="AR546" s="147" t="s">
        <v>184</v>
      </c>
      <c r="AT546" s="147" t="s">
        <v>180</v>
      </c>
      <c r="AU546" s="147" t="s">
        <v>85</v>
      </c>
      <c r="AY546" s="17" t="s">
        <v>178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83</v>
      </c>
      <c r="BK546" s="148">
        <f>ROUND(I546*H546,2)</f>
        <v>0</v>
      </c>
      <c r="BL546" s="17" t="s">
        <v>184</v>
      </c>
      <c r="BM546" s="147" t="s">
        <v>1664</v>
      </c>
    </row>
    <row r="547" spans="2:65" s="12" customFormat="1" ht="11.25">
      <c r="B547" s="149"/>
      <c r="D547" s="150" t="s">
        <v>186</v>
      </c>
      <c r="E547" s="151" t="s">
        <v>1</v>
      </c>
      <c r="F547" s="152" t="s">
        <v>1665</v>
      </c>
      <c r="H547" s="153">
        <v>0.82699999999999996</v>
      </c>
      <c r="I547" s="154"/>
      <c r="L547" s="149"/>
      <c r="M547" s="155"/>
      <c r="T547" s="156"/>
      <c r="AT547" s="151" t="s">
        <v>186</v>
      </c>
      <c r="AU547" s="151" t="s">
        <v>85</v>
      </c>
      <c r="AV547" s="12" t="s">
        <v>85</v>
      </c>
      <c r="AW547" s="12" t="s">
        <v>32</v>
      </c>
      <c r="AX547" s="12" t="s">
        <v>83</v>
      </c>
      <c r="AY547" s="151" t="s">
        <v>178</v>
      </c>
    </row>
    <row r="548" spans="2:65" s="1" customFormat="1" ht="24.2" customHeight="1">
      <c r="B548" s="32"/>
      <c r="C548" s="136" t="s">
        <v>567</v>
      </c>
      <c r="D548" s="136" t="s">
        <v>180</v>
      </c>
      <c r="E548" s="137" t="s">
        <v>1666</v>
      </c>
      <c r="F548" s="138" t="s">
        <v>1667</v>
      </c>
      <c r="G548" s="139" t="s">
        <v>204</v>
      </c>
      <c r="H548" s="140">
        <v>7.1280000000000001</v>
      </c>
      <c r="I548" s="141"/>
      <c r="J548" s="142">
        <f>ROUND(I548*H548,2)</f>
        <v>0</v>
      </c>
      <c r="K548" s="138" t="s">
        <v>194</v>
      </c>
      <c r="L548" s="32"/>
      <c r="M548" s="143" t="s">
        <v>1</v>
      </c>
      <c r="N548" s="144" t="s">
        <v>41</v>
      </c>
      <c r="P548" s="145">
        <f>O548*H548</f>
        <v>0</v>
      </c>
      <c r="Q548" s="145">
        <v>0.17818000000000001</v>
      </c>
      <c r="R548" s="145">
        <f>Q548*H548</f>
        <v>1.27006704</v>
      </c>
      <c r="S548" s="145">
        <v>0</v>
      </c>
      <c r="T548" s="146">
        <f>S548*H548</f>
        <v>0</v>
      </c>
      <c r="AR548" s="147" t="s">
        <v>184</v>
      </c>
      <c r="AT548" s="147" t="s">
        <v>180</v>
      </c>
      <c r="AU548" s="147" t="s">
        <v>85</v>
      </c>
      <c r="AY548" s="17" t="s">
        <v>178</v>
      </c>
      <c r="BE548" s="148">
        <f>IF(N548="základní",J548,0)</f>
        <v>0</v>
      </c>
      <c r="BF548" s="148">
        <f>IF(N548="snížená",J548,0)</f>
        <v>0</v>
      </c>
      <c r="BG548" s="148">
        <f>IF(N548="zákl. přenesená",J548,0)</f>
        <v>0</v>
      </c>
      <c r="BH548" s="148">
        <f>IF(N548="sníž. přenesená",J548,0)</f>
        <v>0</v>
      </c>
      <c r="BI548" s="148">
        <f>IF(N548="nulová",J548,0)</f>
        <v>0</v>
      </c>
      <c r="BJ548" s="17" t="s">
        <v>83</v>
      </c>
      <c r="BK548" s="148">
        <f>ROUND(I548*H548,2)</f>
        <v>0</v>
      </c>
      <c r="BL548" s="17" t="s">
        <v>184</v>
      </c>
      <c r="BM548" s="147" t="s">
        <v>1668</v>
      </c>
    </row>
    <row r="549" spans="2:65" s="12" customFormat="1" ht="11.25">
      <c r="B549" s="149"/>
      <c r="D549" s="150" t="s">
        <v>186</v>
      </c>
      <c r="E549" s="151" t="s">
        <v>1</v>
      </c>
      <c r="F549" s="152" t="s">
        <v>1669</v>
      </c>
      <c r="H549" s="153">
        <v>0.41</v>
      </c>
      <c r="I549" s="154"/>
      <c r="L549" s="149"/>
      <c r="M549" s="155"/>
      <c r="T549" s="156"/>
      <c r="AT549" s="151" t="s">
        <v>186</v>
      </c>
      <c r="AU549" s="151" t="s">
        <v>85</v>
      </c>
      <c r="AV549" s="12" t="s">
        <v>85</v>
      </c>
      <c r="AW549" s="12" t="s">
        <v>32</v>
      </c>
      <c r="AX549" s="12" t="s">
        <v>76</v>
      </c>
      <c r="AY549" s="151" t="s">
        <v>178</v>
      </c>
    </row>
    <row r="550" spans="2:65" s="12" customFormat="1" ht="11.25">
      <c r="B550" s="149"/>
      <c r="D550" s="150" t="s">
        <v>186</v>
      </c>
      <c r="E550" s="151" t="s">
        <v>1</v>
      </c>
      <c r="F550" s="152" t="s">
        <v>1670</v>
      </c>
      <c r="H550" s="153">
        <v>1.1100000000000001</v>
      </c>
      <c r="I550" s="154"/>
      <c r="L550" s="149"/>
      <c r="M550" s="155"/>
      <c r="T550" s="156"/>
      <c r="AT550" s="151" t="s">
        <v>186</v>
      </c>
      <c r="AU550" s="151" t="s">
        <v>85</v>
      </c>
      <c r="AV550" s="12" t="s">
        <v>85</v>
      </c>
      <c r="AW550" s="12" t="s">
        <v>32</v>
      </c>
      <c r="AX550" s="12" t="s">
        <v>76</v>
      </c>
      <c r="AY550" s="151" t="s">
        <v>178</v>
      </c>
    </row>
    <row r="551" spans="2:65" s="12" customFormat="1" ht="11.25">
      <c r="B551" s="149"/>
      <c r="D551" s="150" t="s">
        <v>186</v>
      </c>
      <c r="E551" s="151" t="s">
        <v>1</v>
      </c>
      <c r="F551" s="152" t="s">
        <v>1671</v>
      </c>
      <c r="H551" s="153">
        <v>1.792</v>
      </c>
      <c r="I551" s="154"/>
      <c r="L551" s="149"/>
      <c r="M551" s="155"/>
      <c r="T551" s="156"/>
      <c r="AT551" s="151" t="s">
        <v>186</v>
      </c>
      <c r="AU551" s="151" t="s">
        <v>85</v>
      </c>
      <c r="AV551" s="12" t="s">
        <v>85</v>
      </c>
      <c r="AW551" s="12" t="s">
        <v>32</v>
      </c>
      <c r="AX551" s="12" t="s">
        <v>76</v>
      </c>
      <c r="AY551" s="151" t="s">
        <v>178</v>
      </c>
    </row>
    <row r="552" spans="2:65" s="12" customFormat="1" ht="11.25">
      <c r="B552" s="149"/>
      <c r="D552" s="150" t="s">
        <v>186</v>
      </c>
      <c r="E552" s="151" t="s">
        <v>1</v>
      </c>
      <c r="F552" s="152" t="s">
        <v>1672</v>
      </c>
      <c r="H552" s="153">
        <v>0.35199999999999998</v>
      </c>
      <c r="I552" s="154"/>
      <c r="L552" s="149"/>
      <c r="M552" s="155"/>
      <c r="T552" s="156"/>
      <c r="AT552" s="151" t="s">
        <v>186</v>
      </c>
      <c r="AU552" s="151" t="s">
        <v>85</v>
      </c>
      <c r="AV552" s="12" t="s">
        <v>85</v>
      </c>
      <c r="AW552" s="12" t="s">
        <v>32</v>
      </c>
      <c r="AX552" s="12" t="s">
        <v>76</v>
      </c>
      <c r="AY552" s="151" t="s">
        <v>178</v>
      </c>
    </row>
    <row r="553" spans="2:65" s="12" customFormat="1" ht="11.25">
      <c r="B553" s="149"/>
      <c r="D553" s="150" t="s">
        <v>186</v>
      </c>
      <c r="E553" s="151" t="s">
        <v>1</v>
      </c>
      <c r="F553" s="152" t="s">
        <v>1673</v>
      </c>
      <c r="H553" s="153">
        <v>0.65600000000000003</v>
      </c>
      <c r="I553" s="154"/>
      <c r="L553" s="149"/>
      <c r="M553" s="155"/>
      <c r="T553" s="156"/>
      <c r="AT553" s="151" t="s">
        <v>186</v>
      </c>
      <c r="AU553" s="151" t="s">
        <v>85</v>
      </c>
      <c r="AV553" s="12" t="s">
        <v>85</v>
      </c>
      <c r="AW553" s="12" t="s">
        <v>32</v>
      </c>
      <c r="AX553" s="12" t="s">
        <v>76</v>
      </c>
      <c r="AY553" s="151" t="s">
        <v>178</v>
      </c>
    </row>
    <row r="554" spans="2:65" s="12" customFormat="1" ht="11.25">
      <c r="B554" s="149"/>
      <c r="D554" s="150" t="s">
        <v>186</v>
      </c>
      <c r="E554" s="151" t="s">
        <v>1</v>
      </c>
      <c r="F554" s="152" t="s">
        <v>1674</v>
      </c>
      <c r="H554" s="153">
        <v>0.82799999999999996</v>
      </c>
      <c r="I554" s="154"/>
      <c r="L554" s="149"/>
      <c r="M554" s="155"/>
      <c r="T554" s="156"/>
      <c r="AT554" s="151" t="s">
        <v>186</v>
      </c>
      <c r="AU554" s="151" t="s">
        <v>85</v>
      </c>
      <c r="AV554" s="12" t="s">
        <v>85</v>
      </c>
      <c r="AW554" s="12" t="s">
        <v>32</v>
      </c>
      <c r="AX554" s="12" t="s">
        <v>76</v>
      </c>
      <c r="AY554" s="151" t="s">
        <v>178</v>
      </c>
    </row>
    <row r="555" spans="2:65" s="12" customFormat="1" ht="11.25">
      <c r="B555" s="149"/>
      <c r="D555" s="150" t="s">
        <v>186</v>
      </c>
      <c r="E555" s="151" t="s">
        <v>1</v>
      </c>
      <c r="F555" s="152" t="s">
        <v>1675</v>
      </c>
      <c r="H555" s="153">
        <v>0.72799999999999998</v>
      </c>
      <c r="I555" s="154"/>
      <c r="L555" s="149"/>
      <c r="M555" s="155"/>
      <c r="T555" s="156"/>
      <c r="AT555" s="151" t="s">
        <v>186</v>
      </c>
      <c r="AU555" s="151" t="s">
        <v>85</v>
      </c>
      <c r="AV555" s="12" t="s">
        <v>85</v>
      </c>
      <c r="AW555" s="12" t="s">
        <v>32</v>
      </c>
      <c r="AX555" s="12" t="s">
        <v>76</v>
      </c>
      <c r="AY555" s="151" t="s">
        <v>178</v>
      </c>
    </row>
    <row r="556" spans="2:65" s="12" customFormat="1" ht="11.25">
      <c r="B556" s="149"/>
      <c r="D556" s="150" t="s">
        <v>186</v>
      </c>
      <c r="E556" s="151" t="s">
        <v>1</v>
      </c>
      <c r="F556" s="152" t="s">
        <v>1676</v>
      </c>
      <c r="H556" s="153">
        <v>0.97199999999999998</v>
      </c>
      <c r="I556" s="154"/>
      <c r="L556" s="149"/>
      <c r="M556" s="155"/>
      <c r="T556" s="156"/>
      <c r="AT556" s="151" t="s">
        <v>186</v>
      </c>
      <c r="AU556" s="151" t="s">
        <v>85</v>
      </c>
      <c r="AV556" s="12" t="s">
        <v>85</v>
      </c>
      <c r="AW556" s="12" t="s">
        <v>32</v>
      </c>
      <c r="AX556" s="12" t="s">
        <v>76</v>
      </c>
      <c r="AY556" s="151" t="s">
        <v>178</v>
      </c>
    </row>
    <row r="557" spans="2:65" s="12" customFormat="1" ht="11.25">
      <c r="B557" s="149"/>
      <c r="D557" s="150" t="s">
        <v>186</v>
      </c>
      <c r="E557" s="151" t="s">
        <v>1</v>
      </c>
      <c r="F557" s="152" t="s">
        <v>1677</v>
      </c>
      <c r="H557" s="153">
        <v>0.16</v>
      </c>
      <c r="I557" s="154"/>
      <c r="L557" s="149"/>
      <c r="M557" s="155"/>
      <c r="T557" s="156"/>
      <c r="AT557" s="151" t="s">
        <v>186</v>
      </c>
      <c r="AU557" s="151" t="s">
        <v>85</v>
      </c>
      <c r="AV557" s="12" t="s">
        <v>85</v>
      </c>
      <c r="AW557" s="12" t="s">
        <v>32</v>
      </c>
      <c r="AX557" s="12" t="s">
        <v>76</v>
      </c>
      <c r="AY557" s="151" t="s">
        <v>178</v>
      </c>
    </row>
    <row r="558" spans="2:65" s="12" customFormat="1" ht="11.25">
      <c r="B558" s="149"/>
      <c r="D558" s="150" t="s">
        <v>186</v>
      </c>
      <c r="E558" s="151" t="s">
        <v>1</v>
      </c>
      <c r="F558" s="152" t="s">
        <v>1678</v>
      </c>
      <c r="H558" s="153">
        <v>0.12</v>
      </c>
      <c r="I558" s="154"/>
      <c r="L558" s="149"/>
      <c r="M558" s="155"/>
      <c r="T558" s="156"/>
      <c r="AT558" s="151" t="s">
        <v>186</v>
      </c>
      <c r="AU558" s="151" t="s">
        <v>85</v>
      </c>
      <c r="AV558" s="12" t="s">
        <v>85</v>
      </c>
      <c r="AW558" s="12" t="s">
        <v>32</v>
      </c>
      <c r="AX558" s="12" t="s">
        <v>76</v>
      </c>
      <c r="AY558" s="151" t="s">
        <v>178</v>
      </c>
    </row>
    <row r="559" spans="2:65" s="14" customFormat="1" ht="11.25">
      <c r="B559" s="164"/>
      <c r="D559" s="150" t="s">
        <v>186</v>
      </c>
      <c r="E559" s="165" t="s">
        <v>1</v>
      </c>
      <c r="F559" s="166" t="s">
        <v>217</v>
      </c>
      <c r="H559" s="167">
        <v>7.128000000000001</v>
      </c>
      <c r="I559" s="168"/>
      <c r="L559" s="164"/>
      <c r="M559" s="169"/>
      <c r="T559" s="170"/>
      <c r="AT559" s="165" t="s">
        <v>186</v>
      </c>
      <c r="AU559" s="165" t="s">
        <v>85</v>
      </c>
      <c r="AV559" s="14" t="s">
        <v>184</v>
      </c>
      <c r="AW559" s="14" t="s">
        <v>32</v>
      </c>
      <c r="AX559" s="14" t="s">
        <v>83</v>
      </c>
      <c r="AY559" s="165" t="s">
        <v>178</v>
      </c>
    </row>
    <row r="560" spans="2:65" s="1" customFormat="1" ht="24.2" customHeight="1">
      <c r="B560" s="32"/>
      <c r="C560" s="136" t="s">
        <v>573</v>
      </c>
      <c r="D560" s="136" t="s">
        <v>180</v>
      </c>
      <c r="E560" s="137" t="s">
        <v>1679</v>
      </c>
      <c r="F560" s="138" t="s">
        <v>1680</v>
      </c>
      <c r="G560" s="139" t="s">
        <v>204</v>
      </c>
      <c r="H560" s="140">
        <v>4.6459999999999999</v>
      </c>
      <c r="I560" s="141"/>
      <c r="J560" s="142">
        <f>ROUND(I560*H560,2)</f>
        <v>0</v>
      </c>
      <c r="K560" s="138" t="s">
        <v>846</v>
      </c>
      <c r="L560" s="32"/>
      <c r="M560" s="143" t="s">
        <v>1</v>
      </c>
      <c r="N560" s="144" t="s">
        <v>41</v>
      </c>
      <c r="P560" s="145">
        <f>O560*H560</f>
        <v>0</v>
      </c>
      <c r="Q560" s="145">
        <v>0.17330000000000001</v>
      </c>
      <c r="R560" s="145">
        <f>Q560*H560</f>
        <v>0.80515179999999997</v>
      </c>
      <c r="S560" s="145">
        <v>0</v>
      </c>
      <c r="T560" s="146">
        <f>S560*H560</f>
        <v>0</v>
      </c>
      <c r="AR560" s="147" t="s">
        <v>184</v>
      </c>
      <c r="AT560" s="147" t="s">
        <v>180</v>
      </c>
      <c r="AU560" s="147" t="s">
        <v>85</v>
      </c>
      <c r="AY560" s="17" t="s">
        <v>178</v>
      </c>
      <c r="BE560" s="148">
        <f>IF(N560="základní",J560,0)</f>
        <v>0</v>
      </c>
      <c r="BF560" s="148">
        <f>IF(N560="snížená",J560,0)</f>
        <v>0</v>
      </c>
      <c r="BG560" s="148">
        <f>IF(N560="zákl. přenesená",J560,0)</f>
        <v>0</v>
      </c>
      <c r="BH560" s="148">
        <f>IF(N560="sníž. přenesená",J560,0)</f>
        <v>0</v>
      </c>
      <c r="BI560" s="148">
        <f>IF(N560="nulová",J560,0)</f>
        <v>0</v>
      </c>
      <c r="BJ560" s="17" t="s">
        <v>83</v>
      </c>
      <c r="BK560" s="148">
        <f>ROUND(I560*H560,2)</f>
        <v>0</v>
      </c>
      <c r="BL560" s="17" t="s">
        <v>184</v>
      </c>
      <c r="BM560" s="147" t="s">
        <v>1681</v>
      </c>
    </row>
    <row r="561" spans="2:65" s="12" customFormat="1" ht="11.25">
      <c r="B561" s="149"/>
      <c r="D561" s="150" t="s">
        <v>186</v>
      </c>
      <c r="E561" s="151" t="s">
        <v>1</v>
      </c>
      <c r="F561" s="152" t="s">
        <v>1682</v>
      </c>
      <c r="H561" s="153">
        <v>2.1549999999999998</v>
      </c>
      <c r="I561" s="154"/>
      <c r="L561" s="149"/>
      <c r="M561" s="155"/>
      <c r="T561" s="156"/>
      <c r="AT561" s="151" t="s">
        <v>186</v>
      </c>
      <c r="AU561" s="151" t="s">
        <v>85</v>
      </c>
      <c r="AV561" s="12" t="s">
        <v>85</v>
      </c>
      <c r="AW561" s="12" t="s">
        <v>32</v>
      </c>
      <c r="AX561" s="12" t="s">
        <v>76</v>
      </c>
      <c r="AY561" s="151" t="s">
        <v>178</v>
      </c>
    </row>
    <row r="562" spans="2:65" s="12" customFormat="1" ht="11.25">
      <c r="B562" s="149"/>
      <c r="D562" s="150" t="s">
        <v>186</v>
      </c>
      <c r="E562" s="151" t="s">
        <v>1</v>
      </c>
      <c r="F562" s="152" t="s">
        <v>1683</v>
      </c>
      <c r="H562" s="153">
        <v>2.4910000000000001</v>
      </c>
      <c r="I562" s="154"/>
      <c r="L562" s="149"/>
      <c r="M562" s="155"/>
      <c r="T562" s="156"/>
      <c r="AT562" s="151" t="s">
        <v>186</v>
      </c>
      <c r="AU562" s="151" t="s">
        <v>85</v>
      </c>
      <c r="AV562" s="12" t="s">
        <v>85</v>
      </c>
      <c r="AW562" s="12" t="s">
        <v>32</v>
      </c>
      <c r="AX562" s="12" t="s">
        <v>76</v>
      </c>
      <c r="AY562" s="151" t="s">
        <v>178</v>
      </c>
    </row>
    <row r="563" spans="2:65" s="14" customFormat="1" ht="11.25">
      <c r="B563" s="164"/>
      <c r="D563" s="150" t="s">
        <v>186</v>
      </c>
      <c r="E563" s="165" t="s">
        <v>1</v>
      </c>
      <c r="F563" s="166" t="s">
        <v>217</v>
      </c>
      <c r="H563" s="167">
        <v>4.6459999999999999</v>
      </c>
      <c r="I563" s="168"/>
      <c r="L563" s="164"/>
      <c r="M563" s="169"/>
      <c r="T563" s="170"/>
      <c r="AT563" s="165" t="s">
        <v>186</v>
      </c>
      <c r="AU563" s="165" t="s">
        <v>85</v>
      </c>
      <c r="AV563" s="14" t="s">
        <v>184</v>
      </c>
      <c r="AW563" s="14" t="s">
        <v>32</v>
      </c>
      <c r="AX563" s="14" t="s">
        <v>83</v>
      </c>
      <c r="AY563" s="165" t="s">
        <v>178</v>
      </c>
    </row>
    <row r="564" spans="2:65" s="11" customFormat="1" ht="22.9" customHeight="1">
      <c r="B564" s="124"/>
      <c r="D564" s="125" t="s">
        <v>75</v>
      </c>
      <c r="E564" s="134" t="s">
        <v>184</v>
      </c>
      <c r="F564" s="134" t="s">
        <v>1684</v>
      </c>
      <c r="I564" s="127"/>
      <c r="J564" s="135">
        <f>BK564</f>
        <v>0</v>
      </c>
      <c r="L564" s="124"/>
      <c r="M564" s="129"/>
      <c r="P564" s="130">
        <f>SUM(P565:P605)</f>
        <v>0</v>
      </c>
      <c r="R564" s="130">
        <f>SUM(R565:R605)</f>
        <v>52.470473770000005</v>
      </c>
      <c r="T564" s="131">
        <f>SUM(T565:T605)</f>
        <v>0</v>
      </c>
      <c r="AR564" s="125" t="s">
        <v>83</v>
      </c>
      <c r="AT564" s="132" t="s">
        <v>75</v>
      </c>
      <c r="AU564" s="132" t="s">
        <v>83</v>
      </c>
      <c r="AY564" s="125" t="s">
        <v>178</v>
      </c>
      <c r="BK564" s="133">
        <f>SUM(BK565:BK605)</f>
        <v>0</v>
      </c>
    </row>
    <row r="565" spans="2:65" s="1" customFormat="1" ht="16.5" customHeight="1">
      <c r="B565" s="32"/>
      <c r="C565" s="136" t="s">
        <v>579</v>
      </c>
      <c r="D565" s="136" t="s">
        <v>180</v>
      </c>
      <c r="E565" s="137" t="s">
        <v>1685</v>
      </c>
      <c r="F565" s="138" t="s">
        <v>1686</v>
      </c>
      <c r="G565" s="139" t="s">
        <v>183</v>
      </c>
      <c r="H565" s="140">
        <v>16.965</v>
      </c>
      <c r="I565" s="141"/>
      <c r="J565" s="142">
        <f>ROUND(I565*H565,2)</f>
        <v>0</v>
      </c>
      <c r="K565" s="138" t="s">
        <v>846</v>
      </c>
      <c r="L565" s="32"/>
      <c r="M565" s="143" t="s">
        <v>1</v>
      </c>
      <c r="N565" s="144" t="s">
        <v>41</v>
      </c>
      <c r="P565" s="145">
        <f>O565*H565</f>
        <v>0</v>
      </c>
      <c r="Q565" s="145">
        <v>2.5020099999999998</v>
      </c>
      <c r="R565" s="145">
        <f>Q565*H565</f>
        <v>42.446599649999996</v>
      </c>
      <c r="S565" s="145">
        <v>0</v>
      </c>
      <c r="T565" s="146">
        <f>S565*H565</f>
        <v>0</v>
      </c>
      <c r="AR565" s="147" t="s">
        <v>184</v>
      </c>
      <c r="AT565" s="147" t="s">
        <v>180</v>
      </c>
      <c r="AU565" s="147" t="s">
        <v>85</v>
      </c>
      <c r="AY565" s="17" t="s">
        <v>178</v>
      </c>
      <c r="BE565" s="148">
        <f>IF(N565="základní",J565,0)</f>
        <v>0</v>
      </c>
      <c r="BF565" s="148">
        <f>IF(N565="snížená",J565,0)</f>
        <v>0</v>
      </c>
      <c r="BG565" s="148">
        <f>IF(N565="zákl. přenesená",J565,0)</f>
        <v>0</v>
      </c>
      <c r="BH565" s="148">
        <f>IF(N565="sníž. přenesená",J565,0)</f>
        <v>0</v>
      </c>
      <c r="BI565" s="148">
        <f>IF(N565="nulová",J565,0)</f>
        <v>0</v>
      </c>
      <c r="BJ565" s="17" t="s">
        <v>83</v>
      </c>
      <c r="BK565" s="148">
        <f>ROUND(I565*H565,2)</f>
        <v>0</v>
      </c>
      <c r="BL565" s="17" t="s">
        <v>184</v>
      </c>
      <c r="BM565" s="147" t="s">
        <v>1687</v>
      </c>
    </row>
    <row r="566" spans="2:65" s="12" customFormat="1" ht="11.25">
      <c r="B566" s="149"/>
      <c r="D566" s="150" t="s">
        <v>186</v>
      </c>
      <c r="E566" s="151" t="s">
        <v>1</v>
      </c>
      <c r="F566" s="152" t="s">
        <v>1688</v>
      </c>
      <c r="H566" s="153">
        <v>6.8220000000000001</v>
      </c>
      <c r="I566" s="154"/>
      <c r="L566" s="149"/>
      <c r="M566" s="155"/>
      <c r="T566" s="156"/>
      <c r="AT566" s="151" t="s">
        <v>186</v>
      </c>
      <c r="AU566" s="151" t="s">
        <v>85</v>
      </c>
      <c r="AV566" s="12" t="s">
        <v>85</v>
      </c>
      <c r="AW566" s="12" t="s">
        <v>32</v>
      </c>
      <c r="AX566" s="12" t="s">
        <v>76</v>
      </c>
      <c r="AY566" s="151" t="s">
        <v>178</v>
      </c>
    </row>
    <row r="567" spans="2:65" s="12" customFormat="1" ht="22.5">
      <c r="B567" s="149"/>
      <c r="D567" s="150" t="s">
        <v>186</v>
      </c>
      <c r="E567" s="151" t="s">
        <v>1</v>
      </c>
      <c r="F567" s="152" t="s">
        <v>1689</v>
      </c>
      <c r="H567" s="153">
        <v>4.5510000000000002</v>
      </c>
      <c r="I567" s="154"/>
      <c r="L567" s="149"/>
      <c r="M567" s="155"/>
      <c r="T567" s="156"/>
      <c r="AT567" s="151" t="s">
        <v>186</v>
      </c>
      <c r="AU567" s="151" t="s">
        <v>85</v>
      </c>
      <c r="AV567" s="12" t="s">
        <v>85</v>
      </c>
      <c r="AW567" s="12" t="s">
        <v>32</v>
      </c>
      <c r="AX567" s="12" t="s">
        <v>76</v>
      </c>
      <c r="AY567" s="151" t="s">
        <v>178</v>
      </c>
    </row>
    <row r="568" spans="2:65" s="12" customFormat="1" ht="11.25">
      <c r="B568" s="149"/>
      <c r="D568" s="150" t="s">
        <v>186</v>
      </c>
      <c r="E568" s="151" t="s">
        <v>1</v>
      </c>
      <c r="F568" s="152" t="s">
        <v>1690</v>
      </c>
      <c r="H568" s="153">
        <v>5.5919999999999996</v>
      </c>
      <c r="I568" s="154"/>
      <c r="L568" s="149"/>
      <c r="M568" s="155"/>
      <c r="T568" s="156"/>
      <c r="AT568" s="151" t="s">
        <v>186</v>
      </c>
      <c r="AU568" s="151" t="s">
        <v>85</v>
      </c>
      <c r="AV568" s="12" t="s">
        <v>85</v>
      </c>
      <c r="AW568" s="12" t="s">
        <v>32</v>
      </c>
      <c r="AX568" s="12" t="s">
        <v>76</v>
      </c>
      <c r="AY568" s="151" t="s">
        <v>178</v>
      </c>
    </row>
    <row r="569" spans="2:65" s="14" customFormat="1" ht="11.25">
      <c r="B569" s="164"/>
      <c r="D569" s="150" t="s">
        <v>186</v>
      </c>
      <c r="E569" s="165" t="s">
        <v>1</v>
      </c>
      <c r="F569" s="166" t="s">
        <v>217</v>
      </c>
      <c r="H569" s="167">
        <v>16.965</v>
      </c>
      <c r="I569" s="168"/>
      <c r="L569" s="164"/>
      <c r="M569" s="169"/>
      <c r="T569" s="170"/>
      <c r="AT569" s="165" t="s">
        <v>186</v>
      </c>
      <c r="AU569" s="165" t="s">
        <v>85</v>
      </c>
      <c r="AV569" s="14" t="s">
        <v>184</v>
      </c>
      <c r="AW569" s="14" t="s">
        <v>32</v>
      </c>
      <c r="AX569" s="14" t="s">
        <v>83</v>
      </c>
      <c r="AY569" s="165" t="s">
        <v>178</v>
      </c>
    </row>
    <row r="570" spans="2:65" s="1" customFormat="1" ht="24.2" customHeight="1">
      <c r="B570" s="32"/>
      <c r="C570" s="136" t="s">
        <v>583</v>
      </c>
      <c r="D570" s="136" t="s">
        <v>180</v>
      </c>
      <c r="E570" s="137" t="s">
        <v>1691</v>
      </c>
      <c r="F570" s="138" t="s">
        <v>1692</v>
      </c>
      <c r="G570" s="139" t="s">
        <v>204</v>
      </c>
      <c r="H570" s="140">
        <v>110.684</v>
      </c>
      <c r="I570" s="141"/>
      <c r="J570" s="142">
        <f>ROUND(I570*H570,2)</f>
        <v>0</v>
      </c>
      <c r="K570" s="138" t="s">
        <v>846</v>
      </c>
      <c r="L570" s="32"/>
      <c r="M570" s="143" t="s">
        <v>1</v>
      </c>
      <c r="N570" s="144" t="s">
        <v>41</v>
      </c>
      <c r="P570" s="145">
        <f>O570*H570</f>
        <v>0</v>
      </c>
      <c r="Q570" s="145">
        <v>5.3299999999999997E-3</v>
      </c>
      <c r="R570" s="145">
        <f>Q570*H570</f>
        <v>0.5899457199999999</v>
      </c>
      <c r="S570" s="145">
        <v>0</v>
      </c>
      <c r="T570" s="146">
        <f>S570*H570</f>
        <v>0</v>
      </c>
      <c r="AR570" s="147" t="s">
        <v>184</v>
      </c>
      <c r="AT570" s="147" t="s">
        <v>180</v>
      </c>
      <c r="AU570" s="147" t="s">
        <v>85</v>
      </c>
      <c r="AY570" s="17" t="s">
        <v>178</v>
      </c>
      <c r="BE570" s="148">
        <f>IF(N570="základní",J570,0)</f>
        <v>0</v>
      </c>
      <c r="BF570" s="148">
        <f>IF(N570="snížená",J570,0)</f>
        <v>0</v>
      </c>
      <c r="BG570" s="148">
        <f>IF(N570="zákl. přenesená",J570,0)</f>
        <v>0</v>
      </c>
      <c r="BH570" s="148">
        <f>IF(N570="sníž. přenesená",J570,0)</f>
        <v>0</v>
      </c>
      <c r="BI570" s="148">
        <f>IF(N570="nulová",J570,0)</f>
        <v>0</v>
      </c>
      <c r="BJ570" s="17" t="s">
        <v>83</v>
      </c>
      <c r="BK570" s="148">
        <f>ROUND(I570*H570,2)</f>
        <v>0</v>
      </c>
      <c r="BL570" s="17" t="s">
        <v>184</v>
      </c>
      <c r="BM570" s="147" t="s">
        <v>1693</v>
      </c>
    </row>
    <row r="571" spans="2:65" s="12" customFormat="1" ht="11.25">
      <c r="B571" s="149"/>
      <c r="D571" s="150" t="s">
        <v>186</v>
      </c>
      <c r="E571" s="151" t="s">
        <v>1</v>
      </c>
      <c r="F571" s="152" t="s">
        <v>1694</v>
      </c>
      <c r="H571" s="153">
        <v>39.405999999999999</v>
      </c>
      <c r="I571" s="154"/>
      <c r="L571" s="149"/>
      <c r="M571" s="155"/>
      <c r="T571" s="156"/>
      <c r="AT571" s="151" t="s">
        <v>186</v>
      </c>
      <c r="AU571" s="151" t="s">
        <v>85</v>
      </c>
      <c r="AV571" s="12" t="s">
        <v>85</v>
      </c>
      <c r="AW571" s="12" t="s">
        <v>32</v>
      </c>
      <c r="AX571" s="12" t="s">
        <v>76</v>
      </c>
      <c r="AY571" s="151" t="s">
        <v>178</v>
      </c>
    </row>
    <row r="572" spans="2:65" s="12" customFormat="1" ht="22.5">
      <c r="B572" s="149"/>
      <c r="D572" s="150" t="s">
        <v>186</v>
      </c>
      <c r="E572" s="151" t="s">
        <v>1</v>
      </c>
      <c r="F572" s="152" t="s">
        <v>1695</v>
      </c>
      <c r="H572" s="153">
        <v>31.856000000000002</v>
      </c>
      <c r="I572" s="154"/>
      <c r="L572" s="149"/>
      <c r="M572" s="155"/>
      <c r="T572" s="156"/>
      <c r="AT572" s="151" t="s">
        <v>186</v>
      </c>
      <c r="AU572" s="151" t="s">
        <v>85</v>
      </c>
      <c r="AV572" s="12" t="s">
        <v>85</v>
      </c>
      <c r="AW572" s="12" t="s">
        <v>32</v>
      </c>
      <c r="AX572" s="12" t="s">
        <v>76</v>
      </c>
      <c r="AY572" s="151" t="s">
        <v>178</v>
      </c>
    </row>
    <row r="573" spans="2:65" s="12" customFormat="1" ht="11.25">
      <c r="B573" s="149"/>
      <c r="D573" s="150" t="s">
        <v>186</v>
      </c>
      <c r="E573" s="151" t="s">
        <v>1</v>
      </c>
      <c r="F573" s="152" t="s">
        <v>1696</v>
      </c>
      <c r="H573" s="153">
        <v>39.421999999999997</v>
      </c>
      <c r="I573" s="154"/>
      <c r="L573" s="149"/>
      <c r="M573" s="155"/>
      <c r="T573" s="156"/>
      <c r="AT573" s="151" t="s">
        <v>186</v>
      </c>
      <c r="AU573" s="151" t="s">
        <v>85</v>
      </c>
      <c r="AV573" s="12" t="s">
        <v>85</v>
      </c>
      <c r="AW573" s="12" t="s">
        <v>32</v>
      </c>
      <c r="AX573" s="12" t="s">
        <v>76</v>
      </c>
      <c r="AY573" s="151" t="s">
        <v>178</v>
      </c>
    </row>
    <row r="574" spans="2:65" s="14" customFormat="1" ht="11.25">
      <c r="B574" s="164"/>
      <c r="D574" s="150" t="s">
        <v>186</v>
      </c>
      <c r="E574" s="165" t="s">
        <v>1</v>
      </c>
      <c r="F574" s="166" t="s">
        <v>217</v>
      </c>
      <c r="H574" s="167">
        <v>110.684</v>
      </c>
      <c r="I574" s="168"/>
      <c r="L574" s="164"/>
      <c r="M574" s="169"/>
      <c r="T574" s="170"/>
      <c r="AT574" s="165" t="s">
        <v>186</v>
      </c>
      <c r="AU574" s="165" t="s">
        <v>85</v>
      </c>
      <c r="AV574" s="14" t="s">
        <v>184</v>
      </c>
      <c r="AW574" s="14" t="s">
        <v>32</v>
      </c>
      <c r="AX574" s="14" t="s">
        <v>83</v>
      </c>
      <c r="AY574" s="165" t="s">
        <v>178</v>
      </c>
    </row>
    <row r="575" spans="2:65" s="1" customFormat="1" ht="24.2" customHeight="1">
      <c r="B575" s="32"/>
      <c r="C575" s="136" t="s">
        <v>588</v>
      </c>
      <c r="D575" s="136" t="s">
        <v>180</v>
      </c>
      <c r="E575" s="137" t="s">
        <v>1697</v>
      </c>
      <c r="F575" s="138" t="s">
        <v>1698</v>
      </c>
      <c r="G575" s="139" t="s">
        <v>204</v>
      </c>
      <c r="H575" s="140">
        <v>110.684</v>
      </c>
      <c r="I575" s="141"/>
      <c r="J575" s="142">
        <f>ROUND(I575*H575,2)</f>
        <v>0</v>
      </c>
      <c r="K575" s="138" t="s">
        <v>846</v>
      </c>
      <c r="L575" s="32"/>
      <c r="M575" s="143" t="s">
        <v>1</v>
      </c>
      <c r="N575" s="144" t="s">
        <v>41</v>
      </c>
      <c r="P575" s="145">
        <f>O575*H575</f>
        <v>0</v>
      </c>
      <c r="Q575" s="145">
        <v>0</v>
      </c>
      <c r="R575" s="145">
        <f>Q575*H575</f>
        <v>0</v>
      </c>
      <c r="S575" s="145">
        <v>0</v>
      </c>
      <c r="T575" s="146">
        <f>S575*H575</f>
        <v>0</v>
      </c>
      <c r="AR575" s="147" t="s">
        <v>184</v>
      </c>
      <c r="AT575" s="147" t="s">
        <v>180</v>
      </c>
      <c r="AU575" s="147" t="s">
        <v>85</v>
      </c>
      <c r="AY575" s="17" t="s">
        <v>178</v>
      </c>
      <c r="BE575" s="148">
        <f>IF(N575="základní",J575,0)</f>
        <v>0</v>
      </c>
      <c r="BF575" s="148">
        <f>IF(N575="snížená",J575,0)</f>
        <v>0</v>
      </c>
      <c r="BG575" s="148">
        <f>IF(N575="zákl. přenesená",J575,0)</f>
        <v>0</v>
      </c>
      <c r="BH575" s="148">
        <f>IF(N575="sníž. přenesená",J575,0)</f>
        <v>0</v>
      </c>
      <c r="BI575" s="148">
        <f>IF(N575="nulová",J575,0)</f>
        <v>0</v>
      </c>
      <c r="BJ575" s="17" t="s">
        <v>83</v>
      </c>
      <c r="BK575" s="148">
        <f>ROUND(I575*H575,2)</f>
        <v>0</v>
      </c>
      <c r="BL575" s="17" t="s">
        <v>184</v>
      </c>
      <c r="BM575" s="147" t="s">
        <v>1699</v>
      </c>
    </row>
    <row r="576" spans="2:65" s="1" customFormat="1" ht="24.2" customHeight="1">
      <c r="B576" s="32"/>
      <c r="C576" s="136" t="s">
        <v>593</v>
      </c>
      <c r="D576" s="136" t="s">
        <v>180</v>
      </c>
      <c r="E576" s="137" t="s">
        <v>1700</v>
      </c>
      <c r="F576" s="138" t="s">
        <v>1701</v>
      </c>
      <c r="G576" s="139" t="s">
        <v>204</v>
      </c>
      <c r="H576" s="140">
        <v>110.684</v>
      </c>
      <c r="I576" s="141"/>
      <c r="J576" s="142">
        <f>ROUND(I576*H576,2)</f>
        <v>0</v>
      </c>
      <c r="K576" s="138" t="s">
        <v>846</v>
      </c>
      <c r="L576" s="32"/>
      <c r="M576" s="143" t="s">
        <v>1</v>
      </c>
      <c r="N576" s="144" t="s">
        <v>41</v>
      </c>
      <c r="P576" s="145">
        <f>O576*H576</f>
        <v>0</v>
      </c>
      <c r="Q576" s="145">
        <v>8.8000000000000003E-4</v>
      </c>
      <c r="R576" s="145">
        <f>Q576*H576</f>
        <v>9.7401920000000003E-2</v>
      </c>
      <c r="S576" s="145">
        <v>0</v>
      </c>
      <c r="T576" s="146">
        <f>S576*H576</f>
        <v>0</v>
      </c>
      <c r="AR576" s="147" t="s">
        <v>184</v>
      </c>
      <c r="AT576" s="147" t="s">
        <v>180</v>
      </c>
      <c r="AU576" s="147" t="s">
        <v>85</v>
      </c>
      <c r="AY576" s="17" t="s">
        <v>178</v>
      </c>
      <c r="BE576" s="148">
        <f>IF(N576="základní",J576,0)</f>
        <v>0</v>
      </c>
      <c r="BF576" s="148">
        <f>IF(N576="snížená",J576,0)</f>
        <v>0</v>
      </c>
      <c r="BG576" s="148">
        <f>IF(N576="zákl. přenesená",J576,0)</f>
        <v>0</v>
      </c>
      <c r="BH576" s="148">
        <f>IF(N576="sníž. přenesená",J576,0)</f>
        <v>0</v>
      </c>
      <c r="BI576" s="148">
        <f>IF(N576="nulová",J576,0)</f>
        <v>0</v>
      </c>
      <c r="BJ576" s="17" t="s">
        <v>83</v>
      </c>
      <c r="BK576" s="148">
        <f>ROUND(I576*H576,2)</f>
        <v>0</v>
      </c>
      <c r="BL576" s="17" t="s">
        <v>184</v>
      </c>
      <c r="BM576" s="147" t="s">
        <v>1702</v>
      </c>
    </row>
    <row r="577" spans="2:65" s="1" customFormat="1" ht="24.2" customHeight="1">
      <c r="B577" s="32"/>
      <c r="C577" s="136" t="s">
        <v>597</v>
      </c>
      <c r="D577" s="136" t="s">
        <v>180</v>
      </c>
      <c r="E577" s="137" t="s">
        <v>1703</v>
      </c>
      <c r="F577" s="138" t="s">
        <v>1704</v>
      </c>
      <c r="G577" s="139" t="s">
        <v>204</v>
      </c>
      <c r="H577" s="140">
        <v>110.684</v>
      </c>
      <c r="I577" s="141"/>
      <c r="J577" s="142">
        <f>ROUND(I577*H577,2)</f>
        <v>0</v>
      </c>
      <c r="K577" s="138" t="s">
        <v>846</v>
      </c>
      <c r="L577" s="32"/>
      <c r="M577" s="143" t="s">
        <v>1</v>
      </c>
      <c r="N577" s="144" t="s">
        <v>41</v>
      </c>
      <c r="P577" s="145">
        <f>O577*H577</f>
        <v>0</v>
      </c>
      <c r="Q577" s="145">
        <v>0</v>
      </c>
      <c r="R577" s="145">
        <f>Q577*H577</f>
        <v>0</v>
      </c>
      <c r="S577" s="145">
        <v>0</v>
      </c>
      <c r="T577" s="146">
        <f>S577*H577</f>
        <v>0</v>
      </c>
      <c r="AR577" s="147" t="s">
        <v>184</v>
      </c>
      <c r="AT577" s="147" t="s">
        <v>180</v>
      </c>
      <c r="AU577" s="147" t="s">
        <v>85</v>
      </c>
      <c r="AY577" s="17" t="s">
        <v>178</v>
      </c>
      <c r="BE577" s="148">
        <f>IF(N577="základní",J577,0)</f>
        <v>0</v>
      </c>
      <c r="BF577" s="148">
        <f>IF(N577="snížená",J577,0)</f>
        <v>0</v>
      </c>
      <c r="BG577" s="148">
        <f>IF(N577="zákl. přenesená",J577,0)</f>
        <v>0</v>
      </c>
      <c r="BH577" s="148">
        <f>IF(N577="sníž. přenesená",J577,0)</f>
        <v>0</v>
      </c>
      <c r="BI577" s="148">
        <f>IF(N577="nulová",J577,0)</f>
        <v>0</v>
      </c>
      <c r="BJ577" s="17" t="s">
        <v>83</v>
      </c>
      <c r="BK577" s="148">
        <f>ROUND(I577*H577,2)</f>
        <v>0</v>
      </c>
      <c r="BL577" s="17" t="s">
        <v>184</v>
      </c>
      <c r="BM577" s="147" t="s">
        <v>1705</v>
      </c>
    </row>
    <row r="578" spans="2:65" s="1" customFormat="1" ht="16.5" customHeight="1">
      <c r="B578" s="32"/>
      <c r="C578" s="136" t="s">
        <v>602</v>
      </c>
      <c r="D578" s="136" t="s">
        <v>180</v>
      </c>
      <c r="E578" s="137" t="s">
        <v>1706</v>
      </c>
      <c r="F578" s="138" t="s">
        <v>1707</v>
      </c>
      <c r="G578" s="139" t="s">
        <v>384</v>
      </c>
      <c r="H578" s="140">
        <v>0.161</v>
      </c>
      <c r="I578" s="141"/>
      <c r="J578" s="142">
        <f>ROUND(I578*H578,2)</f>
        <v>0</v>
      </c>
      <c r="K578" s="138" t="s">
        <v>846</v>
      </c>
      <c r="L578" s="32"/>
      <c r="M578" s="143" t="s">
        <v>1</v>
      </c>
      <c r="N578" s="144" t="s">
        <v>41</v>
      </c>
      <c r="P578" s="145">
        <f>O578*H578</f>
        <v>0</v>
      </c>
      <c r="Q578" s="145">
        <v>1.05555</v>
      </c>
      <c r="R578" s="145">
        <f>Q578*H578</f>
        <v>0.16994355</v>
      </c>
      <c r="S578" s="145">
        <v>0</v>
      </c>
      <c r="T578" s="146">
        <f>S578*H578</f>
        <v>0</v>
      </c>
      <c r="AR578" s="147" t="s">
        <v>184</v>
      </c>
      <c r="AT578" s="147" t="s">
        <v>180</v>
      </c>
      <c r="AU578" s="147" t="s">
        <v>85</v>
      </c>
      <c r="AY578" s="17" t="s">
        <v>178</v>
      </c>
      <c r="BE578" s="148">
        <f>IF(N578="základní",J578,0)</f>
        <v>0</v>
      </c>
      <c r="BF578" s="148">
        <f>IF(N578="snížená",J578,0)</f>
        <v>0</v>
      </c>
      <c r="BG578" s="148">
        <f>IF(N578="zákl. přenesená",J578,0)</f>
        <v>0</v>
      </c>
      <c r="BH578" s="148">
        <f>IF(N578="sníž. přenesená",J578,0)</f>
        <v>0</v>
      </c>
      <c r="BI578" s="148">
        <f>IF(N578="nulová",J578,0)</f>
        <v>0</v>
      </c>
      <c r="BJ578" s="17" t="s">
        <v>83</v>
      </c>
      <c r="BK578" s="148">
        <f>ROUND(I578*H578,2)</f>
        <v>0</v>
      </c>
      <c r="BL578" s="17" t="s">
        <v>184</v>
      </c>
      <c r="BM578" s="147" t="s">
        <v>1708</v>
      </c>
    </row>
    <row r="579" spans="2:65" s="12" customFormat="1" ht="11.25">
      <c r="B579" s="149"/>
      <c r="D579" s="150" t="s">
        <v>186</v>
      </c>
      <c r="E579" s="151" t="s">
        <v>1</v>
      </c>
      <c r="F579" s="152" t="s">
        <v>1709</v>
      </c>
      <c r="H579" s="153">
        <v>1.2E-2</v>
      </c>
      <c r="I579" s="154"/>
      <c r="L579" s="149"/>
      <c r="M579" s="155"/>
      <c r="T579" s="156"/>
      <c r="AT579" s="151" t="s">
        <v>186</v>
      </c>
      <c r="AU579" s="151" t="s">
        <v>85</v>
      </c>
      <c r="AV579" s="12" t="s">
        <v>85</v>
      </c>
      <c r="AW579" s="12" t="s">
        <v>32</v>
      </c>
      <c r="AX579" s="12" t="s">
        <v>76</v>
      </c>
      <c r="AY579" s="151" t="s">
        <v>178</v>
      </c>
    </row>
    <row r="580" spans="2:65" s="12" customFormat="1" ht="11.25">
      <c r="B580" s="149"/>
      <c r="D580" s="150" t="s">
        <v>186</v>
      </c>
      <c r="E580" s="151" t="s">
        <v>1</v>
      </c>
      <c r="F580" s="152" t="s">
        <v>1710</v>
      </c>
      <c r="H580" s="153">
        <v>0.14899999999999999</v>
      </c>
      <c r="I580" s="154"/>
      <c r="L580" s="149"/>
      <c r="M580" s="155"/>
      <c r="T580" s="156"/>
      <c r="AT580" s="151" t="s">
        <v>186</v>
      </c>
      <c r="AU580" s="151" t="s">
        <v>85</v>
      </c>
      <c r="AV580" s="12" t="s">
        <v>85</v>
      </c>
      <c r="AW580" s="12" t="s">
        <v>32</v>
      </c>
      <c r="AX580" s="12" t="s">
        <v>76</v>
      </c>
      <c r="AY580" s="151" t="s">
        <v>178</v>
      </c>
    </row>
    <row r="581" spans="2:65" s="14" customFormat="1" ht="11.25">
      <c r="B581" s="164"/>
      <c r="D581" s="150" t="s">
        <v>186</v>
      </c>
      <c r="E581" s="165" t="s">
        <v>1</v>
      </c>
      <c r="F581" s="166" t="s">
        <v>217</v>
      </c>
      <c r="H581" s="167">
        <v>0.161</v>
      </c>
      <c r="I581" s="168"/>
      <c r="L581" s="164"/>
      <c r="M581" s="169"/>
      <c r="T581" s="170"/>
      <c r="AT581" s="165" t="s">
        <v>186</v>
      </c>
      <c r="AU581" s="165" t="s">
        <v>85</v>
      </c>
      <c r="AV581" s="14" t="s">
        <v>184</v>
      </c>
      <c r="AW581" s="14" t="s">
        <v>32</v>
      </c>
      <c r="AX581" s="14" t="s">
        <v>83</v>
      </c>
      <c r="AY581" s="165" t="s">
        <v>178</v>
      </c>
    </row>
    <row r="582" spans="2:65" s="1" customFormat="1" ht="16.5" customHeight="1">
      <c r="B582" s="32"/>
      <c r="C582" s="136" t="s">
        <v>607</v>
      </c>
      <c r="D582" s="136" t="s">
        <v>180</v>
      </c>
      <c r="E582" s="137" t="s">
        <v>1711</v>
      </c>
      <c r="F582" s="138" t="s">
        <v>1712</v>
      </c>
      <c r="G582" s="139" t="s">
        <v>384</v>
      </c>
      <c r="H582" s="140">
        <v>1.599</v>
      </c>
      <c r="I582" s="141"/>
      <c r="J582" s="142">
        <f>ROUND(I582*H582,2)</f>
        <v>0</v>
      </c>
      <c r="K582" s="138" t="s">
        <v>194</v>
      </c>
      <c r="L582" s="32"/>
      <c r="M582" s="143" t="s">
        <v>1</v>
      </c>
      <c r="N582" s="144" t="s">
        <v>41</v>
      </c>
      <c r="P582" s="145">
        <f>O582*H582</f>
        <v>0</v>
      </c>
      <c r="Q582" s="145">
        <v>1.06277</v>
      </c>
      <c r="R582" s="145">
        <f>Q582*H582</f>
        <v>1.6993692300000001</v>
      </c>
      <c r="S582" s="145">
        <v>0</v>
      </c>
      <c r="T582" s="146">
        <f>S582*H582</f>
        <v>0</v>
      </c>
      <c r="AR582" s="147" t="s">
        <v>184</v>
      </c>
      <c r="AT582" s="147" t="s">
        <v>180</v>
      </c>
      <c r="AU582" s="147" t="s">
        <v>85</v>
      </c>
      <c r="AY582" s="17" t="s">
        <v>178</v>
      </c>
      <c r="BE582" s="148">
        <f>IF(N582="základní",J582,0)</f>
        <v>0</v>
      </c>
      <c r="BF582" s="148">
        <f>IF(N582="snížená",J582,0)</f>
        <v>0</v>
      </c>
      <c r="BG582" s="148">
        <f>IF(N582="zákl. přenesená",J582,0)</f>
        <v>0</v>
      </c>
      <c r="BH582" s="148">
        <f>IF(N582="sníž. přenesená",J582,0)</f>
        <v>0</v>
      </c>
      <c r="BI582" s="148">
        <f>IF(N582="nulová",J582,0)</f>
        <v>0</v>
      </c>
      <c r="BJ582" s="17" t="s">
        <v>83</v>
      </c>
      <c r="BK582" s="148">
        <f>ROUND(I582*H582,2)</f>
        <v>0</v>
      </c>
      <c r="BL582" s="17" t="s">
        <v>184</v>
      </c>
      <c r="BM582" s="147" t="s">
        <v>1713</v>
      </c>
    </row>
    <row r="583" spans="2:65" s="12" customFormat="1" ht="11.25">
      <c r="B583" s="149"/>
      <c r="D583" s="150" t="s">
        <v>186</v>
      </c>
      <c r="E583" s="151" t="s">
        <v>1</v>
      </c>
      <c r="F583" s="152" t="s">
        <v>1714</v>
      </c>
      <c r="H583" s="153">
        <v>0.88800000000000001</v>
      </c>
      <c r="I583" s="154"/>
      <c r="L583" s="149"/>
      <c r="M583" s="155"/>
      <c r="T583" s="156"/>
      <c r="AT583" s="151" t="s">
        <v>186</v>
      </c>
      <c r="AU583" s="151" t="s">
        <v>85</v>
      </c>
      <c r="AV583" s="12" t="s">
        <v>85</v>
      </c>
      <c r="AW583" s="12" t="s">
        <v>32</v>
      </c>
      <c r="AX583" s="12" t="s">
        <v>76</v>
      </c>
      <c r="AY583" s="151" t="s">
        <v>178</v>
      </c>
    </row>
    <row r="584" spans="2:65" s="12" customFormat="1" ht="11.25">
      <c r="B584" s="149"/>
      <c r="D584" s="150" t="s">
        <v>186</v>
      </c>
      <c r="E584" s="151" t="s">
        <v>1</v>
      </c>
      <c r="F584" s="152" t="s">
        <v>1715</v>
      </c>
      <c r="H584" s="153">
        <v>0.71099999999999997</v>
      </c>
      <c r="I584" s="154"/>
      <c r="L584" s="149"/>
      <c r="M584" s="155"/>
      <c r="T584" s="156"/>
      <c r="AT584" s="151" t="s">
        <v>186</v>
      </c>
      <c r="AU584" s="151" t="s">
        <v>85</v>
      </c>
      <c r="AV584" s="12" t="s">
        <v>85</v>
      </c>
      <c r="AW584" s="12" t="s">
        <v>32</v>
      </c>
      <c r="AX584" s="12" t="s">
        <v>76</v>
      </c>
      <c r="AY584" s="151" t="s">
        <v>178</v>
      </c>
    </row>
    <row r="585" spans="2:65" s="14" customFormat="1" ht="11.25">
      <c r="B585" s="164"/>
      <c r="D585" s="150" t="s">
        <v>186</v>
      </c>
      <c r="E585" s="165" t="s">
        <v>1</v>
      </c>
      <c r="F585" s="166" t="s">
        <v>217</v>
      </c>
      <c r="H585" s="167">
        <v>1.599</v>
      </c>
      <c r="I585" s="168"/>
      <c r="L585" s="164"/>
      <c r="M585" s="169"/>
      <c r="T585" s="170"/>
      <c r="AT585" s="165" t="s">
        <v>186</v>
      </c>
      <c r="AU585" s="165" t="s">
        <v>85</v>
      </c>
      <c r="AV585" s="14" t="s">
        <v>184</v>
      </c>
      <c r="AW585" s="14" t="s">
        <v>32</v>
      </c>
      <c r="AX585" s="14" t="s">
        <v>83</v>
      </c>
      <c r="AY585" s="165" t="s">
        <v>178</v>
      </c>
    </row>
    <row r="586" spans="2:65" s="1" customFormat="1" ht="21.75" customHeight="1">
      <c r="B586" s="32"/>
      <c r="C586" s="136" t="s">
        <v>611</v>
      </c>
      <c r="D586" s="136" t="s">
        <v>180</v>
      </c>
      <c r="E586" s="137" t="s">
        <v>1716</v>
      </c>
      <c r="F586" s="138" t="s">
        <v>1717</v>
      </c>
      <c r="G586" s="139" t="s">
        <v>420</v>
      </c>
      <c r="H586" s="140">
        <v>22</v>
      </c>
      <c r="I586" s="141"/>
      <c r="J586" s="142">
        <f>ROUND(I586*H586,2)</f>
        <v>0</v>
      </c>
      <c r="K586" s="138" t="s">
        <v>194</v>
      </c>
      <c r="L586" s="32"/>
      <c r="M586" s="143" t="s">
        <v>1</v>
      </c>
      <c r="N586" s="144" t="s">
        <v>41</v>
      </c>
      <c r="P586" s="145">
        <f>O586*H586</f>
        <v>0</v>
      </c>
      <c r="Q586" s="145">
        <v>2.2780000000000002E-2</v>
      </c>
      <c r="R586" s="145">
        <f>Q586*H586</f>
        <v>0.50116000000000005</v>
      </c>
      <c r="S586" s="145">
        <v>0</v>
      </c>
      <c r="T586" s="146">
        <f>S586*H586</f>
        <v>0</v>
      </c>
      <c r="AR586" s="147" t="s">
        <v>184</v>
      </c>
      <c r="AT586" s="147" t="s">
        <v>180</v>
      </c>
      <c r="AU586" s="147" t="s">
        <v>85</v>
      </c>
      <c r="AY586" s="17" t="s">
        <v>178</v>
      </c>
      <c r="BE586" s="148">
        <f>IF(N586="základní",J586,0)</f>
        <v>0</v>
      </c>
      <c r="BF586" s="148">
        <f>IF(N586="snížená",J586,0)</f>
        <v>0</v>
      </c>
      <c r="BG586" s="148">
        <f>IF(N586="zákl. přenesená",J586,0)</f>
        <v>0</v>
      </c>
      <c r="BH586" s="148">
        <f>IF(N586="sníž. přenesená",J586,0)</f>
        <v>0</v>
      </c>
      <c r="BI586" s="148">
        <f>IF(N586="nulová",J586,0)</f>
        <v>0</v>
      </c>
      <c r="BJ586" s="17" t="s">
        <v>83</v>
      </c>
      <c r="BK586" s="148">
        <f>ROUND(I586*H586,2)</f>
        <v>0</v>
      </c>
      <c r="BL586" s="17" t="s">
        <v>184</v>
      </c>
      <c r="BM586" s="147" t="s">
        <v>1718</v>
      </c>
    </row>
    <row r="587" spans="2:65" s="12" customFormat="1" ht="11.25">
      <c r="B587" s="149"/>
      <c r="D587" s="150" t="s">
        <v>186</v>
      </c>
      <c r="E587" s="151" t="s">
        <v>1</v>
      </c>
      <c r="F587" s="152" t="s">
        <v>1719</v>
      </c>
      <c r="H587" s="153">
        <v>6</v>
      </c>
      <c r="I587" s="154"/>
      <c r="L587" s="149"/>
      <c r="M587" s="155"/>
      <c r="T587" s="156"/>
      <c r="AT587" s="151" t="s">
        <v>186</v>
      </c>
      <c r="AU587" s="151" t="s">
        <v>85</v>
      </c>
      <c r="AV587" s="12" t="s">
        <v>85</v>
      </c>
      <c r="AW587" s="12" t="s">
        <v>32</v>
      </c>
      <c r="AX587" s="12" t="s">
        <v>76</v>
      </c>
      <c r="AY587" s="151" t="s">
        <v>178</v>
      </c>
    </row>
    <row r="588" spans="2:65" s="12" customFormat="1" ht="11.25">
      <c r="B588" s="149"/>
      <c r="D588" s="150" t="s">
        <v>186</v>
      </c>
      <c r="E588" s="151" t="s">
        <v>1</v>
      </c>
      <c r="F588" s="152" t="s">
        <v>1720</v>
      </c>
      <c r="H588" s="153">
        <v>8</v>
      </c>
      <c r="I588" s="154"/>
      <c r="L588" s="149"/>
      <c r="M588" s="155"/>
      <c r="T588" s="156"/>
      <c r="AT588" s="151" t="s">
        <v>186</v>
      </c>
      <c r="AU588" s="151" t="s">
        <v>85</v>
      </c>
      <c r="AV588" s="12" t="s">
        <v>85</v>
      </c>
      <c r="AW588" s="12" t="s">
        <v>32</v>
      </c>
      <c r="AX588" s="12" t="s">
        <v>76</v>
      </c>
      <c r="AY588" s="151" t="s">
        <v>178</v>
      </c>
    </row>
    <row r="589" spans="2:65" s="12" customFormat="1" ht="11.25">
      <c r="B589" s="149"/>
      <c r="D589" s="150" t="s">
        <v>186</v>
      </c>
      <c r="E589" s="151" t="s">
        <v>1</v>
      </c>
      <c r="F589" s="152" t="s">
        <v>1721</v>
      </c>
      <c r="H589" s="153">
        <v>8</v>
      </c>
      <c r="I589" s="154"/>
      <c r="L589" s="149"/>
      <c r="M589" s="155"/>
      <c r="T589" s="156"/>
      <c r="AT589" s="151" t="s">
        <v>186</v>
      </c>
      <c r="AU589" s="151" t="s">
        <v>85</v>
      </c>
      <c r="AV589" s="12" t="s">
        <v>85</v>
      </c>
      <c r="AW589" s="12" t="s">
        <v>32</v>
      </c>
      <c r="AX589" s="12" t="s">
        <v>76</v>
      </c>
      <c r="AY589" s="151" t="s">
        <v>178</v>
      </c>
    </row>
    <row r="590" spans="2:65" s="14" customFormat="1" ht="11.25">
      <c r="B590" s="164"/>
      <c r="D590" s="150" t="s">
        <v>186</v>
      </c>
      <c r="E590" s="165" t="s">
        <v>1</v>
      </c>
      <c r="F590" s="166" t="s">
        <v>217</v>
      </c>
      <c r="H590" s="167">
        <v>22</v>
      </c>
      <c r="I590" s="168"/>
      <c r="L590" s="164"/>
      <c r="M590" s="169"/>
      <c r="T590" s="170"/>
      <c r="AT590" s="165" t="s">
        <v>186</v>
      </c>
      <c r="AU590" s="165" t="s">
        <v>85</v>
      </c>
      <c r="AV590" s="14" t="s">
        <v>184</v>
      </c>
      <c r="AW590" s="14" t="s">
        <v>32</v>
      </c>
      <c r="AX590" s="14" t="s">
        <v>83</v>
      </c>
      <c r="AY590" s="165" t="s">
        <v>178</v>
      </c>
    </row>
    <row r="591" spans="2:65" s="1" customFormat="1" ht="24.2" customHeight="1">
      <c r="B591" s="32"/>
      <c r="C591" s="136" t="s">
        <v>616</v>
      </c>
      <c r="D591" s="136" t="s">
        <v>180</v>
      </c>
      <c r="E591" s="137" t="s">
        <v>1722</v>
      </c>
      <c r="F591" s="138" t="s">
        <v>1723</v>
      </c>
      <c r="G591" s="139" t="s">
        <v>420</v>
      </c>
      <c r="H591" s="140">
        <v>64</v>
      </c>
      <c r="I591" s="141"/>
      <c r="J591" s="142">
        <f>ROUND(I591*H591,2)</f>
        <v>0</v>
      </c>
      <c r="K591" s="138" t="s">
        <v>846</v>
      </c>
      <c r="L591" s="32"/>
      <c r="M591" s="143" t="s">
        <v>1</v>
      </c>
      <c r="N591" s="144" t="s">
        <v>41</v>
      </c>
      <c r="P591" s="145">
        <f>O591*H591</f>
        <v>0</v>
      </c>
      <c r="Q591" s="145">
        <v>5.8999999999999997E-2</v>
      </c>
      <c r="R591" s="145">
        <f>Q591*H591</f>
        <v>3.7759999999999998</v>
      </c>
      <c r="S591" s="145">
        <v>0</v>
      </c>
      <c r="T591" s="146">
        <f>S591*H591</f>
        <v>0</v>
      </c>
      <c r="AR591" s="147" t="s">
        <v>184</v>
      </c>
      <c r="AT591" s="147" t="s">
        <v>180</v>
      </c>
      <c r="AU591" s="147" t="s">
        <v>85</v>
      </c>
      <c r="AY591" s="17" t="s">
        <v>178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83</v>
      </c>
      <c r="BK591" s="148">
        <f>ROUND(I591*H591,2)</f>
        <v>0</v>
      </c>
      <c r="BL591" s="17" t="s">
        <v>184</v>
      </c>
      <c r="BM591" s="147" t="s">
        <v>1724</v>
      </c>
    </row>
    <row r="592" spans="2:65" s="12" customFormat="1" ht="11.25">
      <c r="B592" s="149"/>
      <c r="D592" s="150" t="s">
        <v>186</v>
      </c>
      <c r="E592" s="151" t="s">
        <v>1</v>
      </c>
      <c r="F592" s="152" t="s">
        <v>1725</v>
      </c>
      <c r="H592" s="153">
        <v>6</v>
      </c>
      <c r="I592" s="154"/>
      <c r="L592" s="149"/>
      <c r="M592" s="155"/>
      <c r="T592" s="156"/>
      <c r="AT592" s="151" t="s">
        <v>186</v>
      </c>
      <c r="AU592" s="151" t="s">
        <v>85</v>
      </c>
      <c r="AV592" s="12" t="s">
        <v>85</v>
      </c>
      <c r="AW592" s="12" t="s">
        <v>32</v>
      </c>
      <c r="AX592" s="12" t="s">
        <v>76</v>
      </c>
      <c r="AY592" s="151" t="s">
        <v>178</v>
      </c>
    </row>
    <row r="593" spans="2:65" s="12" customFormat="1" ht="11.25">
      <c r="B593" s="149"/>
      <c r="D593" s="150" t="s">
        <v>186</v>
      </c>
      <c r="E593" s="151" t="s">
        <v>1</v>
      </c>
      <c r="F593" s="152" t="s">
        <v>1726</v>
      </c>
      <c r="H593" s="153">
        <v>24</v>
      </c>
      <c r="I593" s="154"/>
      <c r="L593" s="149"/>
      <c r="M593" s="155"/>
      <c r="T593" s="156"/>
      <c r="AT593" s="151" t="s">
        <v>186</v>
      </c>
      <c r="AU593" s="151" t="s">
        <v>85</v>
      </c>
      <c r="AV593" s="12" t="s">
        <v>85</v>
      </c>
      <c r="AW593" s="12" t="s">
        <v>32</v>
      </c>
      <c r="AX593" s="12" t="s">
        <v>76</v>
      </c>
      <c r="AY593" s="151" t="s">
        <v>178</v>
      </c>
    </row>
    <row r="594" spans="2:65" s="12" customFormat="1" ht="11.25">
      <c r="B594" s="149"/>
      <c r="D594" s="150" t="s">
        <v>186</v>
      </c>
      <c r="E594" s="151" t="s">
        <v>1</v>
      </c>
      <c r="F594" s="152" t="s">
        <v>1727</v>
      </c>
      <c r="H594" s="153">
        <v>2</v>
      </c>
      <c r="I594" s="154"/>
      <c r="L594" s="149"/>
      <c r="M594" s="155"/>
      <c r="T594" s="156"/>
      <c r="AT594" s="151" t="s">
        <v>186</v>
      </c>
      <c r="AU594" s="151" t="s">
        <v>85</v>
      </c>
      <c r="AV594" s="12" t="s">
        <v>85</v>
      </c>
      <c r="AW594" s="12" t="s">
        <v>32</v>
      </c>
      <c r="AX594" s="12" t="s">
        <v>76</v>
      </c>
      <c r="AY594" s="151" t="s">
        <v>178</v>
      </c>
    </row>
    <row r="595" spans="2:65" s="12" customFormat="1" ht="11.25">
      <c r="B595" s="149"/>
      <c r="D595" s="150" t="s">
        <v>186</v>
      </c>
      <c r="E595" s="151" t="s">
        <v>1</v>
      </c>
      <c r="F595" s="152" t="s">
        <v>1728</v>
      </c>
      <c r="H595" s="153">
        <v>4</v>
      </c>
      <c r="I595" s="154"/>
      <c r="L595" s="149"/>
      <c r="M595" s="155"/>
      <c r="T595" s="156"/>
      <c r="AT595" s="151" t="s">
        <v>186</v>
      </c>
      <c r="AU595" s="151" t="s">
        <v>85</v>
      </c>
      <c r="AV595" s="12" t="s">
        <v>85</v>
      </c>
      <c r="AW595" s="12" t="s">
        <v>32</v>
      </c>
      <c r="AX595" s="12" t="s">
        <v>76</v>
      </c>
      <c r="AY595" s="151" t="s">
        <v>178</v>
      </c>
    </row>
    <row r="596" spans="2:65" s="12" customFormat="1" ht="11.25">
      <c r="B596" s="149"/>
      <c r="D596" s="150" t="s">
        <v>186</v>
      </c>
      <c r="E596" s="151" t="s">
        <v>1</v>
      </c>
      <c r="F596" s="152" t="s">
        <v>1729</v>
      </c>
      <c r="H596" s="153">
        <v>4</v>
      </c>
      <c r="I596" s="154"/>
      <c r="L596" s="149"/>
      <c r="M596" s="155"/>
      <c r="T596" s="156"/>
      <c r="AT596" s="151" t="s">
        <v>186</v>
      </c>
      <c r="AU596" s="151" t="s">
        <v>85</v>
      </c>
      <c r="AV596" s="12" t="s">
        <v>85</v>
      </c>
      <c r="AW596" s="12" t="s">
        <v>32</v>
      </c>
      <c r="AX596" s="12" t="s">
        <v>76</v>
      </c>
      <c r="AY596" s="151" t="s">
        <v>178</v>
      </c>
    </row>
    <row r="597" spans="2:65" s="12" customFormat="1" ht="11.25">
      <c r="B597" s="149"/>
      <c r="D597" s="150" t="s">
        <v>186</v>
      </c>
      <c r="E597" s="151" t="s">
        <v>1</v>
      </c>
      <c r="F597" s="152" t="s">
        <v>1730</v>
      </c>
      <c r="H597" s="153">
        <v>8</v>
      </c>
      <c r="I597" s="154"/>
      <c r="L597" s="149"/>
      <c r="M597" s="155"/>
      <c r="T597" s="156"/>
      <c r="AT597" s="151" t="s">
        <v>186</v>
      </c>
      <c r="AU597" s="151" t="s">
        <v>85</v>
      </c>
      <c r="AV597" s="12" t="s">
        <v>85</v>
      </c>
      <c r="AW597" s="12" t="s">
        <v>32</v>
      </c>
      <c r="AX597" s="12" t="s">
        <v>76</v>
      </c>
      <c r="AY597" s="151" t="s">
        <v>178</v>
      </c>
    </row>
    <row r="598" spans="2:65" s="12" customFormat="1" ht="11.25">
      <c r="B598" s="149"/>
      <c r="D598" s="150" t="s">
        <v>186</v>
      </c>
      <c r="E598" s="151" t="s">
        <v>1</v>
      </c>
      <c r="F598" s="152" t="s">
        <v>1731</v>
      </c>
      <c r="H598" s="153">
        <v>4</v>
      </c>
      <c r="I598" s="154"/>
      <c r="L598" s="149"/>
      <c r="M598" s="155"/>
      <c r="T598" s="156"/>
      <c r="AT598" s="151" t="s">
        <v>186</v>
      </c>
      <c r="AU598" s="151" t="s">
        <v>85</v>
      </c>
      <c r="AV598" s="12" t="s">
        <v>85</v>
      </c>
      <c r="AW598" s="12" t="s">
        <v>32</v>
      </c>
      <c r="AX598" s="12" t="s">
        <v>76</v>
      </c>
      <c r="AY598" s="151" t="s">
        <v>178</v>
      </c>
    </row>
    <row r="599" spans="2:65" s="12" customFormat="1" ht="11.25">
      <c r="B599" s="149"/>
      <c r="D599" s="150" t="s">
        <v>186</v>
      </c>
      <c r="E599" s="151" t="s">
        <v>1</v>
      </c>
      <c r="F599" s="152" t="s">
        <v>1732</v>
      </c>
      <c r="H599" s="153">
        <v>6</v>
      </c>
      <c r="I599" s="154"/>
      <c r="L599" s="149"/>
      <c r="M599" s="155"/>
      <c r="T599" s="156"/>
      <c r="AT599" s="151" t="s">
        <v>186</v>
      </c>
      <c r="AU599" s="151" t="s">
        <v>85</v>
      </c>
      <c r="AV599" s="12" t="s">
        <v>85</v>
      </c>
      <c r="AW599" s="12" t="s">
        <v>32</v>
      </c>
      <c r="AX599" s="12" t="s">
        <v>76</v>
      </c>
      <c r="AY599" s="151" t="s">
        <v>178</v>
      </c>
    </row>
    <row r="600" spans="2:65" s="12" customFormat="1" ht="11.25">
      <c r="B600" s="149"/>
      <c r="D600" s="150" t="s">
        <v>186</v>
      </c>
      <c r="E600" s="151" t="s">
        <v>1</v>
      </c>
      <c r="F600" s="152" t="s">
        <v>1733</v>
      </c>
      <c r="H600" s="153">
        <v>6</v>
      </c>
      <c r="I600" s="154"/>
      <c r="L600" s="149"/>
      <c r="M600" s="155"/>
      <c r="T600" s="156"/>
      <c r="AT600" s="151" t="s">
        <v>186</v>
      </c>
      <c r="AU600" s="151" t="s">
        <v>85</v>
      </c>
      <c r="AV600" s="12" t="s">
        <v>85</v>
      </c>
      <c r="AW600" s="12" t="s">
        <v>32</v>
      </c>
      <c r="AX600" s="12" t="s">
        <v>76</v>
      </c>
      <c r="AY600" s="151" t="s">
        <v>178</v>
      </c>
    </row>
    <row r="601" spans="2:65" s="14" customFormat="1" ht="11.25">
      <c r="B601" s="164"/>
      <c r="D601" s="150" t="s">
        <v>186</v>
      </c>
      <c r="E601" s="165" t="s">
        <v>1</v>
      </c>
      <c r="F601" s="166" t="s">
        <v>217</v>
      </c>
      <c r="H601" s="167">
        <v>64</v>
      </c>
      <c r="I601" s="168"/>
      <c r="L601" s="164"/>
      <c r="M601" s="169"/>
      <c r="T601" s="170"/>
      <c r="AT601" s="165" t="s">
        <v>186</v>
      </c>
      <c r="AU601" s="165" t="s">
        <v>85</v>
      </c>
      <c r="AV601" s="14" t="s">
        <v>184</v>
      </c>
      <c r="AW601" s="14" t="s">
        <v>32</v>
      </c>
      <c r="AX601" s="14" t="s">
        <v>83</v>
      </c>
      <c r="AY601" s="165" t="s">
        <v>178</v>
      </c>
    </row>
    <row r="602" spans="2:65" s="1" customFormat="1" ht="33" customHeight="1">
      <c r="B602" s="32"/>
      <c r="C602" s="136" t="s">
        <v>621</v>
      </c>
      <c r="D602" s="136" t="s">
        <v>180</v>
      </c>
      <c r="E602" s="137" t="s">
        <v>1734</v>
      </c>
      <c r="F602" s="138" t="s">
        <v>1735</v>
      </c>
      <c r="G602" s="139" t="s">
        <v>291</v>
      </c>
      <c r="H602" s="140">
        <v>19.91</v>
      </c>
      <c r="I602" s="141"/>
      <c r="J602" s="142">
        <f>ROUND(I602*H602,2)</f>
        <v>0</v>
      </c>
      <c r="K602" s="138" t="s">
        <v>846</v>
      </c>
      <c r="L602" s="32"/>
      <c r="M602" s="143" t="s">
        <v>1</v>
      </c>
      <c r="N602" s="144" t="s">
        <v>41</v>
      </c>
      <c r="P602" s="145">
        <f>O602*H602</f>
        <v>0</v>
      </c>
      <c r="Q602" s="145">
        <v>5.8700000000000002E-3</v>
      </c>
      <c r="R602" s="145">
        <f>Q602*H602</f>
        <v>0.11687170000000001</v>
      </c>
      <c r="S602" s="145">
        <v>0</v>
      </c>
      <c r="T602" s="146">
        <f>S602*H602</f>
        <v>0</v>
      </c>
      <c r="AR602" s="147" t="s">
        <v>184</v>
      </c>
      <c r="AT602" s="147" t="s">
        <v>180</v>
      </c>
      <c r="AU602" s="147" t="s">
        <v>85</v>
      </c>
      <c r="AY602" s="17" t="s">
        <v>178</v>
      </c>
      <c r="BE602" s="148">
        <f>IF(N602="základní",J602,0)</f>
        <v>0</v>
      </c>
      <c r="BF602" s="148">
        <f>IF(N602="snížená",J602,0)</f>
        <v>0</v>
      </c>
      <c r="BG602" s="148">
        <f>IF(N602="zákl. přenesená",J602,0)</f>
        <v>0</v>
      </c>
      <c r="BH602" s="148">
        <f>IF(N602="sníž. přenesená",J602,0)</f>
        <v>0</v>
      </c>
      <c r="BI602" s="148">
        <f>IF(N602="nulová",J602,0)</f>
        <v>0</v>
      </c>
      <c r="BJ602" s="17" t="s">
        <v>83</v>
      </c>
      <c r="BK602" s="148">
        <f>ROUND(I602*H602,2)</f>
        <v>0</v>
      </c>
      <c r="BL602" s="17" t="s">
        <v>184</v>
      </c>
      <c r="BM602" s="147" t="s">
        <v>1736</v>
      </c>
    </row>
    <row r="603" spans="2:65" s="12" customFormat="1" ht="11.25">
      <c r="B603" s="149"/>
      <c r="D603" s="150" t="s">
        <v>186</v>
      </c>
      <c r="E603" s="151" t="s">
        <v>1</v>
      </c>
      <c r="F603" s="152" t="s">
        <v>1737</v>
      </c>
      <c r="H603" s="153">
        <v>19.91</v>
      </c>
      <c r="I603" s="154"/>
      <c r="L603" s="149"/>
      <c r="M603" s="155"/>
      <c r="T603" s="156"/>
      <c r="AT603" s="151" t="s">
        <v>186</v>
      </c>
      <c r="AU603" s="151" t="s">
        <v>85</v>
      </c>
      <c r="AV603" s="12" t="s">
        <v>85</v>
      </c>
      <c r="AW603" s="12" t="s">
        <v>32</v>
      </c>
      <c r="AX603" s="12" t="s">
        <v>83</v>
      </c>
      <c r="AY603" s="151" t="s">
        <v>178</v>
      </c>
    </row>
    <row r="604" spans="2:65" s="1" customFormat="1" ht="21.75" customHeight="1">
      <c r="B604" s="32"/>
      <c r="C604" s="177" t="s">
        <v>626</v>
      </c>
      <c r="D604" s="177" t="s">
        <v>232</v>
      </c>
      <c r="E604" s="178" t="s">
        <v>1738</v>
      </c>
      <c r="F604" s="179" t="s">
        <v>1739</v>
      </c>
      <c r="G604" s="180" t="s">
        <v>291</v>
      </c>
      <c r="H604" s="181">
        <v>20.905999999999999</v>
      </c>
      <c r="I604" s="182"/>
      <c r="J604" s="183">
        <f>ROUND(I604*H604,2)</f>
        <v>0</v>
      </c>
      <c r="K604" s="179" t="s">
        <v>846</v>
      </c>
      <c r="L604" s="184"/>
      <c r="M604" s="185" t="s">
        <v>1</v>
      </c>
      <c r="N604" s="186" t="s">
        <v>41</v>
      </c>
      <c r="P604" s="145">
        <f>O604*H604</f>
        <v>0</v>
      </c>
      <c r="Q604" s="145">
        <v>0.14699999999999999</v>
      </c>
      <c r="R604" s="145">
        <f>Q604*H604</f>
        <v>3.0731819999999996</v>
      </c>
      <c r="S604" s="145">
        <v>0</v>
      </c>
      <c r="T604" s="146">
        <f>S604*H604</f>
        <v>0</v>
      </c>
      <c r="AR604" s="147" t="s">
        <v>231</v>
      </c>
      <c r="AT604" s="147" t="s">
        <v>232</v>
      </c>
      <c r="AU604" s="147" t="s">
        <v>85</v>
      </c>
      <c r="AY604" s="17" t="s">
        <v>178</v>
      </c>
      <c r="BE604" s="148">
        <f>IF(N604="základní",J604,0)</f>
        <v>0</v>
      </c>
      <c r="BF604" s="148">
        <f>IF(N604="snížená",J604,0)</f>
        <v>0</v>
      </c>
      <c r="BG604" s="148">
        <f>IF(N604="zákl. přenesená",J604,0)</f>
        <v>0</v>
      </c>
      <c r="BH604" s="148">
        <f>IF(N604="sníž. přenesená",J604,0)</f>
        <v>0</v>
      </c>
      <c r="BI604" s="148">
        <f>IF(N604="nulová",J604,0)</f>
        <v>0</v>
      </c>
      <c r="BJ604" s="17" t="s">
        <v>83</v>
      </c>
      <c r="BK604" s="148">
        <f>ROUND(I604*H604,2)</f>
        <v>0</v>
      </c>
      <c r="BL604" s="17" t="s">
        <v>184</v>
      </c>
      <c r="BM604" s="147" t="s">
        <v>1740</v>
      </c>
    </row>
    <row r="605" spans="2:65" s="12" customFormat="1" ht="11.25">
      <c r="B605" s="149"/>
      <c r="D605" s="150" t="s">
        <v>186</v>
      </c>
      <c r="F605" s="152" t="s">
        <v>1741</v>
      </c>
      <c r="H605" s="153">
        <v>20.905999999999999</v>
      </c>
      <c r="I605" s="154"/>
      <c r="L605" s="149"/>
      <c r="M605" s="155"/>
      <c r="T605" s="156"/>
      <c r="AT605" s="151" t="s">
        <v>186</v>
      </c>
      <c r="AU605" s="151" t="s">
        <v>85</v>
      </c>
      <c r="AV605" s="12" t="s">
        <v>85</v>
      </c>
      <c r="AW605" s="12" t="s">
        <v>4</v>
      </c>
      <c r="AX605" s="12" t="s">
        <v>83</v>
      </c>
      <c r="AY605" s="151" t="s">
        <v>178</v>
      </c>
    </row>
    <row r="606" spans="2:65" s="11" customFormat="1" ht="22.9" customHeight="1">
      <c r="B606" s="124"/>
      <c r="D606" s="125" t="s">
        <v>75</v>
      </c>
      <c r="E606" s="134" t="s">
        <v>201</v>
      </c>
      <c r="F606" s="134" t="s">
        <v>1742</v>
      </c>
      <c r="I606" s="127"/>
      <c r="J606" s="135">
        <f>BK606</f>
        <v>0</v>
      </c>
      <c r="L606" s="124"/>
      <c r="M606" s="129"/>
      <c r="P606" s="130">
        <f>SUM(P607:P634)</f>
        <v>0</v>
      </c>
      <c r="R606" s="130">
        <f>SUM(R607:R634)</f>
        <v>329.89687499999997</v>
      </c>
      <c r="T606" s="131">
        <f>SUM(T607:T634)</f>
        <v>0</v>
      </c>
      <c r="AR606" s="125" t="s">
        <v>83</v>
      </c>
      <c r="AT606" s="132" t="s">
        <v>75</v>
      </c>
      <c r="AU606" s="132" t="s">
        <v>83</v>
      </c>
      <c r="AY606" s="125" t="s">
        <v>178</v>
      </c>
      <c r="BK606" s="133">
        <f>SUM(BK607:BK634)</f>
        <v>0</v>
      </c>
    </row>
    <row r="607" spans="2:65" s="1" customFormat="1" ht="24.2" customHeight="1">
      <c r="B607" s="32"/>
      <c r="C607" s="136" t="s">
        <v>632</v>
      </c>
      <c r="D607" s="136" t="s">
        <v>180</v>
      </c>
      <c r="E607" s="137" t="s">
        <v>1743</v>
      </c>
      <c r="F607" s="138" t="s">
        <v>1744</v>
      </c>
      <c r="G607" s="139" t="s">
        <v>204</v>
      </c>
      <c r="H607" s="140">
        <v>30.57</v>
      </c>
      <c r="I607" s="141"/>
      <c r="J607" s="142">
        <f>ROUND(I607*H607,2)</f>
        <v>0</v>
      </c>
      <c r="K607" s="138" t="s">
        <v>194</v>
      </c>
      <c r="L607" s="32"/>
      <c r="M607" s="143" t="s">
        <v>1</v>
      </c>
      <c r="N607" s="144" t="s">
        <v>41</v>
      </c>
      <c r="P607" s="145">
        <f>O607*H607</f>
        <v>0</v>
      </c>
      <c r="Q607" s="145">
        <v>0.19800000000000001</v>
      </c>
      <c r="R607" s="145">
        <f>Q607*H607</f>
        <v>6.0528599999999999</v>
      </c>
      <c r="S607" s="145">
        <v>0</v>
      </c>
      <c r="T607" s="146">
        <f>S607*H607</f>
        <v>0</v>
      </c>
      <c r="AR607" s="147" t="s">
        <v>184</v>
      </c>
      <c r="AT607" s="147" t="s">
        <v>180</v>
      </c>
      <c r="AU607" s="147" t="s">
        <v>85</v>
      </c>
      <c r="AY607" s="17" t="s">
        <v>178</v>
      </c>
      <c r="BE607" s="148">
        <f>IF(N607="základní",J607,0)</f>
        <v>0</v>
      </c>
      <c r="BF607" s="148">
        <f>IF(N607="snížená",J607,0)</f>
        <v>0</v>
      </c>
      <c r="BG607" s="148">
        <f>IF(N607="zákl. přenesená",J607,0)</f>
        <v>0</v>
      </c>
      <c r="BH607" s="148">
        <f>IF(N607="sníž. přenesená",J607,0)</f>
        <v>0</v>
      </c>
      <c r="BI607" s="148">
        <f>IF(N607="nulová",J607,0)</f>
        <v>0</v>
      </c>
      <c r="BJ607" s="17" t="s">
        <v>83</v>
      </c>
      <c r="BK607" s="148">
        <f>ROUND(I607*H607,2)</f>
        <v>0</v>
      </c>
      <c r="BL607" s="17" t="s">
        <v>184</v>
      </c>
      <c r="BM607" s="147" t="s">
        <v>1745</v>
      </c>
    </row>
    <row r="608" spans="2:65" s="12" customFormat="1" ht="11.25">
      <c r="B608" s="149"/>
      <c r="D608" s="150" t="s">
        <v>186</v>
      </c>
      <c r="E608" s="151" t="s">
        <v>1</v>
      </c>
      <c r="F608" s="152" t="s">
        <v>1746</v>
      </c>
      <c r="H608" s="153">
        <v>30.57</v>
      </c>
      <c r="I608" s="154"/>
      <c r="L608" s="149"/>
      <c r="M608" s="155"/>
      <c r="T608" s="156"/>
      <c r="AT608" s="151" t="s">
        <v>186</v>
      </c>
      <c r="AU608" s="151" t="s">
        <v>85</v>
      </c>
      <c r="AV608" s="12" t="s">
        <v>85</v>
      </c>
      <c r="AW608" s="12" t="s">
        <v>32</v>
      </c>
      <c r="AX608" s="12" t="s">
        <v>83</v>
      </c>
      <c r="AY608" s="151" t="s">
        <v>178</v>
      </c>
    </row>
    <row r="609" spans="2:65" s="1" customFormat="1" ht="24.2" customHeight="1">
      <c r="B609" s="32"/>
      <c r="C609" s="136" t="s">
        <v>638</v>
      </c>
      <c r="D609" s="136" t="s">
        <v>180</v>
      </c>
      <c r="E609" s="137" t="s">
        <v>1747</v>
      </c>
      <c r="F609" s="138" t="s">
        <v>1748</v>
      </c>
      <c r="G609" s="139" t="s">
        <v>204</v>
      </c>
      <c r="H609" s="140">
        <v>63</v>
      </c>
      <c r="I609" s="141"/>
      <c r="J609" s="142">
        <f>ROUND(I609*H609,2)</f>
        <v>0</v>
      </c>
      <c r="K609" s="138" t="s">
        <v>194</v>
      </c>
      <c r="L609" s="32"/>
      <c r="M609" s="143" t="s">
        <v>1</v>
      </c>
      <c r="N609" s="144" t="s">
        <v>41</v>
      </c>
      <c r="P609" s="145">
        <f>O609*H609</f>
        <v>0</v>
      </c>
      <c r="Q609" s="145">
        <v>0.29699999999999999</v>
      </c>
      <c r="R609" s="145">
        <f>Q609*H609</f>
        <v>18.710999999999999</v>
      </c>
      <c r="S609" s="145">
        <v>0</v>
      </c>
      <c r="T609" s="146">
        <f>S609*H609</f>
        <v>0</v>
      </c>
      <c r="AR609" s="147" t="s">
        <v>184</v>
      </c>
      <c r="AT609" s="147" t="s">
        <v>180</v>
      </c>
      <c r="AU609" s="147" t="s">
        <v>85</v>
      </c>
      <c r="AY609" s="17" t="s">
        <v>178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7" t="s">
        <v>83</v>
      </c>
      <c r="BK609" s="148">
        <f>ROUND(I609*H609,2)</f>
        <v>0</v>
      </c>
      <c r="BL609" s="17" t="s">
        <v>184</v>
      </c>
      <c r="BM609" s="147" t="s">
        <v>1749</v>
      </c>
    </row>
    <row r="610" spans="2:65" s="12" customFormat="1" ht="11.25">
      <c r="B610" s="149"/>
      <c r="D610" s="150" t="s">
        <v>186</v>
      </c>
      <c r="E610" s="151" t="s">
        <v>1</v>
      </c>
      <c r="F610" s="152" t="s">
        <v>1750</v>
      </c>
      <c r="H610" s="153">
        <v>63</v>
      </c>
      <c r="I610" s="154"/>
      <c r="L610" s="149"/>
      <c r="M610" s="155"/>
      <c r="T610" s="156"/>
      <c r="AT610" s="151" t="s">
        <v>186</v>
      </c>
      <c r="AU610" s="151" t="s">
        <v>85</v>
      </c>
      <c r="AV610" s="12" t="s">
        <v>85</v>
      </c>
      <c r="AW610" s="12" t="s">
        <v>32</v>
      </c>
      <c r="AX610" s="12" t="s">
        <v>83</v>
      </c>
      <c r="AY610" s="151" t="s">
        <v>178</v>
      </c>
    </row>
    <row r="611" spans="2:65" s="1" customFormat="1" ht="24.2" customHeight="1">
      <c r="B611" s="32"/>
      <c r="C611" s="136" t="s">
        <v>643</v>
      </c>
      <c r="D611" s="136" t="s">
        <v>180</v>
      </c>
      <c r="E611" s="137" t="s">
        <v>1751</v>
      </c>
      <c r="F611" s="138" t="s">
        <v>1752</v>
      </c>
      <c r="G611" s="139" t="s">
        <v>204</v>
      </c>
      <c r="H611" s="140">
        <v>93.57</v>
      </c>
      <c r="I611" s="141"/>
      <c r="J611" s="142">
        <f>ROUND(I611*H611,2)</f>
        <v>0</v>
      </c>
      <c r="K611" s="138" t="s">
        <v>194</v>
      </c>
      <c r="L611" s="32"/>
      <c r="M611" s="143" t="s">
        <v>1</v>
      </c>
      <c r="N611" s="144" t="s">
        <v>41</v>
      </c>
      <c r="P611" s="145">
        <f>O611*H611</f>
        <v>0</v>
      </c>
      <c r="Q611" s="145">
        <v>0.38700000000000001</v>
      </c>
      <c r="R611" s="145">
        <f>Q611*H611</f>
        <v>36.211590000000001</v>
      </c>
      <c r="S611" s="145">
        <v>0</v>
      </c>
      <c r="T611" s="146">
        <f>S611*H611</f>
        <v>0</v>
      </c>
      <c r="AR611" s="147" t="s">
        <v>184</v>
      </c>
      <c r="AT611" s="147" t="s">
        <v>180</v>
      </c>
      <c r="AU611" s="147" t="s">
        <v>85</v>
      </c>
      <c r="AY611" s="17" t="s">
        <v>178</v>
      </c>
      <c r="BE611" s="148">
        <f>IF(N611="základní",J611,0)</f>
        <v>0</v>
      </c>
      <c r="BF611" s="148">
        <f>IF(N611="snížená",J611,0)</f>
        <v>0</v>
      </c>
      <c r="BG611" s="148">
        <f>IF(N611="zákl. přenesená",J611,0)</f>
        <v>0</v>
      </c>
      <c r="BH611" s="148">
        <f>IF(N611="sníž. přenesená",J611,0)</f>
        <v>0</v>
      </c>
      <c r="BI611" s="148">
        <f>IF(N611="nulová",J611,0)</f>
        <v>0</v>
      </c>
      <c r="BJ611" s="17" t="s">
        <v>83</v>
      </c>
      <c r="BK611" s="148">
        <f>ROUND(I611*H611,2)</f>
        <v>0</v>
      </c>
      <c r="BL611" s="17" t="s">
        <v>184</v>
      </c>
      <c r="BM611" s="147" t="s">
        <v>1753</v>
      </c>
    </row>
    <row r="612" spans="2:65" s="12" customFormat="1" ht="11.25">
      <c r="B612" s="149"/>
      <c r="D612" s="150" t="s">
        <v>186</v>
      </c>
      <c r="E612" s="151" t="s">
        <v>1</v>
      </c>
      <c r="F612" s="152" t="s">
        <v>1746</v>
      </c>
      <c r="H612" s="153">
        <v>30.57</v>
      </c>
      <c r="I612" s="154"/>
      <c r="L612" s="149"/>
      <c r="M612" s="155"/>
      <c r="T612" s="156"/>
      <c r="AT612" s="151" t="s">
        <v>186</v>
      </c>
      <c r="AU612" s="151" t="s">
        <v>85</v>
      </c>
      <c r="AV612" s="12" t="s">
        <v>85</v>
      </c>
      <c r="AW612" s="12" t="s">
        <v>32</v>
      </c>
      <c r="AX612" s="12" t="s">
        <v>76</v>
      </c>
      <c r="AY612" s="151" t="s">
        <v>178</v>
      </c>
    </row>
    <row r="613" spans="2:65" s="12" customFormat="1" ht="11.25">
      <c r="B613" s="149"/>
      <c r="D613" s="150" t="s">
        <v>186</v>
      </c>
      <c r="E613" s="151" t="s">
        <v>1</v>
      </c>
      <c r="F613" s="152" t="s">
        <v>1754</v>
      </c>
      <c r="H613" s="153">
        <v>63</v>
      </c>
      <c r="I613" s="154"/>
      <c r="L613" s="149"/>
      <c r="M613" s="155"/>
      <c r="T613" s="156"/>
      <c r="AT613" s="151" t="s">
        <v>186</v>
      </c>
      <c r="AU613" s="151" t="s">
        <v>85</v>
      </c>
      <c r="AV613" s="12" t="s">
        <v>85</v>
      </c>
      <c r="AW613" s="12" t="s">
        <v>32</v>
      </c>
      <c r="AX613" s="12" t="s">
        <v>76</v>
      </c>
      <c r="AY613" s="151" t="s">
        <v>178</v>
      </c>
    </row>
    <row r="614" spans="2:65" s="14" customFormat="1" ht="11.25">
      <c r="B614" s="164"/>
      <c r="D614" s="150" t="s">
        <v>186</v>
      </c>
      <c r="E614" s="165" t="s">
        <v>1</v>
      </c>
      <c r="F614" s="166" t="s">
        <v>217</v>
      </c>
      <c r="H614" s="167">
        <v>93.57</v>
      </c>
      <c r="I614" s="168"/>
      <c r="L614" s="164"/>
      <c r="M614" s="169"/>
      <c r="T614" s="170"/>
      <c r="AT614" s="165" t="s">
        <v>186</v>
      </c>
      <c r="AU614" s="165" t="s">
        <v>85</v>
      </c>
      <c r="AV614" s="14" t="s">
        <v>184</v>
      </c>
      <c r="AW614" s="14" t="s">
        <v>32</v>
      </c>
      <c r="AX614" s="14" t="s">
        <v>83</v>
      </c>
      <c r="AY614" s="165" t="s">
        <v>178</v>
      </c>
    </row>
    <row r="615" spans="2:65" s="1" customFormat="1" ht="33" customHeight="1">
      <c r="B615" s="32"/>
      <c r="C615" s="136" t="s">
        <v>647</v>
      </c>
      <c r="D615" s="136" t="s">
        <v>180</v>
      </c>
      <c r="E615" s="137" t="s">
        <v>1755</v>
      </c>
      <c r="F615" s="138" t="s">
        <v>1756</v>
      </c>
      <c r="G615" s="139" t="s">
        <v>204</v>
      </c>
      <c r="H615" s="140">
        <v>63</v>
      </c>
      <c r="I615" s="141"/>
      <c r="J615" s="142">
        <f>ROUND(I615*H615,2)</f>
        <v>0</v>
      </c>
      <c r="K615" s="138" t="s">
        <v>194</v>
      </c>
      <c r="L615" s="32"/>
      <c r="M615" s="143" t="s">
        <v>1</v>
      </c>
      <c r="N615" s="144" t="s">
        <v>41</v>
      </c>
      <c r="P615" s="145">
        <f>O615*H615</f>
        <v>0</v>
      </c>
      <c r="Q615" s="145">
        <v>0.15826000000000001</v>
      </c>
      <c r="R615" s="145">
        <f>Q615*H615</f>
        <v>9.9703800000000005</v>
      </c>
      <c r="S615" s="145">
        <v>0</v>
      </c>
      <c r="T615" s="146">
        <f>S615*H615</f>
        <v>0</v>
      </c>
      <c r="AR615" s="147" t="s">
        <v>184</v>
      </c>
      <c r="AT615" s="147" t="s">
        <v>180</v>
      </c>
      <c r="AU615" s="147" t="s">
        <v>85</v>
      </c>
      <c r="AY615" s="17" t="s">
        <v>178</v>
      </c>
      <c r="BE615" s="148">
        <f>IF(N615="základní",J615,0)</f>
        <v>0</v>
      </c>
      <c r="BF615" s="148">
        <f>IF(N615="snížená",J615,0)</f>
        <v>0</v>
      </c>
      <c r="BG615" s="148">
        <f>IF(N615="zákl. přenesená",J615,0)</f>
        <v>0</v>
      </c>
      <c r="BH615" s="148">
        <f>IF(N615="sníž. přenesená",J615,0)</f>
        <v>0</v>
      </c>
      <c r="BI615" s="148">
        <f>IF(N615="nulová",J615,0)</f>
        <v>0</v>
      </c>
      <c r="BJ615" s="17" t="s">
        <v>83</v>
      </c>
      <c r="BK615" s="148">
        <f>ROUND(I615*H615,2)</f>
        <v>0</v>
      </c>
      <c r="BL615" s="17" t="s">
        <v>184</v>
      </c>
      <c r="BM615" s="147" t="s">
        <v>1757</v>
      </c>
    </row>
    <row r="616" spans="2:65" s="12" customFormat="1" ht="11.25">
      <c r="B616" s="149"/>
      <c r="D616" s="150" t="s">
        <v>186</v>
      </c>
      <c r="E616" s="151" t="s">
        <v>1</v>
      </c>
      <c r="F616" s="152" t="s">
        <v>1750</v>
      </c>
      <c r="H616" s="153">
        <v>63</v>
      </c>
      <c r="I616" s="154"/>
      <c r="L616" s="149"/>
      <c r="M616" s="155"/>
      <c r="T616" s="156"/>
      <c r="AT616" s="151" t="s">
        <v>186</v>
      </c>
      <c r="AU616" s="151" t="s">
        <v>85</v>
      </c>
      <c r="AV616" s="12" t="s">
        <v>85</v>
      </c>
      <c r="AW616" s="12" t="s">
        <v>32</v>
      </c>
      <c r="AX616" s="12" t="s">
        <v>83</v>
      </c>
      <c r="AY616" s="151" t="s">
        <v>178</v>
      </c>
    </row>
    <row r="617" spans="2:65" s="1" customFormat="1" ht="37.9" customHeight="1">
      <c r="B617" s="32"/>
      <c r="C617" s="136" t="s">
        <v>652</v>
      </c>
      <c r="D617" s="136" t="s">
        <v>180</v>
      </c>
      <c r="E617" s="137" t="s">
        <v>1758</v>
      </c>
      <c r="F617" s="138" t="s">
        <v>1759</v>
      </c>
      <c r="G617" s="139" t="s">
        <v>204</v>
      </c>
      <c r="H617" s="140">
        <v>380</v>
      </c>
      <c r="I617" s="141"/>
      <c r="J617" s="142">
        <f>ROUND(I617*H617,2)</f>
        <v>0</v>
      </c>
      <c r="K617" s="138" t="s">
        <v>194</v>
      </c>
      <c r="L617" s="32"/>
      <c r="M617" s="143" t="s">
        <v>1</v>
      </c>
      <c r="N617" s="144" t="s">
        <v>41</v>
      </c>
      <c r="P617" s="145">
        <f>O617*H617</f>
        <v>0</v>
      </c>
      <c r="Q617" s="145">
        <v>0.38</v>
      </c>
      <c r="R617" s="145">
        <f>Q617*H617</f>
        <v>144.4</v>
      </c>
      <c r="S617" s="145">
        <v>0</v>
      </c>
      <c r="T617" s="146">
        <f>S617*H617</f>
        <v>0</v>
      </c>
      <c r="AR617" s="147" t="s">
        <v>184</v>
      </c>
      <c r="AT617" s="147" t="s">
        <v>180</v>
      </c>
      <c r="AU617" s="147" t="s">
        <v>85</v>
      </c>
      <c r="AY617" s="17" t="s">
        <v>178</v>
      </c>
      <c r="BE617" s="148">
        <f>IF(N617="základní",J617,0)</f>
        <v>0</v>
      </c>
      <c r="BF617" s="148">
        <f>IF(N617="snížená",J617,0)</f>
        <v>0</v>
      </c>
      <c r="BG617" s="148">
        <f>IF(N617="zákl. přenesená",J617,0)</f>
        <v>0</v>
      </c>
      <c r="BH617" s="148">
        <f>IF(N617="sníž. přenesená",J617,0)</f>
        <v>0</v>
      </c>
      <c r="BI617" s="148">
        <f>IF(N617="nulová",J617,0)</f>
        <v>0</v>
      </c>
      <c r="BJ617" s="17" t="s">
        <v>83</v>
      </c>
      <c r="BK617" s="148">
        <f>ROUND(I617*H617,2)</f>
        <v>0</v>
      </c>
      <c r="BL617" s="17" t="s">
        <v>184</v>
      </c>
      <c r="BM617" s="147" t="s">
        <v>1760</v>
      </c>
    </row>
    <row r="618" spans="2:65" s="12" customFormat="1" ht="11.25">
      <c r="B618" s="149"/>
      <c r="D618" s="150" t="s">
        <v>186</v>
      </c>
      <c r="E618" s="151" t="s">
        <v>1</v>
      </c>
      <c r="F618" s="152" t="s">
        <v>1761</v>
      </c>
      <c r="H618" s="153">
        <v>443</v>
      </c>
      <c r="I618" s="154"/>
      <c r="L618" s="149"/>
      <c r="M618" s="155"/>
      <c r="T618" s="156"/>
      <c r="AT618" s="151" t="s">
        <v>186</v>
      </c>
      <c r="AU618" s="151" t="s">
        <v>85</v>
      </c>
      <c r="AV618" s="12" t="s">
        <v>85</v>
      </c>
      <c r="AW618" s="12" t="s">
        <v>32</v>
      </c>
      <c r="AX618" s="12" t="s">
        <v>76</v>
      </c>
      <c r="AY618" s="151" t="s">
        <v>178</v>
      </c>
    </row>
    <row r="619" spans="2:65" s="12" customFormat="1" ht="11.25">
      <c r="B619" s="149"/>
      <c r="D619" s="150" t="s">
        <v>186</v>
      </c>
      <c r="E619" s="151" t="s">
        <v>1</v>
      </c>
      <c r="F619" s="152" t="s">
        <v>1228</v>
      </c>
      <c r="H619" s="153">
        <v>-63</v>
      </c>
      <c r="I619" s="154"/>
      <c r="L619" s="149"/>
      <c r="M619" s="155"/>
      <c r="T619" s="156"/>
      <c r="AT619" s="151" t="s">
        <v>186</v>
      </c>
      <c r="AU619" s="151" t="s">
        <v>85</v>
      </c>
      <c r="AV619" s="12" t="s">
        <v>85</v>
      </c>
      <c r="AW619" s="12" t="s">
        <v>32</v>
      </c>
      <c r="AX619" s="12" t="s">
        <v>76</v>
      </c>
      <c r="AY619" s="151" t="s">
        <v>178</v>
      </c>
    </row>
    <row r="620" spans="2:65" s="14" customFormat="1" ht="11.25">
      <c r="B620" s="164"/>
      <c r="D620" s="150" t="s">
        <v>186</v>
      </c>
      <c r="E620" s="165" t="s">
        <v>1</v>
      </c>
      <c r="F620" s="166" t="s">
        <v>217</v>
      </c>
      <c r="H620" s="167">
        <v>380</v>
      </c>
      <c r="I620" s="168"/>
      <c r="L620" s="164"/>
      <c r="M620" s="169"/>
      <c r="T620" s="170"/>
      <c r="AT620" s="165" t="s">
        <v>186</v>
      </c>
      <c r="AU620" s="165" t="s">
        <v>85</v>
      </c>
      <c r="AV620" s="14" t="s">
        <v>184</v>
      </c>
      <c r="AW620" s="14" t="s">
        <v>32</v>
      </c>
      <c r="AX620" s="14" t="s">
        <v>83</v>
      </c>
      <c r="AY620" s="165" t="s">
        <v>178</v>
      </c>
    </row>
    <row r="621" spans="2:65" s="1" customFormat="1" ht="24.2" customHeight="1">
      <c r="B621" s="32"/>
      <c r="C621" s="136" t="s">
        <v>656</v>
      </c>
      <c r="D621" s="136" t="s">
        <v>180</v>
      </c>
      <c r="E621" s="137" t="s">
        <v>1762</v>
      </c>
      <c r="F621" s="138" t="s">
        <v>1763</v>
      </c>
      <c r="G621" s="139" t="s">
        <v>204</v>
      </c>
      <c r="H621" s="140">
        <v>380</v>
      </c>
      <c r="I621" s="141"/>
      <c r="J621" s="142">
        <f>ROUND(I621*H621,2)</f>
        <v>0</v>
      </c>
      <c r="K621" s="138" t="s">
        <v>194</v>
      </c>
      <c r="L621" s="32"/>
      <c r="M621" s="143" t="s">
        <v>1</v>
      </c>
      <c r="N621" s="144" t="s">
        <v>41</v>
      </c>
      <c r="P621" s="145">
        <f>O621*H621</f>
        <v>0</v>
      </c>
      <c r="Q621" s="145">
        <v>0.15620000000000001</v>
      </c>
      <c r="R621" s="145">
        <f>Q621*H621</f>
        <v>59.356000000000002</v>
      </c>
      <c r="S621" s="145">
        <v>0</v>
      </c>
      <c r="T621" s="146">
        <f>S621*H621</f>
        <v>0</v>
      </c>
      <c r="AR621" s="147" t="s">
        <v>184</v>
      </c>
      <c r="AT621" s="147" t="s">
        <v>180</v>
      </c>
      <c r="AU621" s="147" t="s">
        <v>85</v>
      </c>
      <c r="AY621" s="17" t="s">
        <v>178</v>
      </c>
      <c r="BE621" s="148">
        <f>IF(N621="základní",J621,0)</f>
        <v>0</v>
      </c>
      <c r="BF621" s="148">
        <f>IF(N621="snížená",J621,0)</f>
        <v>0</v>
      </c>
      <c r="BG621" s="148">
        <f>IF(N621="zákl. přenesená",J621,0)</f>
        <v>0</v>
      </c>
      <c r="BH621" s="148">
        <f>IF(N621="sníž. přenesená",J621,0)</f>
        <v>0</v>
      </c>
      <c r="BI621" s="148">
        <f>IF(N621="nulová",J621,0)</f>
        <v>0</v>
      </c>
      <c r="BJ621" s="17" t="s">
        <v>83</v>
      </c>
      <c r="BK621" s="148">
        <f>ROUND(I621*H621,2)</f>
        <v>0</v>
      </c>
      <c r="BL621" s="17" t="s">
        <v>184</v>
      </c>
      <c r="BM621" s="147" t="s">
        <v>1764</v>
      </c>
    </row>
    <row r="622" spans="2:65" s="12" customFormat="1" ht="11.25">
      <c r="B622" s="149"/>
      <c r="D622" s="150" t="s">
        <v>186</v>
      </c>
      <c r="E622" s="151" t="s">
        <v>1</v>
      </c>
      <c r="F622" s="152" t="s">
        <v>1761</v>
      </c>
      <c r="H622" s="153">
        <v>443</v>
      </c>
      <c r="I622" s="154"/>
      <c r="L622" s="149"/>
      <c r="M622" s="155"/>
      <c r="T622" s="156"/>
      <c r="AT622" s="151" t="s">
        <v>186</v>
      </c>
      <c r="AU622" s="151" t="s">
        <v>85</v>
      </c>
      <c r="AV622" s="12" t="s">
        <v>85</v>
      </c>
      <c r="AW622" s="12" t="s">
        <v>32</v>
      </c>
      <c r="AX622" s="12" t="s">
        <v>76</v>
      </c>
      <c r="AY622" s="151" t="s">
        <v>178</v>
      </c>
    </row>
    <row r="623" spans="2:65" s="12" customFormat="1" ht="11.25">
      <c r="B623" s="149"/>
      <c r="D623" s="150" t="s">
        <v>186</v>
      </c>
      <c r="E623" s="151" t="s">
        <v>1</v>
      </c>
      <c r="F623" s="152" t="s">
        <v>1228</v>
      </c>
      <c r="H623" s="153">
        <v>-63</v>
      </c>
      <c r="I623" s="154"/>
      <c r="L623" s="149"/>
      <c r="M623" s="155"/>
      <c r="T623" s="156"/>
      <c r="AT623" s="151" t="s">
        <v>186</v>
      </c>
      <c r="AU623" s="151" t="s">
        <v>85</v>
      </c>
      <c r="AV623" s="12" t="s">
        <v>85</v>
      </c>
      <c r="AW623" s="12" t="s">
        <v>32</v>
      </c>
      <c r="AX623" s="12" t="s">
        <v>76</v>
      </c>
      <c r="AY623" s="151" t="s">
        <v>178</v>
      </c>
    </row>
    <row r="624" spans="2:65" s="14" customFormat="1" ht="11.25">
      <c r="B624" s="164"/>
      <c r="D624" s="150" t="s">
        <v>186</v>
      </c>
      <c r="E624" s="165" t="s">
        <v>1</v>
      </c>
      <c r="F624" s="166" t="s">
        <v>217</v>
      </c>
      <c r="H624" s="167">
        <v>380</v>
      </c>
      <c r="I624" s="168"/>
      <c r="L624" s="164"/>
      <c r="M624" s="169"/>
      <c r="T624" s="170"/>
      <c r="AT624" s="165" t="s">
        <v>186</v>
      </c>
      <c r="AU624" s="165" t="s">
        <v>85</v>
      </c>
      <c r="AV624" s="14" t="s">
        <v>184</v>
      </c>
      <c r="AW624" s="14" t="s">
        <v>32</v>
      </c>
      <c r="AX624" s="14" t="s">
        <v>83</v>
      </c>
      <c r="AY624" s="165" t="s">
        <v>178</v>
      </c>
    </row>
    <row r="625" spans="2:65" s="1" customFormat="1" ht="24.2" customHeight="1">
      <c r="B625" s="32"/>
      <c r="C625" s="136" t="s">
        <v>660</v>
      </c>
      <c r="D625" s="136" t="s">
        <v>180</v>
      </c>
      <c r="E625" s="137" t="s">
        <v>1765</v>
      </c>
      <c r="F625" s="138" t="s">
        <v>1766</v>
      </c>
      <c r="G625" s="139" t="s">
        <v>204</v>
      </c>
      <c r="H625" s="140">
        <v>443</v>
      </c>
      <c r="I625" s="141"/>
      <c r="J625" s="142">
        <f>ROUND(I625*H625,2)</f>
        <v>0</v>
      </c>
      <c r="K625" s="138" t="s">
        <v>194</v>
      </c>
      <c r="L625" s="32"/>
      <c r="M625" s="143" t="s">
        <v>1</v>
      </c>
      <c r="N625" s="144" t="s">
        <v>41</v>
      </c>
      <c r="P625" s="145">
        <f>O625*H625</f>
        <v>0</v>
      </c>
      <c r="Q625" s="145">
        <v>6.0099999999999997E-3</v>
      </c>
      <c r="R625" s="145">
        <f>Q625*H625</f>
        <v>2.6624300000000001</v>
      </c>
      <c r="S625" s="145">
        <v>0</v>
      </c>
      <c r="T625" s="146">
        <f>S625*H625</f>
        <v>0</v>
      </c>
      <c r="AR625" s="147" t="s">
        <v>184</v>
      </c>
      <c r="AT625" s="147" t="s">
        <v>180</v>
      </c>
      <c r="AU625" s="147" t="s">
        <v>85</v>
      </c>
      <c r="AY625" s="17" t="s">
        <v>178</v>
      </c>
      <c r="BE625" s="148">
        <f>IF(N625="základní",J625,0)</f>
        <v>0</v>
      </c>
      <c r="BF625" s="148">
        <f>IF(N625="snížená",J625,0)</f>
        <v>0</v>
      </c>
      <c r="BG625" s="148">
        <f>IF(N625="zákl. přenesená",J625,0)</f>
        <v>0</v>
      </c>
      <c r="BH625" s="148">
        <f>IF(N625="sníž. přenesená",J625,0)</f>
        <v>0</v>
      </c>
      <c r="BI625" s="148">
        <f>IF(N625="nulová",J625,0)</f>
        <v>0</v>
      </c>
      <c r="BJ625" s="17" t="s">
        <v>83</v>
      </c>
      <c r="BK625" s="148">
        <f>ROUND(I625*H625,2)</f>
        <v>0</v>
      </c>
      <c r="BL625" s="17" t="s">
        <v>184</v>
      </c>
      <c r="BM625" s="147" t="s">
        <v>1767</v>
      </c>
    </row>
    <row r="626" spans="2:65" s="12" customFormat="1" ht="11.25">
      <c r="B626" s="149"/>
      <c r="D626" s="150" t="s">
        <v>186</v>
      </c>
      <c r="E626" s="151" t="s">
        <v>1</v>
      </c>
      <c r="F626" s="152" t="s">
        <v>1768</v>
      </c>
      <c r="H626" s="153">
        <v>443</v>
      </c>
      <c r="I626" s="154"/>
      <c r="L626" s="149"/>
      <c r="M626" s="155"/>
      <c r="T626" s="156"/>
      <c r="AT626" s="151" t="s">
        <v>186</v>
      </c>
      <c r="AU626" s="151" t="s">
        <v>85</v>
      </c>
      <c r="AV626" s="12" t="s">
        <v>85</v>
      </c>
      <c r="AW626" s="12" t="s">
        <v>32</v>
      </c>
      <c r="AX626" s="12" t="s">
        <v>83</v>
      </c>
      <c r="AY626" s="151" t="s">
        <v>178</v>
      </c>
    </row>
    <row r="627" spans="2:65" s="1" customFormat="1" ht="24.2" customHeight="1">
      <c r="B627" s="32"/>
      <c r="C627" s="136" t="s">
        <v>664</v>
      </c>
      <c r="D627" s="136" t="s">
        <v>180</v>
      </c>
      <c r="E627" s="137" t="s">
        <v>1769</v>
      </c>
      <c r="F627" s="138" t="s">
        <v>1770</v>
      </c>
      <c r="G627" s="139" t="s">
        <v>204</v>
      </c>
      <c r="H627" s="140">
        <v>443</v>
      </c>
      <c r="I627" s="141"/>
      <c r="J627" s="142">
        <f>ROUND(I627*H627,2)</f>
        <v>0</v>
      </c>
      <c r="K627" s="138" t="s">
        <v>194</v>
      </c>
      <c r="L627" s="32"/>
      <c r="M627" s="143" t="s">
        <v>1</v>
      </c>
      <c r="N627" s="144" t="s">
        <v>41</v>
      </c>
      <c r="P627" s="145">
        <f>O627*H627</f>
        <v>0</v>
      </c>
      <c r="Q627" s="145">
        <v>4.0999999999999999E-4</v>
      </c>
      <c r="R627" s="145">
        <f>Q627*H627</f>
        <v>0.18162999999999999</v>
      </c>
      <c r="S627" s="145">
        <v>0</v>
      </c>
      <c r="T627" s="146">
        <f>S627*H627</f>
        <v>0</v>
      </c>
      <c r="AR627" s="147" t="s">
        <v>184</v>
      </c>
      <c r="AT627" s="147" t="s">
        <v>180</v>
      </c>
      <c r="AU627" s="147" t="s">
        <v>85</v>
      </c>
      <c r="AY627" s="17" t="s">
        <v>178</v>
      </c>
      <c r="BE627" s="148">
        <f>IF(N627="základní",J627,0)</f>
        <v>0</v>
      </c>
      <c r="BF627" s="148">
        <f>IF(N627="snížená",J627,0)</f>
        <v>0</v>
      </c>
      <c r="BG627" s="148">
        <f>IF(N627="zákl. přenesená",J627,0)</f>
        <v>0</v>
      </c>
      <c r="BH627" s="148">
        <f>IF(N627="sníž. přenesená",J627,0)</f>
        <v>0</v>
      </c>
      <c r="BI627" s="148">
        <f>IF(N627="nulová",J627,0)</f>
        <v>0</v>
      </c>
      <c r="BJ627" s="17" t="s">
        <v>83</v>
      </c>
      <c r="BK627" s="148">
        <f>ROUND(I627*H627,2)</f>
        <v>0</v>
      </c>
      <c r="BL627" s="17" t="s">
        <v>184</v>
      </c>
      <c r="BM627" s="147" t="s">
        <v>1771</v>
      </c>
    </row>
    <row r="628" spans="2:65" s="12" customFormat="1" ht="11.25">
      <c r="B628" s="149"/>
      <c r="D628" s="150" t="s">
        <v>186</v>
      </c>
      <c r="E628" s="151" t="s">
        <v>1</v>
      </c>
      <c r="F628" s="152" t="s">
        <v>1768</v>
      </c>
      <c r="H628" s="153">
        <v>443</v>
      </c>
      <c r="I628" s="154"/>
      <c r="L628" s="149"/>
      <c r="M628" s="155"/>
      <c r="T628" s="156"/>
      <c r="AT628" s="151" t="s">
        <v>186</v>
      </c>
      <c r="AU628" s="151" t="s">
        <v>85</v>
      </c>
      <c r="AV628" s="12" t="s">
        <v>85</v>
      </c>
      <c r="AW628" s="12" t="s">
        <v>32</v>
      </c>
      <c r="AX628" s="12" t="s">
        <v>83</v>
      </c>
      <c r="AY628" s="151" t="s">
        <v>178</v>
      </c>
    </row>
    <row r="629" spans="2:65" s="1" customFormat="1" ht="33" customHeight="1">
      <c r="B629" s="32"/>
      <c r="C629" s="136" t="s">
        <v>669</v>
      </c>
      <c r="D629" s="136" t="s">
        <v>180</v>
      </c>
      <c r="E629" s="137" t="s">
        <v>1772</v>
      </c>
      <c r="F629" s="138" t="s">
        <v>1773</v>
      </c>
      <c r="G629" s="139" t="s">
        <v>204</v>
      </c>
      <c r="H629" s="140">
        <v>443</v>
      </c>
      <c r="I629" s="141"/>
      <c r="J629" s="142">
        <f>ROUND(I629*H629,2)</f>
        <v>0</v>
      </c>
      <c r="K629" s="138" t="s">
        <v>194</v>
      </c>
      <c r="L629" s="32"/>
      <c r="M629" s="143" t="s">
        <v>1</v>
      </c>
      <c r="N629" s="144" t="s">
        <v>41</v>
      </c>
      <c r="P629" s="145">
        <f>O629*H629</f>
        <v>0</v>
      </c>
      <c r="Q629" s="145">
        <v>0.10373</v>
      </c>
      <c r="R629" s="145">
        <f>Q629*H629</f>
        <v>45.952390000000001</v>
      </c>
      <c r="S629" s="145">
        <v>0</v>
      </c>
      <c r="T629" s="146">
        <f>S629*H629</f>
        <v>0</v>
      </c>
      <c r="AR629" s="147" t="s">
        <v>184</v>
      </c>
      <c r="AT629" s="147" t="s">
        <v>180</v>
      </c>
      <c r="AU629" s="147" t="s">
        <v>85</v>
      </c>
      <c r="AY629" s="17" t="s">
        <v>178</v>
      </c>
      <c r="BE629" s="148">
        <f>IF(N629="základní",J629,0)</f>
        <v>0</v>
      </c>
      <c r="BF629" s="148">
        <f>IF(N629="snížená",J629,0)</f>
        <v>0</v>
      </c>
      <c r="BG629" s="148">
        <f>IF(N629="zákl. přenesená",J629,0)</f>
        <v>0</v>
      </c>
      <c r="BH629" s="148">
        <f>IF(N629="sníž. přenesená",J629,0)</f>
        <v>0</v>
      </c>
      <c r="BI629" s="148">
        <f>IF(N629="nulová",J629,0)</f>
        <v>0</v>
      </c>
      <c r="BJ629" s="17" t="s">
        <v>83</v>
      </c>
      <c r="BK629" s="148">
        <f>ROUND(I629*H629,2)</f>
        <v>0</v>
      </c>
      <c r="BL629" s="17" t="s">
        <v>184</v>
      </c>
      <c r="BM629" s="147" t="s">
        <v>1774</v>
      </c>
    </row>
    <row r="630" spans="2:65" s="12" customFormat="1" ht="11.25">
      <c r="B630" s="149"/>
      <c r="D630" s="150" t="s">
        <v>186</v>
      </c>
      <c r="E630" s="151" t="s">
        <v>1</v>
      </c>
      <c r="F630" s="152" t="s">
        <v>1768</v>
      </c>
      <c r="H630" s="153">
        <v>443</v>
      </c>
      <c r="I630" s="154"/>
      <c r="L630" s="149"/>
      <c r="M630" s="155"/>
      <c r="T630" s="156"/>
      <c r="AT630" s="151" t="s">
        <v>186</v>
      </c>
      <c r="AU630" s="151" t="s">
        <v>85</v>
      </c>
      <c r="AV630" s="12" t="s">
        <v>85</v>
      </c>
      <c r="AW630" s="12" t="s">
        <v>32</v>
      </c>
      <c r="AX630" s="12" t="s">
        <v>83</v>
      </c>
      <c r="AY630" s="151" t="s">
        <v>178</v>
      </c>
    </row>
    <row r="631" spans="2:65" s="1" customFormat="1" ht="24.2" customHeight="1">
      <c r="B631" s="32"/>
      <c r="C631" s="136" t="s">
        <v>675</v>
      </c>
      <c r="D631" s="136" t="s">
        <v>180</v>
      </c>
      <c r="E631" s="137" t="s">
        <v>1775</v>
      </c>
      <c r="F631" s="138" t="s">
        <v>1776</v>
      </c>
      <c r="G631" s="139" t="s">
        <v>204</v>
      </c>
      <c r="H631" s="140">
        <v>30.57</v>
      </c>
      <c r="I631" s="141"/>
      <c r="J631" s="142">
        <f>ROUND(I631*H631,2)</f>
        <v>0</v>
      </c>
      <c r="K631" s="138" t="s">
        <v>194</v>
      </c>
      <c r="L631" s="32"/>
      <c r="M631" s="143" t="s">
        <v>1</v>
      </c>
      <c r="N631" s="144" t="s">
        <v>41</v>
      </c>
      <c r="P631" s="145">
        <f>O631*H631</f>
        <v>0</v>
      </c>
      <c r="Q631" s="145">
        <v>8.8800000000000004E-2</v>
      </c>
      <c r="R631" s="145">
        <f>Q631*H631</f>
        <v>2.7146160000000004</v>
      </c>
      <c r="S631" s="145">
        <v>0</v>
      </c>
      <c r="T631" s="146">
        <f>S631*H631</f>
        <v>0</v>
      </c>
      <c r="AR631" s="147" t="s">
        <v>184</v>
      </c>
      <c r="AT631" s="147" t="s">
        <v>180</v>
      </c>
      <c r="AU631" s="147" t="s">
        <v>85</v>
      </c>
      <c r="AY631" s="17" t="s">
        <v>178</v>
      </c>
      <c r="BE631" s="148">
        <f>IF(N631="základní",J631,0)</f>
        <v>0</v>
      </c>
      <c r="BF631" s="148">
        <f>IF(N631="snížená",J631,0)</f>
        <v>0</v>
      </c>
      <c r="BG631" s="148">
        <f>IF(N631="zákl. přenesená",J631,0)</f>
        <v>0</v>
      </c>
      <c r="BH631" s="148">
        <f>IF(N631="sníž. přenesená",J631,0)</f>
        <v>0</v>
      </c>
      <c r="BI631" s="148">
        <f>IF(N631="nulová",J631,0)</f>
        <v>0</v>
      </c>
      <c r="BJ631" s="17" t="s">
        <v>83</v>
      </c>
      <c r="BK631" s="148">
        <f>ROUND(I631*H631,2)</f>
        <v>0</v>
      </c>
      <c r="BL631" s="17" t="s">
        <v>184</v>
      </c>
      <c r="BM631" s="147" t="s">
        <v>1777</v>
      </c>
    </row>
    <row r="632" spans="2:65" s="12" customFormat="1" ht="11.25">
      <c r="B632" s="149"/>
      <c r="D632" s="150" t="s">
        <v>186</v>
      </c>
      <c r="E632" s="151" t="s">
        <v>1</v>
      </c>
      <c r="F632" s="152" t="s">
        <v>1746</v>
      </c>
      <c r="H632" s="153">
        <v>30.57</v>
      </c>
      <c r="I632" s="154"/>
      <c r="L632" s="149"/>
      <c r="M632" s="155"/>
      <c r="T632" s="156"/>
      <c r="AT632" s="151" t="s">
        <v>186</v>
      </c>
      <c r="AU632" s="151" t="s">
        <v>85</v>
      </c>
      <c r="AV632" s="12" t="s">
        <v>85</v>
      </c>
      <c r="AW632" s="12" t="s">
        <v>32</v>
      </c>
      <c r="AX632" s="12" t="s">
        <v>83</v>
      </c>
      <c r="AY632" s="151" t="s">
        <v>178</v>
      </c>
    </row>
    <row r="633" spans="2:65" s="1" customFormat="1" ht="24.2" customHeight="1">
      <c r="B633" s="32"/>
      <c r="C633" s="177" t="s">
        <v>680</v>
      </c>
      <c r="D633" s="177" t="s">
        <v>232</v>
      </c>
      <c r="E633" s="178" t="s">
        <v>1778</v>
      </c>
      <c r="F633" s="179" t="s">
        <v>1779</v>
      </c>
      <c r="G633" s="180" t="s">
        <v>204</v>
      </c>
      <c r="H633" s="181">
        <v>31.486999999999998</v>
      </c>
      <c r="I633" s="182"/>
      <c r="J633" s="183">
        <f>ROUND(I633*H633,2)</f>
        <v>0</v>
      </c>
      <c r="K633" s="179" t="s">
        <v>846</v>
      </c>
      <c r="L633" s="184"/>
      <c r="M633" s="185" t="s">
        <v>1</v>
      </c>
      <c r="N633" s="186" t="s">
        <v>41</v>
      </c>
      <c r="P633" s="145">
        <f>O633*H633</f>
        <v>0</v>
      </c>
      <c r="Q633" s="145">
        <v>0.11700000000000001</v>
      </c>
      <c r="R633" s="145">
        <f>Q633*H633</f>
        <v>3.6839789999999999</v>
      </c>
      <c r="S633" s="145">
        <v>0</v>
      </c>
      <c r="T633" s="146">
        <f>S633*H633</f>
        <v>0</v>
      </c>
      <c r="AR633" s="147" t="s">
        <v>231</v>
      </c>
      <c r="AT633" s="147" t="s">
        <v>232</v>
      </c>
      <c r="AU633" s="147" t="s">
        <v>85</v>
      </c>
      <c r="AY633" s="17" t="s">
        <v>178</v>
      </c>
      <c r="BE633" s="148">
        <f>IF(N633="základní",J633,0)</f>
        <v>0</v>
      </c>
      <c r="BF633" s="148">
        <f>IF(N633="snížená",J633,0)</f>
        <v>0</v>
      </c>
      <c r="BG633" s="148">
        <f>IF(N633="zákl. přenesená",J633,0)</f>
        <v>0</v>
      </c>
      <c r="BH633" s="148">
        <f>IF(N633="sníž. přenesená",J633,0)</f>
        <v>0</v>
      </c>
      <c r="BI633" s="148">
        <f>IF(N633="nulová",J633,0)</f>
        <v>0</v>
      </c>
      <c r="BJ633" s="17" t="s">
        <v>83</v>
      </c>
      <c r="BK633" s="148">
        <f>ROUND(I633*H633,2)</f>
        <v>0</v>
      </c>
      <c r="BL633" s="17" t="s">
        <v>184</v>
      </c>
      <c r="BM633" s="147" t="s">
        <v>1780</v>
      </c>
    </row>
    <row r="634" spans="2:65" s="12" customFormat="1" ht="11.25">
      <c r="B634" s="149"/>
      <c r="D634" s="150" t="s">
        <v>186</v>
      </c>
      <c r="F634" s="152" t="s">
        <v>1781</v>
      </c>
      <c r="H634" s="153">
        <v>31.486999999999998</v>
      </c>
      <c r="I634" s="154"/>
      <c r="L634" s="149"/>
      <c r="M634" s="155"/>
      <c r="T634" s="156"/>
      <c r="AT634" s="151" t="s">
        <v>186</v>
      </c>
      <c r="AU634" s="151" t="s">
        <v>85</v>
      </c>
      <c r="AV634" s="12" t="s">
        <v>85</v>
      </c>
      <c r="AW634" s="12" t="s">
        <v>4</v>
      </c>
      <c r="AX634" s="12" t="s">
        <v>83</v>
      </c>
      <c r="AY634" s="151" t="s">
        <v>178</v>
      </c>
    </row>
    <row r="635" spans="2:65" s="11" customFormat="1" ht="22.9" customHeight="1">
      <c r="B635" s="124"/>
      <c r="D635" s="125" t="s">
        <v>75</v>
      </c>
      <c r="E635" s="134" t="s">
        <v>199</v>
      </c>
      <c r="F635" s="134" t="s">
        <v>200</v>
      </c>
      <c r="I635" s="127"/>
      <c r="J635" s="135">
        <f>BK635</f>
        <v>0</v>
      </c>
      <c r="L635" s="124"/>
      <c r="M635" s="129"/>
      <c r="P635" s="130">
        <f>SUM(P636:P733)</f>
        <v>0</v>
      </c>
      <c r="R635" s="130">
        <f>SUM(R636:R733)</f>
        <v>99.151992109999995</v>
      </c>
      <c r="T635" s="131">
        <f>SUM(T636:T733)</f>
        <v>0</v>
      </c>
      <c r="AR635" s="125" t="s">
        <v>83</v>
      </c>
      <c r="AT635" s="132" t="s">
        <v>75</v>
      </c>
      <c r="AU635" s="132" t="s">
        <v>83</v>
      </c>
      <c r="AY635" s="125" t="s">
        <v>178</v>
      </c>
      <c r="BK635" s="133">
        <f>SUM(BK636:BK733)</f>
        <v>0</v>
      </c>
    </row>
    <row r="636" spans="2:65" s="1" customFormat="1" ht="16.5" customHeight="1">
      <c r="B636" s="32"/>
      <c r="C636" s="136" t="s">
        <v>684</v>
      </c>
      <c r="D636" s="136" t="s">
        <v>180</v>
      </c>
      <c r="E636" s="137" t="s">
        <v>1782</v>
      </c>
      <c r="F636" s="138" t="s">
        <v>1783</v>
      </c>
      <c r="G636" s="139" t="s">
        <v>204</v>
      </c>
      <c r="H636" s="140">
        <v>109.23</v>
      </c>
      <c r="I636" s="141"/>
      <c r="J636" s="142">
        <f>ROUND(I636*H636,2)</f>
        <v>0</v>
      </c>
      <c r="K636" s="138" t="s">
        <v>194</v>
      </c>
      <c r="L636" s="32"/>
      <c r="M636" s="143" t="s">
        <v>1</v>
      </c>
      <c r="N636" s="144" t="s">
        <v>41</v>
      </c>
      <c r="P636" s="145">
        <f>O636*H636</f>
        <v>0</v>
      </c>
      <c r="Q636" s="145">
        <v>6.4999999999999997E-3</v>
      </c>
      <c r="R636" s="145">
        <f>Q636*H636</f>
        <v>0.70999500000000004</v>
      </c>
      <c r="S636" s="145">
        <v>0</v>
      </c>
      <c r="T636" s="146">
        <f>S636*H636</f>
        <v>0</v>
      </c>
      <c r="AR636" s="147" t="s">
        <v>184</v>
      </c>
      <c r="AT636" s="147" t="s">
        <v>180</v>
      </c>
      <c r="AU636" s="147" t="s">
        <v>85</v>
      </c>
      <c r="AY636" s="17" t="s">
        <v>178</v>
      </c>
      <c r="BE636" s="148">
        <f>IF(N636="základní",J636,0)</f>
        <v>0</v>
      </c>
      <c r="BF636" s="148">
        <f>IF(N636="snížená",J636,0)</f>
        <v>0</v>
      </c>
      <c r="BG636" s="148">
        <f>IF(N636="zákl. přenesená",J636,0)</f>
        <v>0</v>
      </c>
      <c r="BH636" s="148">
        <f>IF(N636="sníž. přenesená",J636,0)</f>
        <v>0</v>
      </c>
      <c r="BI636" s="148">
        <f>IF(N636="nulová",J636,0)</f>
        <v>0</v>
      </c>
      <c r="BJ636" s="17" t="s">
        <v>83</v>
      </c>
      <c r="BK636" s="148">
        <f>ROUND(I636*H636,2)</f>
        <v>0</v>
      </c>
      <c r="BL636" s="17" t="s">
        <v>184</v>
      </c>
      <c r="BM636" s="147" t="s">
        <v>1784</v>
      </c>
    </row>
    <row r="637" spans="2:65" s="12" customFormat="1" ht="22.5">
      <c r="B637" s="149"/>
      <c r="D637" s="150" t="s">
        <v>186</v>
      </c>
      <c r="E637" s="151" t="s">
        <v>1</v>
      </c>
      <c r="F637" s="152" t="s">
        <v>1785</v>
      </c>
      <c r="H637" s="153">
        <v>109.23</v>
      </c>
      <c r="I637" s="154"/>
      <c r="L637" s="149"/>
      <c r="M637" s="155"/>
      <c r="T637" s="156"/>
      <c r="AT637" s="151" t="s">
        <v>186</v>
      </c>
      <c r="AU637" s="151" t="s">
        <v>85</v>
      </c>
      <c r="AV637" s="12" t="s">
        <v>85</v>
      </c>
      <c r="AW637" s="12" t="s">
        <v>32</v>
      </c>
      <c r="AX637" s="12" t="s">
        <v>83</v>
      </c>
      <c r="AY637" s="151" t="s">
        <v>178</v>
      </c>
    </row>
    <row r="638" spans="2:65" s="1" customFormat="1" ht="24.2" customHeight="1">
      <c r="B638" s="32"/>
      <c r="C638" s="136" t="s">
        <v>688</v>
      </c>
      <c r="D638" s="136" t="s">
        <v>180</v>
      </c>
      <c r="E638" s="137" t="s">
        <v>1786</v>
      </c>
      <c r="F638" s="138" t="s">
        <v>1787</v>
      </c>
      <c r="G638" s="139" t="s">
        <v>204</v>
      </c>
      <c r="H638" s="140">
        <v>529.57000000000005</v>
      </c>
      <c r="I638" s="141"/>
      <c r="J638" s="142">
        <f>ROUND(I638*H638,2)</f>
        <v>0</v>
      </c>
      <c r="K638" s="138" t="s">
        <v>194</v>
      </c>
      <c r="L638" s="32"/>
      <c r="M638" s="143" t="s">
        <v>1</v>
      </c>
      <c r="N638" s="144" t="s">
        <v>41</v>
      </c>
      <c r="P638" s="145">
        <f>O638*H638</f>
        <v>0</v>
      </c>
      <c r="Q638" s="145">
        <v>2.5999999999999998E-4</v>
      </c>
      <c r="R638" s="145">
        <f>Q638*H638</f>
        <v>0.13768820000000001</v>
      </c>
      <c r="S638" s="145">
        <v>0</v>
      </c>
      <c r="T638" s="146">
        <f>S638*H638</f>
        <v>0</v>
      </c>
      <c r="AR638" s="147" t="s">
        <v>184</v>
      </c>
      <c r="AT638" s="147" t="s">
        <v>180</v>
      </c>
      <c r="AU638" s="147" t="s">
        <v>85</v>
      </c>
      <c r="AY638" s="17" t="s">
        <v>178</v>
      </c>
      <c r="BE638" s="148">
        <f>IF(N638="základní",J638,0)</f>
        <v>0</v>
      </c>
      <c r="BF638" s="148">
        <f>IF(N638="snížená",J638,0)</f>
        <v>0</v>
      </c>
      <c r="BG638" s="148">
        <f>IF(N638="zákl. přenesená",J638,0)</f>
        <v>0</v>
      </c>
      <c r="BH638" s="148">
        <f>IF(N638="sníž. přenesená",J638,0)</f>
        <v>0</v>
      </c>
      <c r="BI638" s="148">
        <f>IF(N638="nulová",J638,0)</f>
        <v>0</v>
      </c>
      <c r="BJ638" s="17" t="s">
        <v>83</v>
      </c>
      <c r="BK638" s="148">
        <f>ROUND(I638*H638,2)</f>
        <v>0</v>
      </c>
      <c r="BL638" s="17" t="s">
        <v>184</v>
      </c>
      <c r="BM638" s="147" t="s">
        <v>1788</v>
      </c>
    </row>
    <row r="639" spans="2:65" s="12" customFormat="1" ht="11.25">
      <c r="B639" s="149"/>
      <c r="D639" s="150" t="s">
        <v>186</v>
      </c>
      <c r="E639" s="151" t="s">
        <v>1</v>
      </c>
      <c r="F639" s="152" t="s">
        <v>1789</v>
      </c>
      <c r="H639" s="153">
        <v>109.23</v>
      </c>
      <c r="I639" s="154"/>
      <c r="L639" s="149"/>
      <c r="M639" s="155"/>
      <c r="T639" s="156"/>
      <c r="AT639" s="151" t="s">
        <v>186</v>
      </c>
      <c r="AU639" s="151" t="s">
        <v>85</v>
      </c>
      <c r="AV639" s="12" t="s">
        <v>85</v>
      </c>
      <c r="AW639" s="12" t="s">
        <v>32</v>
      </c>
      <c r="AX639" s="12" t="s">
        <v>76</v>
      </c>
      <c r="AY639" s="151" t="s">
        <v>178</v>
      </c>
    </row>
    <row r="640" spans="2:65" s="12" customFormat="1" ht="11.25">
      <c r="B640" s="149"/>
      <c r="D640" s="150" t="s">
        <v>186</v>
      </c>
      <c r="E640" s="151" t="s">
        <v>1</v>
      </c>
      <c r="F640" s="152" t="s">
        <v>1790</v>
      </c>
      <c r="H640" s="153">
        <v>420.34</v>
      </c>
      <c r="I640" s="154"/>
      <c r="L640" s="149"/>
      <c r="M640" s="155"/>
      <c r="T640" s="156"/>
      <c r="AT640" s="151" t="s">
        <v>186</v>
      </c>
      <c r="AU640" s="151" t="s">
        <v>85</v>
      </c>
      <c r="AV640" s="12" t="s">
        <v>85</v>
      </c>
      <c r="AW640" s="12" t="s">
        <v>32</v>
      </c>
      <c r="AX640" s="12" t="s">
        <v>76</v>
      </c>
      <c r="AY640" s="151" t="s">
        <v>178</v>
      </c>
    </row>
    <row r="641" spans="2:65" s="14" customFormat="1" ht="11.25">
      <c r="B641" s="164"/>
      <c r="D641" s="150" t="s">
        <v>186</v>
      </c>
      <c r="E641" s="165" t="s">
        <v>1</v>
      </c>
      <c r="F641" s="166" t="s">
        <v>217</v>
      </c>
      <c r="H641" s="167">
        <v>529.57000000000005</v>
      </c>
      <c r="I641" s="168"/>
      <c r="L641" s="164"/>
      <c r="M641" s="169"/>
      <c r="T641" s="170"/>
      <c r="AT641" s="165" t="s">
        <v>186</v>
      </c>
      <c r="AU641" s="165" t="s">
        <v>85</v>
      </c>
      <c r="AV641" s="14" t="s">
        <v>184</v>
      </c>
      <c r="AW641" s="14" t="s">
        <v>32</v>
      </c>
      <c r="AX641" s="14" t="s">
        <v>83</v>
      </c>
      <c r="AY641" s="165" t="s">
        <v>178</v>
      </c>
    </row>
    <row r="642" spans="2:65" s="1" customFormat="1" ht="24.2" customHeight="1">
      <c r="B642" s="32"/>
      <c r="C642" s="136" t="s">
        <v>693</v>
      </c>
      <c r="D642" s="136" t="s">
        <v>180</v>
      </c>
      <c r="E642" s="137" t="s">
        <v>1791</v>
      </c>
      <c r="F642" s="138" t="s">
        <v>1792</v>
      </c>
      <c r="G642" s="139" t="s">
        <v>204</v>
      </c>
      <c r="H642" s="140">
        <v>109.23</v>
      </c>
      <c r="I642" s="141"/>
      <c r="J642" s="142">
        <f>ROUND(I642*H642,2)</f>
        <v>0</v>
      </c>
      <c r="K642" s="138" t="s">
        <v>194</v>
      </c>
      <c r="L642" s="32"/>
      <c r="M642" s="143" t="s">
        <v>1</v>
      </c>
      <c r="N642" s="144" t="s">
        <v>41</v>
      </c>
      <c r="P642" s="145">
        <f>O642*H642</f>
        <v>0</v>
      </c>
      <c r="Q642" s="145">
        <v>1.8380000000000001E-2</v>
      </c>
      <c r="R642" s="145">
        <f>Q642*H642</f>
        <v>2.0076474000000002</v>
      </c>
      <c r="S642" s="145">
        <v>0</v>
      </c>
      <c r="T642" s="146">
        <f>S642*H642</f>
        <v>0</v>
      </c>
      <c r="AR642" s="147" t="s">
        <v>184</v>
      </c>
      <c r="AT642" s="147" t="s">
        <v>180</v>
      </c>
      <c r="AU642" s="147" t="s">
        <v>85</v>
      </c>
      <c r="AY642" s="17" t="s">
        <v>178</v>
      </c>
      <c r="BE642" s="148">
        <f>IF(N642="základní",J642,0)</f>
        <v>0</v>
      </c>
      <c r="BF642" s="148">
        <f>IF(N642="snížená",J642,0)</f>
        <v>0</v>
      </c>
      <c r="BG642" s="148">
        <f>IF(N642="zákl. přenesená",J642,0)</f>
        <v>0</v>
      </c>
      <c r="BH642" s="148">
        <f>IF(N642="sníž. přenesená",J642,0)</f>
        <v>0</v>
      </c>
      <c r="BI642" s="148">
        <f>IF(N642="nulová",J642,0)</f>
        <v>0</v>
      </c>
      <c r="BJ642" s="17" t="s">
        <v>83</v>
      </c>
      <c r="BK642" s="148">
        <f>ROUND(I642*H642,2)</f>
        <v>0</v>
      </c>
      <c r="BL642" s="17" t="s">
        <v>184</v>
      </c>
      <c r="BM642" s="147" t="s">
        <v>1793</v>
      </c>
    </row>
    <row r="643" spans="2:65" s="12" customFormat="1" ht="22.5">
      <c r="B643" s="149"/>
      <c r="D643" s="150" t="s">
        <v>186</v>
      </c>
      <c r="E643" s="151" t="s">
        <v>1</v>
      </c>
      <c r="F643" s="152" t="s">
        <v>1785</v>
      </c>
      <c r="H643" s="153">
        <v>109.23</v>
      </c>
      <c r="I643" s="154"/>
      <c r="L643" s="149"/>
      <c r="M643" s="155"/>
      <c r="T643" s="156"/>
      <c r="AT643" s="151" t="s">
        <v>186</v>
      </c>
      <c r="AU643" s="151" t="s">
        <v>85</v>
      </c>
      <c r="AV643" s="12" t="s">
        <v>85</v>
      </c>
      <c r="AW643" s="12" t="s">
        <v>32</v>
      </c>
      <c r="AX643" s="12" t="s">
        <v>83</v>
      </c>
      <c r="AY643" s="151" t="s">
        <v>178</v>
      </c>
    </row>
    <row r="644" spans="2:65" s="1" customFormat="1" ht="24.2" customHeight="1">
      <c r="B644" s="32"/>
      <c r="C644" s="136" t="s">
        <v>696</v>
      </c>
      <c r="D644" s="136" t="s">
        <v>180</v>
      </c>
      <c r="E644" s="137" t="s">
        <v>1794</v>
      </c>
      <c r="F644" s="138" t="s">
        <v>1795</v>
      </c>
      <c r="G644" s="139" t="s">
        <v>204</v>
      </c>
      <c r="H644" s="140">
        <v>218.46</v>
      </c>
      <c r="I644" s="141"/>
      <c r="J644" s="142">
        <f>ROUND(I644*H644,2)</f>
        <v>0</v>
      </c>
      <c r="K644" s="138" t="s">
        <v>194</v>
      </c>
      <c r="L644" s="32"/>
      <c r="M644" s="143" t="s">
        <v>1</v>
      </c>
      <c r="N644" s="144" t="s">
        <v>41</v>
      </c>
      <c r="P644" s="145">
        <f>O644*H644</f>
        <v>0</v>
      </c>
      <c r="Q644" s="145">
        <v>7.9000000000000008E-3</v>
      </c>
      <c r="R644" s="145">
        <f>Q644*H644</f>
        <v>1.7258340000000003</v>
      </c>
      <c r="S644" s="145">
        <v>0</v>
      </c>
      <c r="T644" s="146">
        <f>S644*H644</f>
        <v>0</v>
      </c>
      <c r="AR644" s="147" t="s">
        <v>184</v>
      </c>
      <c r="AT644" s="147" t="s">
        <v>180</v>
      </c>
      <c r="AU644" s="147" t="s">
        <v>85</v>
      </c>
      <c r="AY644" s="17" t="s">
        <v>178</v>
      </c>
      <c r="BE644" s="148">
        <f>IF(N644="základní",J644,0)</f>
        <v>0</v>
      </c>
      <c r="BF644" s="148">
        <f>IF(N644="snížená",J644,0)</f>
        <v>0</v>
      </c>
      <c r="BG644" s="148">
        <f>IF(N644="zákl. přenesená",J644,0)</f>
        <v>0</v>
      </c>
      <c r="BH644" s="148">
        <f>IF(N644="sníž. přenesená",J644,0)</f>
        <v>0</v>
      </c>
      <c r="BI644" s="148">
        <f>IF(N644="nulová",J644,0)</f>
        <v>0</v>
      </c>
      <c r="BJ644" s="17" t="s">
        <v>83</v>
      </c>
      <c r="BK644" s="148">
        <f>ROUND(I644*H644,2)</f>
        <v>0</v>
      </c>
      <c r="BL644" s="17" t="s">
        <v>184</v>
      </c>
      <c r="BM644" s="147" t="s">
        <v>1796</v>
      </c>
    </row>
    <row r="645" spans="2:65" s="12" customFormat="1" ht="11.25">
      <c r="B645" s="149"/>
      <c r="D645" s="150" t="s">
        <v>186</v>
      </c>
      <c r="E645" s="151" t="s">
        <v>1</v>
      </c>
      <c r="F645" s="152" t="s">
        <v>1797</v>
      </c>
      <c r="H645" s="153">
        <v>218.46</v>
      </c>
      <c r="I645" s="154"/>
      <c r="L645" s="149"/>
      <c r="M645" s="155"/>
      <c r="T645" s="156"/>
      <c r="AT645" s="151" t="s">
        <v>186</v>
      </c>
      <c r="AU645" s="151" t="s">
        <v>85</v>
      </c>
      <c r="AV645" s="12" t="s">
        <v>85</v>
      </c>
      <c r="AW645" s="12" t="s">
        <v>32</v>
      </c>
      <c r="AX645" s="12" t="s">
        <v>83</v>
      </c>
      <c r="AY645" s="151" t="s">
        <v>178</v>
      </c>
    </row>
    <row r="646" spans="2:65" s="1" customFormat="1" ht="37.9" customHeight="1">
      <c r="B646" s="32"/>
      <c r="C646" s="136" t="s">
        <v>701</v>
      </c>
      <c r="D646" s="136" t="s">
        <v>180</v>
      </c>
      <c r="E646" s="137" t="s">
        <v>1798</v>
      </c>
      <c r="F646" s="138" t="s">
        <v>1799</v>
      </c>
      <c r="G646" s="139" t="s">
        <v>204</v>
      </c>
      <c r="H646" s="140">
        <v>420.34</v>
      </c>
      <c r="I646" s="141"/>
      <c r="J646" s="142">
        <f>ROUND(I646*H646,2)</f>
        <v>0</v>
      </c>
      <c r="K646" s="138" t="s">
        <v>194</v>
      </c>
      <c r="L646" s="32"/>
      <c r="M646" s="143" t="s">
        <v>1</v>
      </c>
      <c r="N646" s="144" t="s">
        <v>41</v>
      </c>
      <c r="P646" s="145">
        <f>O646*H646</f>
        <v>0</v>
      </c>
      <c r="Q646" s="145">
        <v>9.1999999999999998E-3</v>
      </c>
      <c r="R646" s="145">
        <f>Q646*H646</f>
        <v>3.8671279999999997</v>
      </c>
      <c r="S646" s="145">
        <v>0</v>
      </c>
      <c r="T646" s="146">
        <f>S646*H646</f>
        <v>0</v>
      </c>
      <c r="AR646" s="147" t="s">
        <v>184</v>
      </c>
      <c r="AT646" s="147" t="s">
        <v>180</v>
      </c>
      <c r="AU646" s="147" t="s">
        <v>85</v>
      </c>
      <c r="AY646" s="17" t="s">
        <v>178</v>
      </c>
      <c r="BE646" s="148">
        <f>IF(N646="základní",J646,0)</f>
        <v>0</v>
      </c>
      <c r="BF646" s="148">
        <f>IF(N646="snížená",J646,0)</f>
        <v>0</v>
      </c>
      <c r="BG646" s="148">
        <f>IF(N646="zákl. přenesená",J646,0)</f>
        <v>0</v>
      </c>
      <c r="BH646" s="148">
        <f>IF(N646="sníž. přenesená",J646,0)</f>
        <v>0</v>
      </c>
      <c r="BI646" s="148">
        <f>IF(N646="nulová",J646,0)</f>
        <v>0</v>
      </c>
      <c r="BJ646" s="17" t="s">
        <v>83</v>
      </c>
      <c r="BK646" s="148">
        <f>ROUND(I646*H646,2)</f>
        <v>0</v>
      </c>
      <c r="BL646" s="17" t="s">
        <v>184</v>
      </c>
      <c r="BM646" s="147" t="s">
        <v>1800</v>
      </c>
    </row>
    <row r="647" spans="2:65" s="12" customFormat="1" ht="22.5">
      <c r="B647" s="149"/>
      <c r="D647" s="150" t="s">
        <v>186</v>
      </c>
      <c r="E647" s="151" t="s">
        <v>1</v>
      </c>
      <c r="F647" s="152" t="s">
        <v>1801</v>
      </c>
      <c r="H647" s="153">
        <v>79.010000000000005</v>
      </c>
      <c r="I647" s="154"/>
      <c r="L647" s="149"/>
      <c r="M647" s="155"/>
      <c r="T647" s="156"/>
      <c r="AT647" s="151" t="s">
        <v>186</v>
      </c>
      <c r="AU647" s="151" t="s">
        <v>85</v>
      </c>
      <c r="AV647" s="12" t="s">
        <v>85</v>
      </c>
      <c r="AW647" s="12" t="s">
        <v>32</v>
      </c>
      <c r="AX647" s="12" t="s">
        <v>76</v>
      </c>
      <c r="AY647" s="151" t="s">
        <v>178</v>
      </c>
    </row>
    <row r="648" spans="2:65" s="12" customFormat="1" ht="11.25">
      <c r="B648" s="149"/>
      <c r="D648" s="150" t="s">
        <v>186</v>
      </c>
      <c r="E648" s="151" t="s">
        <v>1</v>
      </c>
      <c r="F648" s="152" t="s">
        <v>1802</v>
      </c>
      <c r="H648" s="153">
        <v>138.72999999999999</v>
      </c>
      <c r="I648" s="154"/>
      <c r="L648" s="149"/>
      <c r="M648" s="155"/>
      <c r="T648" s="156"/>
      <c r="AT648" s="151" t="s">
        <v>186</v>
      </c>
      <c r="AU648" s="151" t="s">
        <v>85</v>
      </c>
      <c r="AV648" s="12" t="s">
        <v>85</v>
      </c>
      <c r="AW648" s="12" t="s">
        <v>32</v>
      </c>
      <c r="AX648" s="12" t="s">
        <v>76</v>
      </c>
      <c r="AY648" s="151" t="s">
        <v>178</v>
      </c>
    </row>
    <row r="649" spans="2:65" s="12" customFormat="1" ht="22.5">
      <c r="B649" s="149"/>
      <c r="D649" s="150" t="s">
        <v>186</v>
      </c>
      <c r="E649" s="151" t="s">
        <v>1</v>
      </c>
      <c r="F649" s="152" t="s">
        <v>1803</v>
      </c>
      <c r="H649" s="153">
        <v>122.98</v>
      </c>
      <c r="I649" s="154"/>
      <c r="L649" s="149"/>
      <c r="M649" s="155"/>
      <c r="T649" s="156"/>
      <c r="AT649" s="151" t="s">
        <v>186</v>
      </c>
      <c r="AU649" s="151" t="s">
        <v>85</v>
      </c>
      <c r="AV649" s="12" t="s">
        <v>85</v>
      </c>
      <c r="AW649" s="12" t="s">
        <v>32</v>
      </c>
      <c r="AX649" s="12" t="s">
        <v>76</v>
      </c>
      <c r="AY649" s="151" t="s">
        <v>178</v>
      </c>
    </row>
    <row r="650" spans="2:65" s="12" customFormat="1" ht="11.25">
      <c r="B650" s="149"/>
      <c r="D650" s="150" t="s">
        <v>186</v>
      </c>
      <c r="E650" s="151" t="s">
        <v>1</v>
      </c>
      <c r="F650" s="152" t="s">
        <v>1804</v>
      </c>
      <c r="H650" s="153">
        <v>79.62</v>
      </c>
      <c r="I650" s="154"/>
      <c r="L650" s="149"/>
      <c r="M650" s="155"/>
      <c r="T650" s="156"/>
      <c r="AT650" s="151" t="s">
        <v>186</v>
      </c>
      <c r="AU650" s="151" t="s">
        <v>85</v>
      </c>
      <c r="AV650" s="12" t="s">
        <v>85</v>
      </c>
      <c r="AW650" s="12" t="s">
        <v>32</v>
      </c>
      <c r="AX650" s="12" t="s">
        <v>76</v>
      </c>
      <c r="AY650" s="151" t="s">
        <v>178</v>
      </c>
    </row>
    <row r="651" spans="2:65" s="14" customFormat="1" ht="11.25">
      <c r="B651" s="164"/>
      <c r="D651" s="150" t="s">
        <v>186</v>
      </c>
      <c r="E651" s="165" t="s">
        <v>1</v>
      </c>
      <c r="F651" s="166" t="s">
        <v>217</v>
      </c>
      <c r="H651" s="167">
        <v>420.34</v>
      </c>
      <c r="I651" s="168"/>
      <c r="L651" s="164"/>
      <c r="M651" s="169"/>
      <c r="T651" s="170"/>
      <c r="AT651" s="165" t="s">
        <v>186</v>
      </c>
      <c r="AU651" s="165" t="s">
        <v>85</v>
      </c>
      <c r="AV651" s="14" t="s">
        <v>184</v>
      </c>
      <c r="AW651" s="14" t="s">
        <v>32</v>
      </c>
      <c r="AX651" s="14" t="s">
        <v>83</v>
      </c>
      <c r="AY651" s="165" t="s">
        <v>178</v>
      </c>
    </row>
    <row r="652" spans="2:65" s="1" customFormat="1" ht="24.2" customHeight="1">
      <c r="B652" s="32"/>
      <c r="C652" s="136" t="s">
        <v>706</v>
      </c>
      <c r="D652" s="136" t="s">
        <v>180</v>
      </c>
      <c r="E652" s="137" t="s">
        <v>1805</v>
      </c>
      <c r="F652" s="138" t="s">
        <v>1806</v>
      </c>
      <c r="G652" s="139" t="s">
        <v>204</v>
      </c>
      <c r="H652" s="140">
        <v>1616.221</v>
      </c>
      <c r="I652" s="141"/>
      <c r="J652" s="142">
        <f>ROUND(I652*H652,2)</f>
        <v>0</v>
      </c>
      <c r="K652" s="138" t="s">
        <v>194</v>
      </c>
      <c r="L652" s="32"/>
      <c r="M652" s="143" t="s">
        <v>1</v>
      </c>
      <c r="N652" s="144" t="s">
        <v>41</v>
      </c>
      <c r="P652" s="145">
        <f>O652*H652</f>
        <v>0</v>
      </c>
      <c r="Q652" s="145">
        <v>2.5999999999999998E-4</v>
      </c>
      <c r="R652" s="145">
        <f>Q652*H652</f>
        <v>0.42021745999999999</v>
      </c>
      <c r="S652" s="145">
        <v>0</v>
      </c>
      <c r="T652" s="146">
        <f>S652*H652</f>
        <v>0</v>
      </c>
      <c r="AR652" s="147" t="s">
        <v>184</v>
      </c>
      <c r="AT652" s="147" t="s">
        <v>180</v>
      </c>
      <c r="AU652" s="147" t="s">
        <v>85</v>
      </c>
      <c r="AY652" s="17" t="s">
        <v>178</v>
      </c>
      <c r="BE652" s="148">
        <f>IF(N652="základní",J652,0)</f>
        <v>0</v>
      </c>
      <c r="BF652" s="148">
        <f>IF(N652="snížená",J652,0)</f>
        <v>0</v>
      </c>
      <c r="BG652" s="148">
        <f>IF(N652="zákl. přenesená",J652,0)</f>
        <v>0</v>
      </c>
      <c r="BH652" s="148">
        <f>IF(N652="sníž. přenesená",J652,0)</f>
        <v>0</v>
      </c>
      <c r="BI652" s="148">
        <f>IF(N652="nulová",J652,0)</f>
        <v>0</v>
      </c>
      <c r="BJ652" s="17" t="s">
        <v>83</v>
      </c>
      <c r="BK652" s="148">
        <f>ROUND(I652*H652,2)</f>
        <v>0</v>
      </c>
      <c r="BL652" s="17" t="s">
        <v>184</v>
      </c>
      <c r="BM652" s="147" t="s">
        <v>1807</v>
      </c>
    </row>
    <row r="653" spans="2:65" s="12" customFormat="1" ht="11.25">
      <c r="B653" s="149"/>
      <c r="D653" s="150" t="s">
        <v>186</v>
      </c>
      <c r="E653" s="151" t="s">
        <v>1</v>
      </c>
      <c r="F653" s="152" t="s">
        <v>1808</v>
      </c>
      <c r="H653" s="153">
        <v>313.50900000000001</v>
      </c>
      <c r="I653" s="154"/>
      <c r="L653" s="149"/>
      <c r="M653" s="155"/>
      <c r="T653" s="156"/>
      <c r="AT653" s="151" t="s">
        <v>186</v>
      </c>
      <c r="AU653" s="151" t="s">
        <v>85</v>
      </c>
      <c r="AV653" s="12" t="s">
        <v>85</v>
      </c>
      <c r="AW653" s="12" t="s">
        <v>32</v>
      </c>
      <c r="AX653" s="12" t="s">
        <v>76</v>
      </c>
      <c r="AY653" s="151" t="s">
        <v>178</v>
      </c>
    </row>
    <row r="654" spans="2:65" s="12" customFormat="1" ht="11.25">
      <c r="B654" s="149"/>
      <c r="D654" s="150" t="s">
        <v>186</v>
      </c>
      <c r="E654" s="151" t="s">
        <v>1</v>
      </c>
      <c r="F654" s="152" t="s">
        <v>1809</v>
      </c>
      <c r="H654" s="153">
        <v>1302.712</v>
      </c>
      <c r="I654" s="154"/>
      <c r="L654" s="149"/>
      <c r="M654" s="155"/>
      <c r="T654" s="156"/>
      <c r="AT654" s="151" t="s">
        <v>186</v>
      </c>
      <c r="AU654" s="151" t="s">
        <v>85</v>
      </c>
      <c r="AV654" s="12" t="s">
        <v>85</v>
      </c>
      <c r="AW654" s="12" t="s">
        <v>32</v>
      </c>
      <c r="AX654" s="12" t="s">
        <v>76</v>
      </c>
      <c r="AY654" s="151" t="s">
        <v>178</v>
      </c>
    </row>
    <row r="655" spans="2:65" s="14" customFormat="1" ht="11.25">
      <c r="B655" s="164"/>
      <c r="D655" s="150" t="s">
        <v>186</v>
      </c>
      <c r="E655" s="165" t="s">
        <v>1</v>
      </c>
      <c r="F655" s="166" t="s">
        <v>217</v>
      </c>
      <c r="H655" s="167">
        <v>1616.221</v>
      </c>
      <c r="I655" s="168"/>
      <c r="L655" s="164"/>
      <c r="M655" s="169"/>
      <c r="T655" s="170"/>
      <c r="AT655" s="165" t="s">
        <v>186</v>
      </c>
      <c r="AU655" s="165" t="s">
        <v>85</v>
      </c>
      <c r="AV655" s="14" t="s">
        <v>184</v>
      </c>
      <c r="AW655" s="14" t="s">
        <v>32</v>
      </c>
      <c r="AX655" s="14" t="s">
        <v>83</v>
      </c>
      <c r="AY655" s="165" t="s">
        <v>178</v>
      </c>
    </row>
    <row r="656" spans="2:65" s="1" customFormat="1" ht="24.2" customHeight="1">
      <c r="B656" s="32"/>
      <c r="C656" s="136" t="s">
        <v>710</v>
      </c>
      <c r="D656" s="136" t="s">
        <v>180</v>
      </c>
      <c r="E656" s="137" t="s">
        <v>1810</v>
      </c>
      <c r="F656" s="138" t="s">
        <v>1811</v>
      </c>
      <c r="G656" s="139" t="s">
        <v>204</v>
      </c>
      <c r="H656" s="140">
        <v>313.50900000000001</v>
      </c>
      <c r="I656" s="141"/>
      <c r="J656" s="142">
        <f>ROUND(I656*H656,2)</f>
        <v>0</v>
      </c>
      <c r="K656" s="138" t="s">
        <v>194</v>
      </c>
      <c r="L656" s="32"/>
      <c r="M656" s="143" t="s">
        <v>1</v>
      </c>
      <c r="N656" s="144" t="s">
        <v>41</v>
      </c>
      <c r="P656" s="145">
        <f>O656*H656</f>
        <v>0</v>
      </c>
      <c r="Q656" s="145">
        <v>8.0000000000000002E-3</v>
      </c>
      <c r="R656" s="145">
        <f>Q656*H656</f>
        <v>2.5080720000000003</v>
      </c>
      <c r="S656" s="145">
        <v>0</v>
      </c>
      <c r="T656" s="146">
        <f>S656*H656</f>
        <v>0</v>
      </c>
      <c r="AR656" s="147" t="s">
        <v>184</v>
      </c>
      <c r="AT656" s="147" t="s">
        <v>180</v>
      </c>
      <c r="AU656" s="147" t="s">
        <v>85</v>
      </c>
      <c r="AY656" s="17" t="s">
        <v>178</v>
      </c>
      <c r="BE656" s="148">
        <f>IF(N656="základní",J656,0)</f>
        <v>0</v>
      </c>
      <c r="BF656" s="148">
        <f>IF(N656="snížená",J656,0)</f>
        <v>0</v>
      </c>
      <c r="BG656" s="148">
        <f>IF(N656="zákl. přenesená",J656,0)</f>
        <v>0</v>
      </c>
      <c r="BH656" s="148">
        <f>IF(N656="sníž. přenesená",J656,0)</f>
        <v>0</v>
      </c>
      <c r="BI656" s="148">
        <f>IF(N656="nulová",J656,0)</f>
        <v>0</v>
      </c>
      <c r="BJ656" s="17" t="s">
        <v>83</v>
      </c>
      <c r="BK656" s="148">
        <f>ROUND(I656*H656,2)</f>
        <v>0</v>
      </c>
      <c r="BL656" s="17" t="s">
        <v>184</v>
      </c>
      <c r="BM656" s="147" t="s">
        <v>1812</v>
      </c>
    </row>
    <row r="657" spans="2:65" s="12" customFormat="1" ht="11.25">
      <c r="B657" s="149"/>
      <c r="D657" s="150" t="s">
        <v>186</v>
      </c>
      <c r="E657" s="151" t="s">
        <v>1</v>
      </c>
      <c r="F657" s="152" t="s">
        <v>1813</v>
      </c>
      <c r="H657" s="153">
        <v>37.046999999999997</v>
      </c>
      <c r="I657" s="154"/>
      <c r="L657" s="149"/>
      <c r="M657" s="155"/>
      <c r="T657" s="156"/>
      <c r="AT657" s="151" t="s">
        <v>186</v>
      </c>
      <c r="AU657" s="151" t="s">
        <v>85</v>
      </c>
      <c r="AV657" s="12" t="s">
        <v>85</v>
      </c>
      <c r="AW657" s="12" t="s">
        <v>32</v>
      </c>
      <c r="AX657" s="12" t="s">
        <v>76</v>
      </c>
      <c r="AY657" s="151" t="s">
        <v>178</v>
      </c>
    </row>
    <row r="658" spans="2:65" s="12" customFormat="1" ht="11.25">
      <c r="B658" s="149"/>
      <c r="D658" s="150" t="s">
        <v>186</v>
      </c>
      <c r="E658" s="151" t="s">
        <v>1</v>
      </c>
      <c r="F658" s="152" t="s">
        <v>1814</v>
      </c>
      <c r="H658" s="153">
        <v>32.906999999999996</v>
      </c>
      <c r="I658" s="154"/>
      <c r="L658" s="149"/>
      <c r="M658" s="155"/>
      <c r="T658" s="156"/>
      <c r="AT658" s="151" t="s">
        <v>186</v>
      </c>
      <c r="AU658" s="151" t="s">
        <v>85</v>
      </c>
      <c r="AV658" s="12" t="s">
        <v>85</v>
      </c>
      <c r="AW658" s="12" t="s">
        <v>32</v>
      </c>
      <c r="AX658" s="12" t="s">
        <v>76</v>
      </c>
      <c r="AY658" s="151" t="s">
        <v>178</v>
      </c>
    </row>
    <row r="659" spans="2:65" s="12" customFormat="1" ht="11.25">
      <c r="B659" s="149"/>
      <c r="D659" s="150" t="s">
        <v>186</v>
      </c>
      <c r="E659" s="151" t="s">
        <v>1</v>
      </c>
      <c r="F659" s="152" t="s">
        <v>1815</v>
      </c>
      <c r="H659" s="153">
        <v>32.383000000000003</v>
      </c>
      <c r="I659" s="154"/>
      <c r="L659" s="149"/>
      <c r="M659" s="155"/>
      <c r="T659" s="156"/>
      <c r="AT659" s="151" t="s">
        <v>186</v>
      </c>
      <c r="AU659" s="151" t="s">
        <v>85</v>
      </c>
      <c r="AV659" s="12" t="s">
        <v>85</v>
      </c>
      <c r="AW659" s="12" t="s">
        <v>32</v>
      </c>
      <c r="AX659" s="12" t="s">
        <v>76</v>
      </c>
      <c r="AY659" s="151" t="s">
        <v>178</v>
      </c>
    </row>
    <row r="660" spans="2:65" s="12" customFormat="1" ht="11.25">
      <c r="B660" s="149"/>
      <c r="D660" s="150" t="s">
        <v>186</v>
      </c>
      <c r="E660" s="151" t="s">
        <v>1</v>
      </c>
      <c r="F660" s="152" t="s">
        <v>1816</v>
      </c>
      <c r="H660" s="153">
        <v>23.292000000000002</v>
      </c>
      <c r="I660" s="154"/>
      <c r="L660" s="149"/>
      <c r="M660" s="155"/>
      <c r="T660" s="156"/>
      <c r="AT660" s="151" t="s">
        <v>186</v>
      </c>
      <c r="AU660" s="151" t="s">
        <v>85</v>
      </c>
      <c r="AV660" s="12" t="s">
        <v>85</v>
      </c>
      <c r="AW660" s="12" t="s">
        <v>32</v>
      </c>
      <c r="AX660" s="12" t="s">
        <v>76</v>
      </c>
      <c r="AY660" s="151" t="s">
        <v>178</v>
      </c>
    </row>
    <row r="661" spans="2:65" s="12" customFormat="1" ht="11.25">
      <c r="B661" s="149"/>
      <c r="D661" s="150" t="s">
        <v>186</v>
      </c>
      <c r="E661" s="151" t="s">
        <v>1</v>
      </c>
      <c r="F661" s="152" t="s">
        <v>1817</v>
      </c>
      <c r="H661" s="153">
        <v>62.539000000000001</v>
      </c>
      <c r="I661" s="154"/>
      <c r="L661" s="149"/>
      <c r="M661" s="155"/>
      <c r="T661" s="156"/>
      <c r="AT661" s="151" t="s">
        <v>186</v>
      </c>
      <c r="AU661" s="151" t="s">
        <v>85</v>
      </c>
      <c r="AV661" s="12" t="s">
        <v>85</v>
      </c>
      <c r="AW661" s="12" t="s">
        <v>32</v>
      </c>
      <c r="AX661" s="12" t="s">
        <v>76</v>
      </c>
      <c r="AY661" s="151" t="s">
        <v>178</v>
      </c>
    </row>
    <row r="662" spans="2:65" s="12" customFormat="1" ht="11.25">
      <c r="B662" s="149"/>
      <c r="D662" s="150" t="s">
        <v>186</v>
      </c>
      <c r="E662" s="151" t="s">
        <v>1</v>
      </c>
      <c r="F662" s="152" t="s">
        <v>1818</v>
      </c>
      <c r="H662" s="153">
        <v>41.999000000000002</v>
      </c>
      <c r="I662" s="154"/>
      <c r="L662" s="149"/>
      <c r="M662" s="155"/>
      <c r="T662" s="156"/>
      <c r="AT662" s="151" t="s">
        <v>186</v>
      </c>
      <c r="AU662" s="151" t="s">
        <v>85</v>
      </c>
      <c r="AV662" s="12" t="s">
        <v>85</v>
      </c>
      <c r="AW662" s="12" t="s">
        <v>32</v>
      </c>
      <c r="AX662" s="12" t="s">
        <v>76</v>
      </c>
      <c r="AY662" s="151" t="s">
        <v>178</v>
      </c>
    </row>
    <row r="663" spans="2:65" s="12" customFormat="1" ht="11.25">
      <c r="B663" s="149"/>
      <c r="D663" s="150" t="s">
        <v>186</v>
      </c>
      <c r="E663" s="151" t="s">
        <v>1</v>
      </c>
      <c r="F663" s="152" t="s">
        <v>1819</v>
      </c>
      <c r="H663" s="153">
        <v>26.698</v>
      </c>
      <c r="I663" s="154"/>
      <c r="L663" s="149"/>
      <c r="M663" s="155"/>
      <c r="T663" s="156"/>
      <c r="AT663" s="151" t="s">
        <v>186</v>
      </c>
      <c r="AU663" s="151" t="s">
        <v>85</v>
      </c>
      <c r="AV663" s="12" t="s">
        <v>85</v>
      </c>
      <c r="AW663" s="12" t="s">
        <v>32</v>
      </c>
      <c r="AX663" s="12" t="s">
        <v>76</v>
      </c>
      <c r="AY663" s="151" t="s">
        <v>178</v>
      </c>
    </row>
    <row r="664" spans="2:65" s="12" customFormat="1" ht="11.25">
      <c r="B664" s="149"/>
      <c r="D664" s="150" t="s">
        <v>186</v>
      </c>
      <c r="E664" s="151" t="s">
        <v>1</v>
      </c>
      <c r="F664" s="152" t="s">
        <v>1820</v>
      </c>
      <c r="H664" s="153">
        <v>12.314</v>
      </c>
      <c r="I664" s="154"/>
      <c r="L664" s="149"/>
      <c r="M664" s="155"/>
      <c r="T664" s="156"/>
      <c r="AT664" s="151" t="s">
        <v>186</v>
      </c>
      <c r="AU664" s="151" t="s">
        <v>85</v>
      </c>
      <c r="AV664" s="12" t="s">
        <v>85</v>
      </c>
      <c r="AW664" s="12" t="s">
        <v>32</v>
      </c>
      <c r="AX664" s="12" t="s">
        <v>76</v>
      </c>
      <c r="AY664" s="151" t="s">
        <v>178</v>
      </c>
    </row>
    <row r="665" spans="2:65" s="12" customFormat="1" ht="11.25">
      <c r="B665" s="149"/>
      <c r="D665" s="150" t="s">
        <v>186</v>
      </c>
      <c r="E665" s="151" t="s">
        <v>1</v>
      </c>
      <c r="F665" s="152" t="s">
        <v>1821</v>
      </c>
      <c r="H665" s="153">
        <v>44.33</v>
      </c>
      <c r="I665" s="154"/>
      <c r="L665" s="149"/>
      <c r="M665" s="155"/>
      <c r="T665" s="156"/>
      <c r="AT665" s="151" t="s">
        <v>186</v>
      </c>
      <c r="AU665" s="151" t="s">
        <v>85</v>
      </c>
      <c r="AV665" s="12" t="s">
        <v>85</v>
      </c>
      <c r="AW665" s="12" t="s">
        <v>32</v>
      </c>
      <c r="AX665" s="12" t="s">
        <v>76</v>
      </c>
      <c r="AY665" s="151" t="s">
        <v>178</v>
      </c>
    </row>
    <row r="666" spans="2:65" s="14" customFormat="1" ht="11.25">
      <c r="B666" s="164"/>
      <c r="D666" s="150" t="s">
        <v>186</v>
      </c>
      <c r="E666" s="165" t="s">
        <v>1</v>
      </c>
      <c r="F666" s="166" t="s">
        <v>217</v>
      </c>
      <c r="H666" s="167">
        <v>313.50900000000001</v>
      </c>
      <c r="I666" s="168"/>
      <c r="L666" s="164"/>
      <c r="M666" s="169"/>
      <c r="T666" s="170"/>
      <c r="AT666" s="165" t="s">
        <v>186</v>
      </c>
      <c r="AU666" s="165" t="s">
        <v>85</v>
      </c>
      <c r="AV666" s="14" t="s">
        <v>184</v>
      </c>
      <c r="AW666" s="14" t="s">
        <v>32</v>
      </c>
      <c r="AX666" s="14" t="s">
        <v>83</v>
      </c>
      <c r="AY666" s="165" t="s">
        <v>178</v>
      </c>
    </row>
    <row r="667" spans="2:65" s="1" customFormat="1" ht="24.2" customHeight="1">
      <c r="B667" s="32"/>
      <c r="C667" s="136" t="s">
        <v>715</v>
      </c>
      <c r="D667" s="136" t="s">
        <v>180</v>
      </c>
      <c r="E667" s="137" t="s">
        <v>1822</v>
      </c>
      <c r="F667" s="138" t="s">
        <v>1823</v>
      </c>
      <c r="G667" s="139" t="s">
        <v>204</v>
      </c>
      <c r="H667" s="140">
        <v>627.01800000000003</v>
      </c>
      <c r="I667" s="141"/>
      <c r="J667" s="142">
        <f>ROUND(I667*H667,2)</f>
        <v>0</v>
      </c>
      <c r="K667" s="138" t="s">
        <v>194</v>
      </c>
      <c r="L667" s="32"/>
      <c r="M667" s="143" t="s">
        <v>1</v>
      </c>
      <c r="N667" s="144" t="s">
        <v>41</v>
      </c>
      <c r="P667" s="145">
        <f>O667*H667</f>
        <v>0</v>
      </c>
      <c r="Q667" s="145">
        <v>1.2E-2</v>
      </c>
      <c r="R667" s="145">
        <f>Q667*H667</f>
        <v>7.5242160000000009</v>
      </c>
      <c r="S667" s="145">
        <v>0</v>
      </c>
      <c r="T667" s="146">
        <f>S667*H667</f>
        <v>0</v>
      </c>
      <c r="AR667" s="147" t="s">
        <v>184</v>
      </c>
      <c r="AT667" s="147" t="s">
        <v>180</v>
      </c>
      <c r="AU667" s="147" t="s">
        <v>85</v>
      </c>
      <c r="AY667" s="17" t="s">
        <v>178</v>
      </c>
      <c r="BE667" s="148">
        <f>IF(N667="základní",J667,0)</f>
        <v>0</v>
      </c>
      <c r="BF667" s="148">
        <f>IF(N667="snížená",J667,0)</f>
        <v>0</v>
      </c>
      <c r="BG667" s="148">
        <f>IF(N667="zákl. přenesená",J667,0)</f>
        <v>0</v>
      </c>
      <c r="BH667" s="148">
        <f>IF(N667="sníž. přenesená",J667,0)</f>
        <v>0</v>
      </c>
      <c r="BI667" s="148">
        <f>IF(N667="nulová",J667,0)</f>
        <v>0</v>
      </c>
      <c r="BJ667" s="17" t="s">
        <v>83</v>
      </c>
      <c r="BK667" s="148">
        <f>ROUND(I667*H667,2)</f>
        <v>0</v>
      </c>
      <c r="BL667" s="17" t="s">
        <v>184</v>
      </c>
      <c r="BM667" s="147" t="s">
        <v>1824</v>
      </c>
    </row>
    <row r="668" spans="2:65" s="12" customFormat="1" ht="11.25">
      <c r="B668" s="149"/>
      <c r="D668" s="150" t="s">
        <v>186</v>
      </c>
      <c r="E668" s="151" t="s">
        <v>1</v>
      </c>
      <c r="F668" s="152" t="s">
        <v>1825</v>
      </c>
      <c r="H668" s="153">
        <v>627.01800000000003</v>
      </c>
      <c r="I668" s="154"/>
      <c r="L668" s="149"/>
      <c r="M668" s="155"/>
      <c r="T668" s="156"/>
      <c r="AT668" s="151" t="s">
        <v>186</v>
      </c>
      <c r="AU668" s="151" t="s">
        <v>85</v>
      </c>
      <c r="AV668" s="12" t="s">
        <v>85</v>
      </c>
      <c r="AW668" s="12" t="s">
        <v>32</v>
      </c>
      <c r="AX668" s="12" t="s">
        <v>83</v>
      </c>
      <c r="AY668" s="151" t="s">
        <v>178</v>
      </c>
    </row>
    <row r="669" spans="2:65" s="1" customFormat="1" ht="21.75" customHeight="1">
      <c r="B669" s="32"/>
      <c r="C669" s="136" t="s">
        <v>720</v>
      </c>
      <c r="D669" s="136" t="s">
        <v>180</v>
      </c>
      <c r="E669" s="137" t="s">
        <v>1826</v>
      </c>
      <c r="F669" s="138" t="s">
        <v>1827</v>
      </c>
      <c r="G669" s="139" t="s">
        <v>204</v>
      </c>
      <c r="H669" s="140">
        <v>313.50900000000001</v>
      </c>
      <c r="I669" s="141"/>
      <c r="J669" s="142">
        <f>ROUND(I669*H669,2)</f>
        <v>0</v>
      </c>
      <c r="K669" s="138" t="s">
        <v>194</v>
      </c>
      <c r="L669" s="32"/>
      <c r="M669" s="143" t="s">
        <v>1</v>
      </c>
      <c r="N669" s="144" t="s">
        <v>41</v>
      </c>
      <c r="P669" s="145">
        <f>O669*H669</f>
        <v>0</v>
      </c>
      <c r="Q669" s="145">
        <v>1.6199999999999999E-2</v>
      </c>
      <c r="R669" s="145">
        <f>Q669*H669</f>
        <v>5.0788457999999999</v>
      </c>
      <c r="S669" s="145">
        <v>0</v>
      </c>
      <c r="T669" s="146">
        <f>S669*H669</f>
        <v>0</v>
      </c>
      <c r="AR669" s="147" t="s">
        <v>184</v>
      </c>
      <c r="AT669" s="147" t="s">
        <v>180</v>
      </c>
      <c r="AU669" s="147" t="s">
        <v>85</v>
      </c>
      <c r="AY669" s="17" t="s">
        <v>178</v>
      </c>
      <c r="BE669" s="148">
        <f>IF(N669="základní",J669,0)</f>
        <v>0</v>
      </c>
      <c r="BF669" s="148">
        <f>IF(N669="snížená",J669,0)</f>
        <v>0</v>
      </c>
      <c r="BG669" s="148">
        <f>IF(N669="zákl. přenesená",J669,0)</f>
        <v>0</v>
      </c>
      <c r="BH669" s="148">
        <f>IF(N669="sníž. přenesená",J669,0)</f>
        <v>0</v>
      </c>
      <c r="BI669" s="148">
        <f>IF(N669="nulová",J669,0)</f>
        <v>0</v>
      </c>
      <c r="BJ669" s="17" t="s">
        <v>83</v>
      </c>
      <c r="BK669" s="148">
        <f>ROUND(I669*H669,2)</f>
        <v>0</v>
      </c>
      <c r="BL669" s="17" t="s">
        <v>184</v>
      </c>
      <c r="BM669" s="147" t="s">
        <v>1828</v>
      </c>
    </row>
    <row r="670" spans="2:65" s="1" customFormat="1" ht="24.2" customHeight="1">
      <c r="B670" s="32"/>
      <c r="C670" s="136" t="s">
        <v>725</v>
      </c>
      <c r="D670" s="136" t="s">
        <v>180</v>
      </c>
      <c r="E670" s="137" t="s">
        <v>1829</v>
      </c>
      <c r="F670" s="138" t="s">
        <v>1830</v>
      </c>
      <c r="G670" s="139" t="s">
        <v>204</v>
      </c>
      <c r="H670" s="140">
        <v>1302.712</v>
      </c>
      <c r="I670" s="141"/>
      <c r="J670" s="142">
        <f>ROUND(I670*H670,2)</f>
        <v>0</v>
      </c>
      <c r="K670" s="138" t="s">
        <v>194</v>
      </c>
      <c r="L670" s="32"/>
      <c r="M670" s="143" t="s">
        <v>1</v>
      </c>
      <c r="N670" s="144" t="s">
        <v>41</v>
      </c>
      <c r="P670" s="145">
        <f>O670*H670</f>
        <v>0</v>
      </c>
      <c r="Q670" s="145">
        <v>1.7000000000000001E-2</v>
      </c>
      <c r="R670" s="145">
        <f>Q670*H670</f>
        <v>22.146104000000001</v>
      </c>
      <c r="S670" s="145">
        <v>0</v>
      </c>
      <c r="T670" s="146">
        <f>S670*H670</f>
        <v>0</v>
      </c>
      <c r="AR670" s="147" t="s">
        <v>184</v>
      </c>
      <c r="AT670" s="147" t="s">
        <v>180</v>
      </c>
      <c r="AU670" s="147" t="s">
        <v>85</v>
      </c>
      <c r="AY670" s="17" t="s">
        <v>178</v>
      </c>
      <c r="BE670" s="148">
        <f>IF(N670="základní",J670,0)</f>
        <v>0</v>
      </c>
      <c r="BF670" s="148">
        <f>IF(N670="snížená",J670,0)</f>
        <v>0</v>
      </c>
      <c r="BG670" s="148">
        <f>IF(N670="zákl. přenesená",J670,0)</f>
        <v>0</v>
      </c>
      <c r="BH670" s="148">
        <f>IF(N670="sníž. přenesená",J670,0)</f>
        <v>0</v>
      </c>
      <c r="BI670" s="148">
        <f>IF(N670="nulová",J670,0)</f>
        <v>0</v>
      </c>
      <c r="BJ670" s="17" t="s">
        <v>83</v>
      </c>
      <c r="BK670" s="148">
        <f>ROUND(I670*H670,2)</f>
        <v>0</v>
      </c>
      <c r="BL670" s="17" t="s">
        <v>184</v>
      </c>
      <c r="BM670" s="147" t="s">
        <v>1831</v>
      </c>
    </row>
    <row r="671" spans="2:65" s="15" customFormat="1" ht="11.25">
      <c r="B671" s="171"/>
      <c r="D671" s="150" t="s">
        <v>186</v>
      </c>
      <c r="E671" s="172" t="s">
        <v>1</v>
      </c>
      <c r="F671" s="173" t="s">
        <v>825</v>
      </c>
      <c r="H671" s="172" t="s">
        <v>1</v>
      </c>
      <c r="I671" s="174"/>
      <c r="L671" s="171"/>
      <c r="M671" s="175"/>
      <c r="T671" s="176"/>
      <c r="AT671" s="172" t="s">
        <v>186</v>
      </c>
      <c r="AU671" s="172" t="s">
        <v>85</v>
      </c>
      <c r="AV671" s="15" t="s">
        <v>83</v>
      </c>
      <c r="AW671" s="15" t="s">
        <v>32</v>
      </c>
      <c r="AX671" s="15" t="s">
        <v>76</v>
      </c>
      <c r="AY671" s="172" t="s">
        <v>178</v>
      </c>
    </row>
    <row r="672" spans="2:65" s="12" customFormat="1" ht="11.25">
      <c r="B672" s="149"/>
      <c r="D672" s="150" t="s">
        <v>186</v>
      </c>
      <c r="E672" s="151" t="s">
        <v>1</v>
      </c>
      <c r="F672" s="152" t="s">
        <v>1832</v>
      </c>
      <c r="H672" s="153">
        <v>41.704000000000001</v>
      </c>
      <c r="I672" s="154"/>
      <c r="L672" s="149"/>
      <c r="M672" s="155"/>
      <c r="T672" s="156"/>
      <c r="AT672" s="151" t="s">
        <v>186</v>
      </c>
      <c r="AU672" s="151" t="s">
        <v>85</v>
      </c>
      <c r="AV672" s="12" t="s">
        <v>85</v>
      </c>
      <c r="AW672" s="12" t="s">
        <v>32</v>
      </c>
      <c r="AX672" s="12" t="s">
        <v>76</v>
      </c>
      <c r="AY672" s="151" t="s">
        <v>178</v>
      </c>
    </row>
    <row r="673" spans="2:51" s="12" customFormat="1" ht="11.25">
      <c r="B673" s="149"/>
      <c r="D673" s="150" t="s">
        <v>186</v>
      </c>
      <c r="E673" s="151" t="s">
        <v>1</v>
      </c>
      <c r="F673" s="152" t="s">
        <v>1833</v>
      </c>
      <c r="H673" s="153">
        <v>27.08</v>
      </c>
      <c r="I673" s="154"/>
      <c r="L673" s="149"/>
      <c r="M673" s="155"/>
      <c r="T673" s="156"/>
      <c r="AT673" s="151" t="s">
        <v>186</v>
      </c>
      <c r="AU673" s="151" t="s">
        <v>85</v>
      </c>
      <c r="AV673" s="12" t="s">
        <v>85</v>
      </c>
      <c r="AW673" s="12" t="s">
        <v>32</v>
      </c>
      <c r="AX673" s="12" t="s">
        <v>76</v>
      </c>
      <c r="AY673" s="151" t="s">
        <v>178</v>
      </c>
    </row>
    <row r="674" spans="2:51" s="12" customFormat="1" ht="11.25">
      <c r="B674" s="149"/>
      <c r="D674" s="150" t="s">
        <v>186</v>
      </c>
      <c r="E674" s="151" t="s">
        <v>1</v>
      </c>
      <c r="F674" s="152" t="s">
        <v>1834</v>
      </c>
      <c r="H674" s="153">
        <v>31.423999999999999</v>
      </c>
      <c r="I674" s="154"/>
      <c r="L674" s="149"/>
      <c r="M674" s="155"/>
      <c r="T674" s="156"/>
      <c r="AT674" s="151" t="s">
        <v>186</v>
      </c>
      <c r="AU674" s="151" t="s">
        <v>85</v>
      </c>
      <c r="AV674" s="12" t="s">
        <v>85</v>
      </c>
      <c r="AW674" s="12" t="s">
        <v>32</v>
      </c>
      <c r="AX674" s="12" t="s">
        <v>76</v>
      </c>
      <c r="AY674" s="151" t="s">
        <v>178</v>
      </c>
    </row>
    <row r="675" spans="2:51" s="12" customFormat="1" ht="11.25">
      <c r="B675" s="149"/>
      <c r="D675" s="150" t="s">
        <v>186</v>
      </c>
      <c r="E675" s="151" t="s">
        <v>1</v>
      </c>
      <c r="F675" s="152" t="s">
        <v>1835</v>
      </c>
      <c r="H675" s="153">
        <v>52.353000000000002</v>
      </c>
      <c r="I675" s="154"/>
      <c r="L675" s="149"/>
      <c r="M675" s="155"/>
      <c r="T675" s="156"/>
      <c r="AT675" s="151" t="s">
        <v>186</v>
      </c>
      <c r="AU675" s="151" t="s">
        <v>85</v>
      </c>
      <c r="AV675" s="12" t="s">
        <v>85</v>
      </c>
      <c r="AW675" s="12" t="s">
        <v>32</v>
      </c>
      <c r="AX675" s="12" t="s">
        <v>76</v>
      </c>
      <c r="AY675" s="151" t="s">
        <v>178</v>
      </c>
    </row>
    <row r="676" spans="2:51" s="12" customFormat="1" ht="11.25">
      <c r="B676" s="149"/>
      <c r="D676" s="150" t="s">
        <v>186</v>
      </c>
      <c r="E676" s="151" t="s">
        <v>1</v>
      </c>
      <c r="F676" s="152" t="s">
        <v>1836</v>
      </c>
      <c r="H676" s="153">
        <v>50.137999999999998</v>
      </c>
      <c r="I676" s="154"/>
      <c r="L676" s="149"/>
      <c r="M676" s="155"/>
      <c r="T676" s="156"/>
      <c r="AT676" s="151" t="s">
        <v>186</v>
      </c>
      <c r="AU676" s="151" t="s">
        <v>85</v>
      </c>
      <c r="AV676" s="12" t="s">
        <v>85</v>
      </c>
      <c r="AW676" s="12" t="s">
        <v>32</v>
      </c>
      <c r="AX676" s="12" t="s">
        <v>76</v>
      </c>
      <c r="AY676" s="151" t="s">
        <v>178</v>
      </c>
    </row>
    <row r="677" spans="2:51" s="12" customFormat="1" ht="11.25">
      <c r="B677" s="149"/>
      <c r="D677" s="150" t="s">
        <v>186</v>
      </c>
      <c r="E677" s="151" t="s">
        <v>1</v>
      </c>
      <c r="F677" s="152" t="s">
        <v>1837</v>
      </c>
      <c r="H677" s="153">
        <v>44.6</v>
      </c>
      <c r="I677" s="154"/>
      <c r="L677" s="149"/>
      <c r="M677" s="155"/>
      <c r="T677" s="156"/>
      <c r="AT677" s="151" t="s">
        <v>186</v>
      </c>
      <c r="AU677" s="151" t="s">
        <v>85</v>
      </c>
      <c r="AV677" s="12" t="s">
        <v>85</v>
      </c>
      <c r="AW677" s="12" t="s">
        <v>32</v>
      </c>
      <c r="AX677" s="12" t="s">
        <v>76</v>
      </c>
      <c r="AY677" s="151" t="s">
        <v>178</v>
      </c>
    </row>
    <row r="678" spans="2:51" s="12" customFormat="1" ht="11.25">
      <c r="B678" s="149"/>
      <c r="D678" s="150" t="s">
        <v>186</v>
      </c>
      <c r="E678" s="151" t="s">
        <v>1</v>
      </c>
      <c r="F678" s="152" t="s">
        <v>1838</v>
      </c>
      <c r="H678" s="153">
        <v>50.43</v>
      </c>
      <c r="I678" s="154"/>
      <c r="L678" s="149"/>
      <c r="M678" s="155"/>
      <c r="T678" s="156"/>
      <c r="AT678" s="151" t="s">
        <v>186</v>
      </c>
      <c r="AU678" s="151" t="s">
        <v>85</v>
      </c>
      <c r="AV678" s="12" t="s">
        <v>85</v>
      </c>
      <c r="AW678" s="12" t="s">
        <v>32</v>
      </c>
      <c r="AX678" s="12" t="s">
        <v>76</v>
      </c>
      <c r="AY678" s="151" t="s">
        <v>178</v>
      </c>
    </row>
    <row r="679" spans="2:51" s="12" customFormat="1" ht="11.25">
      <c r="B679" s="149"/>
      <c r="D679" s="150" t="s">
        <v>186</v>
      </c>
      <c r="E679" s="151" t="s">
        <v>1</v>
      </c>
      <c r="F679" s="152" t="s">
        <v>1839</v>
      </c>
      <c r="H679" s="153">
        <v>53.898000000000003</v>
      </c>
      <c r="I679" s="154"/>
      <c r="L679" s="149"/>
      <c r="M679" s="155"/>
      <c r="T679" s="156"/>
      <c r="AT679" s="151" t="s">
        <v>186</v>
      </c>
      <c r="AU679" s="151" t="s">
        <v>85</v>
      </c>
      <c r="AV679" s="12" t="s">
        <v>85</v>
      </c>
      <c r="AW679" s="12" t="s">
        <v>32</v>
      </c>
      <c r="AX679" s="12" t="s">
        <v>76</v>
      </c>
      <c r="AY679" s="151" t="s">
        <v>178</v>
      </c>
    </row>
    <row r="680" spans="2:51" s="12" customFormat="1" ht="11.25">
      <c r="B680" s="149"/>
      <c r="D680" s="150" t="s">
        <v>186</v>
      </c>
      <c r="E680" s="151" t="s">
        <v>1</v>
      </c>
      <c r="F680" s="152" t="s">
        <v>1840</v>
      </c>
      <c r="H680" s="153">
        <v>22.416</v>
      </c>
      <c r="I680" s="154"/>
      <c r="L680" s="149"/>
      <c r="M680" s="155"/>
      <c r="T680" s="156"/>
      <c r="AT680" s="151" t="s">
        <v>186</v>
      </c>
      <c r="AU680" s="151" t="s">
        <v>85</v>
      </c>
      <c r="AV680" s="12" t="s">
        <v>85</v>
      </c>
      <c r="AW680" s="12" t="s">
        <v>32</v>
      </c>
      <c r="AX680" s="12" t="s">
        <v>76</v>
      </c>
      <c r="AY680" s="151" t="s">
        <v>178</v>
      </c>
    </row>
    <row r="681" spans="2:51" s="12" customFormat="1" ht="11.25">
      <c r="B681" s="149"/>
      <c r="D681" s="150" t="s">
        <v>186</v>
      </c>
      <c r="E681" s="151" t="s">
        <v>1</v>
      </c>
      <c r="F681" s="152" t="s">
        <v>1841</v>
      </c>
      <c r="H681" s="153">
        <v>39.585999999999999</v>
      </c>
      <c r="I681" s="154"/>
      <c r="L681" s="149"/>
      <c r="M681" s="155"/>
      <c r="T681" s="156"/>
      <c r="AT681" s="151" t="s">
        <v>186</v>
      </c>
      <c r="AU681" s="151" t="s">
        <v>85</v>
      </c>
      <c r="AV681" s="12" t="s">
        <v>85</v>
      </c>
      <c r="AW681" s="12" t="s">
        <v>32</v>
      </c>
      <c r="AX681" s="12" t="s">
        <v>76</v>
      </c>
      <c r="AY681" s="151" t="s">
        <v>178</v>
      </c>
    </row>
    <row r="682" spans="2:51" s="12" customFormat="1" ht="11.25">
      <c r="B682" s="149"/>
      <c r="D682" s="150" t="s">
        <v>186</v>
      </c>
      <c r="E682" s="151" t="s">
        <v>1</v>
      </c>
      <c r="F682" s="152" t="s">
        <v>1842</v>
      </c>
      <c r="H682" s="153">
        <v>29.82</v>
      </c>
      <c r="I682" s="154"/>
      <c r="L682" s="149"/>
      <c r="M682" s="155"/>
      <c r="T682" s="156"/>
      <c r="AT682" s="151" t="s">
        <v>186</v>
      </c>
      <c r="AU682" s="151" t="s">
        <v>85</v>
      </c>
      <c r="AV682" s="12" t="s">
        <v>85</v>
      </c>
      <c r="AW682" s="12" t="s">
        <v>32</v>
      </c>
      <c r="AX682" s="12" t="s">
        <v>76</v>
      </c>
      <c r="AY682" s="151" t="s">
        <v>178</v>
      </c>
    </row>
    <row r="683" spans="2:51" s="12" customFormat="1" ht="11.25">
      <c r="B683" s="149"/>
      <c r="D683" s="150" t="s">
        <v>186</v>
      </c>
      <c r="E683" s="151" t="s">
        <v>1</v>
      </c>
      <c r="F683" s="152" t="s">
        <v>1843</v>
      </c>
      <c r="H683" s="153">
        <v>30.17</v>
      </c>
      <c r="I683" s="154"/>
      <c r="L683" s="149"/>
      <c r="M683" s="155"/>
      <c r="T683" s="156"/>
      <c r="AT683" s="151" t="s">
        <v>186</v>
      </c>
      <c r="AU683" s="151" t="s">
        <v>85</v>
      </c>
      <c r="AV683" s="12" t="s">
        <v>85</v>
      </c>
      <c r="AW683" s="12" t="s">
        <v>32</v>
      </c>
      <c r="AX683" s="12" t="s">
        <v>76</v>
      </c>
      <c r="AY683" s="151" t="s">
        <v>178</v>
      </c>
    </row>
    <row r="684" spans="2:51" s="12" customFormat="1" ht="11.25">
      <c r="B684" s="149"/>
      <c r="D684" s="150" t="s">
        <v>186</v>
      </c>
      <c r="E684" s="151" t="s">
        <v>1</v>
      </c>
      <c r="F684" s="152" t="s">
        <v>1844</v>
      </c>
      <c r="H684" s="153">
        <v>54.19</v>
      </c>
      <c r="I684" s="154"/>
      <c r="L684" s="149"/>
      <c r="M684" s="155"/>
      <c r="T684" s="156"/>
      <c r="AT684" s="151" t="s">
        <v>186</v>
      </c>
      <c r="AU684" s="151" t="s">
        <v>85</v>
      </c>
      <c r="AV684" s="12" t="s">
        <v>85</v>
      </c>
      <c r="AW684" s="12" t="s">
        <v>32</v>
      </c>
      <c r="AX684" s="12" t="s">
        <v>76</v>
      </c>
      <c r="AY684" s="151" t="s">
        <v>178</v>
      </c>
    </row>
    <row r="685" spans="2:51" s="12" customFormat="1" ht="11.25">
      <c r="B685" s="149"/>
      <c r="D685" s="150" t="s">
        <v>186</v>
      </c>
      <c r="E685" s="151" t="s">
        <v>1</v>
      </c>
      <c r="F685" s="152" t="s">
        <v>1845</v>
      </c>
      <c r="H685" s="153">
        <v>75.540000000000006</v>
      </c>
      <c r="I685" s="154"/>
      <c r="L685" s="149"/>
      <c r="M685" s="155"/>
      <c r="T685" s="156"/>
      <c r="AT685" s="151" t="s">
        <v>186</v>
      </c>
      <c r="AU685" s="151" t="s">
        <v>85</v>
      </c>
      <c r="AV685" s="12" t="s">
        <v>85</v>
      </c>
      <c r="AW685" s="12" t="s">
        <v>32</v>
      </c>
      <c r="AX685" s="12" t="s">
        <v>76</v>
      </c>
      <c r="AY685" s="151" t="s">
        <v>178</v>
      </c>
    </row>
    <row r="686" spans="2:51" s="12" customFormat="1" ht="22.5">
      <c r="B686" s="149"/>
      <c r="D686" s="150" t="s">
        <v>186</v>
      </c>
      <c r="E686" s="151" t="s">
        <v>1</v>
      </c>
      <c r="F686" s="152" t="s">
        <v>1846</v>
      </c>
      <c r="H686" s="153">
        <v>20.911000000000001</v>
      </c>
      <c r="I686" s="154"/>
      <c r="L686" s="149"/>
      <c r="M686" s="155"/>
      <c r="T686" s="156"/>
      <c r="AT686" s="151" t="s">
        <v>186</v>
      </c>
      <c r="AU686" s="151" t="s">
        <v>85</v>
      </c>
      <c r="AV686" s="12" t="s">
        <v>85</v>
      </c>
      <c r="AW686" s="12" t="s">
        <v>32</v>
      </c>
      <c r="AX686" s="12" t="s">
        <v>76</v>
      </c>
      <c r="AY686" s="151" t="s">
        <v>178</v>
      </c>
    </row>
    <row r="687" spans="2:51" s="13" customFormat="1" ht="11.25">
      <c r="B687" s="157"/>
      <c r="D687" s="150" t="s">
        <v>186</v>
      </c>
      <c r="E687" s="158" t="s">
        <v>1</v>
      </c>
      <c r="F687" s="159" t="s">
        <v>209</v>
      </c>
      <c r="H687" s="160">
        <v>624.26</v>
      </c>
      <c r="I687" s="161"/>
      <c r="L687" s="157"/>
      <c r="M687" s="162"/>
      <c r="T687" s="163"/>
      <c r="AT687" s="158" t="s">
        <v>186</v>
      </c>
      <c r="AU687" s="158" t="s">
        <v>85</v>
      </c>
      <c r="AV687" s="13" t="s">
        <v>96</v>
      </c>
      <c r="AW687" s="13" t="s">
        <v>32</v>
      </c>
      <c r="AX687" s="13" t="s">
        <v>76</v>
      </c>
      <c r="AY687" s="158" t="s">
        <v>178</v>
      </c>
    </row>
    <row r="688" spans="2:51" s="15" customFormat="1" ht="11.25">
      <c r="B688" s="171"/>
      <c r="D688" s="150" t="s">
        <v>186</v>
      </c>
      <c r="E688" s="172" t="s">
        <v>1</v>
      </c>
      <c r="F688" s="173" t="s">
        <v>827</v>
      </c>
      <c r="H688" s="172" t="s">
        <v>1</v>
      </c>
      <c r="I688" s="174"/>
      <c r="L688" s="171"/>
      <c r="M688" s="175"/>
      <c r="T688" s="176"/>
      <c r="AT688" s="172" t="s">
        <v>186</v>
      </c>
      <c r="AU688" s="172" t="s">
        <v>85</v>
      </c>
      <c r="AV688" s="15" t="s">
        <v>83</v>
      </c>
      <c r="AW688" s="15" t="s">
        <v>32</v>
      </c>
      <c r="AX688" s="15" t="s">
        <v>76</v>
      </c>
      <c r="AY688" s="172" t="s">
        <v>178</v>
      </c>
    </row>
    <row r="689" spans="2:65" s="12" customFormat="1" ht="11.25">
      <c r="B689" s="149"/>
      <c r="D689" s="150" t="s">
        <v>186</v>
      </c>
      <c r="E689" s="151" t="s">
        <v>1</v>
      </c>
      <c r="F689" s="152" t="s">
        <v>1847</v>
      </c>
      <c r="H689" s="153">
        <v>59.822000000000003</v>
      </c>
      <c r="I689" s="154"/>
      <c r="L689" s="149"/>
      <c r="M689" s="155"/>
      <c r="T689" s="156"/>
      <c r="AT689" s="151" t="s">
        <v>186</v>
      </c>
      <c r="AU689" s="151" t="s">
        <v>85</v>
      </c>
      <c r="AV689" s="12" t="s">
        <v>85</v>
      </c>
      <c r="AW689" s="12" t="s">
        <v>32</v>
      </c>
      <c r="AX689" s="12" t="s">
        <v>76</v>
      </c>
      <c r="AY689" s="151" t="s">
        <v>178</v>
      </c>
    </row>
    <row r="690" spans="2:65" s="12" customFormat="1" ht="11.25">
      <c r="B690" s="149"/>
      <c r="D690" s="150" t="s">
        <v>186</v>
      </c>
      <c r="E690" s="151" t="s">
        <v>1</v>
      </c>
      <c r="F690" s="152" t="s">
        <v>1848</v>
      </c>
      <c r="H690" s="153">
        <v>41.9</v>
      </c>
      <c r="I690" s="154"/>
      <c r="L690" s="149"/>
      <c r="M690" s="155"/>
      <c r="T690" s="156"/>
      <c r="AT690" s="151" t="s">
        <v>186</v>
      </c>
      <c r="AU690" s="151" t="s">
        <v>85</v>
      </c>
      <c r="AV690" s="12" t="s">
        <v>85</v>
      </c>
      <c r="AW690" s="12" t="s">
        <v>32</v>
      </c>
      <c r="AX690" s="12" t="s">
        <v>76</v>
      </c>
      <c r="AY690" s="151" t="s">
        <v>178</v>
      </c>
    </row>
    <row r="691" spans="2:65" s="12" customFormat="1" ht="11.25">
      <c r="B691" s="149"/>
      <c r="D691" s="150" t="s">
        <v>186</v>
      </c>
      <c r="E691" s="151" t="s">
        <v>1</v>
      </c>
      <c r="F691" s="152" t="s">
        <v>1849</v>
      </c>
      <c r="H691" s="153">
        <v>31.402000000000001</v>
      </c>
      <c r="I691" s="154"/>
      <c r="L691" s="149"/>
      <c r="M691" s="155"/>
      <c r="T691" s="156"/>
      <c r="AT691" s="151" t="s">
        <v>186</v>
      </c>
      <c r="AU691" s="151" t="s">
        <v>85</v>
      </c>
      <c r="AV691" s="12" t="s">
        <v>85</v>
      </c>
      <c r="AW691" s="12" t="s">
        <v>32</v>
      </c>
      <c r="AX691" s="12" t="s">
        <v>76</v>
      </c>
      <c r="AY691" s="151" t="s">
        <v>178</v>
      </c>
    </row>
    <row r="692" spans="2:65" s="12" customFormat="1" ht="11.25">
      <c r="B692" s="149"/>
      <c r="D692" s="150" t="s">
        <v>186</v>
      </c>
      <c r="E692" s="151" t="s">
        <v>1</v>
      </c>
      <c r="F692" s="152" t="s">
        <v>1850</v>
      </c>
      <c r="H692" s="153">
        <v>53.640999999999998</v>
      </c>
      <c r="I692" s="154"/>
      <c r="L692" s="149"/>
      <c r="M692" s="155"/>
      <c r="T692" s="156"/>
      <c r="AT692" s="151" t="s">
        <v>186</v>
      </c>
      <c r="AU692" s="151" t="s">
        <v>85</v>
      </c>
      <c r="AV692" s="12" t="s">
        <v>85</v>
      </c>
      <c r="AW692" s="12" t="s">
        <v>32</v>
      </c>
      <c r="AX692" s="12" t="s">
        <v>76</v>
      </c>
      <c r="AY692" s="151" t="s">
        <v>178</v>
      </c>
    </row>
    <row r="693" spans="2:65" s="12" customFormat="1" ht="11.25">
      <c r="B693" s="149"/>
      <c r="D693" s="150" t="s">
        <v>186</v>
      </c>
      <c r="E693" s="151" t="s">
        <v>1</v>
      </c>
      <c r="F693" s="152" t="s">
        <v>1851</v>
      </c>
      <c r="H693" s="153">
        <v>57.337000000000003</v>
      </c>
      <c r="I693" s="154"/>
      <c r="L693" s="149"/>
      <c r="M693" s="155"/>
      <c r="T693" s="156"/>
      <c r="AT693" s="151" t="s">
        <v>186</v>
      </c>
      <c r="AU693" s="151" t="s">
        <v>85</v>
      </c>
      <c r="AV693" s="12" t="s">
        <v>85</v>
      </c>
      <c r="AW693" s="12" t="s">
        <v>32</v>
      </c>
      <c r="AX693" s="12" t="s">
        <v>76</v>
      </c>
      <c r="AY693" s="151" t="s">
        <v>178</v>
      </c>
    </row>
    <row r="694" spans="2:65" s="12" customFormat="1" ht="11.25">
      <c r="B694" s="149"/>
      <c r="D694" s="150" t="s">
        <v>186</v>
      </c>
      <c r="E694" s="151" t="s">
        <v>1</v>
      </c>
      <c r="F694" s="152" t="s">
        <v>1852</v>
      </c>
      <c r="H694" s="153">
        <v>25.103000000000002</v>
      </c>
      <c r="I694" s="154"/>
      <c r="L694" s="149"/>
      <c r="M694" s="155"/>
      <c r="T694" s="156"/>
      <c r="AT694" s="151" t="s">
        <v>186</v>
      </c>
      <c r="AU694" s="151" t="s">
        <v>85</v>
      </c>
      <c r="AV694" s="12" t="s">
        <v>85</v>
      </c>
      <c r="AW694" s="12" t="s">
        <v>32</v>
      </c>
      <c r="AX694" s="12" t="s">
        <v>76</v>
      </c>
      <c r="AY694" s="151" t="s">
        <v>178</v>
      </c>
    </row>
    <row r="695" spans="2:65" s="12" customFormat="1" ht="11.25">
      <c r="B695" s="149"/>
      <c r="D695" s="150" t="s">
        <v>186</v>
      </c>
      <c r="E695" s="151" t="s">
        <v>1</v>
      </c>
      <c r="F695" s="152" t="s">
        <v>1853</v>
      </c>
      <c r="H695" s="153">
        <v>36.277999999999999</v>
      </c>
      <c r="I695" s="154"/>
      <c r="L695" s="149"/>
      <c r="M695" s="155"/>
      <c r="T695" s="156"/>
      <c r="AT695" s="151" t="s">
        <v>186</v>
      </c>
      <c r="AU695" s="151" t="s">
        <v>85</v>
      </c>
      <c r="AV695" s="12" t="s">
        <v>85</v>
      </c>
      <c r="AW695" s="12" t="s">
        <v>32</v>
      </c>
      <c r="AX695" s="12" t="s">
        <v>76</v>
      </c>
      <c r="AY695" s="151" t="s">
        <v>178</v>
      </c>
    </row>
    <row r="696" spans="2:65" s="12" customFormat="1" ht="11.25">
      <c r="B696" s="149"/>
      <c r="D696" s="150" t="s">
        <v>186</v>
      </c>
      <c r="E696" s="151" t="s">
        <v>1</v>
      </c>
      <c r="F696" s="152" t="s">
        <v>1854</v>
      </c>
      <c r="H696" s="153">
        <v>60.194000000000003</v>
      </c>
      <c r="I696" s="154"/>
      <c r="L696" s="149"/>
      <c r="M696" s="155"/>
      <c r="T696" s="156"/>
      <c r="AT696" s="151" t="s">
        <v>186</v>
      </c>
      <c r="AU696" s="151" t="s">
        <v>85</v>
      </c>
      <c r="AV696" s="12" t="s">
        <v>85</v>
      </c>
      <c r="AW696" s="12" t="s">
        <v>32</v>
      </c>
      <c r="AX696" s="12" t="s">
        <v>76</v>
      </c>
      <c r="AY696" s="151" t="s">
        <v>178</v>
      </c>
    </row>
    <row r="697" spans="2:65" s="12" customFormat="1" ht="11.25">
      <c r="B697" s="149"/>
      <c r="D697" s="150" t="s">
        <v>186</v>
      </c>
      <c r="E697" s="151" t="s">
        <v>1</v>
      </c>
      <c r="F697" s="152" t="s">
        <v>1855</v>
      </c>
      <c r="H697" s="153">
        <v>56.280999999999999</v>
      </c>
      <c r="I697" s="154"/>
      <c r="L697" s="149"/>
      <c r="M697" s="155"/>
      <c r="T697" s="156"/>
      <c r="AT697" s="151" t="s">
        <v>186</v>
      </c>
      <c r="AU697" s="151" t="s">
        <v>85</v>
      </c>
      <c r="AV697" s="12" t="s">
        <v>85</v>
      </c>
      <c r="AW697" s="12" t="s">
        <v>32</v>
      </c>
      <c r="AX697" s="12" t="s">
        <v>76</v>
      </c>
      <c r="AY697" s="151" t="s">
        <v>178</v>
      </c>
    </row>
    <row r="698" spans="2:65" s="12" customFormat="1" ht="11.25">
      <c r="B698" s="149"/>
      <c r="D698" s="150" t="s">
        <v>186</v>
      </c>
      <c r="E698" s="151" t="s">
        <v>1</v>
      </c>
      <c r="F698" s="152" t="s">
        <v>1856</v>
      </c>
      <c r="H698" s="153">
        <v>48.546999999999997</v>
      </c>
      <c r="I698" s="154"/>
      <c r="L698" s="149"/>
      <c r="M698" s="155"/>
      <c r="T698" s="156"/>
      <c r="AT698" s="151" t="s">
        <v>186</v>
      </c>
      <c r="AU698" s="151" t="s">
        <v>85</v>
      </c>
      <c r="AV698" s="12" t="s">
        <v>85</v>
      </c>
      <c r="AW698" s="12" t="s">
        <v>32</v>
      </c>
      <c r="AX698" s="12" t="s">
        <v>76</v>
      </c>
      <c r="AY698" s="151" t="s">
        <v>178</v>
      </c>
    </row>
    <row r="699" spans="2:65" s="12" customFormat="1" ht="11.25">
      <c r="B699" s="149"/>
      <c r="D699" s="150" t="s">
        <v>186</v>
      </c>
      <c r="E699" s="151" t="s">
        <v>1</v>
      </c>
      <c r="F699" s="152" t="s">
        <v>1857</v>
      </c>
      <c r="H699" s="153">
        <v>74.885999999999996</v>
      </c>
      <c r="I699" s="154"/>
      <c r="L699" s="149"/>
      <c r="M699" s="155"/>
      <c r="T699" s="156"/>
      <c r="AT699" s="151" t="s">
        <v>186</v>
      </c>
      <c r="AU699" s="151" t="s">
        <v>85</v>
      </c>
      <c r="AV699" s="12" t="s">
        <v>85</v>
      </c>
      <c r="AW699" s="12" t="s">
        <v>32</v>
      </c>
      <c r="AX699" s="12" t="s">
        <v>76</v>
      </c>
      <c r="AY699" s="151" t="s">
        <v>178</v>
      </c>
    </row>
    <row r="700" spans="2:65" s="12" customFormat="1" ht="11.25">
      <c r="B700" s="149"/>
      <c r="D700" s="150" t="s">
        <v>186</v>
      </c>
      <c r="E700" s="151" t="s">
        <v>1</v>
      </c>
      <c r="F700" s="152" t="s">
        <v>1858</v>
      </c>
      <c r="H700" s="153">
        <v>133.06100000000001</v>
      </c>
      <c r="I700" s="154"/>
      <c r="L700" s="149"/>
      <c r="M700" s="155"/>
      <c r="T700" s="156"/>
      <c r="AT700" s="151" t="s">
        <v>186</v>
      </c>
      <c r="AU700" s="151" t="s">
        <v>85</v>
      </c>
      <c r="AV700" s="12" t="s">
        <v>85</v>
      </c>
      <c r="AW700" s="12" t="s">
        <v>32</v>
      </c>
      <c r="AX700" s="12" t="s">
        <v>76</v>
      </c>
      <c r="AY700" s="151" t="s">
        <v>178</v>
      </c>
    </row>
    <row r="701" spans="2:65" s="13" customFormat="1" ht="11.25">
      <c r="B701" s="157"/>
      <c r="D701" s="150" t="s">
        <v>186</v>
      </c>
      <c r="E701" s="158" t="s">
        <v>1</v>
      </c>
      <c r="F701" s="159" t="s">
        <v>209</v>
      </c>
      <c r="H701" s="160">
        <v>678.452</v>
      </c>
      <c r="I701" s="161"/>
      <c r="L701" s="157"/>
      <c r="M701" s="162"/>
      <c r="T701" s="163"/>
      <c r="AT701" s="158" t="s">
        <v>186</v>
      </c>
      <c r="AU701" s="158" t="s">
        <v>85</v>
      </c>
      <c r="AV701" s="13" t="s">
        <v>96</v>
      </c>
      <c r="AW701" s="13" t="s">
        <v>32</v>
      </c>
      <c r="AX701" s="13" t="s">
        <v>76</v>
      </c>
      <c r="AY701" s="158" t="s">
        <v>178</v>
      </c>
    </row>
    <row r="702" spans="2:65" s="14" customFormat="1" ht="11.25">
      <c r="B702" s="164"/>
      <c r="D702" s="150" t="s">
        <v>186</v>
      </c>
      <c r="E702" s="165" t="s">
        <v>1</v>
      </c>
      <c r="F702" s="166" t="s">
        <v>217</v>
      </c>
      <c r="H702" s="167">
        <v>1302.712</v>
      </c>
      <c r="I702" s="168"/>
      <c r="L702" s="164"/>
      <c r="M702" s="169"/>
      <c r="T702" s="170"/>
      <c r="AT702" s="165" t="s">
        <v>186</v>
      </c>
      <c r="AU702" s="165" t="s">
        <v>85</v>
      </c>
      <c r="AV702" s="14" t="s">
        <v>184</v>
      </c>
      <c r="AW702" s="14" t="s">
        <v>32</v>
      </c>
      <c r="AX702" s="14" t="s">
        <v>83</v>
      </c>
      <c r="AY702" s="165" t="s">
        <v>178</v>
      </c>
    </row>
    <row r="703" spans="2:65" s="1" customFormat="1" ht="16.5" customHeight="1">
      <c r="B703" s="32"/>
      <c r="C703" s="136" t="s">
        <v>729</v>
      </c>
      <c r="D703" s="136" t="s">
        <v>180</v>
      </c>
      <c r="E703" s="137" t="s">
        <v>1859</v>
      </c>
      <c r="F703" s="138" t="s">
        <v>1860</v>
      </c>
      <c r="G703" s="139" t="s">
        <v>204</v>
      </c>
      <c r="H703" s="140">
        <v>313.50900000000001</v>
      </c>
      <c r="I703" s="141"/>
      <c r="J703" s="142">
        <f>ROUND(I703*H703,2)</f>
        <v>0</v>
      </c>
      <c r="K703" s="138" t="s">
        <v>194</v>
      </c>
      <c r="L703" s="32"/>
      <c r="M703" s="143" t="s">
        <v>1</v>
      </c>
      <c r="N703" s="144" t="s">
        <v>41</v>
      </c>
      <c r="P703" s="145">
        <f>O703*H703</f>
        <v>0</v>
      </c>
      <c r="Q703" s="145">
        <v>4.0000000000000001E-3</v>
      </c>
      <c r="R703" s="145">
        <f>Q703*H703</f>
        <v>1.2540360000000002</v>
      </c>
      <c r="S703" s="145">
        <v>0</v>
      </c>
      <c r="T703" s="146">
        <f>S703*H703</f>
        <v>0</v>
      </c>
      <c r="AR703" s="147" t="s">
        <v>184</v>
      </c>
      <c r="AT703" s="147" t="s">
        <v>180</v>
      </c>
      <c r="AU703" s="147" t="s">
        <v>85</v>
      </c>
      <c r="AY703" s="17" t="s">
        <v>178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83</v>
      </c>
      <c r="BK703" s="148">
        <f>ROUND(I703*H703,2)</f>
        <v>0</v>
      </c>
      <c r="BL703" s="17" t="s">
        <v>184</v>
      </c>
      <c r="BM703" s="147" t="s">
        <v>1861</v>
      </c>
    </row>
    <row r="704" spans="2:65" s="1" customFormat="1" ht="24.2" customHeight="1">
      <c r="B704" s="32"/>
      <c r="C704" s="136" t="s">
        <v>736</v>
      </c>
      <c r="D704" s="136" t="s">
        <v>180</v>
      </c>
      <c r="E704" s="137" t="s">
        <v>1862</v>
      </c>
      <c r="F704" s="138" t="s">
        <v>1863</v>
      </c>
      <c r="G704" s="139" t="s">
        <v>204</v>
      </c>
      <c r="H704" s="140">
        <v>13.9</v>
      </c>
      <c r="I704" s="141"/>
      <c r="J704" s="142">
        <f>ROUND(I704*H704,2)</f>
        <v>0</v>
      </c>
      <c r="K704" s="138" t="s">
        <v>194</v>
      </c>
      <c r="L704" s="32"/>
      <c r="M704" s="143" t="s">
        <v>1</v>
      </c>
      <c r="N704" s="144" t="s">
        <v>41</v>
      </c>
      <c r="P704" s="145">
        <f>O704*H704</f>
        <v>0</v>
      </c>
      <c r="Q704" s="145">
        <v>2.2699999999999999E-3</v>
      </c>
      <c r="R704" s="145">
        <f>Q704*H704</f>
        <v>3.1552999999999998E-2</v>
      </c>
      <c r="S704" s="145">
        <v>0</v>
      </c>
      <c r="T704" s="146">
        <f>S704*H704</f>
        <v>0</v>
      </c>
      <c r="AR704" s="147" t="s">
        <v>184</v>
      </c>
      <c r="AT704" s="147" t="s">
        <v>180</v>
      </c>
      <c r="AU704" s="147" t="s">
        <v>85</v>
      </c>
      <c r="AY704" s="17" t="s">
        <v>178</v>
      </c>
      <c r="BE704" s="148">
        <f>IF(N704="základní",J704,0)</f>
        <v>0</v>
      </c>
      <c r="BF704" s="148">
        <f>IF(N704="snížená",J704,0)</f>
        <v>0</v>
      </c>
      <c r="BG704" s="148">
        <f>IF(N704="zákl. přenesená",J704,0)</f>
        <v>0</v>
      </c>
      <c r="BH704" s="148">
        <f>IF(N704="sníž. přenesená",J704,0)</f>
        <v>0</v>
      </c>
      <c r="BI704" s="148">
        <f>IF(N704="nulová",J704,0)</f>
        <v>0</v>
      </c>
      <c r="BJ704" s="17" t="s">
        <v>83</v>
      </c>
      <c r="BK704" s="148">
        <f>ROUND(I704*H704,2)</f>
        <v>0</v>
      </c>
      <c r="BL704" s="17" t="s">
        <v>184</v>
      </c>
      <c r="BM704" s="147" t="s">
        <v>1864</v>
      </c>
    </row>
    <row r="705" spans="2:65" s="15" customFormat="1" ht="11.25">
      <c r="B705" s="171"/>
      <c r="D705" s="150" t="s">
        <v>186</v>
      </c>
      <c r="E705" s="172" t="s">
        <v>1</v>
      </c>
      <c r="F705" s="173" t="s">
        <v>1865</v>
      </c>
      <c r="H705" s="172" t="s">
        <v>1</v>
      </c>
      <c r="I705" s="174"/>
      <c r="L705" s="171"/>
      <c r="M705" s="175"/>
      <c r="T705" s="176"/>
      <c r="AT705" s="172" t="s">
        <v>186</v>
      </c>
      <c r="AU705" s="172" t="s">
        <v>85</v>
      </c>
      <c r="AV705" s="15" t="s">
        <v>83</v>
      </c>
      <c r="AW705" s="15" t="s">
        <v>32</v>
      </c>
      <c r="AX705" s="15" t="s">
        <v>76</v>
      </c>
      <c r="AY705" s="172" t="s">
        <v>178</v>
      </c>
    </row>
    <row r="706" spans="2:65" s="12" customFormat="1" ht="11.25">
      <c r="B706" s="149"/>
      <c r="D706" s="150" t="s">
        <v>186</v>
      </c>
      <c r="E706" s="151" t="s">
        <v>1</v>
      </c>
      <c r="F706" s="152" t="s">
        <v>1866</v>
      </c>
      <c r="H706" s="153">
        <v>4.6500000000000004</v>
      </c>
      <c r="I706" s="154"/>
      <c r="L706" s="149"/>
      <c r="M706" s="155"/>
      <c r="T706" s="156"/>
      <c r="AT706" s="151" t="s">
        <v>186</v>
      </c>
      <c r="AU706" s="151" t="s">
        <v>85</v>
      </c>
      <c r="AV706" s="12" t="s">
        <v>85</v>
      </c>
      <c r="AW706" s="12" t="s">
        <v>32</v>
      </c>
      <c r="AX706" s="12" t="s">
        <v>76</v>
      </c>
      <c r="AY706" s="151" t="s">
        <v>178</v>
      </c>
    </row>
    <row r="707" spans="2:65" s="12" customFormat="1" ht="11.25">
      <c r="B707" s="149"/>
      <c r="D707" s="150" t="s">
        <v>186</v>
      </c>
      <c r="E707" s="151" t="s">
        <v>1</v>
      </c>
      <c r="F707" s="152" t="s">
        <v>1866</v>
      </c>
      <c r="H707" s="153">
        <v>4.6500000000000004</v>
      </c>
      <c r="I707" s="154"/>
      <c r="L707" s="149"/>
      <c r="M707" s="155"/>
      <c r="T707" s="156"/>
      <c r="AT707" s="151" t="s">
        <v>186</v>
      </c>
      <c r="AU707" s="151" t="s">
        <v>85</v>
      </c>
      <c r="AV707" s="12" t="s">
        <v>85</v>
      </c>
      <c r="AW707" s="12" t="s">
        <v>32</v>
      </c>
      <c r="AX707" s="12" t="s">
        <v>76</v>
      </c>
      <c r="AY707" s="151" t="s">
        <v>178</v>
      </c>
    </row>
    <row r="708" spans="2:65" s="12" customFormat="1" ht="11.25">
      <c r="B708" s="149"/>
      <c r="D708" s="150" t="s">
        <v>186</v>
      </c>
      <c r="E708" s="151" t="s">
        <v>1</v>
      </c>
      <c r="F708" s="152" t="s">
        <v>1867</v>
      </c>
      <c r="H708" s="153">
        <v>4.5999999999999996</v>
      </c>
      <c r="I708" s="154"/>
      <c r="L708" s="149"/>
      <c r="M708" s="155"/>
      <c r="T708" s="156"/>
      <c r="AT708" s="151" t="s">
        <v>186</v>
      </c>
      <c r="AU708" s="151" t="s">
        <v>85</v>
      </c>
      <c r="AV708" s="12" t="s">
        <v>85</v>
      </c>
      <c r="AW708" s="12" t="s">
        <v>32</v>
      </c>
      <c r="AX708" s="12" t="s">
        <v>76</v>
      </c>
      <c r="AY708" s="151" t="s">
        <v>178</v>
      </c>
    </row>
    <row r="709" spans="2:65" s="14" customFormat="1" ht="11.25">
      <c r="B709" s="164"/>
      <c r="D709" s="150" t="s">
        <v>186</v>
      </c>
      <c r="E709" s="165" t="s">
        <v>1</v>
      </c>
      <c r="F709" s="166" t="s">
        <v>217</v>
      </c>
      <c r="H709" s="167">
        <v>13.9</v>
      </c>
      <c r="I709" s="168"/>
      <c r="L709" s="164"/>
      <c r="M709" s="169"/>
      <c r="T709" s="170"/>
      <c r="AT709" s="165" t="s">
        <v>186</v>
      </c>
      <c r="AU709" s="165" t="s">
        <v>85</v>
      </c>
      <c r="AV709" s="14" t="s">
        <v>184</v>
      </c>
      <c r="AW709" s="14" t="s">
        <v>32</v>
      </c>
      <c r="AX709" s="14" t="s">
        <v>83</v>
      </c>
      <c r="AY709" s="165" t="s">
        <v>178</v>
      </c>
    </row>
    <row r="710" spans="2:65" s="1" customFormat="1" ht="24.2" customHeight="1">
      <c r="B710" s="32"/>
      <c r="C710" s="136" t="s">
        <v>741</v>
      </c>
      <c r="D710" s="136" t="s">
        <v>180</v>
      </c>
      <c r="E710" s="137" t="s">
        <v>1868</v>
      </c>
      <c r="F710" s="138" t="s">
        <v>1869</v>
      </c>
      <c r="G710" s="139" t="s">
        <v>204</v>
      </c>
      <c r="H710" s="140">
        <v>13.4</v>
      </c>
      <c r="I710" s="141"/>
      <c r="J710" s="142">
        <f>ROUND(I710*H710,2)</f>
        <v>0</v>
      </c>
      <c r="K710" s="138" t="s">
        <v>846</v>
      </c>
      <c r="L710" s="32"/>
      <c r="M710" s="143" t="s">
        <v>1</v>
      </c>
      <c r="N710" s="144" t="s">
        <v>41</v>
      </c>
      <c r="P710" s="145">
        <f>O710*H710</f>
        <v>0</v>
      </c>
      <c r="Q710" s="145">
        <v>2.9999999999999997E-4</v>
      </c>
      <c r="R710" s="145">
        <f>Q710*H710</f>
        <v>4.0200000000000001E-3</v>
      </c>
      <c r="S710" s="145">
        <v>0</v>
      </c>
      <c r="T710" s="146">
        <f>S710*H710</f>
        <v>0</v>
      </c>
      <c r="AR710" s="147" t="s">
        <v>184</v>
      </c>
      <c r="AT710" s="147" t="s">
        <v>180</v>
      </c>
      <c r="AU710" s="147" t="s">
        <v>85</v>
      </c>
      <c r="AY710" s="17" t="s">
        <v>178</v>
      </c>
      <c r="BE710" s="148">
        <f>IF(N710="základní",J710,0)</f>
        <v>0</v>
      </c>
      <c r="BF710" s="148">
        <f>IF(N710="snížená",J710,0)</f>
        <v>0</v>
      </c>
      <c r="BG710" s="148">
        <f>IF(N710="zákl. přenesená",J710,0)</f>
        <v>0</v>
      </c>
      <c r="BH710" s="148">
        <f>IF(N710="sníž. přenesená",J710,0)</f>
        <v>0</v>
      </c>
      <c r="BI710" s="148">
        <f>IF(N710="nulová",J710,0)</f>
        <v>0</v>
      </c>
      <c r="BJ710" s="17" t="s">
        <v>83</v>
      </c>
      <c r="BK710" s="148">
        <f>ROUND(I710*H710,2)</f>
        <v>0</v>
      </c>
      <c r="BL710" s="17" t="s">
        <v>184</v>
      </c>
      <c r="BM710" s="147" t="s">
        <v>1870</v>
      </c>
    </row>
    <row r="711" spans="2:65" s="12" customFormat="1" ht="11.25">
      <c r="B711" s="149"/>
      <c r="D711" s="150" t="s">
        <v>186</v>
      </c>
      <c r="E711" s="151" t="s">
        <v>1</v>
      </c>
      <c r="F711" s="152" t="s">
        <v>1871</v>
      </c>
      <c r="H711" s="153">
        <v>13.4</v>
      </c>
      <c r="I711" s="154"/>
      <c r="L711" s="149"/>
      <c r="M711" s="155"/>
      <c r="T711" s="156"/>
      <c r="AT711" s="151" t="s">
        <v>186</v>
      </c>
      <c r="AU711" s="151" t="s">
        <v>85</v>
      </c>
      <c r="AV711" s="12" t="s">
        <v>85</v>
      </c>
      <c r="AW711" s="12" t="s">
        <v>32</v>
      </c>
      <c r="AX711" s="12" t="s">
        <v>83</v>
      </c>
      <c r="AY711" s="151" t="s">
        <v>178</v>
      </c>
    </row>
    <row r="712" spans="2:65" s="1" customFormat="1" ht="24.2" customHeight="1">
      <c r="B712" s="32"/>
      <c r="C712" s="136" t="s">
        <v>746</v>
      </c>
      <c r="D712" s="136" t="s">
        <v>180</v>
      </c>
      <c r="E712" s="137" t="s">
        <v>1872</v>
      </c>
      <c r="F712" s="138" t="s">
        <v>1873</v>
      </c>
      <c r="G712" s="139" t="s">
        <v>204</v>
      </c>
      <c r="H712" s="140">
        <v>13.4</v>
      </c>
      <c r="I712" s="141"/>
      <c r="J712" s="142">
        <f>ROUND(I712*H712,2)</f>
        <v>0</v>
      </c>
      <c r="K712" s="138" t="s">
        <v>846</v>
      </c>
      <c r="L712" s="32"/>
      <c r="M712" s="143" t="s">
        <v>1</v>
      </c>
      <c r="N712" s="144" t="s">
        <v>41</v>
      </c>
      <c r="P712" s="145">
        <f>O712*H712</f>
        <v>0</v>
      </c>
      <c r="Q712" s="145">
        <v>3.3600000000000001E-3</v>
      </c>
      <c r="R712" s="145">
        <f>Q712*H712</f>
        <v>4.5024000000000002E-2</v>
      </c>
      <c r="S712" s="145">
        <v>0</v>
      </c>
      <c r="T712" s="146">
        <f>S712*H712</f>
        <v>0</v>
      </c>
      <c r="AR712" s="147" t="s">
        <v>184</v>
      </c>
      <c r="AT712" s="147" t="s">
        <v>180</v>
      </c>
      <c r="AU712" s="147" t="s">
        <v>85</v>
      </c>
      <c r="AY712" s="17" t="s">
        <v>178</v>
      </c>
      <c r="BE712" s="148">
        <f>IF(N712="základní",J712,0)</f>
        <v>0</v>
      </c>
      <c r="BF712" s="148">
        <f>IF(N712="snížená",J712,0)</f>
        <v>0</v>
      </c>
      <c r="BG712" s="148">
        <f>IF(N712="zákl. přenesená",J712,0)</f>
        <v>0</v>
      </c>
      <c r="BH712" s="148">
        <f>IF(N712="sníž. přenesená",J712,0)</f>
        <v>0</v>
      </c>
      <c r="BI712" s="148">
        <f>IF(N712="nulová",J712,0)</f>
        <v>0</v>
      </c>
      <c r="BJ712" s="17" t="s">
        <v>83</v>
      </c>
      <c r="BK712" s="148">
        <f>ROUND(I712*H712,2)</f>
        <v>0</v>
      </c>
      <c r="BL712" s="17" t="s">
        <v>184</v>
      </c>
      <c r="BM712" s="147" t="s">
        <v>1874</v>
      </c>
    </row>
    <row r="713" spans="2:65" s="12" customFormat="1" ht="11.25">
      <c r="B713" s="149"/>
      <c r="D713" s="150" t="s">
        <v>186</v>
      </c>
      <c r="E713" s="151" t="s">
        <v>1</v>
      </c>
      <c r="F713" s="152" t="s">
        <v>1871</v>
      </c>
      <c r="H713" s="153">
        <v>13.4</v>
      </c>
      <c r="I713" s="154"/>
      <c r="L713" s="149"/>
      <c r="M713" s="155"/>
      <c r="T713" s="156"/>
      <c r="AT713" s="151" t="s">
        <v>186</v>
      </c>
      <c r="AU713" s="151" t="s">
        <v>85</v>
      </c>
      <c r="AV713" s="12" t="s">
        <v>85</v>
      </c>
      <c r="AW713" s="12" t="s">
        <v>32</v>
      </c>
      <c r="AX713" s="12" t="s">
        <v>83</v>
      </c>
      <c r="AY713" s="151" t="s">
        <v>178</v>
      </c>
    </row>
    <row r="714" spans="2:65" s="1" customFormat="1" ht="33" customHeight="1">
      <c r="B714" s="32"/>
      <c r="C714" s="136" t="s">
        <v>752</v>
      </c>
      <c r="D714" s="136" t="s">
        <v>180</v>
      </c>
      <c r="E714" s="137" t="s">
        <v>1875</v>
      </c>
      <c r="F714" s="138" t="s">
        <v>1876</v>
      </c>
      <c r="G714" s="139" t="s">
        <v>183</v>
      </c>
      <c r="H714" s="140">
        <v>10.923</v>
      </c>
      <c r="I714" s="141"/>
      <c r="J714" s="142">
        <f>ROUND(I714*H714,2)</f>
        <v>0</v>
      </c>
      <c r="K714" s="138" t="s">
        <v>194</v>
      </c>
      <c r="L714" s="32"/>
      <c r="M714" s="143" t="s">
        <v>1</v>
      </c>
      <c r="N714" s="144" t="s">
        <v>41</v>
      </c>
      <c r="P714" s="145">
        <f>O714*H714</f>
        <v>0</v>
      </c>
      <c r="Q714" s="145">
        <v>2.5018699999999998</v>
      </c>
      <c r="R714" s="145">
        <f>Q714*H714</f>
        <v>27.327926009999999</v>
      </c>
      <c r="S714" s="145">
        <v>0</v>
      </c>
      <c r="T714" s="146">
        <f>S714*H714</f>
        <v>0</v>
      </c>
      <c r="AR714" s="147" t="s">
        <v>184</v>
      </c>
      <c r="AT714" s="147" t="s">
        <v>180</v>
      </c>
      <c r="AU714" s="147" t="s">
        <v>85</v>
      </c>
      <c r="AY714" s="17" t="s">
        <v>178</v>
      </c>
      <c r="BE714" s="148">
        <f>IF(N714="základní",J714,0)</f>
        <v>0</v>
      </c>
      <c r="BF714" s="148">
        <f>IF(N714="snížená",J714,0)</f>
        <v>0</v>
      </c>
      <c r="BG714" s="148">
        <f>IF(N714="zákl. přenesená",J714,0)</f>
        <v>0</v>
      </c>
      <c r="BH714" s="148">
        <f>IF(N714="sníž. přenesená",J714,0)</f>
        <v>0</v>
      </c>
      <c r="BI714" s="148">
        <f>IF(N714="nulová",J714,0)</f>
        <v>0</v>
      </c>
      <c r="BJ714" s="17" t="s">
        <v>83</v>
      </c>
      <c r="BK714" s="148">
        <f>ROUND(I714*H714,2)</f>
        <v>0</v>
      </c>
      <c r="BL714" s="17" t="s">
        <v>184</v>
      </c>
      <c r="BM714" s="147" t="s">
        <v>1877</v>
      </c>
    </row>
    <row r="715" spans="2:65" s="12" customFormat="1" ht="11.25">
      <c r="B715" s="149"/>
      <c r="D715" s="150" t="s">
        <v>186</v>
      </c>
      <c r="E715" s="151" t="s">
        <v>1</v>
      </c>
      <c r="F715" s="152" t="s">
        <v>1878</v>
      </c>
      <c r="H715" s="153">
        <v>10.923</v>
      </c>
      <c r="I715" s="154"/>
      <c r="L715" s="149"/>
      <c r="M715" s="155"/>
      <c r="T715" s="156"/>
      <c r="AT715" s="151" t="s">
        <v>186</v>
      </c>
      <c r="AU715" s="151" t="s">
        <v>85</v>
      </c>
      <c r="AV715" s="12" t="s">
        <v>85</v>
      </c>
      <c r="AW715" s="12" t="s">
        <v>32</v>
      </c>
      <c r="AX715" s="12" t="s">
        <v>83</v>
      </c>
      <c r="AY715" s="151" t="s">
        <v>178</v>
      </c>
    </row>
    <row r="716" spans="2:65" s="1" customFormat="1" ht="24.2" customHeight="1">
      <c r="B716" s="32"/>
      <c r="C716" s="136" t="s">
        <v>758</v>
      </c>
      <c r="D716" s="136" t="s">
        <v>180</v>
      </c>
      <c r="E716" s="137" t="s">
        <v>1879</v>
      </c>
      <c r="F716" s="138" t="s">
        <v>1880</v>
      </c>
      <c r="G716" s="139" t="s">
        <v>183</v>
      </c>
      <c r="H716" s="140">
        <v>3.2160000000000002</v>
      </c>
      <c r="I716" s="141"/>
      <c r="J716" s="142">
        <f>ROUND(I716*H716,2)</f>
        <v>0</v>
      </c>
      <c r="K716" s="138" t="s">
        <v>194</v>
      </c>
      <c r="L716" s="32"/>
      <c r="M716" s="143" t="s">
        <v>1</v>
      </c>
      <c r="N716" s="144" t="s">
        <v>41</v>
      </c>
      <c r="P716" s="145">
        <f>O716*H716</f>
        <v>0</v>
      </c>
      <c r="Q716" s="145">
        <v>0</v>
      </c>
      <c r="R716" s="145">
        <f>Q716*H716</f>
        <v>0</v>
      </c>
      <c r="S716" s="145">
        <v>0</v>
      </c>
      <c r="T716" s="146">
        <f>S716*H716</f>
        <v>0</v>
      </c>
      <c r="AR716" s="147" t="s">
        <v>184</v>
      </c>
      <c r="AT716" s="147" t="s">
        <v>180</v>
      </c>
      <c r="AU716" s="147" t="s">
        <v>85</v>
      </c>
      <c r="AY716" s="17" t="s">
        <v>178</v>
      </c>
      <c r="BE716" s="148">
        <f>IF(N716="základní",J716,0)</f>
        <v>0</v>
      </c>
      <c r="BF716" s="148">
        <f>IF(N716="snížená",J716,0)</f>
        <v>0</v>
      </c>
      <c r="BG716" s="148">
        <f>IF(N716="zákl. přenesená",J716,0)</f>
        <v>0</v>
      </c>
      <c r="BH716" s="148">
        <f>IF(N716="sníž. přenesená",J716,0)</f>
        <v>0</v>
      </c>
      <c r="BI716" s="148">
        <f>IF(N716="nulová",J716,0)</f>
        <v>0</v>
      </c>
      <c r="BJ716" s="17" t="s">
        <v>83</v>
      </c>
      <c r="BK716" s="148">
        <f>ROUND(I716*H716,2)</f>
        <v>0</v>
      </c>
      <c r="BL716" s="17" t="s">
        <v>184</v>
      </c>
      <c r="BM716" s="147" t="s">
        <v>1881</v>
      </c>
    </row>
    <row r="717" spans="2:65" s="12" customFormat="1" ht="11.25">
      <c r="B717" s="149"/>
      <c r="D717" s="150" t="s">
        <v>186</v>
      </c>
      <c r="E717" s="151" t="s">
        <v>1</v>
      </c>
      <c r="F717" s="152" t="s">
        <v>1882</v>
      </c>
      <c r="H717" s="153">
        <v>3.2160000000000002</v>
      </c>
      <c r="I717" s="154"/>
      <c r="L717" s="149"/>
      <c r="M717" s="155"/>
      <c r="T717" s="156"/>
      <c r="AT717" s="151" t="s">
        <v>186</v>
      </c>
      <c r="AU717" s="151" t="s">
        <v>85</v>
      </c>
      <c r="AV717" s="12" t="s">
        <v>85</v>
      </c>
      <c r="AW717" s="12" t="s">
        <v>32</v>
      </c>
      <c r="AX717" s="12" t="s">
        <v>83</v>
      </c>
      <c r="AY717" s="151" t="s">
        <v>178</v>
      </c>
    </row>
    <row r="718" spans="2:65" s="1" customFormat="1" ht="33" customHeight="1">
      <c r="B718" s="32"/>
      <c r="C718" s="136" t="s">
        <v>764</v>
      </c>
      <c r="D718" s="136" t="s">
        <v>180</v>
      </c>
      <c r="E718" s="137" t="s">
        <v>378</v>
      </c>
      <c r="F718" s="138" t="s">
        <v>379</v>
      </c>
      <c r="G718" s="139" t="s">
        <v>183</v>
      </c>
      <c r="H718" s="140">
        <v>10.923</v>
      </c>
      <c r="I718" s="141"/>
      <c r="J718" s="142">
        <f>ROUND(I718*H718,2)</f>
        <v>0</v>
      </c>
      <c r="K718" s="138" t="s">
        <v>194</v>
      </c>
      <c r="L718" s="32"/>
      <c r="M718" s="143" t="s">
        <v>1</v>
      </c>
      <c r="N718" s="144" t="s">
        <v>41</v>
      </c>
      <c r="P718" s="145">
        <f>O718*H718</f>
        <v>0</v>
      </c>
      <c r="Q718" s="145">
        <v>0</v>
      </c>
      <c r="R718" s="145">
        <f>Q718*H718</f>
        <v>0</v>
      </c>
      <c r="S718" s="145">
        <v>0</v>
      </c>
      <c r="T718" s="146">
        <f>S718*H718</f>
        <v>0</v>
      </c>
      <c r="AR718" s="147" t="s">
        <v>184</v>
      </c>
      <c r="AT718" s="147" t="s">
        <v>180</v>
      </c>
      <c r="AU718" s="147" t="s">
        <v>85</v>
      </c>
      <c r="AY718" s="17" t="s">
        <v>178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83</v>
      </c>
      <c r="BK718" s="148">
        <f>ROUND(I718*H718,2)</f>
        <v>0</v>
      </c>
      <c r="BL718" s="17" t="s">
        <v>184</v>
      </c>
      <c r="BM718" s="147" t="s">
        <v>1883</v>
      </c>
    </row>
    <row r="719" spans="2:65" s="1" customFormat="1" ht="16.5" customHeight="1">
      <c r="B719" s="32"/>
      <c r="C719" s="136" t="s">
        <v>768</v>
      </c>
      <c r="D719" s="136" t="s">
        <v>180</v>
      </c>
      <c r="E719" s="137" t="s">
        <v>382</v>
      </c>
      <c r="F719" s="138" t="s">
        <v>383</v>
      </c>
      <c r="G719" s="139" t="s">
        <v>384</v>
      </c>
      <c r="H719" s="140">
        <v>1.212</v>
      </c>
      <c r="I719" s="141"/>
      <c r="J719" s="142">
        <f>ROUND(I719*H719,2)</f>
        <v>0</v>
      </c>
      <c r="K719" s="138" t="s">
        <v>194</v>
      </c>
      <c r="L719" s="32"/>
      <c r="M719" s="143" t="s">
        <v>1</v>
      </c>
      <c r="N719" s="144" t="s">
        <v>41</v>
      </c>
      <c r="P719" s="145">
        <f>O719*H719</f>
        <v>0</v>
      </c>
      <c r="Q719" s="145">
        <v>1.06277</v>
      </c>
      <c r="R719" s="145">
        <f>Q719*H719</f>
        <v>1.28807724</v>
      </c>
      <c r="S719" s="145">
        <v>0</v>
      </c>
      <c r="T719" s="146">
        <f>S719*H719</f>
        <v>0</v>
      </c>
      <c r="AR719" s="147" t="s">
        <v>184</v>
      </c>
      <c r="AT719" s="147" t="s">
        <v>180</v>
      </c>
      <c r="AU719" s="147" t="s">
        <v>85</v>
      </c>
      <c r="AY719" s="17" t="s">
        <v>178</v>
      </c>
      <c r="BE719" s="148">
        <f>IF(N719="základní",J719,0)</f>
        <v>0</v>
      </c>
      <c r="BF719" s="148">
        <f>IF(N719="snížená",J719,0)</f>
        <v>0</v>
      </c>
      <c r="BG719" s="148">
        <f>IF(N719="zákl. přenesená",J719,0)</f>
        <v>0</v>
      </c>
      <c r="BH719" s="148">
        <f>IF(N719="sníž. přenesená",J719,0)</f>
        <v>0</v>
      </c>
      <c r="BI719" s="148">
        <f>IF(N719="nulová",J719,0)</f>
        <v>0</v>
      </c>
      <c r="BJ719" s="17" t="s">
        <v>83</v>
      </c>
      <c r="BK719" s="148">
        <f>ROUND(I719*H719,2)</f>
        <v>0</v>
      </c>
      <c r="BL719" s="17" t="s">
        <v>184</v>
      </c>
      <c r="BM719" s="147" t="s">
        <v>1884</v>
      </c>
    </row>
    <row r="720" spans="2:65" s="12" customFormat="1" ht="11.25">
      <c r="B720" s="149"/>
      <c r="D720" s="150" t="s">
        <v>186</v>
      </c>
      <c r="E720" s="151" t="s">
        <v>1</v>
      </c>
      <c r="F720" s="152" t="s">
        <v>1885</v>
      </c>
      <c r="H720" s="153">
        <v>1.212</v>
      </c>
      <c r="I720" s="154"/>
      <c r="L720" s="149"/>
      <c r="M720" s="155"/>
      <c r="T720" s="156"/>
      <c r="AT720" s="151" t="s">
        <v>186</v>
      </c>
      <c r="AU720" s="151" t="s">
        <v>85</v>
      </c>
      <c r="AV720" s="12" t="s">
        <v>85</v>
      </c>
      <c r="AW720" s="12" t="s">
        <v>32</v>
      </c>
      <c r="AX720" s="12" t="s">
        <v>83</v>
      </c>
      <c r="AY720" s="151" t="s">
        <v>178</v>
      </c>
    </row>
    <row r="721" spans="2:65" s="1" customFormat="1" ht="37.9" customHeight="1">
      <c r="B721" s="32"/>
      <c r="C721" s="136" t="s">
        <v>773</v>
      </c>
      <c r="D721" s="136" t="s">
        <v>180</v>
      </c>
      <c r="E721" s="137" t="s">
        <v>1886</v>
      </c>
      <c r="F721" s="138" t="s">
        <v>1887</v>
      </c>
      <c r="G721" s="139" t="s">
        <v>204</v>
      </c>
      <c r="H721" s="140">
        <v>91.66</v>
      </c>
      <c r="I721" s="141"/>
      <c r="J721" s="142">
        <f>ROUND(I721*H721,2)</f>
        <v>0</v>
      </c>
      <c r="K721" s="138" t="s">
        <v>846</v>
      </c>
      <c r="L721" s="32"/>
      <c r="M721" s="143" t="s">
        <v>1</v>
      </c>
      <c r="N721" s="144" t="s">
        <v>41</v>
      </c>
      <c r="P721" s="145">
        <f>O721*H721</f>
        <v>0</v>
      </c>
      <c r="Q721" s="145">
        <v>1.6000000000000001E-3</v>
      </c>
      <c r="R721" s="145">
        <f>Q721*H721</f>
        <v>0.14665600000000001</v>
      </c>
      <c r="S721" s="145">
        <v>0</v>
      </c>
      <c r="T721" s="146">
        <f>S721*H721</f>
        <v>0</v>
      </c>
      <c r="AR721" s="147" t="s">
        <v>184</v>
      </c>
      <c r="AT721" s="147" t="s">
        <v>180</v>
      </c>
      <c r="AU721" s="147" t="s">
        <v>85</v>
      </c>
      <c r="AY721" s="17" t="s">
        <v>178</v>
      </c>
      <c r="BE721" s="148">
        <f>IF(N721="základní",J721,0)</f>
        <v>0</v>
      </c>
      <c r="BF721" s="148">
        <f>IF(N721="snížená",J721,0)</f>
        <v>0</v>
      </c>
      <c r="BG721" s="148">
        <f>IF(N721="zákl. přenesená",J721,0)</f>
        <v>0</v>
      </c>
      <c r="BH721" s="148">
        <f>IF(N721="sníž. přenesená",J721,0)</f>
        <v>0</v>
      </c>
      <c r="BI721" s="148">
        <f>IF(N721="nulová",J721,0)</f>
        <v>0</v>
      </c>
      <c r="BJ721" s="17" t="s">
        <v>83</v>
      </c>
      <c r="BK721" s="148">
        <f>ROUND(I721*H721,2)</f>
        <v>0</v>
      </c>
      <c r="BL721" s="17" t="s">
        <v>184</v>
      </c>
      <c r="BM721" s="147" t="s">
        <v>1888</v>
      </c>
    </row>
    <row r="722" spans="2:65" s="12" customFormat="1" ht="11.25">
      <c r="B722" s="149"/>
      <c r="D722" s="150" t="s">
        <v>186</v>
      </c>
      <c r="E722" s="151" t="s">
        <v>1</v>
      </c>
      <c r="F722" s="152" t="s">
        <v>1889</v>
      </c>
      <c r="H722" s="153">
        <v>58.47</v>
      </c>
      <c r="I722" s="154"/>
      <c r="L722" s="149"/>
      <c r="M722" s="155"/>
      <c r="T722" s="156"/>
      <c r="AT722" s="151" t="s">
        <v>186</v>
      </c>
      <c r="AU722" s="151" t="s">
        <v>85</v>
      </c>
      <c r="AV722" s="12" t="s">
        <v>85</v>
      </c>
      <c r="AW722" s="12" t="s">
        <v>32</v>
      </c>
      <c r="AX722" s="12" t="s">
        <v>76</v>
      </c>
      <c r="AY722" s="151" t="s">
        <v>178</v>
      </c>
    </row>
    <row r="723" spans="2:65" s="12" customFormat="1" ht="11.25">
      <c r="B723" s="149"/>
      <c r="D723" s="150" t="s">
        <v>186</v>
      </c>
      <c r="E723" s="151" t="s">
        <v>1</v>
      </c>
      <c r="F723" s="152" t="s">
        <v>1890</v>
      </c>
      <c r="H723" s="153">
        <v>33.19</v>
      </c>
      <c r="I723" s="154"/>
      <c r="L723" s="149"/>
      <c r="M723" s="155"/>
      <c r="T723" s="156"/>
      <c r="AT723" s="151" t="s">
        <v>186</v>
      </c>
      <c r="AU723" s="151" t="s">
        <v>85</v>
      </c>
      <c r="AV723" s="12" t="s">
        <v>85</v>
      </c>
      <c r="AW723" s="12" t="s">
        <v>32</v>
      </c>
      <c r="AX723" s="12" t="s">
        <v>76</v>
      </c>
      <c r="AY723" s="151" t="s">
        <v>178</v>
      </c>
    </row>
    <row r="724" spans="2:65" s="14" customFormat="1" ht="11.25">
      <c r="B724" s="164"/>
      <c r="D724" s="150" t="s">
        <v>186</v>
      </c>
      <c r="E724" s="165" t="s">
        <v>1</v>
      </c>
      <c r="F724" s="166" t="s">
        <v>217</v>
      </c>
      <c r="H724" s="167">
        <v>91.66</v>
      </c>
      <c r="I724" s="168"/>
      <c r="L724" s="164"/>
      <c r="M724" s="169"/>
      <c r="T724" s="170"/>
      <c r="AT724" s="165" t="s">
        <v>186</v>
      </c>
      <c r="AU724" s="165" t="s">
        <v>85</v>
      </c>
      <c r="AV724" s="14" t="s">
        <v>184</v>
      </c>
      <c r="AW724" s="14" t="s">
        <v>32</v>
      </c>
      <c r="AX724" s="14" t="s">
        <v>83</v>
      </c>
      <c r="AY724" s="165" t="s">
        <v>178</v>
      </c>
    </row>
    <row r="725" spans="2:65" s="1" customFormat="1" ht="24.2" customHeight="1">
      <c r="B725" s="32"/>
      <c r="C725" s="177" t="s">
        <v>777</v>
      </c>
      <c r="D725" s="177" t="s">
        <v>232</v>
      </c>
      <c r="E725" s="178" t="s">
        <v>1778</v>
      </c>
      <c r="F725" s="179" t="s">
        <v>1779</v>
      </c>
      <c r="G725" s="180" t="s">
        <v>204</v>
      </c>
      <c r="H725" s="181">
        <v>100.82599999999999</v>
      </c>
      <c r="I725" s="182"/>
      <c r="J725" s="183">
        <f>ROUND(I725*H725,2)</f>
        <v>0</v>
      </c>
      <c r="K725" s="179" t="s">
        <v>846</v>
      </c>
      <c r="L725" s="184"/>
      <c r="M725" s="185" t="s">
        <v>1</v>
      </c>
      <c r="N725" s="186" t="s">
        <v>41</v>
      </c>
      <c r="P725" s="145">
        <f>O725*H725</f>
        <v>0</v>
      </c>
      <c r="Q725" s="145">
        <v>0.11700000000000001</v>
      </c>
      <c r="R725" s="145">
        <f>Q725*H725</f>
        <v>11.796642</v>
      </c>
      <c r="S725" s="145">
        <v>0</v>
      </c>
      <c r="T725" s="146">
        <f>S725*H725</f>
        <v>0</v>
      </c>
      <c r="AR725" s="147" t="s">
        <v>231</v>
      </c>
      <c r="AT725" s="147" t="s">
        <v>232</v>
      </c>
      <c r="AU725" s="147" t="s">
        <v>85</v>
      </c>
      <c r="AY725" s="17" t="s">
        <v>178</v>
      </c>
      <c r="BE725" s="148">
        <f>IF(N725="základní",J725,0)</f>
        <v>0</v>
      </c>
      <c r="BF725" s="148">
        <f>IF(N725="snížená",J725,0)</f>
        <v>0</v>
      </c>
      <c r="BG725" s="148">
        <f>IF(N725="zákl. přenesená",J725,0)</f>
        <v>0</v>
      </c>
      <c r="BH725" s="148">
        <f>IF(N725="sníž. přenesená",J725,0)</f>
        <v>0</v>
      </c>
      <c r="BI725" s="148">
        <f>IF(N725="nulová",J725,0)</f>
        <v>0</v>
      </c>
      <c r="BJ725" s="17" t="s">
        <v>83</v>
      </c>
      <c r="BK725" s="148">
        <f>ROUND(I725*H725,2)</f>
        <v>0</v>
      </c>
      <c r="BL725" s="17" t="s">
        <v>184</v>
      </c>
      <c r="BM725" s="147" t="s">
        <v>1891</v>
      </c>
    </row>
    <row r="726" spans="2:65" s="12" customFormat="1" ht="11.25">
      <c r="B726" s="149"/>
      <c r="D726" s="150" t="s">
        <v>186</v>
      </c>
      <c r="F726" s="152" t="s">
        <v>1892</v>
      </c>
      <c r="H726" s="153">
        <v>100.82599999999999</v>
      </c>
      <c r="I726" s="154"/>
      <c r="L726" s="149"/>
      <c r="M726" s="155"/>
      <c r="T726" s="156"/>
      <c r="AT726" s="151" t="s">
        <v>186</v>
      </c>
      <c r="AU726" s="151" t="s">
        <v>85</v>
      </c>
      <c r="AV726" s="12" t="s">
        <v>85</v>
      </c>
      <c r="AW726" s="12" t="s">
        <v>4</v>
      </c>
      <c r="AX726" s="12" t="s">
        <v>83</v>
      </c>
      <c r="AY726" s="151" t="s">
        <v>178</v>
      </c>
    </row>
    <row r="727" spans="2:65" s="1" customFormat="1" ht="21.75" customHeight="1">
      <c r="B727" s="32"/>
      <c r="C727" s="136" t="s">
        <v>783</v>
      </c>
      <c r="D727" s="136" t="s">
        <v>180</v>
      </c>
      <c r="E727" s="137" t="s">
        <v>1893</v>
      </c>
      <c r="F727" s="138" t="s">
        <v>1894</v>
      </c>
      <c r="G727" s="139" t="s">
        <v>204</v>
      </c>
      <c r="H727" s="140">
        <v>16.5</v>
      </c>
      <c r="I727" s="141"/>
      <c r="J727" s="142">
        <f>ROUND(I727*H727,2)</f>
        <v>0</v>
      </c>
      <c r="K727" s="138" t="s">
        <v>194</v>
      </c>
      <c r="L727" s="32"/>
      <c r="M727" s="143" t="s">
        <v>1</v>
      </c>
      <c r="N727" s="144" t="s">
        <v>41</v>
      </c>
      <c r="P727" s="145">
        <f>O727*H727</f>
        <v>0</v>
      </c>
      <c r="Q727" s="145">
        <v>0.27560000000000001</v>
      </c>
      <c r="R727" s="145">
        <f>Q727*H727</f>
        <v>4.5474000000000006</v>
      </c>
      <c r="S727" s="145">
        <v>0</v>
      </c>
      <c r="T727" s="146">
        <f>S727*H727</f>
        <v>0</v>
      </c>
      <c r="AR727" s="147" t="s">
        <v>184</v>
      </c>
      <c r="AT727" s="147" t="s">
        <v>180</v>
      </c>
      <c r="AU727" s="147" t="s">
        <v>85</v>
      </c>
      <c r="AY727" s="17" t="s">
        <v>178</v>
      </c>
      <c r="BE727" s="148">
        <f>IF(N727="základní",J727,0)</f>
        <v>0</v>
      </c>
      <c r="BF727" s="148">
        <f>IF(N727="snížená",J727,0)</f>
        <v>0</v>
      </c>
      <c r="BG727" s="148">
        <f>IF(N727="zákl. přenesená",J727,0)</f>
        <v>0</v>
      </c>
      <c r="BH727" s="148">
        <f>IF(N727="sníž. přenesená",J727,0)</f>
        <v>0</v>
      </c>
      <c r="BI727" s="148">
        <f>IF(N727="nulová",J727,0)</f>
        <v>0</v>
      </c>
      <c r="BJ727" s="17" t="s">
        <v>83</v>
      </c>
      <c r="BK727" s="148">
        <f>ROUND(I727*H727,2)</f>
        <v>0</v>
      </c>
      <c r="BL727" s="17" t="s">
        <v>184</v>
      </c>
      <c r="BM727" s="147" t="s">
        <v>1895</v>
      </c>
    </row>
    <row r="728" spans="2:65" s="12" customFormat="1" ht="11.25">
      <c r="B728" s="149"/>
      <c r="D728" s="150" t="s">
        <v>186</v>
      </c>
      <c r="E728" s="151" t="s">
        <v>1</v>
      </c>
      <c r="F728" s="152" t="s">
        <v>1896</v>
      </c>
      <c r="H728" s="153">
        <v>16.5</v>
      </c>
      <c r="I728" s="154"/>
      <c r="L728" s="149"/>
      <c r="M728" s="155"/>
      <c r="T728" s="156"/>
      <c r="AT728" s="151" t="s">
        <v>186</v>
      </c>
      <c r="AU728" s="151" t="s">
        <v>85</v>
      </c>
      <c r="AV728" s="12" t="s">
        <v>85</v>
      </c>
      <c r="AW728" s="12" t="s">
        <v>32</v>
      </c>
      <c r="AX728" s="12" t="s">
        <v>83</v>
      </c>
      <c r="AY728" s="151" t="s">
        <v>178</v>
      </c>
    </row>
    <row r="729" spans="2:65" s="1" customFormat="1" ht="24.2" customHeight="1">
      <c r="B729" s="32"/>
      <c r="C729" s="136" t="s">
        <v>790</v>
      </c>
      <c r="D729" s="136" t="s">
        <v>180</v>
      </c>
      <c r="E729" s="137" t="s">
        <v>1897</v>
      </c>
      <c r="F729" s="138" t="s">
        <v>1898</v>
      </c>
      <c r="G729" s="139" t="s">
        <v>291</v>
      </c>
      <c r="H729" s="140">
        <v>33</v>
      </c>
      <c r="I729" s="141"/>
      <c r="J729" s="142">
        <f>ROUND(I729*H729,2)</f>
        <v>0</v>
      </c>
      <c r="K729" s="138" t="s">
        <v>194</v>
      </c>
      <c r="L729" s="32"/>
      <c r="M729" s="143" t="s">
        <v>1</v>
      </c>
      <c r="N729" s="144" t="s">
        <v>41</v>
      </c>
      <c r="P729" s="145">
        <f>O729*H729</f>
        <v>0</v>
      </c>
      <c r="Q729" s="145">
        <v>0.19663</v>
      </c>
      <c r="R729" s="145">
        <f>Q729*H729</f>
        <v>6.4887899999999998</v>
      </c>
      <c r="S729" s="145">
        <v>0</v>
      </c>
      <c r="T729" s="146">
        <f>S729*H729</f>
        <v>0</v>
      </c>
      <c r="AR729" s="147" t="s">
        <v>184</v>
      </c>
      <c r="AT729" s="147" t="s">
        <v>180</v>
      </c>
      <c r="AU729" s="147" t="s">
        <v>85</v>
      </c>
      <c r="AY729" s="17" t="s">
        <v>178</v>
      </c>
      <c r="BE729" s="148">
        <f>IF(N729="základní",J729,0)</f>
        <v>0</v>
      </c>
      <c r="BF729" s="148">
        <f>IF(N729="snížená",J729,0)</f>
        <v>0</v>
      </c>
      <c r="BG729" s="148">
        <f>IF(N729="zákl. přenesená",J729,0)</f>
        <v>0</v>
      </c>
      <c r="BH729" s="148">
        <f>IF(N729="sníž. přenesená",J729,0)</f>
        <v>0</v>
      </c>
      <c r="BI729" s="148">
        <f>IF(N729="nulová",J729,0)</f>
        <v>0</v>
      </c>
      <c r="BJ729" s="17" t="s">
        <v>83</v>
      </c>
      <c r="BK729" s="148">
        <f>ROUND(I729*H729,2)</f>
        <v>0</v>
      </c>
      <c r="BL729" s="17" t="s">
        <v>184</v>
      </c>
      <c r="BM729" s="147" t="s">
        <v>1899</v>
      </c>
    </row>
    <row r="730" spans="2:65" s="12" customFormat="1" ht="11.25">
      <c r="B730" s="149"/>
      <c r="D730" s="150" t="s">
        <v>186</v>
      </c>
      <c r="E730" s="151" t="s">
        <v>1</v>
      </c>
      <c r="F730" s="152" t="s">
        <v>1900</v>
      </c>
      <c r="H730" s="153">
        <v>33</v>
      </c>
      <c r="I730" s="154"/>
      <c r="L730" s="149"/>
      <c r="M730" s="155"/>
      <c r="T730" s="156"/>
      <c r="AT730" s="151" t="s">
        <v>186</v>
      </c>
      <c r="AU730" s="151" t="s">
        <v>85</v>
      </c>
      <c r="AV730" s="12" t="s">
        <v>85</v>
      </c>
      <c r="AW730" s="12" t="s">
        <v>32</v>
      </c>
      <c r="AX730" s="12" t="s">
        <v>83</v>
      </c>
      <c r="AY730" s="151" t="s">
        <v>178</v>
      </c>
    </row>
    <row r="731" spans="2:65" s="1" customFormat="1" ht="33" customHeight="1">
      <c r="B731" s="32"/>
      <c r="C731" s="136" t="s">
        <v>794</v>
      </c>
      <c r="D731" s="136" t="s">
        <v>180</v>
      </c>
      <c r="E731" s="137" t="s">
        <v>1901</v>
      </c>
      <c r="F731" s="138" t="s">
        <v>1902</v>
      </c>
      <c r="G731" s="139" t="s">
        <v>420</v>
      </c>
      <c r="H731" s="140">
        <v>1</v>
      </c>
      <c r="I731" s="141"/>
      <c r="J731" s="142">
        <f>ROUND(I731*H731,2)</f>
        <v>0</v>
      </c>
      <c r="K731" s="138" t="s">
        <v>194</v>
      </c>
      <c r="L731" s="32"/>
      <c r="M731" s="143" t="s">
        <v>1</v>
      </c>
      <c r="N731" s="144" t="s">
        <v>41</v>
      </c>
      <c r="P731" s="145">
        <f>O731*H731</f>
        <v>0</v>
      </c>
      <c r="Q731" s="145">
        <v>5.3620000000000001E-2</v>
      </c>
      <c r="R731" s="145">
        <f>Q731*H731</f>
        <v>5.3620000000000001E-2</v>
      </c>
      <c r="S731" s="145">
        <v>0</v>
      </c>
      <c r="T731" s="146">
        <f>S731*H731</f>
        <v>0</v>
      </c>
      <c r="AR731" s="147" t="s">
        <v>184</v>
      </c>
      <c r="AT731" s="147" t="s">
        <v>180</v>
      </c>
      <c r="AU731" s="147" t="s">
        <v>85</v>
      </c>
      <c r="AY731" s="17" t="s">
        <v>178</v>
      </c>
      <c r="BE731" s="148">
        <f>IF(N731="základní",J731,0)</f>
        <v>0</v>
      </c>
      <c r="BF731" s="148">
        <f>IF(N731="snížená",J731,0)</f>
        <v>0</v>
      </c>
      <c r="BG731" s="148">
        <f>IF(N731="zákl. přenesená",J731,0)</f>
        <v>0</v>
      </c>
      <c r="BH731" s="148">
        <f>IF(N731="sníž. přenesená",J731,0)</f>
        <v>0</v>
      </c>
      <c r="BI731" s="148">
        <f>IF(N731="nulová",J731,0)</f>
        <v>0</v>
      </c>
      <c r="BJ731" s="17" t="s">
        <v>83</v>
      </c>
      <c r="BK731" s="148">
        <f>ROUND(I731*H731,2)</f>
        <v>0</v>
      </c>
      <c r="BL731" s="17" t="s">
        <v>184</v>
      </c>
      <c r="BM731" s="147" t="s">
        <v>1903</v>
      </c>
    </row>
    <row r="732" spans="2:65" s="12" customFormat="1" ht="11.25">
      <c r="B732" s="149"/>
      <c r="D732" s="150" t="s">
        <v>186</v>
      </c>
      <c r="E732" s="151" t="s">
        <v>1</v>
      </c>
      <c r="F732" s="152" t="s">
        <v>1904</v>
      </c>
      <c r="H732" s="153">
        <v>1</v>
      </c>
      <c r="I732" s="154"/>
      <c r="L732" s="149"/>
      <c r="M732" s="155"/>
      <c r="T732" s="156"/>
      <c r="AT732" s="151" t="s">
        <v>186</v>
      </c>
      <c r="AU732" s="151" t="s">
        <v>85</v>
      </c>
      <c r="AV732" s="12" t="s">
        <v>85</v>
      </c>
      <c r="AW732" s="12" t="s">
        <v>32</v>
      </c>
      <c r="AX732" s="12" t="s">
        <v>83</v>
      </c>
      <c r="AY732" s="151" t="s">
        <v>178</v>
      </c>
    </row>
    <row r="733" spans="2:65" s="1" customFormat="1" ht="24.2" customHeight="1">
      <c r="B733" s="32"/>
      <c r="C733" s="177" t="s">
        <v>801</v>
      </c>
      <c r="D733" s="177" t="s">
        <v>232</v>
      </c>
      <c r="E733" s="178" t="s">
        <v>1905</v>
      </c>
      <c r="F733" s="179" t="s">
        <v>1906</v>
      </c>
      <c r="G733" s="180" t="s">
        <v>420</v>
      </c>
      <c r="H733" s="181">
        <v>1</v>
      </c>
      <c r="I733" s="182"/>
      <c r="J733" s="183">
        <f>ROUND(I733*H733,2)</f>
        <v>0</v>
      </c>
      <c r="K733" s="179" t="s">
        <v>194</v>
      </c>
      <c r="L733" s="184"/>
      <c r="M733" s="185" t="s">
        <v>1</v>
      </c>
      <c r="N733" s="186" t="s">
        <v>41</v>
      </c>
      <c r="P733" s="145">
        <f>O733*H733</f>
        <v>0</v>
      </c>
      <c r="Q733" s="145">
        <v>4.2500000000000003E-2</v>
      </c>
      <c r="R733" s="145">
        <f>Q733*H733</f>
        <v>4.2500000000000003E-2</v>
      </c>
      <c r="S733" s="145">
        <v>0</v>
      </c>
      <c r="T733" s="146">
        <f>S733*H733</f>
        <v>0</v>
      </c>
      <c r="AR733" s="147" t="s">
        <v>231</v>
      </c>
      <c r="AT733" s="147" t="s">
        <v>232</v>
      </c>
      <c r="AU733" s="147" t="s">
        <v>85</v>
      </c>
      <c r="AY733" s="17" t="s">
        <v>178</v>
      </c>
      <c r="BE733" s="148">
        <f>IF(N733="základní",J733,0)</f>
        <v>0</v>
      </c>
      <c r="BF733" s="148">
        <f>IF(N733="snížená",J733,0)</f>
        <v>0</v>
      </c>
      <c r="BG733" s="148">
        <f>IF(N733="zákl. přenesená",J733,0)</f>
        <v>0</v>
      </c>
      <c r="BH733" s="148">
        <f>IF(N733="sníž. přenesená",J733,0)</f>
        <v>0</v>
      </c>
      <c r="BI733" s="148">
        <f>IF(N733="nulová",J733,0)</f>
        <v>0</v>
      </c>
      <c r="BJ733" s="17" t="s">
        <v>83</v>
      </c>
      <c r="BK733" s="148">
        <f>ROUND(I733*H733,2)</f>
        <v>0</v>
      </c>
      <c r="BL733" s="17" t="s">
        <v>184</v>
      </c>
      <c r="BM733" s="147" t="s">
        <v>1907</v>
      </c>
    </row>
    <row r="734" spans="2:65" s="11" customFormat="1" ht="22.9" customHeight="1">
      <c r="B734" s="124"/>
      <c r="D734" s="125" t="s">
        <v>75</v>
      </c>
      <c r="E734" s="134" t="s">
        <v>236</v>
      </c>
      <c r="F734" s="134" t="s">
        <v>405</v>
      </c>
      <c r="I734" s="127"/>
      <c r="J734" s="135">
        <f>BK734</f>
        <v>0</v>
      </c>
      <c r="L734" s="124"/>
      <c r="M734" s="129"/>
      <c r="P734" s="130">
        <f>SUM(P735:P1044)</f>
        <v>0</v>
      </c>
      <c r="R734" s="130">
        <f>SUM(R735:R1044)</f>
        <v>26.722439259999998</v>
      </c>
      <c r="T734" s="131">
        <f>SUM(T735:T1044)</f>
        <v>546.21187599999996</v>
      </c>
      <c r="AR734" s="125" t="s">
        <v>83</v>
      </c>
      <c r="AT734" s="132" t="s">
        <v>75</v>
      </c>
      <c r="AU734" s="132" t="s">
        <v>83</v>
      </c>
      <c r="AY734" s="125" t="s">
        <v>178</v>
      </c>
      <c r="BK734" s="133">
        <f>SUM(BK735:BK1044)</f>
        <v>0</v>
      </c>
    </row>
    <row r="735" spans="2:65" s="1" customFormat="1" ht="33" customHeight="1">
      <c r="B735" s="32"/>
      <c r="C735" s="136" t="s">
        <v>809</v>
      </c>
      <c r="D735" s="136" t="s">
        <v>180</v>
      </c>
      <c r="E735" s="137" t="s">
        <v>1908</v>
      </c>
      <c r="F735" s="138" t="s">
        <v>1909</v>
      </c>
      <c r="G735" s="139" t="s">
        <v>291</v>
      </c>
      <c r="H735" s="140">
        <v>39</v>
      </c>
      <c r="I735" s="141"/>
      <c r="J735" s="142">
        <f>ROUND(I735*H735,2)</f>
        <v>0</v>
      </c>
      <c r="K735" s="138" t="s">
        <v>846</v>
      </c>
      <c r="L735" s="32"/>
      <c r="M735" s="143" t="s">
        <v>1</v>
      </c>
      <c r="N735" s="144" t="s">
        <v>41</v>
      </c>
      <c r="P735" s="145">
        <f>O735*H735</f>
        <v>0</v>
      </c>
      <c r="Q735" s="145">
        <v>0.15540000000000001</v>
      </c>
      <c r="R735" s="145">
        <f>Q735*H735</f>
        <v>6.0606</v>
      </c>
      <c r="S735" s="145">
        <v>0</v>
      </c>
      <c r="T735" s="146">
        <f>S735*H735</f>
        <v>0</v>
      </c>
      <c r="AR735" s="147" t="s">
        <v>184</v>
      </c>
      <c r="AT735" s="147" t="s">
        <v>180</v>
      </c>
      <c r="AU735" s="147" t="s">
        <v>85</v>
      </c>
      <c r="AY735" s="17" t="s">
        <v>178</v>
      </c>
      <c r="BE735" s="148">
        <f>IF(N735="základní",J735,0)</f>
        <v>0</v>
      </c>
      <c r="BF735" s="148">
        <f>IF(N735="snížená",J735,0)</f>
        <v>0</v>
      </c>
      <c r="BG735" s="148">
        <f>IF(N735="zákl. přenesená",J735,0)</f>
        <v>0</v>
      </c>
      <c r="BH735" s="148">
        <f>IF(N735="sníž. přenesená",J735,0)</f>
        <v>0</v>
      </c>
      <c r="BI735" s="148">
        <f>IF(N735="nulová",J735,0)</f>
        <v>0</v>
      </c>
      <c r="BJ735" s="17" t="s">
        <v>83</v>
      </c>
      <c r="BK735" s="148">
        <f>ROUND(I735*H735,2)</f>
        <v>0</v>
      </c>
      <c r="BL735" s="17" t="s">
        <v>184</v>
      </c>
      <c r="BM735" s="147" t="s">
        <v>1910</v>
      </c>
    </row>
    <row r="736" spans="2:65" s="12" customFormat="1" ht="11.25">
      <c r="B736" s="149"/>
      <c r="D736" s="150" t="s">
        <v>186</v>
      </c>
      <c r="E736" s="151" t="s">
        <v>1</v>
      </c>
      <c r="F736" s="152" t="s">
        <v>1911</v>
      </c>
      <c r="H736" s="153">
        <v>39</v>
      </c>
      <c r="I736" s="154"/>
      <c r="L736" s="149"/>
      <c r="M736" s="155"/>
      <c r="T736" s="156"/>
      <c r="AT736" s="151" t="s">
        <v>186</v>
      </c>
      <c r="AU736" s="151" t="s">
        <v>85</v>
      </c>
      <c r="AV736" s="12" t="s">
        <v>85</v>
      </c>
      <c r="AW736" s="12" t="s">
        <v>32</v>
      </c>
      <c r="AX736" s="12" t="s">
        <v>83</v>
      </c>
      <c r="AY736" s="151" t="s">
        <v>178</v>
      </c>
    </row>
    <row r="737" spans="2:65" s="1" customFormat="1" ht="16.5" customHeight="1">
      <c r="B737" s="32"/>
      <c r="C737" s="177" t="s">
        <v>814</v>
      </c>
      <c r="D737" s="177" t="s">
        <v>232</v>
      </c>
      <c r="E737" s="178" t="s">
        <v>1912</v>
      </c>
      <c r="F737" s="179" t="s">
        <v>1913</v>
      </c>
      <c r="G737" s="180" t="s">
        <v>291</v>
      </c>
      <c r="H737" s="181">
        <v>40.950000000000003</v>
      </c>
      <c r="I737" s="182"/>
      <c r="J737" s="183">
        <f>ROUND(I737*H737,2)</f>
        <v>0</v>
      </c>
      <c r="K737" s="179" t="s">
        <v>846</v>
      </c>
      <c r="L737" s="184"/>
      <c r="M737" s="185" t="s">
        <v>1</v>
      </c>
      <c r="N737" s="186" t="s">
        <v>41</v>
      </c>
      <c r="P737" s="145">
        <f>O737*H737</f>
        <v>0</v>
      </c>
      <c r="Q737" s="145">
        <v>0.08</v>
      </c>
      <c r="R737" s="145">
        <f>Q737*H737</f>
        <v>3.2760000000000002</v>
      </c>
      <c r="S737" s="145">
        <v>0</v>
      </c>
      <c r="T737" s="146">
        <f>S737*H737</f>
        <v>0</v>
      </c>
      <c r="AR737" s="147" t="s">
        <v>231</v>
      </c>
      <c r="AT737" s="147" t="s">
        <v>232</v>
      </c>
      <c r="AU737" s="147" t="s">
        <v>85</v>
      </c>
      <c r="AY737" s="17" t="s">
        <v>178</v>
      </c>
      <c r="BE737" s="148">
        <f>IF(N737="základní",J737,0)</f>
        <v>0</v>
      </c>
      <c r="BF737" s="148">
        <f>IF(N737="snížená",J737,0)</f>
        <v>0</v>
      </c>
      <c r="BG737" s="148">
        <f>IF(N737="zákl. přenesená",J737,0)</f>
        <v>0</v>
      </c>
      <c r="BH737" s="148">
        <f>IF(N737="sníž. přenesená",J737,0)</f>
        <v>0</v>
      </c>
      <c r="BI737" s="148">
        <f>IF(N737="nulová",J737,0)</f>
        <v>0</v>
      </c>
      <c r="BJ737" s="17" t="s">
        <v>83</v>
      </c>
      <c r="BK737" s="148">
        <f>ROUND(I737*H737,2)</f>
        <v>0</v>
      </c>
      <c r="BL737" s="17" t="s">
        <v>184</v>
      </c>
      <c r="BM737" s="147" t="s">
        <v>1914</v>
      </c>
    </row>
    <row r="738" spans="2:65" s="12" customFormat="1" ht="11.25">
      <c r="B738" s="149"/>
      <c r="D738" s="150" t="s">
        <v>186</v>
      </c>
      <c r="F738" s="152" t="s">
        <v>1915</v>
      </c>
      <c r="H738" s="153">
        <v>40.950000000000003</v>
      </c>
      <c r="I738" s="154"/>
      <c r="L738" s="149"/>
      <c r="M738" s="155"/>
      <c r="T738" s="156"/>
      <c r="AT738" s="151" t="s">
        <v>186</v>
      </c>
      <c r="AU738" s="151" t="s">
        <v>85</v>
      </c>
      <c r="AV738" s="12" t="s">
        <v>85</v>
      </c>
      <c r="AW738" s="12" t="s">
        <v>4</v>
      </c>
      <c r="AX738" s="12" t="s">
        <v>83</v>
      </c>
      <c r="AY738" s="151" t="s">
        <v>178</v>
      </c>
    </row>
    <row r="739" spans="2:65" s="1" customFormat="1" ht="24.2" customHeight="1">
      <c r="B739" s="32"/>
      <c r="C739" s="136" t="s">
        <v>819</v>
      </c>
      <c r="D739" s="136" t="s">
        <v>180</v>
      </c>
      <c r="E739" s="137" t="s">
        <v>1916</v>
      </c>
      <c r="F739" s="138" t="s">
        <v>1917</v>
      </c>
      <c r="G739" s="139" t="s">
        <v>183</v>
      </c>
      <c r="H739" s="140">
        <v>7.0789999999999997</v>
      </c>
      <c r="I739" s="141"/>
      <c r="J739" s="142">
        <f>ROUND(I739*H739,2)</f>
        <v>0</v>
      </c>
      <c r="K739" s="138" t="s">
        <v>1</v>
      </c>
      <c r="L739" s="32"/>
      <c r="M739" s="143" t="s">
        <v>1</v>
      </c>
      <c r="N739" s="144" t="s">
        <v>41</v>
      </c>
      <c r="P739" s="145">
        <f>O739*H739</f>
        <v>0</v>
      </c>
      <c r="Q739" s="145">
        <v>2.2563399999999998</v>
      </c>
      <c r="R739" s="145">
        <f>Q739*H739</f>
        <v>15.972630859999997</v>
      </c>
      <c r="S739" s="145">
        <v>0</v>
      </c>
      <c r="T739" s="146">
        <f>S739*H739</f>
        <v>0</v>
      </c>
      <c r="AR739" s="147" t="s">
        <v>184</v>
      </c>
      <c r="AT739" s="147" t="s">
        <v>180</v>
      </c>
      <c r="AU739" s="147" t="s">
        <v>85</v>
      </c>
      <c r="AY739" s="17" t="s">
        <v>178</v>
      </c>
      <c r="BE739" s="148">
        <f>IF(N739="základní",J739,0)</f>
        <v>0</v>
      </c>
      <c r="BF739" s="148">
        <f>IF(N739="snížená",J739,0)</f>
        <v>0</v>
      </c>
      <c r="BG739" s="148">
        <f>IF(N739="zákl. přenesená",J739,0)</f>
        <v>0</v>
      </c>
      <c r="BH739" s="148">
        <f>IF(N739="sníž. přenesená",J739,0)</f>
        <v>0</v>
      </c>
      <c r="BI739" s="148">
        <f>IF(N739="nulová",J739,0)</f>
        <v>0</v>
      </c>
      <c r="BJ739" s="17" t="s">
        <v>83</v>
      </c>
      <c r="BK739" s="148">
        <f>ROUND(I739*H739,2)</f>
        <v>0</v>
      </c>
      <c r="BL739" s="17" t="s">
        <v>184</v>
      </c>
      <c r="BM739" s="147" t="s">
        <v>1918</v>
      </c>
    </row>
    <row r="740" spans="2:65" s="15" customFormat="1" ht="11.25">
      <c r="B740" s="171"/>
      <c r="D740" s="150" t="s">
        <v>186</v>
      </c>
      <c r="E740" s="172" t="s">
        <v>1</v>
      </c>
      <c r="F740" s="173" t="s">
        <v>1919</v>
      </c>
      <c r="H740" s="172" t="s">
        <v>1</v>
      </c>
      <c r="I740" s="174"/>
      <c r="L740" s="171"/>
      <c r="M740" s="175"/>
      <c r="T740" s="176"/>
      <c r="AT740" s="172" t="s">
        <v>186</v>
      </c>
      <c r="AU740" s="172" t="s">
        <v>85</v>
      </c>
      <c r="AV740" s="15" t="s">
        <v>83</v>
      </c>
      <c r="AW740" s="15" t="s">
        <v>32</v>
      </c>
      <c r="AX740" s="15" t="s">
        <v>76</v>
      </c>
      <c r="AY740" s="172" t="s">
        <v>178</v>
      </c>
    </row>
    <row r="741" spans="2:65" s="12" customFormat="1" ht="11.25">
      <c r="B741" s="149"/>
      <c r="D741" s="150" t="s">
        <v>186</v>
      </c>
      <c r="E741" s="151" t="s">
        <v>1</v>
      </c>
      <c r="F741" s="152" t="s">
        <v>1920</v>
      </c>
      <c r="H741" s="153">
        <v>0.82399999999999995</v>
      </c>
      <c r="I741" s="154"/>
      <c r="L741" s="149"/>
      <c r="M741" s="155"/>
      <c r="T741" s="156"/>
      <c r="AT741" s="151" t="s">
        <v>186</v>
      </c>
      <c r="AU741" s="151" t="s">
        <v>85</v>
      </c>
      <c r="AV741" s="12" t="s">
        <v>85</v>
      </c>
      <c r="AW741" s="12" t="s">
        <v>32</v>
      </c>
      <c r="AX741" s="12" t="s">
        <v>76</v>
      </c>
      <c r="AY741" s="151" t="s">
        <v>178</v>
      </c>
    </row>
    <row r="742" spans="2:65" s="12" customFormat="1" ht="11.25">
      <c r="B742" s="149"/>
      <c r="D742" s="150" t="s">
        <v>186</v>
      </c>
      <c r="E742" s="151" t="s">
        <v>1</v>
      </c>
      <c r="F742" s="152" t="s">
        <v>1921</v>
      </c>
      <c r="H742" s="153">
        <v>0.27500000000000002</v>
      </c>
      <c r="I742" s="154"/>
      <c r="L742" s="149"/>
      <c r="M742" s="155"/>
      <c r="T742" s="156"/>
      <c r="AT742" s="151" t="s">
        <v>186</v>
      </c>
      <c r="AU742" s="151" t="s">
        <v>85</v>
      </c>
      <c r="AV742" s="12" t="s">
        <v>85</v>
      </c>
      <c r="AW742" s="12" t="s">
        <v>32</v>
      </c>
      <c r="AX742" s="12" t="s">
        <v>76</v>
      </c>
      <c r="AY742" s="151" t="s">
        <v>178</v>
      </c>
    </row>
    <row r="743" spans="2:65" s="12" customFormat="1" ht="11.25">
      <c r="B743" s="149"/>
      <c r="D743" s="150" t="s">
        <v>186</v>
      </c>
      <c r="E743" s="151" t="s">
        <v>1</v>
      </c>
      <c r="F743" s="152" t="s">
        <v>1922</v>
      </c>
      <c r="H743" s="153">
        <v>0.13</v>
      </c>
      <c r="I743" s="154"/>
      <c r="L743" s="149"/>
      <c r="M743" s="155"/>
      <c r="T743" s="156"/>
      <c r="AT743" s="151" t="s">
        <v>186</v>
      </c>
      <c r="AU743" s="151" t="s">
        <v>85</v>
      </c>
      <c r="AV743" s="12" t="s">
        <v>85</v>
      </c>
      <c r="AW743" s="12" t="s">
        <v>32</v>
      </c>
      <c r="AX743" s="12" t="s">
        <v>76</v>
      </c>
      <c r="AY743" s="151" t="s">
        <v>178</v>
      </c>
    </row>
    <row r="744" spans="2:65" s="15" customFormat="1" ht="11.25">
      <c r="B744" s="171"/>
      <c r="D744" s="150" t="s">
        <v>186</v>
      </c>
      <c r="E744" s="172" t="s">
        <v>1</v>
      </c>
      <c r="F744" s="173" t="s">
        <v>1923</v>
      </c>
      <c r="H744" s="172" t="s">
        <v>1</v>
      </c>
      <c r="I744" s="174"/>
      <c r="L744" s="171"/>
      <c r="M744" s="175"/>
      <c r="T744" s="176"/>
      <c r="AT744" s="172" t="s">
        <v>186</v>
      </c>
      <c r="AU744" s="172" t="s">
        <v>85</v>
      </c>
      <c r="AV744" s="15" t="s">
        <v>83</v>
      </c>
      <c r="AW744" s="15" t="s">
        <v>32</v>
      </c>
      <c r="AX744" s="15" t="s">
        <v>76</v>
      </c>
      <c r="AY744" s="172" t="s">
        <v>178</v>
      </c>
    </row>
    <row r="745" spans="2:65" s="12" customFormat="1" ht="11.25">
      <c r="B745" s="149"/>
      <c r="D745" s="150" t="s">
        <v>186</v>
      </c>
      <c r="E745" s="151" t="s">
        <v>1</v>
      </c>
      <c r="F745" s="152" t="s">
        <v>1924</v>
      </c>
      <c r="H745" s="153">
        <v>5.85</v>
      </c>
      <c r="I745" s="154"/>
      <c r="L745" s="149"/>
      <c r="M745" s="155"/>
      <c r="T745" s="156"/>
      <c r="AT745" s="151" t="s">
        <v>186</v>
      </c>
      <c r="AU745" s="151" t="s">
        <v>85</v>
      </c>
      <c r="AV745" s="12" t="s">
        <v>85</v>
      </c>
      <c r="AW745" s="12" t="s">
        <v>32</v>
      </c>
      <c r="AX745" s="12" t="s">
        <v>76</v>
      </c>
      <c r="AY745" s="151" t="s">
        <v>178</v>
      </c>
    </row>
    <row r="746" spans="2:65" s="14" customFormat="1" ht="11.25">
      <c r="B746" s="164"/>
      <c r="D746" s="150" t="s">
        <v>186</v>
      </c>
      <c r="E746" s="165" t="s">
        <v>1</v>
      </c>
      <c r="F746" s="166" t="s">
        <v>217</v>
      </c>
      <c r="H746" s="167">
        <v>7.0789999999999997</v>
      </c>
      <c r="I746" s="168"/>
      <c r="L746" s="164"/>
      <c r="M746" s="169"/>
      <c r="T746" s="170"/>
      <c r="AT746" s="165" t="s">
        <v>186</v>
      </c>
      <c r="AU746" s="165" t="s">
        <v>85</v>
      </c>
      <c r="AV746" s="14" t="s">
        <v>184</v>
      </c>
      <c r="AW746" s="14" t="s">
        <v>32</v>
      </c>
      <c r="AX746" s="14" t="s">
        <v>83</v>
      </c>
      <c r="AY746" s="165" t="s">
        <v>178</v>
      </c>
    </row>
    <row r="747" spans="2:65" s="1" customFormat="1" ht="33" customHeight="1">
      <c r="B747" s="32"/>
      <c r="C747" s="136" t="s">
        <v>828</v>
      </c>
      <c r="D747" s="136" t="s">
        <v>180</v>
      </c>
      <c r="E747" s="137" t="s">
        <v>407</v>
      </c>
      <c r="F747" s="138" t="s">
        <v>408</v>
      </c>
      <c r="G747" s="139" t="s">
        <v>204</v>
      </c>
      <c r="H747" s="140">
        <v>769.40499999999997</v>
      </c>
      <c r="I747" s="141"/>
      <c r="J747" s="142">
        <f>ROUND(I747*H747,2)</f>
        <v>0</v>
      </c>
      <c r="K747" s="138" t="s">
        <v>846</v>
      </c>
      <c r="L747" s="32"/>
      <c r="M747" s="143" t="s">
        <v>1</v>
      </c>
      <c r="N747" s="144" t="s">
        <v>41</v>
      </c>
      <c r="P747" s="145">
        <f>O747*H747</f>
        <v>0</v>
      </c>
      <c r="Q747" s="145">
        <v>0</v>
      </c>
      <c r="R747" s="145">
        <f>Q747*H747</f>
        <v>0</v>
      </c>
      <c r="S747" s="145">
        <v>0</v>
      </c>
      <c r="T747" s="146">
        <f>S747*H747</f>
        <v>0</v>
      </c>
      <c r="AR747" s="147" t="s">
        <v>184</v>
      </c>
      <c r="AT747" s="147" t="s">
        <v>180</v>
      </c>
      <c r="AU747" s="147" t="s">
        <v>85</v>
      </c>
      <c r="AY747" s="17" t="s">
        <v>178</v>
      </c>
      <c r="BE747" s="148">
        <f>IF(N747="základní",J747,0)</f>
        <v>0</v>
      </c>
      <c r="BF747" s="148">
        <f>IF(N747="snížená",J747,0)</f>
        <v>0</v>
      </c>
      <c r="BG747" s="148">
        <f>IF(N747="zákl. přenesená",J747,0)</f>
        <v>0</v>
      </c>
      <c r="BH747" s="148">
        <f>IF(N747="sníž. přenesená",J747,0)</f>
        <v>0</v>
      </c>
      <c r="BI747" s="148">
        <f>IF(N747="nulová",J747,0)</f>
        <v>0</v>
      </c>
      <c r="BJ747" s="17" t="s">
        <v>83</v>
      </c>
      <c r="BK747" s="148">
        <f>ROUND(I747*H747,2)</f>
        <v>0</v>
      </c>
      <c r="BL747" s="17" t="s">
        <v>184</v>
      </c>
      <c r="BM747" s="147" t="s">
        <v>1925</v>
      </c>
    </row>
    <row r="748" spans="2:65" s="12" customFormat="1" ht="11.25">
      <c r="B748" s="149"/>
      <c r="D748" s="150" t="s">
        <v>186</v>
      </c>
      <c r="E748" s="151" t="s">
        <v>1</v>
      </c>
      <c r="F748" s="152" t="s">
        <v>410</v>
      </c>
      <c r="H748" s="153">
        <v>323.95999999999998</v>
      </c>
      <c r="I748" s="154"/>
      <c r="L748" s="149"/>
      <c r="M748" s="155"/>
      <c r="T748" s="156"/>
      <c r="AT748" s="151" t="s">
        <v>186</v>
      </c>
      <c r="AU748" s="151" t="s">
        <v>85</v>
      </c>
      <c r="AV748" s="12" t="s">
        <v>85</v>
      </c>
      <c r="AW748" s="12" t="s">
        <v>32</v>
      </c>
      <c r="AX748" s="12" t="s">
        <v>76</v>
      </c>
      <c r="AY748" s="151" t="s">
        <v>178</v>
      </c>
    </row>
    <row r="749" spans="2:65" s="12" customFormat="1" ht="11.25">
      <c r="B749" s="149"/>
      <c r="D749" s="150" t="s">
        <v>186</v>
      </c>
      <c r="E749" s="151" t="s">
        <v>1</v>
      </c>
      <c r="F749" s="152" t="s">
        <v>411</v>
      </c>
      <c r="H749" s="153">
        <v>445.44499999999999</v>
      </c>
      <c r="I749" s="154"/>
      <c r="L749" s="149"/>
      <c r="M749" s="155"/>
      <c r="T749" s="156"/>
      <c r="AT749" s="151" t="s">
        <v>186</v>
      </c>
      <c r="AU749" s="151" t="s">
        <v>85</v>
      </c>
      <c r="AV749" s="12" t="s">
        <v>85</v>
      </c>
      <c r="AW749" s="12" t="s">
        <v>32</v>
      </c>
      <c r="AX749" s="12" t="s">
        <v>76</v>
      </c>
      <c r="AY749" s="151" t="s">
        <v>178</v>
      </c>
    </row>
    <row r="750" spans="2:65" s="14" customFormat="1" ht="11.25">
      <c r="B750" s="164"/>
      <c r="D750" s="150" t="s">
        <v>186</v>
      </c>
      <c r="E750" s="165" t="s">
        <v>1</v>
      </c>
      <c r="F750" s="166" t="s">
        <v>217</v>
      </c>
      <c r="H750" s="167">
        <v>769.40499999999997</v>
      </c>
      <c r="I750" s="168"/>
      <c r="L750" s="164"/>
      <c r="M750" s="169"/>
      <c r="T750" s="170"/>
      <c r="AT750" s="165" t="s">
        <v>186</v>
      </c>
      <c r="AU750" s="165" t="s">
        <v>85</v>
      </c>
      <c r="AV750" s="14" t="s">
        <v>184</v>
      </c>
      <c r="AW750" s="14" t="s">
        <v>32</v>
      </c>
      <c r="AX750" s="14" t="s">
        <v>83</v>
      </c>
      <c r="AY750" s="165" t="s">
        <v>178</v>
      </c>
    </row>
    <row r="751" spans="2:65" s="1" customFormat="1" ht="33" customHeight="1">
      <c r="B751" s="32"/>
      <c r="C751" s="136" t="s">
        <v>833</v>
      </c>
      <c r="D751" s="136" t="s">
        <v>180</v>
      </c>
      <c r="E751" s="137" t="s">
        <v>413</v>
      </c>
      <c r="F751" s="138" t="s">
        <v>414</v>
      </c>
      <c r="G751" s="139" t="s">
        <v>204</v>
      </c>
      <c r="H751" s="140">
        <v>46164.3</v>
      </c>
      <c r="I751" s="141"/>
      <c r="J751" s="142">
        <f>ROUND(I751*H751,2)</f>
        <v>0</v>
      </c>
      <c r="K751" s="138" t="s">
        <v>846</v>
      </c>
      <c r="L751" s="32"/>
      <c r="M751" s="143" t="s">
        <v>1</v>
      </c>
      <c r="N751" s="144" t="s">
        <v>41</v>
      </c>
      <c r="P751" s="145">
        <f>O751*H751</f>
        <v>0</v>
      </c>
      <c r="Q751" s="145">
        <v>0</v>
      </c>
      <c r="R751" s="145">
        <f>Q751*H751</f>
        <v>0</v>
      </c>
      <c r="S751" s="145">
        <v>0</v>
      </c>
      <c r="T751" s="146">
        <f>S751*H751</f>
        <v>0</v>
      </c>
      <c r="AR751" s="147" t="s">
        <v>184</v>
      </c>
      <c r="AT751" s="147" t="s">
        <v>180</v>
      </c>
      <c r="AU751" s="147" t="s">
        <v>85</v>
      </c>
      <c r="AY751" s="17" t="s">
        <v>178</v>
      </c>
      <c r="BE751" s="148">
        <f>IF(N751="základní",J751,0)</f>
        <v>0</v>
      </c>
      <c r="BF751" s="148">
        <f>IF(N751="snížená",J751,0)</f>
        <v>0</v>
      </c>
      <c r="BG751" s="148">
        <f>IF(N751="zákl. přenesená",J751,0)</f>
        <v>0</v>
      </c>
      <c r="BH751" s="148">
        <f>IF(N751="sníž. přenesená",J751,0)</f>
        <v>0</v>
      </c>
      <c r="BI751" s="148">
        <f>IF(N751="nulová",J751,0)</f>
        <v>0</v>
      </c>
      <c r="BJ751" s="17" t="s">
        <v>83</v>
      </c>
      <c r="BK751" s="148">
        <f>ROUND(I751*H751,2)</f>
        <v>0</v>
      </c>
      <c r="BL751" s="17" t="s">
        <v>184</v>
      </c>
      <c r="BM751" s="147" t="s">
        <v>1926</v>
      </c>
    </row>
    <row r="752" spans="2:65" s="12" customFormat="1" ht="11.25">
      <c r="B752" s="149"/>
      <c r="D752" s="150" t="s">
        <v>186</v>
      </c>
      <c r="E752" s="151" t="s">
        <v>1</v>
      </c>
      <c r="F752" s="152" t="s">
        <v>416</v>
      </c>
      <c r="H752" s="153">
        <v>46164.3</v>
      </c>
      <c r="I752" s="154"/>
      <c r="L752" s="149"/>
      <c r="M752" s="155"/>
      <c r="T752" s="156"/>
      <c r="AT752" s="151" t="s">
        <v>186</v>
      </c>
      <c r="AU752" s="151" t="s">
        <v>85</v>
      </c>
      <c r="AV752" s="12" t="s">
        <v>85</v>
      </c>
      <c r="AW752" s="12" t="s">
        <v>32</v>
      </c>
      <c r="AX752" s="12" t="s">
        <v>83</v>
      </c>
      <c r="AY752" s="151" t="s">
        <v>178</v>
      </c>
    </row>
    <row r="753" spans="2:65" s="1" customFormat="1" ht="44.25" customHeight="1">
      <c r="B753" s="32"/>
      <c r="C753" s="136" t="s">
        <v>837</v>
      </c>
      <c r="D753" s="136" t="s">
        <v>180</v>
      </c>
      <c r="E753" s="137" t="s">
        <v>418</v>
      </c>
      <c r="F753" s="138" t="s">
        <v>419</v>
      </c>
      <c r="G753" s="139" t="s">
        <v>420</v>
      </c>
      <c r="H753" s="140">
        <v>2</v>
      </c>
      <c r="I753" s="141"/>
      <c r="J753" s="142">
        <f>ROUND(I753*H753,2)</f>
        <v>0</v>
      </c>
      <c r="K753" s="138" t="s">
        <v>194</v>
      </c>
      <c r="L753" s="32"/>
      <c r="M753" s="143" t="s">
        <v>1</v>
      </c>
      <c r="N753" s="144" t="s">
        <v>41</v>
      </c>
      <c r="P753" s="145">
        <f>O753*H753</f>
        <v>0</v>
      </c>
      <c r="Q753" s="145">
        <v>0</v>
      </c>
      <c r="R753" s="145">
        <f>Q753*H753</f>
        <v>0</v>
      </c>
      <c r="S753" s="145">
        <v>0</v>
      </c>
      <c r="T753" s="146">
        <f>S753*H753</f>
        <v>0</v>
      </c>
      <c r="AR753" s="147" t="s">
        <v>184</v>
      </c>
      <c r="AT753" s="147" t="s">
        <v>180</v>
      </c>
      <c r="AU753" s="147" t="s">
        <v>85</v>
      </c>
      <c r="AY753" s="17" t="s">
        <v>178</v>
      </c>
      <c r="BE753" s="148">
        <f>IF(N753="základní",J753,0)</f>
        <v>0</v>
      </c>
      <c r="BF753" s="148">
        <f>IF(N753="snížená",J753,0)</f>
        <v>0</v>
      </c>
      <c r="BG753" s="148">
        <f>IF(N753="zákl. přenesená",J753,0)</f>
        <v>0</v>
      </c>
      <c r="BH753" s="148">
        <f>IF(N753="sníž. přenesená",J753,0)</f>
        <v>0</v>
      </c>
      <c r="BI753" s="148">
        <f>IF(N753="nulová",J753,0)</f>
        <v>0</v>
      </c>
      <c r="BJ753" s="17" t="s">
        <v>83</v>
      </c>
      <c r="BK753" s="148">
        <f>ROUND(I753*H753,2)</f>
        <v>0</v>
      </c>
      <c r="BL753" s="17" t="s">
        <v>184</v>
      </c>
      <c r="BM753" s="147" t="s">
        <v>1927</v>
      </c>
    </row>
    <row r="754" spans="2:65" s="12" customFormat="1" ht="11.25">
      <c r="B754" s="149"/>
      <c r="D754" s="150" t="s">
        <v>186</v>
      </c>
      <c r="E754" s="151" t="s">
        <v>1</v>
      </c>
      <c r="F754" s="152" t="s">
        <v>422</v>
      </c>
      <c r="H754" s="153">
        <v>2</v>
      </c>
      <c r="I754" s="154"/>
      <c r="L754" s="149"/>
      <c r="M754" s="155"/>
      <c r="T754" s="156"/>
      <c r="AT754" s="151" t="s">
        <v>186</v>
      </c>
      <c r="AU754" s="151" t="s">
        <v>85</v>
      </c>
      <c r="AV754" s="12" t="s">
        <v>85</v>
      </c>
      <c r="AW754" s="12" t="s">
        <v>32</v>
      </c>
      <c r="AX754" s="12" t="s">
        <v>83</v>
      </c>
      <c r="AY754" s="151" t="s">
        <v>178</v>
      </c>
    </row>
    <row r="755" spans="2:65" s="1" customFormat="1" ht="33" customHeight="1">
      <c r="B755" s="32"/>
      <c r="C755" s="136" t="s">
        <v>843</v>
      </c>
      <c r="D755" s="136" t="s">
        <v>180</v>
      </c>
      <c r="E755" s="137" t="s">
        <v>424</v>
      </c>
      <c r="F755" s="138" t="s">
        <v>425</v>
      </c>
      <c r="G755" s="139" t="s">
        <v>204</v>
      </c>
      <c r="H755" s="140">
        <v>769.40499999999997</v>
      </c>
      <c r="I755" s="141"/>
      <c r="J755" s="142">
        <f t="shared" ref="J755:J760" si="0">ROUND(I755*H755,2)</f>
        <v>0</v>
      </c>
      <c r="K755" s="138" t="s">
        <v>846</v>
      </c>
      <c r="L755" s="32"/>
      <c r="M755" s="143" t="s">
        <v>1</v>
      </c>
      <c r="N755" s="144" t="s">
        <v>41</v>
      </c>
      <c r="P755" s="145">
        <f t="shared" ref="P755:P760" si="1">O755*H755</f>
        <v>0</v>
      </c>
      <c r="Q755" s="145">
        <v>0</v>
      </c>
      <c r="R755" s="145">
        <f t="shared" ref="R755:R760" si="2">Q755*H755</f>
        <v>0</v>
      </c>
      <c r="S755" s="145">
        <v>0</v>
      </c>
      <c r="T755" s="146">
        <f t="shared" ref="T755:T760" si="3">S755*H755</f>
        <v>0</v>
      </c>
      <c r="AR755" s="147" t="s">
        <v>184</v>
      </c>
      <c r="AT755" s="147" t="s">
        <v>180</v>
      </c>
      <c r="AU755" s="147" t="s">
        <v>85</v>
      </c>
      <c r="AY755" s="17" t="s">
        <v>178</v>
      </c>
      <c r="BE755" s="148">
        <f t="shared" ref="BE755:BE760" si="4">IF(N755="základní",J755,0)</f>
        <v>0</v>
      </c>
      <c r="BF755" s="148">
        <f t="shared" ref="BF755:BF760" si="5">IF(N755="snížená",J755,0)</f>
        <v>0</v>
      </c>
      <c r="BG755" s="148">
        <f t="shared" ref="BG755:BG760" si="6">IF(N755="zákl. přenesená",J755,0)</f>
        <v>0</v>
      </c>
      <c r="BH755" s="148">
        <f t="shared" ref="BH755:BH760" si="7">IF(N755="sníž. přenesená",J755,0)</f>
        <v>0</v>
      </c>
      <c r="BI755" s="148">
        <f t="shared" ref="BI755:BI760" si="8">IF(N755="nulová",J755,0)</f>
        <v>0</v>
      </c>
      <c r="BJ755" s="17" t="s">
        <v>83</v>
      </c>
      <c r="BK755" s="148">
        <f t="shared" ref="BK755:BK760" si="9">ROUND(I755*H755,2)</f>
        <v>0</v>
      </c>
      <c r="BL755" s="17" t="s">
        <v>184</v>
      </c>
      <c r="BM755" s="147" t="s">
        <v>1928</v>
      </c>
    </row>
    <row r="756" spans="2:65" s="1" customFormat="1" ht="16.5" customHeight="1">
      <c r="B756" s="32"/>
      <c r="C756" s="136" t="s">
        <v>851</v>
      </c>
      <c r="D756" s="136" t="s">
        <v>180</v>
      </c>
      <c r="E756" s="137" t="s">
        <v>428</v>
      </c>
      <c r="F756" s="138" t="s">
        <v>429</v>
      </c>
      <c r="G756" s="139" t="s">
        <v>204</v>
      </c>
      <c r="H756" s="140">
        <v>769.40499999999997</v>
      </c>
      <c r="I756" s="141"/>
      <c r="J756" s="142">
        <f t="shared" si="0"/>
        <v>0</v>
      </c>
      <c r="K756" s="138" t="s">
        <v>846</v>
      </c>
      <c r="L756" s="32"/>
      <c r="M756" s="143" t="s">
        <v>1</v>
      </c>
      <c r="N756" s="144" t="s">
        <v>41</v>
      </c>
      <c r="P756" s="145">
        <f t="shared" si="1"/>
        <v>0</v>
      </c>
      <c r="Q756" s="145">
        <v>0</v>
      </c>
      <c r="R756" s="145">
        <f t="shared" si="2"/>
        <v>0</v>
      </c>
      <c r="S756" s="145">
        <v>0</v>
      </c>
      <c r="T756" s="146">
        <f t="shared" si="3"/>
        <v>0</v>
      </c>
      <c r="AR756" s="147" t="s">
        <v>184</v>
      </c>
      <c r="AT756" s="147" t="s">
        <v>180</v>
      </c>
      <c r="AU756" s="147" t="s">
        <v>85</v>
      </c>
      <c r="AY756" s="17" t="s">
        <v>178</v>
      </c>
      <c r="BE756" s="148">
        <f t="shared" si="4"/>
        <v>0</v>
      </c>
      <c r="BF756" s="148">
        <f t="shared" si="5"/>
        <v>0</v>
      </c>
      <c r="BG756" s="148">
        <f t="shared" si="6"/>
        <v>0</v>
      </c>
      <c r="BH756" s="148">
        <f t="shared" si="7"/>
        <v>0</v>
      </c>
      <c r="BI756" s="148">
        <f t="shared" si="8"/>
        <v>0</v>
      </c>
      <c r="BJ756" s="17" t="s">
        <v>83</v>
      </c>
      <c r="BK756" s="148">
        <f t="shared" si="9"/>
        <v>0</v>
      </c>
      <c r="BL756" s="17" t="s">
        <v>184</v>
      </c>
      <c r="BM756" s="147" t="s">
        <v>1929</v>
      </c>
    </row>
    <row r="757" spans="2:65" s="1" customFormat="1" ht="21.75" customHeight="1">
      <c r="B757" s="32"/>
      <c r="C757" s="136" t="s">
        <v>856</v>
      </c>
      <c r="D757" s="136" t="s">
        <v>180</v>
      </c>
      <c r="E757" s="137" t="s">
        <v>432</v>
      </c>
      <c r="F757" s="138" t="s">
        <v>433</v>
      </c>
      <c r="G757" s="139" t="s">
        <v>204</v>
      </c>
      <c r="H757" s="140">
        <v>46164.3</v>
      </c>
      <c r="I757" s="141"/>
      <c r="J757" s="142">
        <f t="shared" si="0"/>
        <v>0</v>
      </c>
      <c r="K757" s="138" t="s">
        <v>846</v>
      </c>
      <c r="L757" s="32"/>
      <c r="M757" s="143" t="s">
        <v>1</v>
      </c>
      <c r="N757" s="144" t="s">
        <v>41</v>
      </c>
      <c r="P757" s="145">
        <f t="shared" si="1"/>
        <v>0</v>
      </c>
      <c r="Q757" s="145">
        <v>0</v>
      </c>
      <c r="R757" s="145">
        <f t="shared" si="2"/>
        <v>0</v>
      </c>
      <c r="S757" s="145">
        <v>0</v>
      </c>
      <c r="T757" s="146">
        <f t="shared" si="3"/>
        <v>0</v>
      </c>
      <c r="AR757" s="147" t="s">
        <v>184</v>
      </c>
      <c r="AT757" s="147" t="s">
        <v>180</v>
      </c>
      <c r="AU757" s="147" t="s">
        <v>85</v>
      </c>
      <c r="AY757" s="17" t="s">
        <v>178</v>
      </c>
      <c r="BE757" s="148">
        <f t="shared" si="4"/>
        <v>0</v>
      </c>
      <c r="BF757" s="148">
        <f t="shared" si="5"/>
        <v>0</v>
      </c>
      <c r="BG757" s="148">
        <f t="shared" si="6"/>
        <v>0</v>
      </c>
      <c r="BH757" s="148">
        <f t="shared" si="7"/>
        <v>0</v>
      </c>
      <c r="BI757" s="148">
        <f t="shared" si="8"/>
        <v>0</v>
      </c>
      <c r="BJ757" s="17" t="s">
        <v>83</v>
      </c>
      <c r="BK757" s="148">
        <f t="shared" si="9"/>
        <v>0</v>
      </c>
      <c r="BL757" s="17" t="s">
        <v>184</v>
      </c>
      <c r="BM757" s="147" t="s">
        <v>1930</v>
      </c>
    </row>
    <row r="758" spans="2:65" s="1" customFormat="1" ht="21.75" customHeight="1">
      <c r="B758" s="32"/>
      <c r="C758" s="136" t="s">
        <v>861</v>
      </c>
      <c r="D758" s="136" t="s">
        <v>180</v>
      </c>
      <c r="E758" s="137" t="s">
        <v>436</v>
      </c>
      <c r="F758" s="138" t="s">
        <v>437</v>
      </c>
      <c r="G758" s="139" t="s">
        <v>204</v>
      </c>
      <c r="H758" s="140">
        <v>769.40499999999997</v>
      </c>
      <c r="I758" s="141"/>
      <c r="J758" s="142">
        <f t="shared" si="0"/>
        <v>0</v>
      </c>
      <c r="K758" s="138" t="s">
        <v>846</v>
      </c>
      <c r="L758" s="32"/>
      <c r="M758" s="143" t="s">
        <v>1</v>
      </c>
      <c r="N758" s="144" t="s">
        <v>41</v>
      </c>
      <c r="P758" s="145">
        <f t="shared" si="1"/>
        <v>0</v>
      </c>
      <c r="Q758" s="145">
        <v>0</v>
      </c>
      <c r="R758" s="145">
        <f t="shared" si="2"/>
        <v>0</v>
      </c>
      <c r="S758" s="145">
        <v>0</v>
      </c>
      <c r="T758" s="146">
        <f t="shared" si="3"/>
        <v>0</v>
      </c>
      <c r="AR758" s="147" t="s">
        <v>184</v>
      </c>
      <c r="AT758" s="147" t="s">
        <v>180</v>
      </c>
      <c r="AU758" s="147" t="s">
        <v>85</v>
      </c>
      <c r="AY758" s="17" t="s">
        <v>178</v>
      </c>
      <c r="BE758" s="148">
        <f t="shared" si="4"/>
        <v>0</v>
      </c>
      <c r="BF758" s="148">
        <f t="shared" si="5"/>
        <v>0</v>
      </c>
      <c r="BG758" s="148">
        <f t="shared" si="6"/>
        <v>0</v>
      </c>
      <c r="BH758" s="148">
        <f t="shared" si="7"/>
        <v>0</v>
      </c>
      <c r="BI758" s="148">
        <f t="shared" si="8"/>
        <v>0</v>
      </c>
      <c r="BJ758" s="17" t="s">
        <v>83</v>
      </c>
      <c r="BK758" s="148">
        <f t="shared" si="9"/>
        <v>0</v>
      </c>
      <c r="BL758" s="17" t="s">
        <v>184</v>
      </c>
      <c r="BM758" s="147" t="s">
        <v>1931</v>
      </c>
    </row>
    <row r="759" spans="2:65" s="1" customFormat="1" ht="33" customHeight="1">
      <c r="B759" s="32"/>
      <c r="C759" s="136" t="s">
        <v>866</v>
      </c>
      <c r="D759" s="136" t="s">
        <v>180</v>
      </c>
      <c r="E759" s="137" t="s">
        <v>1932</v>
      </c>
      <c r="F759" s="138" t="s">
        <v>1933</v>
      </c>
      <c r="G759" s="139" t="s">
        <v>204</v>
      </c>
      <c r="H759" s="140">
        <v>605.41999999999996</v>
      </c>
      <c r="I759" s="141"/>
      <c r="J759" s="142">
        <f t="shared" si="0"/>
        <v>0</v>
      </c>
      <c r="K759" s="138" t="s">
        <v>194</v>
      </c>
      <c r="L759" s="32"/>
      <c r="M759" s="143" t="s">
        <v>1</v>
      </c>
      <c r="N759" s="144" t="s">
        <v>41</v>
      </c>
      <c r="P759" s="145">
        <f t="shared" si="1"/>
        <v>0</v>
      </c>
      <c r="Q759" s="145">
        <v>1.2999999999999999E-4</v>
      </c>
      <c r="R759" s="145">
        <f t="shared" si="2"/>
        <v>7.8704599999999986E-2</v>
      </c>
      <c r="S759" s="145">
        <v>0</v>
      </c>
      <c r="T759" s="146">
        <f t="shared" si="3"/>
        <v>0</v>
      </c>
      <c r="AR759" s="147" t="s">
        <v>184</v>
      </c>
      <c r="AT759" s="147" t="s">
        <v>180</v>
      </c>
      <c r="AU759" s="147" t="s">
        <v>85</v>
      </c>
      <c r="AY759" s="17" t="s">
        <v>178</v>
      </c>
      <c r="BE759" s="148">
        <f t="shared" si="4"/>
        <v>0</v>
      </c>
      <c r="BF759" s="148">
        <f t="shared" si="5"/>
        <v>0</v>
      </c>
      <c r="BG759" s="148">
        <f t="shared" si="6"/>
        <v>0</v>
      </c>
      <c r="BH759" s="148">
        <f t="shared" si="7"/>
        <v>0</v>
      </c>
      <c r="BI759" s="148">
        <f t="shared" si="8"/>
        <v>0</v>
      </c>
      <c r="BJ759" s="17" t="s">
        <v>83</v>
      </c>
      <c r="BK759" s="148">
        <f t="shared" si="9"/>
        <v>0</v>
      </c>
      <c r="BL759" s="17" t="s">
        <v>184</v>
      </c>
      <c r="BM759" s="147" t="s">
        <v>1934</v>
      </c>
    </row>
    <row r="760" spans="2:65" s="1" customFormat="1" ht="24.2" customHeight="1">
      <c r="B760" s="32"/>
      <c r="C760" s="136" t="s">
        <v>871</v>
      </c>
      <c r="D760" s="136" t="s">
        <v>180</v>
      </c>
      <c r="E760" s="137" t="s">
        <v>1935</v>
      </c>
      <c r="F760" s="138" t="s">
        <v>1936</v>
      </c>
      <c r="G760" s="139" t="s">
        <v>204</v>
      </c>
      <c r="H760" s="140">
        <v>605.41999999999996</v>
      </c>
      <c r="I760" s="141"/>
      <c r="J760" s="142">
        <f t="shared" si="0"/>
        <v>0</v>
      </c>
      <c r="K760" s="138" t="s">
        <v>194</v>
      </c>
      <c r="L760" s="32"/>
      <c r="M760" s="143" t="s">
        <v>1</v>
      </c>
      <c r="N760" s="144" t="s">
        <v>41</v>
      </c>
      <c r="P760" s="145">
        <f t="shared" si="1"/>
        <v>0</v>
      </c>
      <c r="Q760" s="145">
        <v>4.0000000000000003E-5</v>
      </c>
      <c r="R760" s="145">
        <f t="shared" si="2"/>
        <v>2.42168E-2</v>
      </c>
      <c r="S760" s="145">
        <v>0</v>
      </c>
      <c r="T760" s="146">
        <f t="shared" si="3"/>
        <v>0</v>
      </c>
      <c r="AR760" s="147" t="s">
        <v>184</v>
      </c>
      <c r="AT760" s="147" t="s">
        <v>180</v>
      </c>
      <c r="AU760" s="147" t="s">
        <v>85</v>
      </c>
      <c r="AY760" s="17" t="s">
        <v>178</v>
      </c>
      <c r="BE760" s="148">
        <f t="shared" si="4"/>
        <v>0</v>
      </c>
      <c r="BF760" s="148">
        <f t="shared" si="5"/>
        <v>0</v>
      </c>
      <c r="BG760" s="148">
        <f t="shared" si="6"/>
        <v>0</v>
      </c>
      <c r="BH760" s="148">
        <f t="shared" si="7"/>
        <v>0</v>
      </c>
      <c r="BI760" s="148">
        <f t="shared" si="8"/>
        <v>0</v>
      </c>
      <c r="BJ760" s="17" t="s">
        <v>83</v>
      </c>
      <c r="BK760" s="148">
        <f t="shared" si="9"/>
        <v>0</v>
      </c>
      <c r="BL760" s="17" t="s">
        <v>184</v>
      </c>
      <c r="BM760" s="147" t="s">
        <v>1937</v>
      </c>
    </row>
    <row r="761" spans="2:65" s="12" customFormat="1" ht="11.25">
      <c r="B761" s="149"/>
      <c r="D761" s="150" t="s">
        <v>186</v>
      </c>
      <c r="E761" s="151" t="s">
        <v>1</v>
      </c>
      <c r="F761" s="152" t="s">
        <v>1789</v>
      </c>
      <c r="H761" s="153">
        <v>109.23</v>
      </c>
      <c r="I761" s="154"/>
      <c r="L761" s="149"/>
      <c r="M761" s="155"/>
      <c r="T761" s="156"/>
      <c r="AT761" s="151" t="s">
        <v>186</v>
      </c>
      <c r="AU761" s="151" t="s">
        <v>85</v>
      </c>
      <c r="AV761" s="12" t="s">
        <v>85</v>
      </c>
      <c r="AW761" s="12" t="s">
        <v>32</v>
      </c>
      <c r="AX761" s="12" t="s">
        <v>76</v>
      </c>
      <c r="AY761" s="151" t="s">
        <v>178</v>
      </c>
    </row>
    <row r="762" spans="2:65" s="12" customFormat="1" ht="11.25">
      <c r="B762" s="149"/>
      <c r="D762" s="150" t="s">
        <v>186</v>
      </c>
      <c r="E762" s="151" t="s">
        <v>1</v>
      </c>
      <c r="F762" s="152" t="s">
        <v>1938</v>
      </c>
      <c r="H762" s="153">
        <v>276.20999999999998</v>
      </c>
      <c r="I762" s="154"/>
      <c r="L762" s="149"/>
      <c r="M762" s="155"/>
      <c r="T762" s="156"/>
      <c r="AT762" s="151" t="s">
        <v>186</v>
      </c>
      <c r="AU762" s="151" t="s">
        <v>85</v>
      </c>
      <c r="AV762" s="12" t="s">
        <v>85</v>
      </c>
      <c r="AW762" s="12" t="s">
        <v>32</v>
      </c>
      <c r="AX762" s="12" t="s">
        <v>76</v>
      </c>
      <c r="AY762" s="151" t="s">
        <v>178</v>
      </c>
    </row>
    <row r="763" spans="2:65" s="12" customFormat="1" ht="11.25">
      <c r="B763" s="149"/>
      <c r="D763" s="150" t="s">
        <v>186</v>
      </c>
      <c r="E763" s="151" t="s">
        <v>1</v>
      </c>
      <c r="F763" s="152" t="s">
        <v>1939</v>
      </c>
      <c r="H763" s="153">
        <v>219.98</v>
      </c>
      <c r="I763" s="154"/>
      <c r="L763" s="149"/>
      <c r="M763" s="155"/>
      <c r="T763" s="156"/>
      <c r="AT763" s="151" t="s">
        <v>186</v>
      </c>
      <c r="AU763" s="151" t="s">
        <v>85</v>
      </c>
      <c r="AV763" s="12" t="s">
        <v>85</v>
      </c>
      <c r="AW763" s="12" t="s">
        <v>32</v>
      </c>
      <c r="AX763" s="12" t="s">
        <v>76</v>
      </c>
      <c r="AY763" s="151" t="s">
        <v>178</v>
      </c>
    </row>
    <row r="764" spans="2:65" s="14" customFormat="1" ht="11.25">
      <c r="B764" s="164"/>
      <c r="D764" s="150" t="s">
        <v>186</v>
      </c>
      <c r="E764" s="165" t="s">
        <v>1</v>
      </c>
      <c r="F764" s="166" t="s">
        <v>217</v>
      </c>
      <c r="H764" s="167">
        <v>605.41999999999996</v>
      </c>
      <c r="I764" s="168"/>
      <c r="L764" s="164"/>
      <c r="M764" s="169"/>
      <c r="T764" s="170"/>
      <c r="AT764" s="165" t="s">
        <v>186</v>
      </c>
      <c r="AU764" s="165" t="s">
        <v>85</v>
      </c>
      <c r="AV764" s="14" t="s">
        <v>184</v>
      </c>
      <c r="AW764" s="14" t="s">
        <v>32</v>
      </c>
      <c r="AX764" s="14" t="s">
        <v>83</v>
      </c>
      <c r="AY764" s="165" t="s">
        <v>178</v>
      </c>
    </row>
    <row r="765" spans="2:65" s="1" customFormat="1" ht="16.5" customHeight="1">
      <c r="B765" s="32"/>
      <c r="C765" s="136" t="s">
        <v>876</v>
      </c>
      <c r="D765" s="136" t="s">
        <v>180</v>
      </c>
      <c r="E765" s="137" t="s">
        <v>1940</v>
      </c>
      <c r="F765" s="138" t="s">
        <v>1941</v>
      </c>
      <c r="G765" s="139" t="s">
        <v>183</v>
      </c>
      <c r="H765" s="140">
        <v>21.664999999999999</v>
      </c>
      <c r="I765" s="141"/>
      <c r="J765" s="142">
        <f>ROUND(I765*H765,2)</f>
        <v>0</v>
      </c>
      <c r="K765" s="138" t="s">
        <v>846</v>
      </c>
      <c r="L765" s="32"/>
      <c r="M765" s="143" t="s">
        <v>1</v>
      </c>
      <c r="N765" s="144" t="s">
        <v>41</v>
      </c>
      <c r="P765" s="145">
        <f>O765*H765</f>
        <v>0</v>
      </c>
      <c r="Q765" s="145">
        <v>0</v>
      </c>
      <c r="R765" s="145">
        <f>Q765*H765</f>
        <v>0</v>
      </c>
      <c r="S765" s="145">
        <v>2</v>
      </c>
      <c r="T765" s="146">
        <f>S765*H765</f>
        <v>43.33</v>
      </c>
      <c r="AR765" s="147" t="s">
        <v>184</v>
      </c>
      <c r="AT765" s="147" t="s">
        <v>180</v>
      </c>
      <c r="AU765" s="147" t="s">
        <v>85</v>
      </c>
      <c r="AY765" s="17" t="s">
        <v>178</v>
      </c>
      <c r="BE765" s="148">
        <f>IF(N765="základní",J765,0)</f>
        <v>0</v>
      </c>
      <c r="BF765" s="148">
        <f>IF(N765="snížená",J765,0)</f>
        <v>0</v>
      </c>
      <c r="BG765" s="148">
        <f>IF(N765="zákl. přenesená",J765,0)</f>
        <v>0</v>
      </c>
      <c r="BH765" s="148">
        <f>IF(N765="sníž. přenesená",J765,0)</f>
        <v>0</v>
      </c>
      <c r="BI765" s="148">
        <f>IF(N765="nulová",J765,0)</f>
        <v>0</v>
      </c>
      <c r="BJ765" s="17" t="s">
        <v>83</v>
      </c>
      <c r="BK765" s="148">
        <f>ROUND(I765*H765,2)</f>
        <v>0</v>
      </c>
      <c r="BL765" s="17" t="s">
        <v>184</v>
      </c>
      <c r="BM765" s="147" t="s">
        <v>1942</v>
      </c>
    </row>
    <row r="766" spans="2:65" s="12" customFormat="1" ht="11.25">
      <c r="B766" s="149"/>
      <c r="D766" s="150" t="s">
        <v>186</v>
      </c>
      <c r="E766" s="151" t="s">
        <v>1</v>
      </c>
      <c r="F766" s="152" t="s">
        <v>1943</v>
      </c>
      <c r="H766" s="153">
        <v>1.665</v>
      </c>
      <c r="I766" s="154"/>
      <c r="L766" s="149"/>
      <c r="M766" s="155"/>
      <c r="T766" s="156"/>
      <c r="AT766" s="151" t="s">
        <v>186</v>
      </c>
      <c r="AU766" s="151" t="s">
        <v>85</v>
      </c>
      <c r="AV766" s="12" t="s">
        <v>85</v>
      </c>
      <c r="AW766" s="12" t="s">
        <v>32</v>
      </c>
      <c r="AX766" s="12" t="s">
        <v>76</v>
      </c>
      <c r="AY766" s="151" t="s">
        <v>178</v>
      </c>
    </row>
    <row r="767" spans="2:65" s="12" customFormat="1" ht="11.25">
      <c r="B767" s="149"/>
      <c r="D767" s="150" t="s">
        <v>186</v>
      </c>
      <c r="E767" s="151" t="s">
        <v>1</v>
      </c>
      <c r="F767" s="152" t="s">
        <v>1944</v>
      </c>
      <c r="H767" s="153">
        <v>5.3529999999999998</v>
      </c>
      <c r="I767" s="154"/>
      <c r="L767" s="149"/>
      <c r="M767" s="155"/>
      <c r="T767" s="156"/>
      <c r="AT767" s="151" t="s">
        <v>186</v>
      </c>
      <c r="AU767" s="151" t="s">
        <v>85</v>
      </c>
      <c r="AV767" s="12" t="s">
        <v>85</v>
      </c>
      <c r="AW767" s="12" t="s">
        <v>32</v>
      </c>
      <c r="AX767" s="12" t="s">
        <v>76</v>
      </c>
      <c r="AY767" s="151" t="s">
        <v>178</v>
      </c>
    </row>
    <row r="768" spans="2:65" s="12" customFormat="1" ht="11.25">
      <c r="B768" s="149"/>
      <c r="D768" s="150" t="s">
        <v>186</v>
      </c>
      <c r="E768" s="151" t="s">
        <v>1</v>
      </c>
      <c r="F768" s="152" t="s">
        <v>1945</v>
      </c>
      <c r="H768" s="153">
        <v>3.75</v>
      </c>
      <c r="I768" s="154"/>
      <c r="L768" s="149"/>
      <c r="M768" s="155"/>
      <c r="T768" s="156"/>
      <c r="AT768" s="151" t="s">
        <v>186</v>
      </c>
      <c r="AU768" s="151" t="s">
        <v>85</v>
      </c>
      <c r="AV768" s="12" t="s">
        <v>85</v>
      </c>
      <c r="AW768" s="12" t="s">
        <v>32</v>
      </c>
      <c r="AX768" s="12" t="s">
        <v>76</v>
      </c>
      <c r="AY768" s="151" t="s">
        <v>178</v>
      </c>
    </row>
    <row r="769" spans="2:65" s="13" customFormat="1" ht="11.25">
      <c r="B769" s="157"/>
      <c r="D769" s="150" t="s">
        <v>186</v>
      </c>
      <c r="E769" s="158" t="s">
        <v>1</v>
      </c>
      <c r="F769" s="159" t="s">
        <v>209</v>
      </c>
      <c r="H769" s="160">
        <v>10.768000000000001</v>
      </c>
      <c r="I769" s="161"/>
      <c r="L769" s="157"/>
      <c r="M769" s="162"/>
      <c r="T769" s="163"/>
      <c r="AT769" s="158" t="s">
        <v>186</v>
      </c>
      <c r="AU769" s="158" t="s">
        <v>85</v>
      </c>
      <c r="AV769" s="13" t="s">
        <v>96</v>
      </c>
      <c r="AW769" s="13" t="s">
        <v>32</v>
      </c>
      <c r="AX769" s="13" t="s">
        <v>76</v>
      </c>
      <c r="AY769" s="158" t="s">
        <v>178</v>
      </c>
    </row>
    <row r="770" spans="2:65" s="12" customFormat="1" ht="11.25">
      <c r="B770" s="149"/>
      <c r="D770" s="150" t="s">
        <v>186</v>
      </c>
      <c r="E770" s="151" t="s">
        <v>1</v>
      </c>
      <c r="F770" s="152" t="s">
        <v>1946</v>
      </c>
      <c r="H770" s="153">
        <v>6.6449999999999996</v>
      </c>
      <c r="I770" s="154"/>
      <c r="L770" s="149"/>
      <c r="M770" s="155"/>
      <c r="T770" s="156"/>
      <c r="AT770" s="151" t="s">
        <v>186</v>
      </c>
      <c r="AU770" s="151" t="s">
        <v>85</v>
      </c>
      <c r="AV770" s="12" t="s">
        <v>85</v>
      </c>
      <c r="AW770" s="12" t="s">
        <v>32</v>
      </c>
      <c r="AX770" s="12" t="s">
        <v>76</v>
      </c>
      <c r="AY770" s="151" t="s">
        <v>178</v>
      </c>
    </row>
    <row r="771" spans="2:65" s="12" customFormat="1" ht="11.25">
      <c r="B771" s="149"/>
      <c r="D771" s="150" t="s">
        <v>186</v>
      </c>
      <c r="E771" s="151" t="s">
        <v>1</v>
      </c>
      <c r="F771" s="152" t="s">
        <v>1947</v>
      </c>
      <c r="H771" s="153">
        <v>4.2519999999999998</v>
      </c>
      <c r="I771" s="154"/>
      <c r="L771" s="149"/>
      <c r="M771" s="155"/>
      <c r="T771" s="156"/>
      <c r="AT771" s="151" t="s">
        <v>186</v>
      </c>
      <c r="AU771" s="151" t="s">
        <v>85</v>
      </c>
      <c r="AV771" s="12" t="s">
        <v>85</v>
      </c>
      <c r="AW771" s="12" t="s">
        <v>32</v>
      </c>
      <c r="AX771" s="12" t="s">
        <v>76</v>
      </c>
      <c r="AY771" s="151" t="s">
        <v>178</v>
      </c>
    </row>
    <row r="772" spans="2:65" s="14" customFormat="1" ht="11.25">
      <c r="B772" s="164"/>
      <c r="D772" s="150" t="s">
        <v>186</v>
      </c>
      <c r="E772" s="165" t="s">
        <v>1</v>
      </c>
      <c r="F772" s="166" t="s">
        <v>217</v>
      </c>
      <c r="H772" s="167">
        <v>21.664999999999999</v>
      </c>
      <c r="I772" s="168"/>
      <c r="L772" s="164"/>
      <c r="M772" s="169"/>
      <c r="T772" s="170"/>
      <c r="AT772" s="165" t="s">
        <v>186</v>
      </c>
      <c r="AU772" s="165" t="s">
        <v>85</v>
      </c>
      <c r="AV772" s="14" t="s">
        <v>184</v>
      </c>
      <c r="AW772" s="14" t="s">
        <v>32</v>
      </c>
      <c r="AX772" s="14" t="s">
        <v>83</v>
      </c>
      <c r="AY772" s="165" t="s">
        <v>178</v>
      </c>
    </row>
    <row r="773" spans="2:65" s="1" customFormat="1" ht="24.2" customHeight="1">
      <c r="B773" s="32"/>
      <c r="C773" s="136" t="s">
        <v>881</v>
      </c>
      <c r="D773" s="136" t="s">
        <v>180</v>
      </c>
      <c r="E773" s="137" t="s">
        <v>1948</v>
      </c>
      <c r="F773" s="138" t="s">
        <v>1949</v>
      </c>
      <c r="G773" s="139" t="s">
        <v>183</v>
      </c>
      <c r="H773" s="140">
        <v>10.882</v>
      </c>
      <c r="I773" s="141"/>
      <c r="J773" s="142">
        <f>ROUND(I773*H773,2)</f>
        <v>0</v>
      </c>
      <c r="K773" s="138" t="s">
        <v>846</v>
      </c>
      <c r="L773" s="32"/>
      <c r="M773" s="143" t="s">
        <v>1</v>
      </c>
      <c r="N773" s="144" t="s">
        <v>41</v>
      </c>
      <c r="P773" s="145">
        <f>O773*H773</f>
        <v>0</v>
      </c>
      <c r="Q773" s="145">
        <v>0</v>
      </c>
      <c r="R773" s="145">
        <f>Q773*H773</f>
        <v>0</v>
      </c>
      <c r="S773" s="145">
        <v>2.27</v>
      </c>
      <c r="T773" s="146">
        <f>S773*H773</f>
        <v>24.70214</v>
      </c>
      <c r="AR773" s="147" t="s">
        <v>184</v>
      </c>
      <c r="AT773" s="147" t="s">
        <v>180</v>
      </c>
      <c r="AU773" s="147" t="s">
        <v>85</v>
      </c>
      <c r="AY773" s="17" t="s">
        <v>178</v>
      </c>
      <c r="BE773" s="148">
        <f>IF(N773="základní",J773,0)</f>
        <v>0</v>
      </c>
      <c r="BF773" s="148">
        <f>IF(N773="snížená",J773,0)</f>
        <v>0</v>
      </c>
      <c r="BG773" s="148">
        <f>IF(N773="zákl. přenesená",J773,0)</f>
        <v>0</v>
      </c>
      <c r="BH773" s="148">
        <f>IF(N773="sníž. přenesená",J773,0)</f>
        <v>0</v>
      </c>
      <c r="BI773" s="148">
        <f>IF(N773="nulová",J773,0)</f>
        <v>0</v>
      </c>
      <c r="BJ773" s="17" t="s">
        <v>83</v>
      </c>
      <c r="BK773" s="148">
        <f>ROUND(I773*H773,2)</f>
        <v>0</v>
      </c>
      <c r="BL773" s="17" t="s">
        <v>184</v>
      </c>
      <c r="BM773" s="147" t="s">
        <v>1950</v>
      </c>
    </row>
    <row r="774" spans="2:65" s="12" customFormat="1" ht="11.25">
      <c r="B774" s="149"/>
      <c r="D774" s="150" t="s">
        <v>186</v>
      </c>
      <c r="E774" s="151" t="s">
        <v>1</v>
      </c>
      <c r="F774" s="152" t="s">
        <v>1951</v>
      </c>
      <c r="H774" s="153">
        <v>1.9219999999999999</v>
      </c>
      <c r="I774" s="154"/>
      <c r="L774" s="149"/>
      <c r="M774" s="155"/>
      <c r="T774" s="156"/>
      <c r="AT774" s="151" t="s">
        <v>186</v>
      </c>
      <c r="AU774" s="151" t="s">
        <v>85</v>
      </c>
      <c r="AV774" s="12" t="s">
        <v>85</v>
      </c>
      <c r="AW774" s="12" t="s">
        <v>32</v>
      </c>
      <c r="AX774" s="12" t="s">
        <v>76</v>
      </c>
      <c r="AY774" s="151" t="s">
        <v>178</v>
      </c>
    </row>
    <row r="775" spans="2:65" s="12" customFormat="1" ht="11.25">
      <c r="B775" s="149"/>
      <c r="D775" s="150" t="s">
        <v>186</v>
      </c>
      <c r="E775" s="151" t="s">
        <v>1</v>
      </c>
      <c r="F775" s="152" t="s">
        <v>1952</v>
      </c>
      <c r="H775" s="153">
        <v>0.74099999999999999</v>
      </c>
      <c r="I775" s="154"/>
      <c r="L775" s="149"/>
      <c r="M775" s="155"/>
      <c r="T775" s="156"/>
      <c r="AT775" s="151" t="s">
        <v>186</v>
      </c>
      <c r="AU775" s="151" t="s">
        <v>85</v>
      </c>
      <c r="AV775" s="12" t="s">
        <v>85</v>
      </c>
      <c r="AW775" s="12" t="s">
        <v>32</v>
      </c>
      <c r="AX775" s="12" t="s">
        <v>76</v>
      </c>
      <c r="AY775" s="151" t="s">
        <v>178</v>
      </c>
    </row>
    <row r="776" spans="2:65" s="12" customFormat="1" ht="11.25">
      <c r="B776" s="149"/>
      <c r="D776" s="150" t="s">
        <v>186</v>
      </c>
      <c r="E776" s="151" t="s">
        <v>1</v>
      </c>
      <c r="F776" s="152" t="s">
        <v>1953</v>
      </c>
      <c r="H776" s="153">
        <v>0.88900000000000001</v>
      </c>
      <c r="I776" s="154"/>
      <c r="L776" s="149"/>
      <c r="M776" s="155"/>
      <c r="T776" s="156"/>
      <c r="AT776" s="151" t="s">
        <v>186</v>
      </c>
      <c r="AU776" s="151" t="s">
        <v>85</v>
      </c>
      <c r="AV776" s="12" t="s">
        <v>85</v>
      </c>
      <c r="AW776" s="12" t="s">
        <v>32</v>
      </c>
      <c r="AX776" s="12" t="s">
        <v>76</v>
      </c>
      <c r="AY776" s="151" t="s">
        <v>178</v>
      </c>
    </row>
    <row r="777" spans="2:65" s="12" customFormat="1" ht="11.25">
      <c r="B777" s="149"/>
      <c r="D777" s="150" t="s">
        <v>186</v>
      </c>
      <c r="E777" s="151" t="s">
        <v>1</v>
      </c>
      <c r="F777" s="152" t="s">
        <v>1954</v>
      </c>
      <c r="H777" s="153">
        <v>3.375</v>
      </c>
      <c r="I777" s="154"/>
      <c r="L777" s="149"/>
      <c r="M777" s="155"/>
      <c r="T777" s="156"/>
      <c r="AT777" s="151" t="s">
        <v>186</v>
      </c>
      <c r="AU777" s="151" t="s">
        <v>85</v>
      </c>
      <c r="AV777" s="12" t="s">
        <v>85</v>
      </c>
      <c r="AW777" s="12" t="s">
        <v>32</v>
      </c>
      <c r="AX777" s="12" t="s">
        <v>76</v>
      </c>
      <c r="AY777" s="151" t="s">
        <v>178</v>
      </c>
    </row>
    <row r="778" spans="2:65" s="12" customFormat="1" ht="11.25">
      <c r="B778" s="149"/>
      <c r="D778" s="150" t="s">
        <v>186</v>
      </c>
      <c r="E778" s="151" t="s">
        <v>1</v>
      </c>
      <c r="F778" s="152" t="s">
        <v>1955</v>
      </c>
      <c r="H778" s="153">
        <v>1.044</v>
      </c>
      <c r="I778" s="154"/>
      <c r="L778" s="149"/>
      <c r="M778" s="155"/>
      <c r="T778" s="156"/>
      <c r="AT778" s="151" t="s">
        <v>186</v>
      </c>
      <c r="AU778" s="151" t="s">
        <v>85</v>
      </c>
      <c r="AV778" s="12" t="s">
        <v>85</v>
      </c>
      <c r="AW778" s="12" t="s">
        <v>32</v>
      </c>
      <c r="AX778" s="12" t="s">
        <v>76</v>
      </c>
      <c r="AY778" s="151" t="s">
        <v>178</v>
      </c>
    </row>
    <row r="779" spans="2:65" s="12" customFormat="1" ht="11.25">
      <c r="B779" s="149"/>
      <c r="D779" s="150" t="s">
        <v>186</v>
      </c>
      <c r="E779" s="151" t="s">
        <v>1</v>
      </c>
      <c r="F779" s="152" t="s">
        <v>1956</v>
      </c>
      <c r="H779" s="153">
        <v>2.5499999999999998</v>
      </c>
      <c r="I779" s="154"/>
      <c r="L779" s="149"/>
      <c r="M779" s="155"/>
      <c r="T779" s="156"/>
      <c r="AT779" s="151" t="s">
        <v>186</v>
      </c>
      <c r="AU779" s="151" t="s">
        <v>85</v>
      </c>
      <c r="AV779" s="12" t="s">
        <v>85</v>
      </c>
      <c r="AW779" s="12" t="s">
        <v>32</v>
      </c>
      <c r="AX779" s="12" t="s">
        <v>76</v>
      </c>
      <c r="AY779" s="151" t="s">
        <v>178</v>
      </c>
    </row>
    <row r="780" spans="2:65" s="12" customFormat="1" ht="11.25">
      <c r="B780" s="149"/>
      <c r="D780" s="150" t="s">
        <v>186</v>
      </c>
      <c r="E780" s="151" t="s">
        <v>1</v>
      </c>
      <c r="F780" s="152" t="s">
        <v>1957</v>
      </c>
      <c r="H780" s="153">
        <v>0.36099999999999999</v>
      </c>
      <c r="I780" s="154"/>
      <c r="L780" s="149"/>
      <c r="M780" s="155"/>
      <c r="T780" s="156"/>
      <c r="AT780" s="151" t="s">
        <v>186</v>
      </c>
      <c r="AU780" s="151" t="s">
        <v>85</v>
      </c>
      <c r="AV780" s="12" t="s">
        <v>85</v>
      </c>
      <c r="AW780" s="12" t="s">
        <v>32</v>
      </c>
      <c r="AX780" s="12" t="s">
        <v>76</v>
      </c>
      <c r="AY780" s="151" t="s">
        <v>178</v>
      </c>
    </row>
    <row r="781" spans="2:65" s="14" customFormat="1" ht="11.25">
      <c r="B781" s="164"/>
      <c r="D781" s="150" t="s">
        <v>186</v>
      </c>
      <c r="E781" s="165" t="s">
        <v>1</v>
      </c>
      <c r="F781" s="166" t="s">
        <v>217</v>
      </c>
      <c r="H781" s="167">
        <v>10.882</v>
      </c>
      <c r="I781" s="168"/>
      <c r="L781" s="164"/>
      <c r="M781" s="169"/>
      <c r="T781" s="170"/>
      <c r="AT781" s="165" t="s">
        <v>186</v>
      </c>
      <c r="AU781" s="165" t="s">
        <v>85</v>
      </c>
      <c r="AV781" s="14" t="s">
        <v>184</v>
      </c>
      <c r="AW781" s="14" t="s">
        <v>32</v>
      </c>
      <c r="AX781" s="14" t="s">
        <v>83</v>
      </c>
      <c r="AY781" s="165" t="s">
        <v>178</v>
      </c>
    </row>
    <row r="782" spans="2:65" s="1" customFormat="1" ht="24.2" customHeight="1">
      <c r="B782" s="32"/>
      <c r="C782" s="136" t="s">
        <v>886</v>
      </c>
      <c r="D782" s="136" t="s">
        <v>180</v>
      </c>
      <c r="E782" s="137" t="s">
        <v>1958</v>
      </c>
      <c r="F782" s="138" t="s">
        <v>1959</v>
      </c>
      <c r="G782" s="139" t="s">
        <v>183</v>
      </c>
      <c r="H782" s="140">
        <v>56.12</v>
      </c>
      <c r="I782" s="141"/>
      <c r="J782" s="142">
        <f>ROUND(I782*H782,2)</f>
        <v>0</v>
      </c>
      <c r="K782" s="138" t="s">
        <v>846</v>
      </c>
      <c r="L782" s="32"/>
      <c r="M782" s="143" t="s">
        <v>1</v>
      </c>
      <c r="N782" s="144" t="s">
        <v>41</v>
      </c>
      <c r="P782" s="145">
        <f>O782*H782</f>
        <v>0</v>
      </c>
      <c r="Q782" s="145">
        <v>0</v>
      </c>
      <c r="R782" s="145">
        <f>Q782*H782</f>
        <v>0</v>
      </c>
      <c r="S782" s="145">
        <v>1.8</v>
      </c>
      <c r="T782" s="146">
        <f>S782*H782</f>
        <v>101.01599999999999</v>
      </c>
      <c r="AR782" s="147" t="s">
        <v>184</v>
      </c>
      <c r="AT782" s="147" t="s">
        <v>180</v>
      </c>
      <c r="AU782" s="147" t="s">
        <v>85</v>
      </c>
      <c r="AY782" s="17" t="s">
        <v>178</v>
      </c>
      <c r="BE782" s="148">
        <f>IF(N782="základní",J782,0)</f>
        <v>0</v>
      </c>
      <c r="BF782" s="148">
        <f>IF(N782="snížená",J782,0)</f>
        <v>0</v>
      </c>
      <c r="BG782" s="148">
        <f>IF(N782="zákl. přenesená",J782,0)</f>
        <v>0</v>
      </c>
      <c r="BH782" s="148">
        <f>IF(N782="sníž. přenesená",J782,0)</f>
        <v>0</v>
      </c>
      <c r="BI782" s="148">
        <f>IF(N782="nulová",J782,0)</f>
        <v>0</v>
      </c>
      <c r="BJ782" s="17" t="s">
        <v>83</v>
      </c>
      <c r="BK782" s="148">
        <f>ROUND(I782*H782,2)</f>
        <v>0</v>
      </c>
      <c r="BL782" s="17" t="s">
        <v>184</v>
      </c>
      <c r="BM782" s="147" t="s">
        <v>1960</v>
      </c>
    </row>
    <row r="783" spans="2:65" s="15" customFormat="1" ht="11.25">
      <c r="B783" s="171"/>
      <c r="D783" s="150" t="s">
        <v>186</v>
      </c>
      <c r="E783" s="172" t="s">
        <v>1</v>
      </c>
      <c r="F783" s="173" t="s">
        <v>1477</v>
      </c>
      <c r="H783" s="172" t="s">
        <v>1</v>
      </c>
      <c r="I783" s="174"/>
      <c r="L783" s="171"/>
      <c r="M783" s="175"/>
      <c r="T783" s="176"/>
      <c r="AT783" s="172" t="s">
        <v>186</v>
      </c>
      <c r="AU783" s="172" t="s">
        <v>85</v>
      </c>
      <c r="AV783" s="15" t="s">
        <v>83</v>
      </c>
      <c r="AW783" s="15" t="s">
        <v>32</v>
      </c>
      <c r="AX783" s="15" t="s">
        <v>76</v>
      </c>
      <c r="AY783" s="172" t="s">
        <v>178</v>
      </c>
    </row>
    <row r="784" spans="2:65" s="12" customFormat="1" ht="11.25">
      <c r="B784" s="149"/>
      <c r="D784" s="150" t="s">
        <v>186</v>
      </c>
      <c r="E784" s="151" t="s">
        <v>1</v>
      </c>
      <c r="F784" s="152" t="s">
        <v>1961</v>
      </c>
      <c r="H784" s="153">
        <v>1.913</v>
      </c>
      <c r="I784" s="154"/>
      <c r="L784" s="149"/>
      <c r="M784" s="155"/>
      <c r="T784" s="156"/>
      <c r="AT784" s="151" t="s">
        <v>186</v>
      </c>
      <c r="AU784" s="151" t="s">
        <v>85</v>
      </c>
      <c r="AV784" s="12" t="s">
        <v>85</v>
      </c>
      <c r="AW784" s="12" t="s">
        <v>32</v>
      </c>
      <c r="AX784" s="12" t="s">
        <v>76</v>
      </c>
      <c r="AY784" s="151" t="s">
        <v>178</v>
      </c>
    </row>
    <row r="785" spans="2:51" s="12" customFormat="1" ht="11.25">
      <c r="B785" s="149"/>
      <c r="D785" s="150" t="s">
        <v>186</v>
      </c>
      <c r="E785" s="151" t="s">
        <v>1</v>
      </c>
      <c r="F785" s="152" t="s">
        <v>1962</v>
      </c>
      <c r="H785" s="153">
        <v>1.94</v>
      </c>
      <c r="I785" s="154"/>
      <c r="L785" s="149"/>
      <c r="M785" s="155"/>
      <c r="T785" s="156"/>
      <c r="AT785" s="151" t="s">
        <v>186</v>
      </c>
      <c r="AU785" s="151" t="s">
        <v>85</v>
      </c>
      <c r="AV785" s="12" t="s">
        <v>85</v>
      </c>
      <c r="AW785" s="12" t="s">
        <v>32</v>
      </c>
      <c r="AX785" s="12" t="s">
        <v>76</v>
      </c>
      <c r="AY785" s="151" t="s">
        <v>178</v>
      </c>
    </row>
    <row r="786" spans="2:51" s="12" customFormat="1" ht="11.25">
      <c r="B786" s="149"/>
      <c r="D786" s="150" t="s">
        <v>186</v>
      </c>
      <c r="E786" s="151" t="s">
        <v>1</v>
      </c>
      <c r="F786" s="152" t="s">
        <v>1963</v>
      </c>
      <c r="H786" s="153">
        <v>1.649</v>
      </c>
      <c r="I786" s="154"/>
      <c r="L786" s="149"/>
      <c r="M786" s="155"/>
      <c r="T786" s="156"/>
      <c r="AT786" s="151" t="s">
        <v>186</v>
      </c>
      <c r="AU786" s="151" t="s">
        <v>85</v>
      </c>
      <c r="AV786" s="12" t="s">
        <v>85</v>
      </c>
      <c r="AW786" s="12" t="s">
        <v>32</v>
      </c>
      <c r="AX786" s="12" t="s">
        <v>76</v>
      </c>
      <c r="AY786" s="151" t="s">
        <v>178</v>
      </c>
    </row>
    <row r="787" spans="2:51" s="12" customFormat="1" ht="11.25">
      <c r="B787" s="149"/>
      <c r="D787" s="150" t="s">
        <v>186</v>
      </c>
      <c r="E787" s="151" t="s">
        <v>1</v>
      </c>
      <c r="F787" s="152" t="s">
        <v>1964</v>
      </c>
      <c r="H787" s="153">
        <v>1.7110000000000001</v>
      </c>
      <c r="I787" s="154"/>
      <c r="L787" s="149"/>
      <c r="M787" s="155"/>
      <c r="T787" s="156"/>
      <c r="AT787" s="151" t="s">
        <v>186</v>
      </c>
      <c r="AU787" s="151" t="s">
        <v>85</v>
      </c>
      <c r="AV787" s="12" t="s">
        <v>85</v>
      </c>
      <c r="AW787" s="12" t="s">
        <v>32</v>
      </c>
      <c r="AX787" s="12" t="s">
        <v>76</v>
      </c>
      <c r="AY787" s="151" t="s">
        <v>178</v>
      </c>
    </row>
    <row r="788" spans="2:51" s="12" customFormat="1" ht="22.5">
      <c r="B788" s="149"/>
      <c r="D788" s="150" t="s">
        <v>186</v>
      </c>
      <c r="E788" s="151" t="s">
        <v>1</v>
      </c>
      <c r="F788" s="152" t="s">
        <v>1965</v>
      </c>
      <c r="H788" s="153">
        <v>2.7839999999999998</v>
      </c>
      <c r="I788" s="154"/>
      <c r="L788" s="149"/>
      <c r="M788" s="155"/>
      <c r="T788" s="156"/>
      <c r="AT788" s="151" t="s">
        <v>186</v>
      </c>
      <c r="AU788" s="151" t="s">
        <v>85</v>
      </c>
      <c r="AV788" s="12" t="s">
        <v>85</v>
      </c>
      <c r="AW788" s="12" t="s">
        <v>32</v>
      </c>
      <c r="AX788" s="12" t="s">
        <v>76</v>
      </c>
      <c r="AY788" s="151" t="s">
        <v>178</v>
      </c>
    </row>
    <row r="789" spans="2:51" s="12" customFormat="1" ht="11.25">
      <c r="B789" s="149"/>
      <c r="D789" s="150" t="s">
        <v>186</v>
      </c>
      <c r="E789" s="151" t="s">
        <v>1</v>
      </c>
      <c r="F789" s="152" t="s">
        <v>1966</v>
      </c>
      <c r="H789" s="153">
        <v>9.1150000000000002</v>
      </c>
      <c r="I789" s="154"/>
      <c r="L789" s="149"/>
      <c r="M789" s="155"/>
      <c r="T789" s="156"/>
      <c r="AT789" s="151" t="s">
        <v>186</v>
      </c>
      <c r="AU789" s="151" t="s">
        <v>85</v>
      </c>
      <c r="AV789" s="12" t="s">
        <v>85</v>
      </c>
      <c r="AW789" s="12" t="s">
        <v>32</v>
      </c>
      <c r="AX789" s="12" t="s">
        <v>76</v>
      </c>
      <c r="AY789" s="151" t="s">
        <v>178</v>
      </c>
    </row>
    <row r="790" spans="2:51" s="13" customFormat="1" ht="11.25">
      <c r="B790" s="157"/>
      <c r="D790" s="150" t="s">
        <v>186</v>
      </c>
      <c r="E790" s="158" t="s">
        <v>1</v>
      </c>
      <c r="F790" s="159" t="s">
        <v>209</v>
      </c>
      <c r="H790" s="160">
        <v>19.111999999999998</v>
      </c>
      <c r="I790" s="161"/>
      <c r="L790" s="157"/>
      <c r="M790" s="162"/>
      <c r="T790" s="163"/>
      <c r="AT790" s="158" t="s">
        <v>186</v>
      </c>
      <c r="AU790" s="158" t="s">
        <v>85</v>
      </c>
      <c r="AV790" s="13" t="s">
        <v>96</v>
      </c>
      <c r="AW790" s="13" t="s">
        <v>32</v>
      </c>
      <c r="AX790" s="13" t="s">
        <v>76</v>
      </c>
      <c r="AY790" s="158" t="s">
        <v>178</v>
      </c>
    </row>
    <row r="791" spans="2:51" s="15" customFormat="1" ht="11.25">
      <c r="B791" s="171"/>
      <c r="D791" s="150" t="s">
        <v>186</v>
      </c>
      <c r="E791" s="172" t="s">
        <v>1</v>
      </c>
      <c r="F791" s="173" t="s">
        <v>825</v>
      </c>
      <c r="H791" s="172" t="s">
        <v>1</v>
      </c>
      <c r="I791" s="174"/>
      <c r="L791" s="171"/>
      <c r="M791" s="175"/>
      <c r="T791" s="176"/>
      <c r="AT791" s="172" t="s">
        <v>186</v>
      </c>
      <c r="AU791" s="172" t="s">
        <v>85</v>
      </c>
      <c r="AV791" s="15" t="s">
        <v>83</v>
      </c>
      <c r="AW791" s="15" t="s">
        <v>32</v>
      </c>
      <c r="AX791" s="15" t="s">
        <v>76</v>
      </c>
      <c r="AY791" s="172" t="s">
        <v>178</v>
      </c>
    </row>
    <row r="792" spans="2:51" s="12" customFormat="1" ht="11.25">
      <c r="B792" s="149"/>
      <c r="D792" s="150" t="s">
        <v>186</v>
      </c>
      <c r="E792" s="151" t="s">
        <v>1</v>
      </c>
      <c r="F792" s="152" t="s">
        <v>1967</v>
      </c>
      <c r="H792" s="153">
        <v>2.6080000000000001</v>
      </c>
      <c r="I792" s="154"/>
      <c r="L792" s="149"/>
      <c r="M792" s="155"/>
      <c r="T792" s="156"/>
      <c r="AT792" s="151" t="s">
        <v>186</v>
      </c>
      <c r="AU792" s="151" t="s">
        <v>85</v>
      </c>
      <c r="AV792" s="12" t="s">
        <v>85</v>
      </c>
      <c r="AW792" s="12" t="s">
        <v>32</v>
      </c>
      <c r="AX792" s="12" t="s">
        <v>76</v>
      </c>
      <c r="AY792" s="151" t="s">
        <v>178</v>
      </c>
    </row>
    <row r="793" spans="2:51" s="12" customFormat="1" ht="11.25">
      <c r="B793" s="149"/>
      <c r="D793" s="150" t="s">
        <v>186</v>
      </c>
      <c r="E793" s="151" t="s">
        <v>1</v>
      </c>
      <c r="F793" s="152" t="s">
        <v>1968</v>
      </c>
      <c r="H793" s="153">
        <v>2.5739999999999998</v>
      </c>
      <c r="I793" s="154"/>
      <c r="L793" s="149"/>
      <c r="M793" s="155"/>
      <c r="T793" s="156"/>
      <c r="AT793" s="151" t="s">
        <v>186</v>
      </c>
      <c r="AU793" s="151" t="s">
        <v>85</v>
      </c>
      <c r="AV793" s="12" t="s">
        <v>85</v>
      </c>
      <c r="AW793" s="12" t="s">
        <v>32</v>
      </c>
      <c r="AX793" s="12" t="s">
        <v>76</v>
      </c>
      <c r="AY793" s="151" t="s">
        <v>178</v>
      </c>
    </row>
    <row r="794" spans="2:51" s="12" customFormat="1" ht="11.25">
      <c r="B794" s="149"/>
      <c r="D794" s="150" t="s">
        <v>186</v>
      </c>
      <c r="E794" s="151" t="s">
        <v>1</v>
      </c>
      <c r="F794" s="152" t="s">
        <v>1969</v>
      </c>
      <c r="H794" s="153">
        <v>1.58</v>
      </c>
      <c r="I794" s="154"/>
      <c r="L794" s="149"/>
      <c r="M794" s="155"/>
      <c r="T794" s="156"/>
      <c r="AT794" s="151" t="s">
        <v>186</v>
      </c>
      <c r="AU794" s="151" t="s">
        <v>85</v>
      </c>
      <c r="AV794" s="12" t="s">
        <v>85</v>
      </c>
      <c r="AW794" s="12" t="s">
        <v>32</v>
      </c>
      <c r="AX794" s="12" t="s">
        <v>76</v>
      </c>
      <c r="AY794" s="151" t="s">
        <v>178</v>
      </c>
    </row>
    <row r="795" spans="2:51" s="12" customFormat="1" ht="11.25">
      <c r="B795" s="149"/>
      <c r="D795" s="150" t="s">
        <v>186</v>
      </c>
      <c r="E795" s="151" t="s">
        <v>1</v>
      </c>
      <c r="F795" s="152" t="s">
        <v>1970</v>
      </c>
      <c r="H795" s="153">
        <v>0.70699999999999996</v>
      </c>
      <c r="I795" s="154"/>
      <c r="L795" s="149"/>
      <c r="M795" s="155"/>
      <c r="T795" s="156"/>
      <c r="AT795" s="151" t="s">
        <v>186</v>
      </c>
      <c r="AU795" s="151" t="s">
        <v>85</v>
      </c>
      <c r="AV795" s="12" t="s">
        <v>85</v>
      </c>
      <c r="AW795" s="12" t="s">
        <v>32</v>
      </c>
      <c r="AX795" s="12" t="s">
        <v>76</v>
      </c>
      <c r="AY795" s="151" t="s">
        <v>178</v>
      </c>
    </row>
    <row r="796" spans="2:51" s="12" customFormat="1" ht="11.25">
      <c r="B796" s="149"/>
      <c r="D796" s="150" t="s">
        <v>186</v>
      </c>
      <c r="E796" s="151" t="s">
        <v>1</v>
      </c>
      <c r="F796" s="152" t="s">
        <v>1971</v>
      </c>
      <c r="H796" s="153">
        <v>4.1980000000000004</v>
      </c>
      <c r="I796" s="154"/>
      <c r="L796" s="149"/>
      <c r="M796" s="155"/>
      <c r="T796" s="156"/>
      <c r="AT796" s="151" t="s">
        <v>186</v>
      </c>
      <c r="AU796" s="151" t="s">
        <v>85</v>
      </c>
      <c r="AV796" s="12" t="s">
        <v>85</v>
      </c>
      <c r="AW796" s="12" t="s">
        <v>32</v>
      </c>
      <c r="AX796" s="12" t="s">
        <v>76</v>
      </c>
      <c r="AY796" s="151" t="s">
        <v>178</v>
      </c>
    </row>
    <row r="797" spans="2:51" s="12" customFormat="1" ht="11.25">
      <c r="B797" s="149"/>
      <c r="D797" s="150" t="s">
        <v>186</v>
      </c>
      <c r="E797" s="151" t="s">
        <v>1</v>
      </c>
      <c r="F797" s="152" t="s">
        <v>1972</v>
      </c>
      <c r="H797" s="153">
        <v>0.68600000000000005</v>
      </c>
      <c r="I797" s="154"/>
      <c r="L797" s="149"/>
      <c r="M797" s="155"/>
      <c r="T797" s="156"/>
      <c r="AT797" s="151" t="s">
        <v>186</v>
      </c>
      <c r="AU797" s="151" t="s">
        <v>85</v>
      </c>
      <c r="AV797" s="12" t="s">
        <v>85</v>
      </c>
      <c r="AW797" s="12" t="s">
        <v>32</v>
      </c>
      <c r="AX797" s="12" t="s">
        <v>76</v>
      </c>
      <c r="AY797" s="151" t="s">
        <v>178</v>
      </c>
    </row>
    <row r="798" spans="2:51" s="12" customFormat="1" ht="11.25">
      <c r="B798" s="149"/>
      <c r="D798" s="150" t="s">
        <v>186</v>
      </c>
      <c r="E798" s="151" t="s">
        <v>1</v>
      </c>
      <c r="F798" s="152" t="s">
        <v>1973</v>
      </c>
      <c r="H798" s="153">
        <v>3.964</v>
      </c>
      <c r="I798" s="154"/>
      <c r="L798" s="149"/>
      <c r="M798" s="155"/>
      <c r="T798" s="156"/>
      <c r="AT798" s="151" t="s">
        <v>186</v>
      </c>
      <c r="AU798" s="151" t="s">
        <v>85</v>
      </c>
      <c r="AV798" s="12" t="s">
        <v>85</v>
      </c>
      <c r="AW798" s="12" t="s">
        <v>32</v>
      </c>
      <c r="AX798" s="12" t="s">
        <v>76</v>
      </c>
      <c r="AY798" s="151" t="s">
        <v>178</v>
      </c>
    </row>
    <row r="799" spans="2:51" s="12" customFormat="1" ht="11.25">
      <c r="B799" s="149"/>
      <c r="D799" s="150" t="s">
        <v>186</v>
      </c>
      <c r="E799" s="151" t="s">
        <v>1</v>
      </c>
      <c r="F799" s="152" t="s">
        <v>1974</v>
      </c>
      <c r="H799" s="153">
        <v>1.8660000000000001</v>
      </c>
      <c r="I799" s="154"/>
      <c r="L799" s="149"/>
      <c r="M799" s="155"/>
      <c r="T799" s="156"/>
      <c r="AT799" s="151" t="s">
        <v>186</v>
      </c>
      <c r="AU799" s="151" t="s">
        <v>85</v>
      </c>
      <c r="AV799" s="12" t="s">
        <v>85</v>
      </c>
      <c r="AW799" s="12" t="s">
        <v>32</v>
      </c>
      <c r="AX799" s="12" t="s">
        <v>76</v>
      </c>
      <c r="AY799" s="151" t="s">
        <v>178</v>
      </c>
    </row>
    <row r="800" spans="2:51" s="12" customFormat="1" ht="11.25">
      <c r="B800" s="149"/>
      <c r="D800" s="150" t="s">
        <v>186</v>
      </c>
      <c r="E800" s="151" t="s">
        <v>1</v>
      </c>
      <c r="F800" s="152" t="s">
        <v>1975</v>
      </c>
      <c r="H800" s="153">
        <v>4.0810000000000004</v>
      </c>
      <c r="I800" s="154"/>
      <c r="L800" s="149"/>
      <c r="M800" s="155"/>
      <c r="T800" s="156"/>
      <c r="AT800" s="151" t="s">
        <v>186</v>
      </c>
      <c r="AU800" s="151" t="s">
        <v>85</v>
      </c>
      <c r="AV800" s="12" t="s">
        <v>85</v>
      </c>
      <c r="AW800" s="12" t="s">
        <v>32</v>
      </c>
      <c r="AX800" s="12" t="s">
        <v>76</v>
      </c>
      <c r="AY800" s="151" t="s">
        <v>178</v>
      </c>
    </row>
    <row r="801" spans="2:65" s="12" customFormat="1" ht="11.25">
      <c r="B801" s="149"/>
      <c r="D801" s="150" t="s">
        <v>186</v>
      </c>
      <c r="E801" s="151" t="s">
        <v>1</v>
      </c>
      <c r="F801" s="152" t="s">
        <v>1976</v>
      </c>
      <c r="H801" s="153">
        <v>3.1480000000000001</v>
      </c>
      <c r="I801" s="154"/>
      <c r="L801" s="149"/>
      <c r="M801" s="155"/>
      <c r="T801" s="156"/>
      <c r="AT801" s="151" t="s">
        <v>186</v>
      </c>
      <c r="AU801" s="151" t="s">
        <v>85</v>
      </c>
      <c r="AV801" s="12" t="s">
        <v>85</v>
      </c>
      <c r="AW801" s="12" t="s">
        <v>32</v>
      </c>
      <c r="AX801" s="12" t="s">
        <v>76</v>
      </c>
      <c r="AY801" s="151" t="s">
        <v>178</v>
      </c>
    </row>
    <row r="802" spans="2:65" s="13" customFormat="1" ht="11.25">
      <c r="B802" s="157"/>
      <c r="D802" s="150" t="s">
        <v>186</v>
      </c>
      <c r="E802" s="158" t="s">
        <v>1</v>
      </c>
      <c r="F802" s="159" t="s">
        <v>209</v>
      </c>
      <c r="H802" s="160">
        <v>25.411999999999999</v>
      </c>
      <c r="I802" s="161"/>
      <c r="L802" s="157"/>
      <c r="M802" s="162"/>
      <c r="T802" s="163"/>
      <c r="AT802" s="158" t="s">
        <v>186</v>
      </c>
      <c r="AU802" s="158" t="s">
        <v>85</v>
      </c>
      <c r="AV802" s="13" t="s">
        <v>96</v>
      </c>
      <c r="AW802" s="13" t="s">
        <v>32</v>
      </c>
      <c r="AX802" s="13" t="s">
        <v>76</v>
      </c>
      <c r="AY802" s="158" t="s">
        <v>178</v>
      </c>
    </row>
    <row r="803" spans="2:65" s="15" customFormat="1" ht="11.25">
      <c r="B803" s="171"/>
      <c r="D803" s="150" t="s">
        <v>186</v>
      </c>
      <c r="E803" s="172" t="s">
        <v>1</v>
      </c>
      <c r="F803" s="173" t="s">
        <v>827</v>
      </c>
      <c r="H803" s="172" t="s">
        <v>1</v>
      </c>
      <c r="I803" s="174"/>
      <c r="L803" s="171"/>
      <c r="M803" s="175"/>
      <c r="T803" s="176"/>
      <c r="AT803" s="172" t="s">
        <v>186</v>
      </c>
      <c r="AU803" s="172" t="s">
        <v>85</v>
      </c>
      <c r="AV803" s="15" t="s">
        <v>83</v>
      </c>
      <c r="AW803" s="15" t="s">
        <v>32</v>
      </c>
      <c r="AX803" s="15" t="s">
        <v>76</v>
      </c>
      <c r="AY803" s="172" t="s">
        <v>178</v>
      </c>
    </row>
    <row r="804" spans="2:65" s="12" customFormat="1" ht="11.25">
      <c r="B804" s="149"/>
      <c r="D804" s="150" t="s">
        <v>186</v>
      </c>
      <c r="E804" s="151" t="s">
        <v>1</v>
      </c>
      <c r="F804" s="152" t="s">
        <v>1977</v>
      </c>
      <c r="H804" s="153">
        <v>1.466</v>
      </c>
      <c r="I804" s="154"/>
      <c r="L804" s="149"/>
      <c r="M804" s="155"/>
      <c r="T804" s="156"/>
      <c r="AT804" s="151" t="s">
        <v>186</v>
      </c>
      <c r="AU804" s="151" t="s">
        <v>85</v>
      </c>
      <c r="AV804" s="12" t="s">
        <v>85</v>
      </c>
      <c r="AW804" s="12" t="s">
        <v>32</v>
      </c>
      <c r="AX804" s="12" t="s">
        <v>76</v>
      </c>
      <c r="AY804" s="151" t="s">
        <v>178</v>
      </c>
    </row>
    <row r="805" spans="2:65" s="12" customFormat="1" ht="11.25">
      <c r="B805" s="149"/>
      <c r="D805" s="150" t="s">
        <v>186</v>
      </c>
      <c r="E805" s="151" t="s">
        <v>1</v>
      </c>
      <c r="F805" s="152" t="s">
        <v>1978</v>
      </c>
      <c r="H805" s="153">
        <v>0.38500000000000001</v>
      </c>
      <c r="I805" s="154"/>
      <c r="L805" s="149"/>
      <c r="M805" s="155"/>
      <c r="T805" s="156"/>
      <c r="AT805" s="151" t="s">
        <v>186</v>
      </c>
      <c r="AU805" s="151" t="s">
        <v>85</v>
      </c>
      <c r="AV805" s="12" t="s">
        <v>85</v>
      </c>
      <c r="AW805" s="12" t="s">
        <v>32</v>
      </c>
      <c r="AX805" s="12" t="s">
        <v>76</v>
      </c>
      <c r="AY805" s="151" t="s">
        <v>178</v>
      </c>
    </row>
    <row r="806" spans="2:65" s="12" customFormat="1" ht="11.25">
      <c r="B806" s="149"/>
      <c r="D806" s="150" t="s">
        <v>186</v>
      </c>
      <c r="E806" s="151" t="s">
        <v>1</v>
      </c>
      <c r="F806" s="152" t="s">
        <v>1979</v>
      </c>
      <c r="H806" s="153">
        <v>1.58</v>
      </c>
      <c r="I806" s="154"/>
      <c r="L806" s="149"/>
      <c r="M806" s="155"/>
      <c r="T806" s="156"/>
      <c r="AT806" s="151" t="s">
        <v>186</v>
      </c>
      <c r="AU806" s="151" t="s">
        <v>85</v>
      </c>
      <c r="AV806" s="12" t="s">
        <v>85</v>
      </c>
      <c r="AW806" s="12" t="s">
        <v>32</v>
      </c>
      <c r="AX806" s="12" t="s">
        <v>76</v>
      </c>
      <c r="AY806" s="151" t="s">
        <v>178</v>
      </c>
    </row>
    <row r="807" spans="2:65" s="12" customFormat="1" ht="11.25">
      <c r="B807" s="149"/>
      <c r="D807" s="150" t="s">
        <v>186</v>
      </c>
      <c r="E807" s="151" t="s">
        <v>1</v>
      </c>
      <c r="F807" s="152" t="s">
        <v>1980</v>
      </c>
      <c r="H807" s="153">
        <v>2.7010000000000001</v>
      </c>
      <c r="I807" s="154"/>
      <c r="L807" s="149"/>
      <c r="M807" s="155"/>
      <c r="T807" s="156"/>
      <c r="AT807" s="151" t="s">
        <v>186</v>
      </c>
      <c r="AU807" s="151" t="s">
        <v>85</v>
      </c>
      <c r="AV807" s="12" t="s">
        <v>85</v>
      </c>
      <c r="AW807" s="12" t="s">
        <v>32</v>
      </c>
      <c r="AX807" s="12" t="s">
        <v>76</v>
      </c>
      <c r="AY807" s="151" t="s">
        <v>178</v>
      </c>
    </row>
    <row r="808" spans="2:65" s="12" customFormat="1" ht="11.25">
      <c r="B808" s="149"/>
      <c r="D808" s="150" t="s">
        <v>186</v>
      </c>
      <c r="E808" s="151" t="s">
        <v>1</v>
      </c>
      <c r="F808" s="152" t="s">
        <v>1981</v>
      </c>
      <c r="H808" s="153">
        <v>1.77</v>
      </c>
      <c r="I808" s="154"/>
      <c r="L808" s="149"/>
      <c r="M808" s="155"/>
      <c r="T808" s="156"/>
      <c r="AT808" s="151" t="s">
        <v>186</v>
      </c>
      <c r="AU808" s="151" t="s">
        <v>85</v>
      </c>
      <c r="AV808" s="12" t="s">
        <v>85</v>
      </c>
      <c r="AW808" s="12" t="s">
        <v>32</v>
      </c>
      <c r="AX808" s="12" t="s">
        <v>76</v>
      </c>
      <c r="AY808" s="151" t="s">
        <v>178</v>
      </c>
    </row>
    <row r="809" spans="2:65" s="12" customFormat="1" ht="11.25">
      <c r="B809" s="149"/>
      <c r="D809" s="150" t="s">
        <v>186</v>
      </c>
      <c r="E809" s="151" t="s">
        <v>1</v>
      </c>
      <c r="F809" s="152" t="s">
        <v>1982</v>
      </c>
      <c r="H809" s="153">
        <v>1.038</v>
      </c>
      <c r="I809" s="154"/>
      <c r="L809" s="149"/>
      <c r="M809" s="155"/>
      <c r="T809" s="156"/>
      <c r="AT809" s="151" t="s">
        <v>186</v>
      </c>
      <c r="AU809" s="151" t="s">
        <v>85</v>
      </c>
      <c r="AV809" s="12" t="s">
        <v>85</v>
      </c>
      <c r="AW809" s="12" t="s">
        <v>32</v>
      </c>
      <c r="AX809" s="12" t="s">
        <v>76</v>
      </c>
      <c r="AY809" s="151" t="s">
        <v>178</v>
      </c>
    </row>
    <row r="810" spans="2:65" s="12" customFormat="1" ht="11.25">
      <c r="B810" s="149"/>
      <c r="D810" s="150" t="s">
        <v>186</v>
      </c>
      <c r="E810" s="151" t="s">
        <v>1</v>
      </c>
      <c r="F810" s="152" t="s">
        <v>1983</v>
      </c>
      <c r="H810" s="153">
        <v>2.4529999999999998</v>
      </c>
      <c r="I810" s="154"/>
      <c r="L810" s="149"/>
      <c r="M810" s="155"/>
      <c r="T810" s="156"/>
      <c r="AT810" s="151" t="s">
        <v>186</v>
      </c>
      <c r="AU810" s="151" t="s">
        <v>85</v>
      </c>
      <c r="AV810" s="12" t="s">
        <v>85</v>
      </c>
      <c r="AW810" s="12" t="s">
        <v>32</v>
      </c>
      <c r="AX810" s="12" t="s">
        <v>76</v>
      </c>
      <c r="AY810" s="151" t="s">
        <v>178</v>
      </c>
    </row>
    <row r="811" spans="2:65" s="12" customFormat="1" ht="11.25">
      <c r="B811" s="149"/>
      <c r="D811" s="150" t="s">
        <v>186</v>
      </c>
      <c r="E811" s="151" t="s">
        <v>1</v>
      </c>
      <c r="F811" s="152" t="s">
        <v>1984</v>
      </c>
      <c r="H811" s="153">
        <v>0.20300000000000001</v>
      </c>
      <c r="I811" s="154"/>
      <c r="L811" s="149"/>
      <c r="M811" s="155"/>
      <c r="T811" s="156"/>
      <c r="AT811" s="151" t="s">
        <v>186</v>
      </c>
      <c r="AU811" s="151" t="s">
        <v>85</v>
      </c>
      <c r="AV811" s="12" t="s">
        <v>85</v>
      </c>
      <c r="AW811" s="12" t="s">
        <v>32</v>
      </c>
      <c r="AX811" s="12" t="s">
        <v>76</v>
      </c>
      <c r="AY811" s="151" t="s">
        <v>178</v>
      </c>
    </row>
    <row r="812" spans="2:65" s="13" customFormat="1" ht="11.25">
      <c r="B812" s="157"/>
      <c r="D812" s="150" t="s">
        <v>186</v>
      </c>
      <c r="E812" s="158" t="s">
        <v>1</v>
      </c>
      <c r="F812" s="159" t="s">
        <v>209</v>
      </c>
      <c r="H812" s="160">
        <v>11.596</v>
      </c>
      <c r="I812" s="161"/>
      <c r="L812" s="157"/>
      <c r="M812" s="162"/>
      <c r="T812" s="163"/>
      <c r="AT812" s="158" t="s">
        <v>186</v>
      </c>
      <c r="AU812" s="158" t="s">
        <v>85</v>
      </c>
      <c r="AV812" s="13" t="s">
        <v>96</v>
      </c>
      <c r="AW812" s="13" t="s">
        <v>32</v>
      </c>
      <c r="AX812" s="13" t="s">
        <v>76</v>
      </c>
      <c r="AY812" s="158" t="s">
        <v>178</v>
      </c>
    </row>
    <row r="813" spans="2:65" s="14" customFormat="1" ht="11.25">
      <c r="B813" s="164"/>
      <c r="D813" s="150" t="s">
        <v>186</v>
      </c>
      <c r="E813" s="165" t="s">
        <v>1</v>
      </c>
      <c r="F813" s="166" t="s">
        <v>217</v>
      </c>
      <c r="H813" s="167">
        <v>56.12</v>
      </c>
      <c r="I813" s="168"/>
      <c r="L813" s="164"/>
      <c r="M813" s="169"/>
      <c r="T813" s="170"/>
      <c r="AT813" s="165" t="s">
        <v>186</v>
      </c>
      <c r="AU813" s="165" t="s">
        <v>85</v>
      </c>
      <c r="AV813" s="14" t="s">
        <v>184</v>
      </c>
      <c r="AW813" s="14" t="s">
        <v>32</v>
      </c>
      <c r="AX813" s="14" t="s">
        <v>83</v>
      </c>
      <c r="AY813" s="165" t="s">
        <v>178</v>
      </c>
    </row>
    <row r="814" spans="2:65" s="1" customFormat="1" ht="24.2" customHeight="1">
      <c r="B814" s="32"/>
      <c r="C814" s="136" t="s">
        <v>891</v>
      </c>
      <c r="D814" s="136" t="s">
        <v>180</v>
      </c>
      <c r="E814" s="137" t="s">
        <v>1985</v>
      </c>
      <c r="F814" s="138" t="s">
        <v>1986</v>
      </c>
      <c r="G814" s="139" t="s">
        <v>183</v>
      </c>
      <c r="H814" s="140">
        <v>8.0739999999999998</v>
      </c>
      <c r="I814" s="141"/>
      <c r="J814" s="142">
        <f>ROUND(I814*H814,2)</f>
        <v>0</v>
      </c>
      <c r="K814" s="138" t="s">
        <v>846</v>
      </c>
      <c r="L814" s="32"/>
      <c r="M814" s="143" t="s">
        <v>1</v>
      </c>
      <c r="N814" s="144" t="s">
        <v>41</v>
      </c>
      <c r="P814" s="145">
        <f>O814*H814</f>
        <v>0</v>
      </c>
      <c r="Q814" s="145">
        <v>0</v>
      </c>
      <c r="R814" s="145">
        <f>Q814*H814</f>
        <v>0</v>
      </c>
      <c r="S814" s="145">
        <v>1.6</v>
      </c>
      <c r="T814" s="146">
        <f>S814*H814</f>
        <v>12.9184</v>
      </c>
      <c r="AR814" s="147" t="s">
        <v>184</v>
      </c>
      <c r="AT814" s="147" t="s">
        <v>180</v>
      </c>
      <c r="AU814" s="147" t="s">
        <v>85</v>
      </c>
      <c r="AY814" s="17" t="s">
        <v>178</v>
      </c>
      <c r="BE814" s="148">
        <f>IF(N814="základní",J814,0)</f>
        <v>0</v>
      </c>
      <c r="BF814" s="148">
        <f>IF(N814="snížená",J814,0)</f>
        <v>0</v>
      </c>
      <c r="BG814" s="148">
        <f>IF(N814="zákl. přenesená",J814,0)</f>
        <v>0</v>
      </c>
      <c r="BH814" s="148">
        <f>IF(N814="sníž. přenesená",J814,0)</f>
        <v>0</v>
      </c>
      <c r="BI814" s="148">
        <f>IF(N814="nulová",J814,0)</f>
        <v>0</v>
      </c>
      <c r="BJ814" s="17" t="s">
        <v>83</v>
      </c>
      <c r="BK814" s="148">
        <f>ROUND(I814*H814,2)</f>
        <v>0</v>
      </c>
      <c r="BL814" s="17" t="s">
        <v>184</v>
      </c>
      <c r="BM814" s="147" t="s">
        <v>1987</v>
      </c>
    </row>
    <row r="815" spans="2:65" s="12" customFormat="1" ht="11.25">
      <c r="B815" s="149"/>
      <c r="D815" s="150" t="s">
        <v>186</v>
      </c>
      <c r="E815" s="151" t="s">
        <v>1</v>
      </c>
      <c r="F815" s="152" t="s">
        <v>1988</v>
      </c>
      <c r="H815" s="153">
        <v>3.399</v>
      </c>
      <c r="I815" s="154"/>
      <c r="L815" s="149"/>
      <c r="M815" s="155"/>
      <c r="T815" s="156"/>
      <c r="AT815" s="151" t="s">
        <v>186</v>
      </c>
      <c r="AU815" s="151" t="s">
        <v>85</v>
      </c>
      <c r="AV815" s="12" t="s">
        <v>85</v>
      </c>
      <c r="AW815" s="12" t="s">
        <v>32</v>
      </c>
      <c r="AX815" s="12" t="s">
        <v>76</v>
      </c>
      <c r="AY815" s="151" t="s">
        <v>178</v>
      </c>
    </row>
    <row r="816" spans="2:65" s="12" customFormat="1" ht="11.25">
      <c r="B816" s="149"/>
      <c r="D816" s="150" t="s">
        <v>186</v>
      </c>
      <c r="E816" s="151" t="s">
        <v>1</v>
      </c>
      <c r="F816" s="152" t="s">
        <v>1989</v>
      </c>
      <c r="H816" s="153">
        <v>4.6749999999999998</v>
      </c>
      <c r="I816" s="154"/>
      <c r="L816" s="149"/>
      <c r="M816" s="155"/>
      <c r="T816" s="156"/>
      <c r="AT816" s="151" t="s">
        <v>186</v>
      </c>
      <c r="AU816" s="151" t="s">
        <v>85</v>
      </c>
      <c r="AV816" s="12" t="s">
        <v>85</v>
      </c>
      <c r="AW816" s="12" t="s">
        <v>32</v>
      </c>
      <c r="AX816" s="12" t="s">
        <v>76</v>
      </c>
      <c r="AY816" s="151" t="s">
        <v>178</v>
      </c>
    </row>
    <row r="817" spans="2:65" s="14" customFormat="1" ht="11.25">
      <c r="B817" s="164"/>
      <c r="D817" s="150" t="s">
        <v>186</v>
      </c>
      <c r="E817" s="165" t="s">
        <v>1</v>
      </c>
      <c r="F817" s="166" t="s">
        <v>217</v>
      </c>
      <c r="H817" s="167">
        <v>8.0739999999999998</v>
      </c>
      <c r="I817" s="168"/>
      <c r="L817" s="164"/>
      <c r="M817" s="169"/>
      <c r="T817" s="170"/>
      <c r="AT817" s="165" t="s">
        <v>186</v>
      </c>
      <c r="AU817" s="165" t="s">
        <v>85</v>
      </c>
      <c r="AV817" s="14" t="s">
        <v>184</v>
      </c>
      <c r="AW817" s="14" t="s">
        <v>32</v>
      </c>
      <c r="AX817" s="14" t="s">
        <v>83</v>
      </c>
      <c r="AY817" s="165" t="s">
        <v>178</v>
      </c>
    </row>
    <row r="818" spans="2:65" s="1" customFormat="1" ht="24.2" customHeight="1">
      <c r="B818" s="32"/>
      <c r="C818" s="136" t="s">
        <v>896</v>
      </c>
      <c r="D818" s="136" t="s">
        <v>180</v>
      </c>
      <c r="E818" s="137" t="s">
        <v>1990</v>
      </c>
      <c r="F818" s="138" t="s">
        <v>1991</v>
      </c>
      <c r="G818" s="139" t="s">
        <v>291</v>
      </c>
      <c r="H818" s="140">
        <v>33.299999999999997</v>
      </c>
      <c r="I818" s="141"/>
      <c r="J818" s="142">
        <f>ROUND(I818*H818,2)</f>
        <v>0</v>
      </c>
      <c r="K818" s="138" t="s">
        <v>846</v>
      </c>
      <c r="L818" s="32"/>
      <c r="M818" s="143" t="s">
        <v>1</v>
      </c>
      <c r="N818" s="144" t="s">
        <v>41</v>
      </c>
      <c r="P818" s="145">
        <f>O818*H818</f>
        <v>0</v>
      </c>
      <c r="Q818" s="145">
        <v>0</v>
      </c>
      <c r="R818" s="145">
        <f>Q818*H818</f>
        <v>0</v>
      </c>
      <c r="S818" s="145">
        <v>7.0000000000000007E-2</v>
      </c>
      <c r="T818" s="146">
        <f>S818*H818</f>
        <v>2.331</v>
      </c>
      <c r="AR818" s="147" t="s">
        <v>184</v>
      </c>
      <c r="AT818" s="147" t="s">
        <v>180</v>
      </c>
      <c r="AU818" s="147" t="s">
        <v>85</v>
      </c>
      <c r="AY818" s="17" t="s">
        <v>178</v>
      </c>
      <c r="BE818" s="148">
        <f>IF(N818="základní",J818,0)</f>
        <v>0</v>
      </c>
      <c r="BF818" s="148">
        <f>IF(N818="snížená",J818,0)</f>
        <v>0</v>
      </c>
      <c r="BG818" s="148">
        <f>IF(N818="zákl. přenesená",J818,0)</f>
        <v>0</v>
      </c>
      <c r="BH818" s="148">
        <f>IF(N818="sníž. přenesená",J818,0)</f>
        <v>0</v>
      </c>
      <c r="BI818" s="148">
        <f>IF(N818="nulová",J818,0)</f>
        <v>0</v>
      </c>
      <c r="BJ818" s="17" t="s">
        <v>83</v>
      </c>
      <c r="BK818" s="148">
        <f>ROUND(I818*H818,2)</f>
        <v>0</v>
      </c>
      <c r="BL818" s="17" t="s">
        <v>184</v>
      </c>
      <c r="BM818" s="147" t="s">
        <v>1992</v>
      </c>
    </row>
    <row r="819" spans="2:65" s="12" customFormat="1" ht="11.25">
      <c r="B819" s="149"/>
      <c r="D819" s="150" t="s">
        <v>186</v>
      </c>
      <c r="E819" s="151" t="s">
        <v>1</v>
      </c>
      <c r="F819" s="152" t="s">
        <v>1993</v>
      </c>
      <c r="H819" s="153">
        <v>29.4</v>
      </c>
      <c r="I819" s="154"/>
      <c r="L819" s="149"/>
      <c r="M819" s="155"/>
      <c r="T819" s="156"/>
      <c r="AT819" s="151" t="s">
        <v>186</v>
      </c>
      <c r="AU819" s="151" t="s">
        <v>85</v>
      </c>
      <c r="AV819" s="12" t="s">
        <v>85</v>
      </c>
      <c r="AW819" s="12" t="s">
        <v>32</v>
      </c>
      <c r="AX819" s="12" t="s">
        <v>76</v>
      </c>
      <c r="AY819" s="151" t="s">
        <v>178</v>
      </c>
    </row>
    <row r="820" spans="2:65" s="12" customFormat="1" ht="11.25">
      <c r="B820" s="149"/>
      <c r="D820" s="150" t="s">
        <v>186</v>
      </c>
      <c r="E820" s="151" t="s">
        <v>1</v>
      </c>
      <c r="F820" s="152" t="s">
        <v>1994</v>
      </c>
      <c r="H820" s="153">
        <v>3.9</v>
      </c>
      <c r="I820" s="154"/>
      <c r="L820" s="149"/>
      <c r="M820" s="155"/>
      <c r="T820" s="156"/>
      <c r="AT820" s="151" t="s">
        <v>186</v>
      </c>
      <c r="AU820" s="151" t="s">
        <v>85</v>
      </c>
      <c r="AV820" s="12" t="s">
        <v>85</v>
      </c>
      <c r="AW820" s="12" t="s">
        <v>32</v>
      </c>
      <c r="AX820" s="12" t="s">
        <v>76</v>
      </c>
      <c r="AY820" s="151" t="s">
        <v>178</v>
      </c>
    </row>
    <row r="821" spans="2:65" s="14" customFormat="1" ht="11.25">
      <c r="B821" s="164"/>
      <c r="D821" s="150" t="s">
        <v>186</v>
      </c>
      <c r="E821" s="165" t="s">
        <v>1</v>
      </c>
      <c r="F821" s="166" t="s">
        <v>217</v>
      </c>
      <c r="H821" s="167">
        <v>33.299999999999997</v>
      </c>
      <c r="I821" s="168"/>
      <c r="L821" s="164"/>
      <c r="M821" s="169"/>
      <c r="T821" s="170"/>
      <c r="AT821" s="165" t="s">
        <v>186</v>
      </c>
      <c r="AU821" s="165" t="s">
        <v>85</v>
      </c>
      <c r="AV821" s="14" t="s">
        <v>184</v>
      </c>
      <c r="AW821" s="14" t="s">
        <v>32</v>
      </c>
      <c r="AX821" s="14" t="s">
        <v>83</v>
      </c>
      <c r="AY821" s="165" t="s">
        <v>178</v>
      </c>
    </row>
    <row r="822" spans="2:65" s="1" customFormat="1" ht="24.2" customHeight="1">
      <c r="B822" s="32"/>
      <c r="C822" s="136" t="s">
        <v>901</v>
      </c>
      <c r="D822" s="136" t="s">
        <v>180</v>
      </c>
      <c r="E822" s="137" t="s">
        <v>1995</v>
      </c>
      <c r="F822" s="138" t="s">
        <v>1996</v>
      </c>
      <c r="G822" s="139" t="s">
        <v>204</v>
      </c>
      <c r="H822" s="140">
        <v>17.82</v>
      </c>
      <c r="I822" s="141"/>
      <c r="J822" s="142">
        <f>ROUND(I822*H822,2)</f>
        <v>0</v>
      </c>
      <c r="K822" s="138" t="s">
        <v>846</v>
      </c>
      <c r="L822" s="32"/>
      <c r="M822" s="143" t="s">
        <v>1</v>
      </c>
      <c r="N822" s="144" t="s">
        <v>41</v>
      </c>
      <c r="P822" s="145">
        <f>O822*H822</f>
        <v>0</v>
      </c>
      <c r="Q822" s="145">
        <v>0</v>
      </c>
      <c r="R822" s="145">
        <f>Q822*H822</f>
        <v>0</v>
      </c>
      <c r="S822" s="145">
        <v>0.432</v>
      </c>
      <c r="T822" s="146">
        <f>S822*H822</f>
        <v>7.6982400000000002</v>
      </c>
      <c r="AR822" s="147" t="s">
        <v>184</v>
      </c>
      <c r="AT822" s="147" t="s">
        <v>180</v>
      </c>
      <c r="AU822" s="147" t="s">
        <v>85</v>
      </c>
      <c r="AY822" s="17" t="s">
        <v>178</v>
      </c>
      <c r="BE822" s="148">
        <f>IF(N822="základní",J822,0)</f>
        <v>0</v>
      </c>
      <c r="BF822" s="148">
        <f>IF(N822="snížená",J822,0)</f>
        <v>0</v>
      </c>
      <c r="BG822" s="148">
        <f>IF(N822="zákl. přenesená",J822,0)</f>
        <v>0</v>
      </c>
      <c r="BH822" s="148">
        <f>IF(N822="sníž. přenesená",J822,0)</f>
        <v>0</v>
      </c>
      <c r="BI822" s="148">
        <f>IF(N822="nulová",J822,0)</f>
        <v>0</v>
      </c>
      <c r="BJ822" s="17" t="s">
        <v>83</v>
      </c>
      <c r="BK822" s="148">
        <f>ROUND(I822*H822,2)</f>
        <v>0</v>
      </c>
      <c r="BL822" s="17" t="s">
        <v>184</v>
      </c>
      <c r="BM822" s="147" t="s">
        <v>1997</v>
      </c>
    </row>
    <row r="823" spans="2:65" s="12" customFormat="1" ht="11.25">
      <c r="B823" s="149"/>
      <c r="D823" s="150" t="s">
        <v>186</v>
      </c>
      <c r="E823" s="151" t="s">
        <v>1</v>
      </c>
      <c r="F823" s="152" t="s">
        <v>1998</v>
      </c>
      <c r="H823" s="153">
        <v>16.8</v>
      </c>
      <c r="I823" s="154"/>
      <c r="L823" s="149"/>
      <c r="M823" s="155"/>
      <c r="T823" s="156"/>
      <c r="AT823" s="151" t="s">
        <v>186</v>
      </c>
      <c r="AU823" s="151" t="s">
        <v>85</v>
      </c>
      <c r="AV823" s="12" t="s">
        <v>85</v>
      </c>
      <c r="AW823" s="12" t="s">
        <v>32</v>
      </c>
      <c r="AX823" s="12" t="s">
        <v>76</v>
      </c>
      <c r="AY823" s="151" t="s">
        <v>178</v>
      </c>
    </row>
    <row r="824" spans="2:65" s="12" customFormat="1" ht="11.25">
      <c r="B824" s="149"/>
      <c r="D824" s="150" t="s">
        <v>186</v>
      </c>
      <c r="E824" s="151" t="s">
        <v>1</v>
      </c>
      <c r="F824" s="152" t="s">
        <v>1999</v>
      </c>
      <c r="H824" s="153">
        <v>1.02</v>
      </c>
      <c r="I824" s="154"/>
      <c r="L824" s="149"/>
      <c r="M824" s="155"/>
      <c r="T824" s="156"/>
      <c r="AT824" s="151" t="s">
        <v>186</v>
      </c>
      <c r="AU824" s="151" t="s">
        <v>85</v>
      </c>
      <c r="AV824" s="12" t="s">
        <v>85</v>
      </c>
      <c r="AW824" s="12" t="s">
        <v>32</v>
      </c>
      <c r="AX824" s="12" t="s">
        <v>76</v>
      </c>
      <c r="AY824" s="151" t="s">
        <v>178</v>
      </c>
    </row>
    <row r="825" spans="2:65" s="14" customFormat="1" ht="11.25">
      <c r="B825" s="164"/>
      <c r="D825" s="150" t="s">
        <v>186</v>
      </c>
      <c r="E825" s="165" t="s">
        <v>1</v>
      </c>
      <c r="F825" s="166" t="s">
        <v>217</v>
      </c>
      <c r="H825" s="167">
        <v>17.82</v>
      </c>
      <c r="I825" s="168"/>
      <c r="L825" s="164"/>
      <c r="M825" s="169"/>
      <c r="T825" s="170"/>
      <c r="AT825" s="165" t="s">
        <v>186</v>
      </c>
      <c r="AU825" s="165" t="s">
        <v>85</v>
      </c>
      <c r="AV825" s="14" t="s">
        <v>184</v>
      </c>
      <c r="AW825" s="14" t="s">
        <v>32</v>
      </c>
      <c r="AX825" s="14" t="s">
        <v>83</v>
      </c>
      <c r="AY825" s="165" t="s">
        <v>178</v>
      </c>
    </row>
    <row r="826" spans="2:65" s="1" customFormat="1" ht="24.2" customHeight="1">
      <c r="B826" s="32"/>
      <c r="C826" s="136" t="s">
        <v>906</v>
      </c>
      <c r="D826" s="136" t="s">
        <v>180</v>
      </c>
      <c r="E826" s="137" t="s">
        <v>2000</v>
      </c>
      <c r="F826" s="138" t="s">
        <v>2001</v>
      </c>
      <c r="G826" s="139" t="s">
        <v>183</v>
      </c>
      <c r="H826" s="140">
        <v>0.27</v>
      </c>
      <c r="I826" s="141"/>
      <c r="J826" s="142">
        <f>ROUND(I826*H826,2)</f>
        <v>0</v>
      </c>
      <c r="K826" s="138" t="s">
        <v>194</v>
      </c>
      <c r="L826" s="32"/>
      <c r="M826" s="143" t="s">
        <v>1</v>
      </c>
      <c r="N826" s="144" t="s">
        <v>41</v>
      </c>
      <c r="P826" s="145">
        <f>O826*H826</f>
        <v>0</v>
      </c>
      <c r="Q826" s="145">
        <v>0</v>
      </c>
      <c r="R826" s="145">
        <f>Q826*H826</f>
        <v>0</v>
      </c>
      <c r="S826" s="145">
        <v>2.4</v>
      </c>
      <c r="T826" s="146">
        <f>S826*H826</f>
        <v>0.64800000000000002</v>
      </c>
      <c r="AR826" s="147" t="s">
        <v>184</v>
      </c>
      <c r="AT826" s="147" t="s">
        <v>180</v>
      </c>
      <c r="AU826" s="147" t="s">
        <v>85</v>
      </c>
      <c r="AY826" s="17" t="s">
        <v>178</v>
      </c>
      <c r="BE826" s="148">
        <f>IF(N826="základní",J826,0)</f>
        <v>0</v>
      </c>
      <c r="BF826" s="148">
        <f>IF(N826="snížená",J826,0)</f>
        <v>0</v>
      </c>
      <c r="BG826" s="148">
        <f>IF(N826="zákl. přenesená",J826,0)</f>
        <v>0</v>
      </c>
      <c r="BH826" s="148">
        <f>IF(N826="sníž. přenesená",J826,0)</f>
        <v>0</v>
      </c>
      <c r="BI826" s="148">
        <f>IF(N826="nulová",J826,0)</f>
        <v>0</v>
      </c>
      <c r="BJ826" s="17" t="s">
        <v>83</v>
      </c>
      <c r="BK826" s="148">
        <f>ROUND(I826*H826,2)</f>
        <v>0</v>
      </c>
      <c r="BL826" s="17" t="s">
        <v>184</v>
      </c>
      <c r="BM826" s="147" t="s">
        <v>2002</v>
      </c>
    </row>
    <row r="827" spans="2:65" s="12" customFormat="1" ht="11.25">
      <c r="B827" s="149"/>
      <c r="D827" s="150" t="s">
        <v>186</v>
      </c>
      <c r="E827" s="151" t="s">
        <v>1</v>
      </c>
      <c r="F827" s="152" t="s">
        <v>2003</v>
      </c>
      <c r="H827" s="153">
        <v>0.27</v>
      </c>
      <c r="I827" s="154"/>
      <c r="L827" s="149"/>
      <c r="M827" s="155"/>
      <c r="T827" s="156"/>
      <c r="AT827" s="151" t="s">
        <v>186</v>
      </c>
      <c r="AU827" s="151" t="s">
        <v>85</v>
      </c>
      <c r="AV827" s="12" t="s">
        <v>85</v>
      </c>
      <c r="AW827" s="12" t="s">
        <v>32</v>
      </c>
      <c r="AX827" s="12" t="s">
        <v>83</v>
      </c>
      <c r="AY827" s="151" t="s">
        <v>178</v>
      </c>
    </row>
    <row r="828" spans="2:65" s="1" customFormat="1" ht="33" customHeight="1">
      <c r="B828" s="32"/>
      <c r="C828" s="136" t="s">
        <v>913</v>
      </c>
      <c r="D828" s="136" t="s">
        <v>180</v>
      </c>
      <c r="E828" s="137" t="s">
        <v>2004</v>
      </c>
      <c r="F828" s="138" t="s">
        <v>2005</v>
      </c>
      <c r="G828" s="139" t="s">
        <v>183</v>
      </c>
      <c r="H828" s="140">
        <v>5.28</v>
      </c>
      <c r="I828" s="141"/>
      <c r="J828" s="142">
        <f>ROUND(I828*H828,2)</f>
        <v>0</v>
      </c>
      <c r="K828" s="138" t="s">
        <v>194</v>
      </c>
      <c r="L828" s="32"/>
      <c r="M828" s="143" t="s">
        <v>1</v>
      </c>
      <c r="N828" s="144" t="s">
        <v>41</v>
      </c>
      <c r="P828" s="145">
        <f>O828*H828</f>
        <v>0</v>
      </c>
      <c r="Q828" s="145">
        <v>0</v>
      </c>
      <c r="R828" s="145">
        <f>Q828*H828</f>
        <v>0</v>
      </c>
      <c r="S828" s="145">
        <v>2.2000000000000002</v>
      </c>
      <c r="T828" s="146">
        <f>S828*H828</f>
        <v>11.616000000000001</v>
      </c>
      <c r="AR828" s="147" t="s">
        <v>184</v>
      </c>
      <c r="AT828" s="147" t="s">
        <v>180</v>
      </c>
      <c r="AU828" s="147" t="s">
        <v>85</v>
      </c>
      <c r="AY828" s="17" t="s">
        <v>178</v>
      </c>
      <c r="BE828" s="148">
        <f>IF(N828="základní",J828,0)</f>
        <v>0</v>
      </c>
      <c r="BF828" s="148">
        <f>IF(N828="snížená",J828,0)</f>
        <v>0</v>
      </c>
      <c r="BG828" s="148">
        <f>IF(N828="zákl. přenesená",J828,0)</f>
        <v>0</v>
      </c>
      <c r="BH828" s="148">
        <f>IF(N828="sníž. přenesená",J828,0)</f>
        <v>0</v>
      </c>
      <c r="BI828" s="148">
        <f>IF(N828="nulová",J828,0)</f>
        <v>0</v>
      </c>
      <c r="BJ828" s="17" t="s">
        <v>83</v>
      </c>
      <c r="BK828" s="148">
        <f>ROUND(I828*H828,2)</f>
        <v>0</v>
      </c>
      <c r="BL828" s="17" t="s">
        <v>184</v>
      </c>
      <c r="BM828" s="147" t="s">
        <v>2006</v>
      </c>
    </row>
    <row r="829" spans="2:65" s="15" customFormat="1" ht="11.25">
      <c r="B829" s="171"/>
      <c r="D829" s="150" t="s">
        <v>186</v>
      </c>
      <c r="E829" s="172" t="s">
        <v>1</v>
      </c>
      <c r="F829" s="173" t="s">
        <v>1477</v>
      </c>
      <c r="H829" s="172" t="s">
        <v>1</v>
      </c>
      <c r="I829" s="174"/>
      <c r="L829" s="171"/>
      <c r="M829" s="175"/>
      <c r="T829" s="176"/>
      <c r="AT829" s="172" t="s">
        <v>186</v>
      </c>
      <c r="AU829" s="172" t="s">
        <v>85</v>
      </c>
      <c r="AV829" s="15" t="s">
        <v>83</v>
      </c>
      <c r="AW829" s="15" t="s">
        <v>32</v>
      </c>
      <c r="AX829" s="15" t="s">
        <v>76</v>
      </c>
      <c r="AY829" s="172" t="s">
        <v>178</v>
      </c>
    </row>
    <row r="830" spans="2:65" s="12" customFormat="1" ht="11.25">
      <c r="B830" s="149"/>
      <c r="D830" s="150" t="s">
        <v>186</v>
      </c>
      <c r="E830" s="151" t="s">
        <v>1</v>
      </c>
      <c r="F830" s="152" t="s">
        <v>2007</v>
      </c>
      <c r="H830" s="153">
        <v>1.673</v>
      </c>
      <c r="I830" s="154"/>
      <c r="L830" s="149"/>
      <c r="M830" s="155"/>
      <c r="T830" s="156"/>
      <c r="AT830" s="151" t="s">
        <v>186</v>
      </c>
      <c r="AU830" s="151" t="s">
        <v>85</v>
      </c>
      <c r="AV830" s="12" t="s">
        <v>85</v>
      </c>
      <c r="AW830" s="12" t="s">
        <v>32</v>
      </c>
      <c r="AX830" s="12" t="s">
        <v>76</v>
      </c>
      <c r="AY830" s="151" t="s">
        <v>178</v>
      </c>
    </row>
    <row r="831" spans="2:65" s="12" customFormat="1" ht="11.25">
      <c r="B831" s="149"/>
      <c r="D831" s="150" t="s">
        <v>186</v>
      </c>
      <c r="E831" s="151" t="s">
        <v>1</v>
      </c>
      <c r="F831" s="152" t="s">
        <v>1327</v>
      </c>
      <c r="H831" s="153">
        <v>1.3580000000000001</v>
      </c>
      <c r="I831" s="154"/>
      <c r="L831" s="149"/>
      <c r="M831" s="155"/>
      <c r="T831" s="156"/>
      <c r="AT831" s="151" t="s">
        <v>186</v>
      </c>
      <c r="AU831" s="151" t="s">
        <v>85</v>
      </c>
      <c r="AV831" s="12" t="s">
        <v>85</v>
      </c>
      <c r="AW831" s="12" t="s">
        <v>32</v>
      </c>
      <c r="AX831" s="12" t="s">
        <v>76</v>
      </c>
      <c r="AY831" s="151" t="s">
        <v>178</v>
      </c>
    </row>
    <row r="832" spans="2:65" s="12" customFormat="1" ht="11.25">
      <c r="B832" s="149"/>
      <c r="D832" s="150" t="s">
        <v>186</v>
      </c>
      <c r="E832" s="151" t="s">
        <v>1</v>
      </c>
      <c r="F832" s="152" t="s">
        <v>1328</v>
      </c>
      <c r="H832" s="153">
        <v>1.2529999999999999</v>
      </c>
      <c r="I832" s="154"/>
      <c r="L832" s="149"/>
      <c r="M832" s="155"/>
      <c r="T832" s="156"/>
      <c r="AT832" s="151" t="s">
        <v>186</v>
      </c>
      <c r="AU832" s="151" t="s">
        <v>85</v>
      </c>
      <c r="AV832" s="12" t="s">
        <v>85</v>
      </c>
      <c r="AW832" s="12" t="s">
        <v>32</v>
      </c>
      <c r="AX832" s="12" t="s">
        <v>76</v>
      </c>
      <c r="AY832" s="151" t="s">
        <v>178</v>
      </c>
    </row>
    <row r="833" spans="2:65" s="12" customFormat="1" ht="11.25">
      <c r="B833" s="149"/>
      <c r="D833" s="150" t="s">
        <v>186</v>
      </c>
      <c r="E833" s="151" t="s">
        <v>1</v>
      </c>
      <c r="F833" s="152" t="s">
        <v>1329</v>
      </c>
      <c r="H833" s="153">
        <v>0.996</v>
      </c>
      <c r="I833" s="154"/>
      <c r="L833" s="149"/>
      <c r="M833" s="155"/>
      <c r="T833" s="156"/>
      <c r="AT833" s="151" t="s">
        <v>186</v>
      </c>
      <c r="AU833" s="151" t="s">
        <v>85</v>
      </c>
      <c r="AV833" s="12" t="s">
        <v>85</v>
      </c>
      <c r="AW833" s="12" t="s">
        <v>32</v>
      </c>
      <c r="AX833" s="12" t="s">
        <v>76</v>
      </c>
      <c r="AY833" s="151" t="s">
        <v>178</v>
      </c>
    </row>
    <row r="834" spans="2:65" s="13" customFormat="1" ht="11.25">
      <c r="B834" s="157"/>
      <c r="D834" s="150" t="s">
        <v>186</v>
      </c>
      <c r="E834" s="158" t="s">
        <v>1</v>
      </c>
      <c r="F834" s="159" t="s">
        <v>209</v>
      </c>
      <c r="H834" s="160">
        <v>5.2799999999999994</v>
      </c>
      <c r="I834" s="161"/>
      <c r="L834" s="157"/>
      <c r="M834" s="162"/>
      <c r="T834" s="163"/>
      <c r="AT834" s="158" t="s">
        <v>186</v>
      </c>
      <c r="AU834" s="158" t="s">
        <v>85</v>
      </c>
      <c r="AV834" s="13" t="s">
        <v>96</v>
      </c>
      <c r="AW834" s="13" t="s">
        <v>32</v>
      </c>
      <c r="AX834" s="13" t="s">
        <v>76</v>
      </c>
      <c r="AY834" s="158" t="s">
        <v>178</v>
      </c>
    </row>
    <row r="835" spans="2:65" s="14" customFormat="1" ht="11.25">
      <c r="B835" s="164"/>
      <c r="D835" s="150" t="s">
        <v>186</v>
      </c>
      <c r="E835" s="165" t="s">
        <v>1</v>
      </c>
      <c r="F835" s="166" t="s">
        <v>217</v>
      </c>
      <c r="H835" s="167">
        <v>5.2799999999999994</v>
      </c>
      <c r="I835" s="168"/>
      <c r="L835" s="164"/>
      <c r="M835" s="169"/>
      <c r="T835" s="170"/>
      <c r="AT835" s="165" t="s">
        <v>186</v>
      </c>
      <c r="AU835" s="165" t="s">
        <v>85</v>
      </c>
      <c r="AV835" s="14" t="s">
        <v>184</v>
      </c>
      <c r="AW835" s="14" t="s">
        <v>32</v>
      </c>
      <c r="AX835" s="14" t="s">
        <v>83</v>
      </c>
      <c r="AY835" s="165" t="s">
        <v>178</v>
      </c>
    </row>
    <row r="836" spans="2:65" s="1" customFormat="1" ht="33" customHeight="1">
      <c r="B836" s="32"/>
      <c r="C836" s="136" t="s">
        <v>917</v>
      </c>
      <c r="D836" s="136" t="s">
        <v>180</v>
      </c>
      <c r="E836" s="137" t="s">
        <v>2008</v>
      </c>
      <c r="F836" s="138" t="s">
        <v>2009</v>
      </c>
      <c r="G836" s="139" t="s">
        <v>183</v>
      </c>
      <c r="H836" s="140">
        <v>123.964</v>
      </c>
      <c r="I836" s="141"/>
      <c r="J836" s="142">
        <f>ROUND(I836*H836,2)</f>
        <v>0</v>
      </c>
      <c r="K836" s="138" t="s">
        <v>846</v>
      </c>
      <c r="L836" s="32"/>
      <c r="M836" s="143" t="s">
        <v>1</v>
      </c>
      <c r="N836" s="144" t="s">
        <v>41</v>
      </c>
      <c r="P836" s="145">
        <f>O836*H836</f>
        <v>0</v>
      </c>
      <c r="Q836" s="145">
        <v>0</v>
      </c>
      <c r="R836" s="145">
        <f>Q836*H836</f>
        <v>0</v>
      </c>
      <c r="S836" s="145">
        <v>2.2000000000000002</v>
      </c>
      <c r="T836" s="146">
        <f>S836*H836</f>
        <v>272.7208</v>
      </c>
      <c r="AR836" s="147" t="s">
        <v>184</v>
      </c>
      <c r="AT836" s="147" t="s">
        <v>180</v>
      </c>
      <c r="AU836" s="147" t="s">
        <v>85</v>
      </c>
      <c r="AY836" s="17" t="s">
        <v>178</v>
      </c>
      <c r="BE836" s="148">
        <f>IF(N836="základní",J836,0)</f>
        <v>0</v>
      </c>
      <c r="BF836" s="148">
        <f>IF(N836="snížená",J836,0)</f>
        <v>0</v>
      </c>
      <c r="BG836" s="148">
        <f>IF(N836="zákl. přenesená",J836,0)</f>
        <v>0</v>
      </c>
      <c r="BH836" s="148">
        <f>IF(N836="sníž. přenesená",J836,0)</f>
        <v>0</v>
      </c>
      <c r="BI836" s="148">
        <f>IF(N836="nulová",J836,0)</f>
        <v>0</v>
      </c>
      <c r="BJ836" s="17" t="s">
        <v>83</v>
      </c>
      <c r="BK836" s="148">
        <f>ROUND(I836*H836,2)</f>
        <v>0</v>
      </c>
      <c r="BL836" s="17" t="s">
        <v>184</v>
      </c>
      <c r="BM836" s="147" t="s">
        <v>2010</v>
      </c>
    </row>
    <row r="837" spans="2:65" s="12" customFormat="1" ht="11.25">
      <c r="B837" s="149"/>
      <c r="D837" s="150" t="s">
        <v>186</v>
      </c>
      <c r="E837" s="151" t="s">
        <v>1</v>
      </c>
      <c r="F837" s="152" t="s">
        <v>2011</v>
      </c>
      <c r="H837" s="153">
        <v>1.0269999999999999</v>
      </c>
      <c r="I837" s="154"/>
      <c r="L837" s="149"/>
      <c r="M837" s="155"/>
      <c r="T837" s="156"/>
      <c r="AT837" s="151" t="s">
        <v>186</v>
      </c>
      <c r="AU837" s="151" t="s">
        <v>85</v>
      </c>
      <c r="AV837" s="12" t="s">
        <v>85</v>
      </c>
      <c r="AW837" s="12" t="s">
        <v>32</v>
      </c>
      <c r="AX837" s="12" t="s">
        <v>76</v>
      </c>
      <c r="AY837" s="151" t="s">
        <v>178</v>
      </c>
    </row>
    <row r="838" spans="2:65" s="12" customFormat="1" ht="11.25">
      <c r="B838" s="149"/>
      <c r="D838" s="150" t="s">
        <v>186</v>
      </c>
      <c r="E838" s="151" t="s">
        <v>1</v>
      </c>
      <c r="F838" s="152" t="s">
        <v>2012</v>
      </c>
      <c r="H838" s="153">
        <v>1.7529999999999999</v>
      </c>
      <c r="I838" s="154"/>
      <c r="L838" s="149"/>
      <c r="M838" s="155"/>
      <c r="T838" s="156"/>
      <c r="AT838" s="151" t="s">
        <v>186</v>
      </c>
      <c r="AU838" s="151" t="s">
        <v>85</v>
      </c>
      <c r="AV838" s="12" t="s">
        <v>85</v>
      </c>
      <c r="AW838" s="12" t="s">
        <v>32</v>
      </c>
      <c r="AX838" s="12" t="s">
        <v>76</v>
      </c>
      <c r="AY838" s="151" t="s">
        <v>178</v>
      </c>
    </row>
    <row r="839" spans="2:65" s="13" customFormat="1" ht="11.25">
      <c r="B839" s="157"/>
      <c r="D839" s="150" t="s">
        <v>186</v>
      </c>
      <c r="E839" s="158" t="s">
        <v>1</v>
      </c>
      <c r="F839" s="159" t="s">
        <v>209</v>
      </c>
      <c r="H839" s="160">
        <v>2.78</v>
      </c>
      <c r="I839" s="161"/>
      <c r="L839" s="157"/>
      <c r="M839" s="162"/>
      <c r="T839" s="163"/>
      <c r="AT839" s="158" t="s">
        <v>186</v>
      </c>
      <c r="AU839" s="158" t="s">
        <v>85</v>
      </c>
      <c r="AV839" s="13" t="s">
        <v>96</v>
      </c>
      <c r="AW839" s="13" t="s">
        <v>32</v>
      </c>
      <c r="AX839" s="13" t="s">
        <v>76</v>
      </c>
      <c r="AY839" s="158" t="s">
        <v>178</v>
      </c>
    </row>
    <row r="840" spans="2:65" s="12" customFormat="1" ht="11.25">
      <c r="B840" s="149"/>
      <c r="D840" s="150" t="s">
        <v>186</v>
      </c>
      <c r="E840" s="151" t="s">
        <v>1</v>
      </c>
      <c r="F840" s="152" t="s">
        <v>2013</v>
      </c>
      <c r="H840" s="153">
        <v>3.2149999999999999</v>
      </c>
      <c r="I840" s="154"/>
      <c r="L840" s="149"/>
      <c r="M840" s="155"/>
      <c r="T840" s="156"/>
      <c r="AT840" s="151" t="s">
        <v>186</v>
      </c>
      <c r="AU840" s="151" t="s">
        <v>85</v>
      </c>
      <c r="AV840" s="12" t="s">
        <v>85</v>
      </c>
      <c r="AW840" s="12" t="s">
        <v>32</v>
      </c>
      <c r="AX840" s="12" t="s">
        <v>76</v>
      </c>
      <c r="AY840" s="151" t="s">
        <v>178</v>
      </c>
    </row>
    <row r="841" spans="2:65" s="12" customFormat="1" ht="11.25">
      <c r="B841" s="149"/>
      <c r="D841" s="150" t="s">
        <v>186</v>
      </c>
      <c r="E841" s="151" t="s">
        <v>1</v>
      </c>
      <c r="F841" s="152" t="s">
        <v>2014</v>
      </c>
      <c r="H841" s="153">
        <v>2.7589999999999999</v>
      </c>
      <c r="I841" s="154"/>
      <c r="L841" s="149"/>
      <c r="M841" s="155"/>
      <c r="T841" s="156"/>
      <c r="AT841" s="151" t="s">
        <v>186</v>
      </c>
      <c r="AU841" s="151" t="s">
        <v>85</v>
      </c>
      <c r="AV841" s="12" t="s">
        <v>85</v>
      </c>
      <c r="AW841" s="12" t="s">
        <v>32</v>
      </c>
      <c r="AX841" s="12" t="s">
        <v>76</v>
      </c>
      <c r="AY841" s="151" t="s">
        <v>178</v>
      </c>
    </row>
    <row r="842" spans="2:65" s="13" customFormat="1" ht="11.25">
      <c r="B842" s="157"/>
      <c r="D842" s="150" t="s">
        <v>186</v>
      </c>
      <c r="E842" s="158" t="s">
        <v>1</v>
      </c>
      <c r="F842" s="159" t="s">
        <v>209</v>
      </c>
      <c r="H842" s="160">
        <v>5.9740000000000002</v>
      </c>
      <c r="I842" s="161"/>
      <c r="L842" s="157"/>
      <c r="M842" s="162"/>
      <c r="T842" s="163"/>
      <c r="AT842" s="158" t="s">
        <v>186</v>
      </c>
      <c r="AU842" s="158" t="s">
        <v>85</v>
      </c>
      <c r="AV842" s="13" t="s">
        <v>96</v>
      </c>
      <c r="AW842" s="13" t="s">
        <v>32</v>
      </c>
      <c r="AX842" s="13" t="s">
        <v>76</v>
      </c>
      <c r="AY842" s="158" t="s">
        <v>178</v>
      </c>
    </row>
    <row r="843" spans="2:65" s="12" customFormat="1" ht="11.25">
      <c r="B843" s="149"/>
      <c r="D843" s="150" t="s">
        <v>186</v>
      </c>
      <c r="E843" s="151" t="s">
        <v>1</v>
      </c>
      <c r="F843" s="152" t="s">
        <v>2015</v>
      </c>
      <c r="H843" s="153">
        <v>2.91</v>
      </c>
      <c r="I843" s="154"/>
      <c r="L843" s="149"/>
      <c r="M843" s="155"/>
      <c r="T843" s="156"/>
      <c r="AT843" s="151" t="s">
        <v>186</v>
      </c>
      <c r="AU843" s="151" t="s">
        <v>85</v>
      </c>
      <c r="AV843" s="12" t="s">
        <v>85</v>
      </c>
      <c r="AW843" s="12" t="s">
        <v>32</v>
      </c>
      <c r="AX843" s="12" t="s">
        <v>76</v>
      </c>
      <c r="AY843" s="151" t="s">
        <v>178</v>
      </c>
    </row>
    <row r="844" spans="2:65" s="12" customFormat="1" ht="11.25">
      <c r="B844" s="149"/>
      <c r="D844" s="150" t="s">
        <v>186</v>
      </c>
      <c r="E844" s="151" t="s">
        <v>1</v>
      </c>
      <c r="F844" s="152" t="s">
        <v>2016</v>
      </c>
      <c r="H844" s="153">
        <v>1.01</v>
      </c>
      <c r="I844" s="154"/>
      <c r="L844" s="149"/>
      <c r="M844" s="155"/>
      <c r="T844" s="156"/>
      <c r="AT844" s="151" t="s">
        <v>186</v>
      </c>
      <c r="AU844" s="151" t="s">
        <v>85</v>
      </c>
      <c r="AV844" s="12" t="s">
        <v>85</v>
      </c>
      <c r="AW844" s="12" t="s">
        <v>32</v>
      </c>
      <c r="AX844" s="12" t="s">
        <v>76</v>
      </c>
      <c r="AY844" s="151" t="s">
        <v>178</v>
      </c>
    </row>
    <row r="845" spans="2:65" s="12" customFormat="1" ht="11.25">
      <c r="B845" s="149"/>
      <c r="D845" s="150" t="s">
        <v>186</v>
      </c>
      <c r="E845" s="151" t="s">
        <v>1</v>
      </c>
      <c r="F845" s="152" t="s">
        <v>2017</v>
      </c>
      <c r="H845" s="153">
        <v>0.75</v>
      </c>
      <c r="I845" s="154"/>
      <c r="L845" s="149"/>
      <c r="M845" s="155"/>
      <c r="T845" s="156"/>
      <c r="AT845" s="151" t="s">
        <v>186</v>
      </c>
      <c r="AU845" s="151" t="s">
        <v>85</v>
      </c>
      <c r="AV845" s="12" t="s">
        <v>85</v>
      </c>
      <c r="AW845" s="12" t="s">
        <v>32</v>
      </c>
      <c r="AX845" s="12" t="s">
        <v>76</v>
      </c>
      <c r="AY845" s="151" t="s">
        <v>178</v>
      </c>
    </row>
    <row r="846" spans="2:65" s="12" customFormat="1" ht="11.25">
      <c r="B846" s="149"/>
      <c r="D846" s="150" t="s">
        <v>186</v>
      </c>
      <c r="E846" s="151" t="s">
        <v>1</v>
      </c>
      <c r="F846" s="152" t="s">
        <v>2018</v>
      </c>
      <c r="H846" s="153">
        <v>3.0339999999999998</v>
      </c>
      <c r="I846" s="154"/>
      <c r="L846" s="149"/>
      <c r="M846" s="155"/>
      <c r="T846" s="156"/>
      <c r="AT846" s="151" t="s">
        <v>186</v>
      </c>
      <c r="AU846" s="151" t="s">
        <v>85</v>
      </c>
      <c r="AV846" s="12" t="s">
        <v>85</v>
      </c>
      <c r="AW846" s="12" t="s">
        <v>32</v>
      </c>
      <c r="AX846" s="12" t="s">
        <v>76</v>
      </c>
      <c r="AY846" s="151" t="s">
        <v>178</v>
      </c>
    </row>
    <row r="847" spans="2:65" s="12" customFormat="1" ht="11.25">
      <c r="B847" s="149"/>
      <c r="D847" s="150" t="s">
        <v>186</v>
      </c>
      <c r="E847" s="151" t="s">
        <v>1</v>
      </c>
      <c r="F847" s="152" t="s">
        <v>2019</v>
      </c>
      <c r="H847" s="153">
        <v>30.54</v>
      </c>
      <c r="I847" s="154"/>
      <c r="L847" s="149"/>
      <c r="M847" s="155"/>
      <c r="T847" s="156"/>
      <c r="AT847" s="151" t="s">
        <v>186</v>
      </c>
      <c r="AU847" s="151" t="s">
        <v>85</v>
      </c>
      <c r="AV847" s="12" t="s">
        <v>85</v>
      </c>
      <c r="AW847" s="12" t="s">
        <v>32</v>
      </c>
      <c r="AX847" s="12" t="s">
        <v>76</v>
      </c>
      <c r="AY847" s="151" t="s">
        <v>178</v>
      </c>
    </row>
    <row r="848" spans="2:65" s="12" customFormat="1" ht="11.25">
      <c r="B848" s="149"/>
      <c r="D848" s="150" t="s">
        <v>186</v>
      </c>
      <c r="E848" s="151" t="s">
        <v>1</v>
      </c>
      <c r="F848" s="152" t="s">
        <v>2020</v>
      </c>
      <c r="H848" s="153">
        <v>1.3180000000000001</v>
      </c>
      <c r="I848" s="154"/>
      <c r="L848" s="149"/>
      <c r="M848" s="155"/>
      <c r="T848" s="156"/>
      <c r="AT848" s="151" t="s">
        <v>186</v>
      </c>
      <c r="AU848" s="151" t="s">
        <v>85</v>
      </c>
      <c r="AV848" s="12" t="s">
        <v>85</v>
      </c>
      <c r="AW848" s="12" t="s">
        <v>32</v>
      </c>
      <c r="AX848" s="12" t="s">
        <v>76</v>
      </c>
      <c r="AY848" s="151" t="s">
        <v>178</v>
      </c>
    </row>
    <row r="849" spans="2:51" s="12" customFormat="1" ht="11.25">
      <c r="B849" s="149"/>
      <c r="D849" s="150" t="s">
        <v>186</v>
      </c>
      <c r="E849" s="151" t="s">
        <v>1</v>
      </c>
      <c r="F849" s="152" t="s">
        <v>2021</v>
      </c>
      <c r="H849" s="153">
        <v>1.4059999999999999</v>
      </c>
      <c r="I849" s="154"/>
      <c r="L849" s="149"/>
      <c r="M849" s="155"/>
      <c r="T849" s="156"/>
      <c r="AT849" s="151" t="s">
        <v>186</v>
      </c>
      <c r="AU849" s="151" t="s">
        <v>85</v>
      </c>
      <c r="AV849" s="12" t="s">
        <v>85</v>
      </c>
      <c r="AW849" s="12" t="s">
        <v>32</v>
      </c>
      <c r="AX849" s="12" t="s">
        <v>76</v>
      </c>
      <c r="AY849" s="151" t="s">
        <v>178</v>
      </c>
    </row>
    <row r="850" spans="2:51" s="12" customFormat="1" ht="11.25">
      <c r="B850" s="149"/>
      <c r="D850" s="150" t="s">
        <v>186</v>
      </c>
      <c r="E850" s="151" t="s">
        <v>1</v>
      </c>
      <c r="F850" s="152" t="s">
        <v>2022</v>
      </c>
      <c r="H850" s="153">
        <v>0.66400000000000003</v>
      </c>
      <c r="I850" s="154"/>
      <c r="L850" s="149"/>
      <c r="M850" s="155"/>
      <c r="T850" s="156"/>
      <c r="AT850" s="151" t="s">
        <v>186</v>
      </c>
      <c r="AU850" s="151" t="s">
        <v>85</v>
      </c>
      <c r="AV850" s="12" t="s">
        <v>85</v>
      </c>
      <c r="AW850" s="12" t="s">
        <v>32</v>
      </c>
      <c r="AX850" s="12" t="s">
        <v>76</v>
      </c>
      <c r="AY850" s="151" t="s">
        <v>178</v>
      </c>
    </row>
    <row r="851" spans="2:51" s="12" customFormat="1" ht="11.25">
      <c r="B851" s="149"/>
      <c r="D851" s="150" t="s">
        <v>186</v>
      </c>
      <c r="E851" s="151" t="s">
        <v>1</v>
      </c>
      <c r="F851" s="152" t="s">
        <v>2023</v>
      </c>
      <c r="H851" s="153">
        <v>1.034</v>
      </c>
      <c r="I851" s="154"/>
      <c r="L851" s="149"/>
      <c r="M851" s="155"/>
      <c r="T851" s="156"/>
      <c r="AT851" s="151" t="s">
        <v>186</v>
      </c>
      <c r="AU851" s="151" t="s">
        <v>85</v>
      </c>
      <c r="AV851" s="12" t="s">
        <v>85</v>
      </c>
      <c r="AW851" s="12" t="s">
        <v>32</v>
      </c>
      <c r="AX851" s="12" t="s">
        <v>76</v>
      </c>
      <c r="AY851" s="151" t="s">
        <v>178</v>
      </c>
    </row>
    <row r="852" spans="2:51" s="12" customFormat="1" ht="11.25">
      <c r="B852" s="149"/>
      <c r="D852" s="150" t="s">
        <v>186</v>
      </c>
      <c r="E852" s="151" t="s">
        <v>1</v>
      </c>
      <c r="F852" s="152" t="s">
        <v>2024</v>
      </c>
      <c r="H852" s="153">
        <v>0.622</v>
      </c>
      <c r="I852" s="154"/>
      <c r="L852" s="149"/>
      <c r="M852" s="155"/>
      <c r="T852" s="156"/>
      <c r="AT852" s="151" t="s">
        <v>186</v>
      </c>
      <c r="AU852" s="151" t="s">
        <v>85</v>
      </c>
      <c r="AV852" s="12" t="s">
        <v>85</v>
      </c>
      <c r="AW852" s="12" t="s">
        <v>32</v>
      </c>
      <c r="AX852" s="12" t="s">
        <v>76</v>
      </c>
      <c r="AY852" s="151" t="s">
        <v>178</v>
      </c>
    </row>
    <row r="853" spans="2:51" s="12" customFormat="1" ht="11.25">
      <c r="B853" s="149"/>
      <c r="D853" s="150" t="s">
        <v>186</v>
      </c>
      <c r="E853" s="151" t="s">
        <v>1</v>
      </c>
      <c r="F853" s="152" t="s">
        <v>2025</v>
      </c>
      <c r="H853" s="153">
        <v>2.2679999999999998</v>
      </c>
      <c r="I853" s="154"/>
      <c r="L853" s="149"/>
      <c r="M853" s="155"/>
      <c r="T853" s="156"/>
      <c r="AT853" s="151" t="s">
        <v>186</v>
      </c>
      <c r="AU853" s="151" t="s">
        <v>85</v>
      </c>
      <c r="AV853" s="12" t="s">
        <v>85</v>
      </c>
      <c r="AW853" s="12" t="s">
        <v>32</v>
      </c>
      <c r="AX853" s="12" t="s">
        <v>76</v>
      </c>
      <c r="AY853" s="151" t="s">
        <v>178</v>
      </c>
    </row>
    <row r="854" spans="2:51" s="12" customFormat="1" ht="11.25">
      <c r="B854" s="149"/>
      <c r="D854" s="150" t="s">
        <v>186</v>
      </c>
      <c r="E854" s="151" t="s">
        <v>1</v>
      </c>
      <c r="F854" s="152" t="s">
        <v>463</v>
      </c>
      <c r="H854" s="153">
        <v>3.3959999999999999</v>
      </c>
      <c r="I854" s="154"/>
      <c r="L854" s="149"/>
      <c r="M854" s="155"/>
      <c r="T854" s="156"/>
      <c r="AT854" s="151" t="s">
        <v>186</v>
      </c>
      <c r="AU854" s="151" t="s">
        <v>85</v>
      </c>
      <c r="AV854" s="12" t="s">
        <v>85</v>
      </c>
      <c r="AW854" s="12" t="s">
        <v>32</v>
      </c>
      <c r="AX854" s="12" t="s">
        <v>76</v>
      </c>
      <c r="AY854" s="151" t="s">
        <v>178</v>
      </c>
    </row>
    <row r="855" spans="2:51" s="12" customFormat="1" ht="11.25">
      <c r="B855" s="149"/>
      <c r="D855" s="150" t="s">
        <v>186</v>
      </c>
      <c r="E855" s="151" t="s">
        <v>1</v>
      </c>
      <c r="F855" s="152" t="s">
        <v>2026</v>
      </c>
      <c r="H855" s="153">
        <v>0.52200000000000002</v>
      </c>
      <c r="I855" s="154"/>
      <c r="L855" s="149"/>
      <c r="M855" s="155"/>
      <c r="T855" s="156"/>
      <c r="AT855" s="151" t="s">
        <v>186</v>
      </c>
      <c r="AU855" s="151" t="s">
        <v>85</v>
      </c>
      <c r="AV855" s="12" t="s">
        <v>85</v>
      </c>
      <c r="AW855" s="12" t="s">
        <v>32</v>
      </c>
      <c r="AX855" s="12" t="s">
        <v>76</v>
      </c>
      <c r="AY855" s="151" t="s">
        <v>178</v>
      </c>
    </row>
    <row r="856" spans="2:51" s="12" customFormat="1" ht="11.25">
      <c r="B856" s="149"/>
      <c r="D856" s="150" t="s">
        <v>186</v>
      </c>
      <c r="E856" s="151" t="s">
        <v>1</v>
      </c>
      <c r="F856" s="152" t="s">
        <v>2027</v>
      </c>
      <c r="H856" s="153">
        <v>0.376</v>
      </c>
      <c r="I856" s="154"/>
      <c r="L856" s="149"/>
      <c r="M856" s="155"/>
      <c r="T856" s="156"/>
      <c r="AT856" s="151" t="s">
        <v>186</v>
      </c>
      <c r="AU856" s="151" t="s">
        <v>85</v>
      </c>
      <c r="AV856" s="12" t="s">
        <v>85</v>
      </c>
      <c r="AW856" s="12" t="s">
        <v>32</v>
      </c>
      <c r="AX856" s="12" t="s">
        <v>76</v>
      </c>
      <c r="AY856" s="151" t="s">
        <v>178</v>
      </c>
    </row>
    <row r="857" spans="2:51" s="13" customFormat="1" ht="11.25">
      <c r="B857" s="157"/>
      <c r="D857" s="150" t="s">
        <v>186</v>
      </c>
      <c r="E857" s="158" t="s">
        <v>1</v>
      </c>
      <c r="F857" s="159" t="s">
        <v>209</v>
      </c>
      <c r="H857" s="160">
        <v>49.849999999999994</v>
      </c>
      <c r="I857" s="161"/>
      <c r="L857" s="157"/>
      <c r="M857" s="162"/>
      <c r="T857" s="163"/>
      <c r="AT857" s="158" t="s">
        <v>186</v>
      </c>
      <c r="AU857" s="158" t="s">
        <v>85</v>
      </c>
      <c r="AV857" s="13" t="s">
        <v>96</v>
      </c>
      <c r="AW857" s="13" t="s">
        <v>32</v>
      </c>
      <c r="AX857" s="13" t="s">
        <v>76</v>
      </c>
      <c r="AY857" s="158" t="s">
        <v>178</v>
      </c>
    </row>
    <row r="858" spans="2:51" s="12" customFormat="1" ht="11.25">
      <c r="B858" s="149"/>
      <c r="D858" s="150" t="s">
        <v>186</v>
      </c>
      <c r="E858" s="151" t="s">
        <v>1</v>
      </c>
      <c r="F858" s="152" t="s">
        <v>2028</v>
      </c>
      <c r="H858" s="153">
        <v>2.5099999999999998</v>
      </c>
      <c r="I858" s="154"/>
      <c r="L858" s="149"/>
      <c r="M858" s="155"/>
      <c r="T858" s="156"/>
      <c r="AT858" s="151" t="s">
        <v>186</v>
      </c>
      <c r="AU858" s="151" t="s">
        <v>85</v>
      </c>
      <c r="AV858" s="12" t="s">
        <v>85</v>
      </c>
      <c r="AW858" s="12" t="s">
        <v>32</v>
      </c>
      <c r="AX858" s="12" t="s">
        <v>76</v>
      </c>
      <c r="AY858" s="151" t="s">
        <v>178</v>
      </c>
    </row>
    <row r="859" spans="2:51" s="12" customFormat="1" ht="11.25">
      <c r="B859" s="149"/>
      <c r="D859" s="150" t="s">
        <v>186</v>
      </c>
      <c r="E859" s="151" t="s">
        <v>1</v>
      </c>
      <c r="F859" s="152" t="s">
        <v>1337</v>
      </c>
      <c r="H859" s="153">
        <v>2.0369999999999999</v>
      </c>
      <c r="I859" s="154"/>
      <c r="L859" s="149"/>
      <c r="M859" s="155"/>
      <c r="T859" s="156"/>
      <c r="AT859" s="151" t="s">
        <v>186</v>
      </c>
      <c r="AU859" s="151" t="s">
        <v>85</v>
      </c>
      <c r="AV859" s="12" t="s">
        <v>85</v>
      </c>
      <c r="AW859" s="12" t="s">
        <v>32</v>
      </c>
      <c r="AX859" s="12" t="s">
        <v>76</v>
      </c>
      <c r="AY859" s="151" t="s">
        <v>178</v>
      </c>
    </row>
    <row r="860" spans="2:51" s="12" customFormat="1" ht="11.25">
      <c r="B860" s="149"/>
      <c r="D860" s="150" t="s">
        <v>186</v>
      </c>
      <c r="E860" s="151" t="s">
        <v>1</v>
      </c>
      <c r="F860" s="152" t="s">
        <v>1338</v>
      </c>
      <c r="H860" s="153">
        <v>1.88</v>
      </c>
      <c r="I860" s="154"/>
      <c r="L860" s="149"/>
      <c r="M860" s="155"/>
      <c r="T860" s="156"/>
      <c r="AT860" s="151" t="s">
        <v>186</v>
      </c>
      <c r="AU860" s="151" t="s">
        <v>85</v>
      </c>
      <c r="AV860" s="12" t="s">
        <v>85</v>
      </c>
      <c r="AW860" s="12" t="s">
        <v>32</v>
      </c>
      <c r="AX860" s="12" t="s">
        <v>76</v>
      </c>
      <c r="AY860" s="151" t="s">
        <v>178</v>
      </c>
    </row>
    <row r="861" spans="2:51" s="12" customFormat="1" ht="11.25">
      <c r="B861" s="149"/>
      <c r="D861" s="150" t="s">
        <v>186</v>
      </c>
      <c r="E861" s="151" t="s">
        <v>1</v>
      </c>
      <c r="F861" s="152" t="s">
        <v>1339</v>
      </c>
      <c r="H861" s="153">
        <v>1.494</v>
      </c>
      <c r="I861" s="154"/>
      <c r="L861" s="149"/>
      <c r="M861" s="155"/>
      <c r="T861" s="156"/>
      <c r="AT861" s="151" t="s">
        <v>186</v>
      </c>
      <c r="AU861" s="151" t="s">
        <v>85</v>
      </c>
      <c r="AV861" s="12" t="s">
        <v>85</v>
      </c>
      <c r="AW861" s="12" t="s">
        <v>32</v>
      </c>
      <c r="AX861" s="12" t="s">
        <v>76</v>
      </c>
      <c r="AY861" s="151" t="s">
        <v>178</v>
      </c>
    </row>
    <row r="862" spans="2:51" s="13" customFormat="1" ht="11.25">
      <c r="B862" s="157"/>
      <c r="D862" s="150" t="s">
        <v>186</v>
      </c>
      <c r="E862" s="158" t="s">
        <v>1</v>
      </c>
      <c r="F862" s="159" t="s">
        <v>209</v>
      </c>
      <c r="H862" s="160">
        <v>7.9209999999999994</v>
      </c>
      <c r="I862" s="161"/>
      <c r="L862" s="157"/>
      <c r="M862" s="162"/>
      <c r="T862" s="163"/>
      <c r="AT862" s="158" t="s">
        <v>186</v>
      </c>
      <c r="AU862" s="158" t="s">
        <v>85</v>
      </c>
      <c r="AV862" s="13" t="s">
        <v>96</v>
      </c>
      <c r="AW862" s="13" t="s">
        <v>32</v>
      </c>
      <c r="AX862" s="13" t="s">
        <v>76</v>
      </c>
      <c r="AY862" s="158" t="s">
        <v>178</v>
      </c>
    </row>
    <row r="863" spans="2:51" s="15" customFormat="1" ht="11.25">
      <c r="B863" s="171"/>
      <c r="D863" s="150" t="s">
        <v>186</v>
      </c>
      <c r="E863" s="172" t="s">
        <v>1</v>
      </c>
      <c r="F863" s="173" t="s">
        <v>2029</v>
      </c>
      <c r="H863" s="172" t="s">
        <v>1</v>
      </c>
      <c r="I863" s="174"/>
      <c r="L863" s="171"/>
      <c r="M863" s="175"/>
      <c r="T863" s="176"/>
      <c r="AT863" s="172" t="s">
        <v>186</v>
      </c>
      <c r="AU863" s="172" t="s">
        <v>85</v>
      </c>
      <c r="AV863" s="15" t="s">
        <v>83</v>
      </c>
      <c r="AW863" s="15" t="s">
        <v>32</v>
      </c>
      <c r="AX863" s="15" t="s">
        <v>76</v>
      </c>
      <c r="AY863" s="172" t="s">
        <v>178</v>
      </c>
    </row>
    <row r="864" spans="2:51" s="12" customFormat="1" ht="11.25">
      <c r="B864" s="149"/>
      <c r="D864" s="150" t="s">
        <v>186</v>
      </c>
      <c r="E864" s="151" t="s">
        <v>1</v>
      </c>
      <c r="F864" s="152" t="s">
        <v>2030</v>
      </c>
      <c r="H864" s="153">
        <v>26.963000000000001</v>
      </c>
      <c r="I864" s="154"/>
      <c r="L864" s="149"/>
      <c r="M864" s="155"/>
      <c r="T864" s="156"/>
      <c r="AT864" s="151" t="s">
        <v>186</v>
      </c>
      <c r="AU864" s="151" t="s">
        <v>85</v>
      </c>
      <c r="AV864" s="12" t="s">
        <v>85</v>
      </c>
      <c r="AW864" s="12" t="s">
        <v>32</v>
      </c>
      <c r="AX864" s="12" t="s">
        <v>76</v>
      </c>
      <c r="AY864" s="151" t="s">
        <v>178</v>
      </c>
    </row>
    <row r="865" spans="2:65" s="12" customFormat="1" ht="11.25">
      <c r="B865" s="149"/>
      <c r="D865" s="150" t="s">
        <v>186</v>
      </c>
      <c r="E865" s="151" t="s">
        <v>1</v>
      </c>
      <c r="F865" s="152" t="s">
        <v>2031</v>
      </c>
      <c r="H865" s="153">
        <v>21.402000000000001</v>
      </c>
      <c r="I865" s="154"/>
      <c r="L865" s="149"/>
      <c r="M865" s="155"/>
      <c r="T865" s="156"/>
      <c r="AT865" s="151" t="s">
        <v>186</v>
      </c>
      <c r="AU865" s="151" t="s">
        <v>85</v>
      </c>
      <c r="AV865" s="12" t="s">
        <v>85</v>
      </c>
      <c r="AW865" s="12" t="s">
        <v>32</v>
      </c>
      <c r="AX865" s="12" t="s">
        <v>76</v>
      </c>
      <c r="AY865" s="151" t="s">
        <v>178</v>
      </c>
    </row>
    <row r="866" spans="2:65" s="12" customFormat="1" ht="11.25">
      <c r="B866" s="149"/>
      <c r="D866" s="150" t="s">
        <v>186</v>
      </c>
      <c r="E866" s="151" t="s">
        <v>1</v>
      </c>
      <c r="F866" s="152" t="s">
        <v>2032</v>
      </c>
      <c r="H866" s="153">
        <v>9.0739999999999998</v>
      </c>
      <c r="I866" s="154"/>
      <c r="L866" s="149"/>
      <c r="M866" s="155"/>
      <c r="T866" s="156"/>
      <c r="AT866" s="151" t="s">
        <v>186</v>
      </c>
      <c r="AU866" s="151" t="s">
        <v>85</v>
      </c>
      <c r="AV866" s="12" t="s">
        <v>85</v>
      </c>
      <c r="AW866" s="12" t="s">
        <v>32</v>
      </c>
      <c r="AX866" s="12" t="s">
        <v>76</v>
      </c>
      <c r="AY866" s="151" t="s">
        <v>178</v>
      </c>
    </row>
    <row r="867" spans="2:65" s="13" customFormat="1" ht="11.25">
      <c r="B867" s="157"/>
      <c r="D867" s="150" t="s">
        <v>186</v>
      </c>
      <c r="E867" s="158" t="s">
        <v>1</v>
      </c>
      <c r="F867" s="159" t="s">
        <v>209</v>
      </c>
      <c r="H867" s="160">
        <v>57.439</v>
      </c>
      <c r="I867" s="161"/>
      <c r="L867" s="157"/>
      <c r="M867" s="162"/>
      <c r="T867" s="163"/>
      <c r="AT867" s="158" t="s">
        <v>186</v>
      </c>
      <c r="AU867" s="158" t="s">
        <v>85</v>
      </c>
      <c r="AV867" s="13" t="s">
        <v>96</v>
      </c>
      <c r="AW867" s="13" t="s">
        <v>32</v>
      </c>
      <c r="AX867" s="13" t="s">
        <v>76</v>
      </c>
      <c r="AY867" s="158" t="s">
        <v>178</v>
      </c>
    </row>
    <row r="868" spans="2:65" s="14" customFormat="1" ht="11.25">
      <c r="B868" s="164"/>
      <c r="D868" s="150" t="s">
        <v>186</v>
      </c>
      <c r="E868" s="165" t="s">
        <v>1</v>
      </c>
      <c r="F868" s="166" t="s">
        <v>217</v>
      </c>
      <c r="H868" s="167">
        <v>123.964</v>
      </c>
      <c r="I868" s="168"/>
      <c r="L868" s="164"/>
      <c r="M868" s="169"/>
      <c r="T868" s="170"/>
      <c r="AT868" s="165" t="s">
        <v>186</v>
      </c>
      <c r="AU868" s="165" t="s">
        <v>85</v>
      </c>
      <c r="AV868" s="14" t="s">
        <v>184</v>
      </c>
      <c r="AW868" s="14" t="s">
        <v>32</v>
      </c>
      <c r="AX868" s="14" t="s">
        <v>83</v>
      </c>
      <c r="AY868" s="165" t="s">
        <v>178</v>
      </c>
    </row>
    <row r="869" spans="2:65" s="1" customFormat="1" ht="33" customHeight="1">
      <c r="B869" s="32"/>
      <c r="C869" s="136" t="s">
        <v>922</v>
      </c>
      <c r="D869" s="136" t="s">
        <v>180</v>
      </c>
      <c r="E869" s="137" t="s">
        <v>2033</v>
      </c>
      <c r="F869" s="138" t="s">
        <v>2034</v>
      </c>
      <c r="G869" s="139" t="s">
        <v>183</v>
      </c>
      <c r="H869" s="140">
        <v>66.525000000000006</v>
      </c>
      <c r="I869" s="141"/>
      <c r="J869" s="142">
        <f>ROUND(I869*H869,2)</f>
        <v>0</v>
      </c>
      <c r="K869" s="138" t="s">
        <v>194</v>
      </c>
      <c r="L869" s="32"/>
      <c r="M869" s="143" t="s">
        <v>1</v>
      </c>
      <c r="N869" s="144" t="s">
        <v>41</v>
      </c>
      <c r="P869" s="145">
        <f>O869*H869</f>
        <v>0</v>
      </c>
      <c r="Q869" s="145">
        <v>0</v>
      </c>
      <c r="R869" s="145">
        <f>Q869*H869</f>
        <v>0</v>
      </c>
      <c r="S869" s="145">
        <v>2.9000000000000001E-2</v>
      </c>
      <c r="T869" s="146">
        <f>S869*H869</f>
        <v>1.9292250000000002</v>
      </c>
      <c r="AR869" s="147" t="s">
        <v>184</v>
      </c>
      <c r="AT869" s="147" t="s">
        <v>180</v>
      </c>
      <c r="AU869" s="147" t="s">
        <v>85</v>
      </c>
      <c r="AY869" s="17" t="s">
        <v>178</v>
      </c>
      <c r="BE869" s="148">
        <f>IF(N869="základní",J869,0)</f>
        <v>0</v>
      </c>
      <c r="BF869" s="148">
        <f>IF(N869="snížená",J869,0)</f>
        <v>0</v>
      </c>
      <c r="BG869" s="148">
        <f>IF(N869="zákl. přenesená",J869,0)</f>
        <v>0</v>
      </c>
      <c r="BH869" s="148">
        <f>IF(N869="sníž. přenesená",J869,0)</f>
        <v>0</v>
      </c>
      <c r="BI869" s="148">
        <f>IF(N869="nulová",J869,0)</f>
        <v>0</v>
      </c>
      <c r="BJ869" s="17" t="s">
        <v>83</v>
      </c>
      <c r="BK869" s="148">
        <f>ROUND(I869*H869,2)</f>
        <v>0</v>
      </c>
      <c r="BL869" s="17" t="s">
        <v>184</v>
      </c>
      <c r="BM869" s="147" t="s">
        <v>2035</v>
      </c>
    </row>
    <row r="870" spans="2:65" s="12" customFormat="1" ht="11.25">
      <c r="B870" s="149"/>
      <c r="D870" s="150" t="s">
        <v>186</v>
      </c>
      <c r="E870" s="151" t="s">
        <v>1</v>
      </c>
      <c r="F870" s="152" t="s">
        <v>2011</v>
      </c>
      <c r="H870" s="153">
        <v>1.0269999999999999</v>
      </c>
      <c r="I870" s="154"/>
      <c r="L870" s="149"/>
      <c r="M870" s="155"/>
      <c r="T870" s="156"/>
      <c r="AT870" s="151" t="s">
        <v>186</v>
      </c>
      <c r="AU870" s="151" t="s">
        <v>85</v>
      </c>
      <c r="AV870" s="12" t="s">
        <v>85</v>
      </c>
      <c r="AW870" s="12" t="s">
        <v>32</v>
      </c>
      <c r="AX870" s="12" t="s">
        <v>76</v>
      </c>
      <c r="AY870" s="151" t="s">
        <v>178</v>
      </c>
    </row>
    <row r="871" spans="2:65" s="12" customFormat="1" ht="11.25">
      <c r="B871" s="149"/>
      <c r="D871" s="150" t="s">
        <v>186</v>
      </c>
      <c r="E871" s="151" t="s">
        <v>1</v>
      </c>
      <c r="F871" s="152" t="s">
        <v>2012</v>
      </c>
      <c r="H871" s="153">
        <v>1.7529999999999999</v>
      </c>
      <c r="I871" s="154"/>
      <c r="L871" s="149"/>
      <c r="M871" s="155"/>
      <c r="T871" s="156"/>
      <c r="AT871" s="151" t="s">
        <v>186</v>
      </c>
      <c r="AU871" s="151" t="s">
        <v>85</v>
      </c>
      <c r="AV871" s="12" t="s">
        <v>85</v>
      </c>
      <c r="AW871" s="12" t="s">
        <v>32</v>
      </c>
      <c r="AX871" s="12" t="s">
        <v>76</v>
      </c>
      <c r="AY871" s="151" t="s">
        <v>178</v>
      </c>
    </row>
    <row r="872" spans="2:65" s="13" customFormat="1" ht="11.25">
      <c r="B872" s="157"/>
      <c r="D872" s="150" t="s">
        <v>186</v>
      </c>
      <c r="E872" s="158" t="s">
        <v>1</v>
      </c>
      <c r="F872" s="159" t="s">
        <v>209</v>
      </c>
      <c r="H872" s="160">
        <v>2.78</v>
      </c>
      <c r="I872" s="161"/>
      <c r="L872" s="157"/>
      <c r="M872" s="162"/>
      <c r="T872" s="163"/>
      <c r="AT872" s="158" t="s">
        <v>186</v>
      </c>
      <c r="AU872" s="158" t="s">
        <v>85</v>
      </c>
      <c r="AV872" s="13" t="s">
        <v>96</v>
      </c>
      <c r="AW872" s="13" t="s">
        <v>32</v>
      </c>
      <c r="AX872" s="13" t="s">
        <v>76</v>
      </c>
      <c r="AY872" s="158" t="s">
        <v>178</v>
      </c>
    </row>
    <row r="873" spans="2:65" s="12" customFormat="1" ht="11.25">
      <c r="B873" s="149"/>
      <c r="D873" s="150" t="s">
        <v>186</v>
      </c>
      <c r="E873" s="151" t="s">
        <v>1</v>
      </c>
      <c r="F873" s="152" t="s">
        <v>2013</v>
      </c>
      <c r="H873" s="153">
        <v>3.2149999999999999</v>
      </c>
      <c r="I873" s="154"/>
      <c r="L873" s="149"/>
      <c r="M873" s="155"/>
      <c r="T873" s="156"/>
      <c r="AT873" s="151" t="s">
        <v>186</v>
      </c>
      <c r="AU873" s="151" t="s">
        <v>85</v>
      </c>
      <c r="AV873" s="12" t="s">
        <v>85</v>
      </c>
      <c r="AW873" s="12" t="s">
        <v>32</v>
      </c>
      <c r="AX873" s="12" t="s">
        <v>76</v>
      </c>
      <c r="AY873" s="151" t="s">
        <v>178</v>
      </c>
    </row>
    <row r="874" spans="2:65" s="12" customFormat="1" ht="11.25">
      <c r="B874" s="149"/>
      <c r="D874" s="150" t="s">
        <v>186</v>
      </c>
      <c r="E874" s="151" t="s">
        <v>1</v>
      </c>
      <c r="F874" s="152" t="s">
        <v>2014</v>
      </c>
      <c r="H874" s="153">
        <v>2.7589999999999999</v>
      </c>
      <c r="I874" s="154"/>
      <c r="L874" s="149"/>
      <c r="M874" s="155"/>
      <c r="T874" s="156"/>
      <c r="AT874" s="151" t="s">
        <v>186</v>
      </c>
      <c r="AU874" s="151" t="s">
        <v>85</v>
      </c>
      <c r="AV874" s="12" t="s">
        <v>85</v>
      </c>
      <c r="AW874" s="12" t="s">
        <v>32</v>
      </c>
      <c r="AX874" s="12" t="s">
        <v>76</v>
      </c>
      <c r="AY874" s="151" t="s">
        <v>178</v>
      </c>
    </row>
    <row r="875" spans="2:65" s="13" customFormat="1" ht="11.25">
      <c r="B875" s="157"/>
      <c r="D875" s="150" t="s">
        <v>186</v>
      </c>
      <c r="E875" s="158" t="s">
        <v>1</v>
      </c>
      <c r="F875" s="159" t="s">
        <v>209</v>
      </c>
      <c r="H875" s="160">
        <v>5.9740000000000002</v>
      </c>
      <c r="I875" s="161"/>
      <c r="L875" s="157"/>
      <c r="M875" s="162"/>
      <c r="T875" s="163"/>
      <c r="AT875" s="158" t="s">
        <v>186</v>
      </c>
      <c r="AU875" s="158" t="s">
        <v>85</v>
      </c>
      <c r="AV875" s="13" t="s">
        <v>96</v>
      </c>
      <c r="AW875" s="13" t="s">
        <v>32</v>
      </c>
      <c r="AX875" s="13" t="s">
        <v>76</v>
      </c>
      <c r="AY875" s="158" t="s">
        <v>178</v>
      </c>
    </row>
    <row r="876" spans="2:65" s="12" customFormat="1" ht="11.25">
      <c r="B876" s="149"/>
      <c r="D876" s="150" t="s">
        <v>186</v>
      </c>
      <c r="E876" s="151" t="s">
        <v>1</v>
      </c>
      <c r="F876" s="152" t="s">
        <v>2015</v>
      </c>
      <c r="H876" s="153">
        <v>2.91</v>
      </c>
      <c r="I876" s="154"/>
      <c r="L876" s="149"/>
      <c r="M876" s="155"/>
      <c r="T876" s="156"/>
      <c r="AT876" s="151" t="s">
        <v>186</v>
      </c>
      <c r="AU876" s="151" t="s">
        <v>85</v>
      </c>
      <c r="AV876" s="12" t="s">
        <v>85</v>
      </c>
      <c r="AW876" s="12" t="s">
        <v>32</v>
      </c>
      <c r="AX876" s="12" t="s">
        <v>76</v>
      </c>
      <c r="AY876" s="151" t="s">
        <v>178</v>
      </c>
    </row>
    <row r="877" spans="2:65" s="12" customFormat="1" ht="11.25">
      <c r="B877" s="149"/>
      <c r="D877" s="150" t="s">
        <v>186</v>
      </c>
      <c r="E877" s="151" t="s">
        <v>1</v>
      </c>
      <c r="F877" s="152" t="s">
        <v>2016</v>
      </c>
      <c r="H877" s="153">
        <v>1.01</v>
      </c>
      <c r="I877" s="154"/>
      <c r="L877" s="149"/>
      <c r="M877" s="155"/>
      <c r="T877" s="156"/>
      <c r="AT877" s="151" t="s">
        <v>186</v>
      </c>
      <c r="AU877" s="151" t="s">
        <v>85</v>
      </c>
      <c r="AV877" s="12" t="s">
        <v>85</v>
      </c>
      <c r="AW877" s="12" t="s">
        <v>32</v>
      </c>
      <c r="AX877" s="12" t="s">
        <v>76</v>
      </c>
      <c r="AY877" s="151" t="s">
        <v>178</v>
      </c>
    </row>
    <row r="878" spans="2:65" s="12" customFormat="1" ht="11.25">
      <c r="B878" s="149"/>
      <c r="D878" s="150" t="s">
        <v>186</v>
      </c>
      <c r="E878" s="151" t="s">
        <v>1</v>
      </c>
      <c r="F878" s="152" t="s">
        <v>2017</v>
      </c>
      <c r="H878" s="153">
        <v>0.75</v>
      </c>
      <c r="I878" s="154"/>
      <c r="L878" s="149"/>
      <c r="M878" s="155"/>
      <c r="T878" s="156"/>
      <c r="AT878" s="151" t="s">
        <v>186</v>
      </c>
      <c r="AU878" s="151" t="s">
        <v>85</v>
      </c>
      <c r="AV878" s="12" t="s">
        <v>85</v>
      </c>
      <c r="AW878" s="12" t="s">
        <v>32</v>
      </c>
      <c r="AX878" s="12" t="s">
        <v>76</v>
      </c>
      <c r="AY878" s="151" t="s">
        <v>178</v>
      </c>
    </row>
    <row r="879" spans="2:65" s="12" customFormat="1" ht="11.25">
      <c r="B879" s="149"/>
      <c r="D879" s="150" t="s">
        <v>186</v>
      </c>
      <c r="E879" s="151" t="s">
        <v>1</v>
      </c>
      <c r="F879" s="152" t="s">
        <v>2018</v>
      </c>
      <c r="H879" s="153">
        <v>3.0339999999999998</v>
      </c>
      <c r="I879" s="154"/>
      <c r="L879" s="149"/>
      <c r="M879" s="155"/>
      <c r="T879" s="156"/>
      <c r="AT879" s="151" t="s">
        <v>186</v>
      </c>
      <c r="AU879" s="151" t="s">
        <v>85</v>
      </c>
      <c r="AV879" s="12" t="s">
        <v>85</v>
      </c>
      <c r="AW879" s="12" t="s">
        <v>32</v>
      </c>
      <c r="AX879" s="12" t="s">
        <v>76</v>
      </c>
      <c r="AY879" s="151" t="s">
        <v>178</v>
      </c>
    </row>
    <row r="880" spans="2:65" s="12" customFormat="1" ht="11.25">
      <c r="B880" s="149"/>
      <c r="D880" s="150" t="s">
        <v>186</v>
      </c>
      <c r="E880" s="151" t="s">
        <v>1</v>
      </c>
      <c r="F880" s="152" t="s">
        <v>2019</v>
      </c>
      <c r="H880" s="153">
        <v>30.54</v>
      </c>
      <c r="I880" s="154"/>
      <c r="L880" s="149"/>
      <c r="M880" s="155"/>
      <c r="T880" s="156"/>
      <c r="AT880" s="151" t="s">
        <v>186</v>
      </c>
      <c r="AU880" s="151" t="s">
        <v>85</v>
      </c>
      <c r="AV880" s="12" t="s">
        <v>85</v>
      </c>
      <c r="AW880" s="12" t="s">
        <v>32</v>
      </c>
      <c r="AX880" s="12" t="s">
        <v>76</v>
      </c>
      <c r="AY880" s="151" t="s">
        <v>178</v>
      </c>
    </row>
    <row r="881" spans="2:51" s="12" customFormat="1" ht="11.25">
      <c r="B881" s="149"/>
      <c r="D881" s="150" t="s">
        <v>186</v>
      </c>
      <c r="E881" s="151" t="s">
        <v>1</v>
      </c>
      <c r="F881" s="152" t="s">
        <v>2020</v>
      </c>
      <c r="H881" s="153">
        <v>1.3180000000000001</v>
      </c>
      <c r="I881" s="154"/>
      <c r="L881" s="149"/>
      <c r="M881" s="155"/>
      <c r="T881" s="156"/>
      <c r="AT881" s="151" t="s">
        <v>186</v>
      </c>
      <c r="AU881" s="151" t="s">
        <v>85</v>
      </c>
      <c r="AV881" s="12" t="s">
        <v>85</v>
      </c>
      <c r="AW881" s="12" t="s">
        <v>32</v>
      </c>
      <c r="AX881" s="12" t="s">
        <v>76</v>
      </c>
      <c r="AY881" s="151" t="s">
        <v>178</v>
      </c>
    </row>
    <row r="882" spans="2:51" s="12" customFormat="1" ht="11.25">
      <c r="B882" s="149"/>
      <c r="D882" s="150" t="s">
        <v>186</v>
      </c>
      <c r="E882" s="151" t="s">
        <v>1</v>
      </c>
      <c r="F882" s="152" t="s">
        <v>2021</v>
      </c>
      <c r="H882" s="153">
        <v>1.4059999999999999</v>
      </c>
      <c r="I882" s="154"/>
      <c r="L882" s="149"/>
      <c r="M882" s="155"/>
      <c r="T882" s="156"/>
      <c r="AT882" s="151" t="s">
        <v>186</v>
      </c>
      <c r="AU882" s="151" t="s">
        <v>85</v>
      </c>
      <c r="AV882" s="12" t="s">
        <v>85</v>
      </c>
      <c r="AW882" s="12" t="s">
        <v>32</v>
      </c>
      <c r="AX882" s="12" t="s">
        <v>76</v>
      </c>
      <c r="AY882" s="151" t="s">
        <v>178</v>
      </c>
    </row>
    <row r="883" spans="2:51" s="12" customFormat="1" ht="11.25">
      <c r="B883" s="149"/>
      <c r="D883" s="150" t="s">
        <v>186</v>
      </c>
      <c r="E883" s="151" t="s">
        <v>1</v>
      </c>
      <c r="F883" s="152" t="s">
        <v>2022</v>
      </c>
      <c r="H883" s="153">
        <v>0.66400000000000003</v>
      </c>
      <c r="I883" s="154"/>
      <c r="L883" s="149"/>
      <c r="M883" s="155"/>
      <c r="T883" s="156"/>
      <c r="AT883" s="151" t="s">
        <v>186</v>
      </c>
      <c r="AU883" s="151" t="s">
        <v>85</v>
      </c>
      <c r="AV883" s="12" t="s">
        <v>85</v>
      </c>
      <c r="AW883" s="12" t="s">
        <v>32</v>
      </c>
      <c r="AX883" s="12" t="s">
        <v>76</v>
      </c>
      <c r="AY883" s="151" t="s">
        <v>178</v>
      </c>
    </row>
    <row r="884" spans="2:51" s="12" customFormat="1" ht="11.25">
      <c r="B884" s="149"/>
      <c r="D884" s="150" t="s">
        <v>186</v>
      </c>
      <c r="E884" s="151" t="s">
        <v>1</v>
      </c>
      <c r="F884" s="152" t="s">
        <v>2023</v>
      </c>
      <c r="H884" s="153">
        <v>1.034</v>
      </c>
      <c r="I884" s="154"/>
      <c r="L884" s="149"/>
      <c r="M884" s="155"/>
      <c r="T884" s="156"/>
      <c r="AT884" s="151" t="s">
        <v>186</v>
      </c>
      <c r="AU884" s="151" t="s">
        <v>85</v>
      </c>
      <c r="AV884" s="12" t="s">
        <v>85</v>
      </c>
      <c r="AW884" s="12" t="s">
        <v>32</v>
      </c>
      <c r="AX884" s="12" t="s">
        <v>76</v>
      </c>
      <c r="AY884" s="151" t="s">
        <v>178</v>
      </c>
    </row>
    <row r="885" spans="2:51" s="12" customFormat="1" ht="11.25">
      <c r="B885" s="149"/>
      <c r="D885" s="150" t="s">
        <v>186</v>
      </c>
      <c r="E885" s="151" t="s">
        <v>1</v>
      </c>
      <c r="F885" s="152" t="s">
        <v>2024</v>
      </c>
      <c r="H885" s="153">
        <v>0.622</v>
      </c>
      <c r="I885" s="154"/>
      <c r="L885" s="149"/>
      <c r="M885" s="155"/>
      <c r="T885" s="156"/>
      <c r="AT885" s="151" t="s">
        <v>186</v>
      </c>
      <c r="AU885" s="151" t="s">
        <v>85</v>
      </c>
      <c r="AV885" s="12" t="s">
        <v>85</v>
      </c>
      <c r="AW885" s="12" t="s">
        <v>32</v>
      </c>
      <c r="AX885" s="12" t="s">
        <v>76</v>
      </c>
      <c r="AY885" s="151" t="s">
        <v>178</v>
      </c>
    </row>
    <row r="886" spans="2:51" s="12" customFormat="1" ht="11.25">
      <c r="B886" s="149"/>
      <c r="D886" s="150" t="s">
        <v>186</v>
      </c>
      <c r="E886" s="151" t="s">
        <v>1</v>
      </c>
      <c r="F886" s="152" t="s">
        <v>2025</v>
      </c>
      <c r="H886" s="153">
        <v>2.2679999999999998</v>
      </c>
      <c r="I886" s="154"/>
      <c r="L886" s="149"/>
      <c r="M886" s="155"/>
      <c r="T886" s="156"/>
      <c r="AT886" s="151" t="s">
        <v>186</v>
      </c>
      <c r="AU886" s="151" t="s">
        <v>85</v>
      </c>
      <c r="AV886" s="12" t="s">
        <v>85</v>
      </c>
      <c r="AW886" s="12" t="s">
        <v>32</v>
      </c>
      <c r="AX886" s="12" t="s">
        <v>76</v>
      </c>
      <c r="AY886" s="151" t="s">
        <v>178</v>
      </c>
    </row>
    <row r="887" spans="2:51" s="12" customFormat="1" ht="11.25">
      <c r="B887" s="149"/>
      <c r="D887" s="150" t="s">
        <v>186</v>
      </c>
      <c r="E887" s="151" t="s">
        <v>1</v>
      </c>
      <c r="F887" s="152" t="s">
        <v>463</v>
      </c>
      <c r="H887" s="153">
        <v>3.3959999999999999</v>
      </c>
      <c r="I887" s="154"/>
      <c r="L887" s="149"/>
      <c r="M887" s="155"/>
      <c r="T887" s="156"/>
      <c r="AT887" s="151" t="s">
        <v>186</v>
      </c>
      <c r="AU887" s="151" t="s">
        <v>85</v>
      </c>
      <c r="AV887" s="12" t="s">
        <v>85</v>
      </c>
      <c r="AW887" s="12" t="s">
        <v>32</v>
      </c>
      <c r="AX887" s="12" t="s">
        <v>76</v>
      </c>
      <c r="AY887" s="151" t="s">
        <v>178</v>
      </c>
    </row>
    <row r="888" spans="2:51" s="12" customFormat="1" ht="11.25">
      <c r="B888" s="149"/>
      <c r="D888" s="150" t="s">
        <v>186</v>
      </c>
      <c r="E888" s="151" t="s">
        <v>1</v>
      </c>
      <c r="F888" s="152" t="s">
        <v>2026</v>
      </c>
      <c r="H888" s="153">
        <v>0.52200000000000002</v>
      </c>
      <c r="I888" s="154"/>
      <c r="L888" s="149"/>
      <c r="M888" s="155"/>
      <c r="T888" s="156"/>
      <c r="AT888" s="151" t="s">
        <v>186</v>
      </c>
      <c r="AU888" s="151" t="s">
        <v>85</v>
      </c>
      <c r="AV888" s="12" t="s">
        <v>85</v>
      </c>
      <c r="AW888" s="12" t="s">
        <v>32</v>
      </c>
      <c r="AX888" s="12" t="s">
        <v>76</v>
      </c>
      <c r="AY888" s="151" t="s">
        <v>178</v>
      </c>
    </row>
    <row r="889" spans="2:51" s="12" customFormat="1" ht="11.25">
      <c r="B889" s="149"/>
      <c r="D889" s="150" t="s">
        <v>186</v>
      </c>
      <c r="E889" s="151" t="s">
        <v>1</v>
      </c>
      <c r="F889" s="152" t="s">
        <v>2027</v>
      </c>
      <c r="H889" s="153">
        <v>0.376</v>
      </c>
      <c r="I889" s="154"/>
      <c r="L889" s="149"/>
      <c r="M889" s="155"/>
      <c r="T889" s="156"/>
      <c r="AT889" s="151" t="s">
        <v>186</v>
      </c>
      <c r="AU889" s="151" t="s">
        <v>85</v>
      </c>
      <c r="AV889" s="12" t="s">
        <v>85</v>
      </c>
      <c r="AW889" s="12" t="s">
        <v>32</v>
      </c>
      <c r="AX889" s="12" t="s">
        <v>76</v>
      </c>
      <c r="AY889" s="151" t="s">
        <v>178</v>
      </c>
    </row>
    <row r="890" spans="2:51" s="13" customFormat="1" ht="11.25">
      <c r="B890" s="157"/>
      <c r="D890" s="150" t="s">
        <v>186</v>
      </c>
      <c r="E890" s="158" t="s">
        <v>1</v>
      </c>
      <c r="F890" s="159" t="s">
        <v>209</v>
      </c>
      <c r="H890" s="160">
        <v>49.849999999999994</v>
      </c>
      <c r="I890" s="161"/>
      <c r="L890" s="157"/>
      <c r="M890" s="162"/>
      <c r="T890" s="163"/>
      <c r="AT890" s="158" t="s">
        <v>186</v>
      </c>
      <c r="AU890" s="158" t="s">
        <v>85</v>
      </c>
      <c r="AV890" s="13" t="s">
        <v>96</v>
      </c>
      <c r="AW890" s="13" t="s">
        <v>32</v>
      </c>
      <c r="AX890" s="13" t="s">
        <v>76</v>
      </c>
      <c r="AY890" s="158" t="s">
        <v>178</v>
      </c>
    </row>
    <row r="891" spans="2:51" s="12" customFormat="1" ht="11.25">
      <c r="B891" s="149"/>
      <c r="D891" s="150" t="s">
        <v>186</v>
      </c>
      <c r="E891" s="151" t="s">
        <v>1</v>
      </c>
      <c r="F891" s="152" t="s">
        <v>2028</v>
      </c>
      <c r="H891" s="153">
        <v>2.5099999999999998</v>
      </c>
      <c r="I891" s="154"/>
      <c r="L891" s="149"/>
      <c r="M891" s="155"/>
      <c r="T891" s="156"/>
      <c r="AT891" s="151" t="s">
        <v>186</v>
      </c>
      <c r="AU891" s="151" t="s">
        <v>85</v>
      </c>
      <c r="AV891" s="12" t="s">
        <v>85</v>
      </c>
      <c r="AW891" s="12" t="s">
        <v>32</v>
      </c>
      <c r="AX891" s="12" t="s">
        <v>76</v>
      </c>
      <c r="AY891" s="151" t="s">
        <v>178</v>
      </c>
    </row>
    <row r="892" spans="2:51" s="12" customFormat="1" ht="11.25">
      <c r="B892" s="149"/>
      <c r="D892" s="150" t="s">
        <v>186</v>
      </c>
      <c r="E892" s="151" t="s">
        <v>1</v>
      </c>
      <c r="F892" s="152" t="s">
        <v>1337</v>
      </c>
      <c r="H892" s="153">
        <v>2.0369999999999999</v>
      </c>
      <c r="I892" s="154"/>
      <c r="L892" s="149"/>
      <c r="M892" s="155"/>
      <c r="T892" s="156"/>
      <c r="AT892" s="151" t="s">
        <v>186</v>
      </c>
      <c r="AU892" s="151" t="s">
        <v>85</v>
      </c>
      <c r="AV892" s="12" t="s">
        <v>85</v>
      </c>
      <c r="AW892" s="12" t="s">
        <v>32</v>
      </c>
      <c r="AX892" s="12" t="s">
        <v>76</v>
      </c>
      <c r="AY892" s="151" t="s">
        <v>178</v>
      </c>
    </row>
    <row r="893" spans="2:51" s="12" customFormat="1" ht="11.25">
      <c r="B893" s="149"/>
      <c r="D893" s="150" t="s">
        <v>186</v>
      </c>
      <c r="E893" s="151" t="s">
        <v>1</v>
      </c>
      <c r="F893" s="152" t="s">
        <v>1338</v>
      </c>
      <c r="H893" s="153">
        <v>1.88</v>
      </c>
      <c r="I893" s="154"/>
      <c r="L893" s="149"/>
      <c r="M893" s="155"/>
      <c r="T893" s="156"/>
      <c r="AT893" s="151" t="s">
        <v>186</v>
      </c>
      <c r="AU893" s="151" t="s">
        <v>85</v>
      </c>
      <c r="AV893" s="12" t="s">
        <v>85</v>
      </c>
      <c r="AW893" s="12" t="s">
        <v>32</v>
      </c>
      <c r="AX893" s="12" t="s">
        <v>76</v>
      </c>
      <c r="AY893" s="151" t="s">
        <v>178</v>
      </c>
    </row>
    <row r="894" spans="2:51" s="12" customFormat="1" ht="11.25">
      <c r="B894" s="149"/>
      <c r="D894" s="150" t="s">
        <v>186</v>
      </c>
      <c r="E894" s="151" t="s">
        <v>1</v>
      </c>
      <c r="F894" s="152" t="s">
        <v>1339</v>
      </c>
      <c r="H894" s="153">
        <v>1.494</v>
      </c>
      <c r="I894" s="154"/>
      <c r="L894" s="149"/>
      <c r="M894" s="155"/>
      <c r="T894" s="156"/>
      <c r="AT894" s="151" t="s">
        <v>186</v>
      </c>
      <c r="AU894" s="151" t="s">
        <v>85</v>
      </c>
      <c r="AV894" s="12" t="s">
        <v>85</v>
      </c>
      <c r="AW894" s="12" t="s">
        <v>32</v>
      </c>
      <c r="AX894" s="12" t="s">
        <v>76</v>
      </c>
      <c r="AY894" s="151" t="s">
        <v>178</v>
      </c>
    </row>
    <row r="895" spans="2:51" s="13" customFormat="1" ht="11.25">
      <c r="B895" s="157"/>
      <c r="D895" s="150" t="s">
        <v>186</v>
      </c>
      <c r="E895" s="158" t="s">
        <v>1</v>
      </c>
      <c r="F895" s="159" t="s">
        <v>209</v>
      </c>
      <c r="H895" s="160">
        <v>7.9209999999999994</v>
      </c>
      <c r="I895" s="161"/>
      <c r="L895" s="157"/>
      <c r="M895" s="162"/>
      <c r="T895" s="163"/>
      <c r="AT895" s="158" t="s">
        <v>186</v>
      </c>
      <c r="AU895" s="158" t="s">
        <v>85</v>
      </c>
      <c r="AV895" s="13" t="s">
        <v>96</v>
      </c>
      <c r="AW895" s="13" t="s">
        <v>32</v>
      </c>
      <c r="AX895" s="13" t="s">
        <v>76</v>
      </c>
      <c r="AY895" s="158" t="s">
        <v>178</v>
      </c>
    </row>
    <row r="896" spans="2:51" s="14" customFormat="1" ht="11.25">
      <c r="B896" s="164"/>
      <c r="D896" s="150" t="s">
        <v>186</v>
      </c>
      <c r="E896" s="165" t="s">
        <v>1</v>
      </c>
      <c r="F896" s="166" t="s">
        <v>217</v>
      </c>
      <c r="H896" s="167">
        <v>66.524999999999991</v>
      </c>
      <c r="I896" s="168"/>
      <c r="L896" s="164"/>
      <c r="M896" s="169"/>
      <c r="T896" s="170"/>
      <c r="AT896" s="165" t="s">
        <v>186</v>
      </c>
      <c r="AU896" s="165" t="s">
        <v>85</v>
      </c>
      <c r="AV896" s="14" t="s">
        <v>184</v>
      </c>
      <c r="AW896" s="14" t="s">
        <v>32</v>
      </c>
      <c r="AX896" s="14" t="s">
        <v>83</v>
      </c>
      <c r="AY896" s="165" t="s">
        <v>178</v>
      </c>
    </row>
    <row r="897" spans="2:65" s="1" customFormat="1" ht="21.75" customHeight="1">
      <c r="B897" s="32"/>
      <c r="C897" s="136" t="s">
        <v>926</v>
      </c>
      <c r="D897" s="136" t="s">
        <v>180</v>
      </c>
      <c r="E897" s="137" t="s">
        <v>2036</v>
      </c>
      <c r="F897" s="138" t="s">
        <v>2037</v>
      </c>
      <c r="G897" s="139" t="s">
        <v>204</v>
      </c>
      <c r="H897" s="140">
        <v>52.435000000000002</v>
      </c>
      <c r="I897" s="141"/>
      <c r="J897" s="142">
        <f>ROUND(I897*H897,2)</f>
        <v>0</v>
      </c>
      <c r="K897" s="138" t="s">
        <v>846</v>
      </c>
      <c r="L897" s="32"/>
      <c r="M897" s="143" t="s">
        <v>1</v>
      </c>
      <c r="N897" s="144" t="s">
        <v>41</v>
      </c>
      <c r="P897" s="145">
        <f>O897*H897</f>
        <v>0</v>
      </c>
      <c r="Q897" s="145">
        <v>0</v>
      </c>
      <c r="R897" s="145">
        <f>Q897*H897</f>
        <v>0</v>
      </c>
      <c r="S897" s="145">
        <v>7.5999999999999998E-2</v>
      </c>
      <c r="T897" s="146">
        <f>S897*H897</f>
        <v>3.9850600000000003</v>
      </c>
      <c r="AR897" s="147" t="s">
        <v>184</v>
      </c>
      <c r="AT897" s="147" t="s">
        <v>180</v>
      </c>
      <c r="AU897" s="147" t="s">
        <v>85</v>
      </c>
      <c r="AY897" s="17" t="s">
        <v>178</v>
      </c>
      <c r="BE897" s="148">
        <f>IF(N897="základní",J897,0)</f>
        <v>0</v>
      </c>
      <c r="BF897" s="148">
        <f>IF(N897="snížená",J897,0)</f>
        <v>0</v>
      </c>
      <c r="BG897" s="148">
        <f>IF(N897="zákl. přenesená",J897,0)</f>
        <v>0</v>
      </c>
      <c r="BH897" s="148">
        <f>IF(N897="sníž. přenesená",J897,0)</f>
        <v>0</v>
      </c>
      <c r="BI897" s="148">
        <f>IF(N897="nulová",J897,0)</f>
        <v>0</v>
      </c>
      <c r="BJ897" s="17" t="s">
        <v>83</v>
      </c>
      <c r="BK897" s="148">
        <f>ROUND(I897*H897,2)</f>
        <v>0</v>
      </c>
      <c r="BL897" s="17" t="s">
        <v>184</v>
      </c>
      <c r="BM897" s="147" t="s">
        <v>2038</v>
      </c>
    </row>
    <row r="898" spans="2:65" s="15" customFormat="1" ht="11.25">
      <c r="B898" s="171"/>
      <c r="D898" s="150" t="s">
        <v>186</v>
      </c>
      <c r="E898" s="172" t="s">
        <v>1</v>
      </c>
      <c r="F898" s="173" t="s">
        <v>1477</v>
      </c>
      <c r="H898" s="172" t="s">
        <v>1</v>
      </c>
      <c r="I898" s="174"/>
      <c r="L898" s="171"/>
      <c r="M898" s="175"/>
      <c r="T898" s="176"/>
      <c r="AT898" s="172" t="s">
        <v>186</v>
      </c>
      <c r="AU898" s="172" t="s">
        <v>85</v>
      </c>
      <c r="AV898" s="15" t="s">
        <v>83</v>
      </c>
      <c r="AW898" s="15" t="s">
        <v>32</v>
      </c>
      <c r="AX898" s="15" t="s">
        <v>76</v>
      </c>
      <c r="AY898" s="172" t="s">
        <v>178</v>
      </c>
    </row>
    <row r="899" spans="2:65" s="12" customFormat="1" ht="11.25">
      <c r="B899" s="149"/>
      <c r="D899" s="150" t="s">
        <v>186</v>
      </c>
      <c r="E899" s="151" t="s">
        <v>1</v>
      </c>
      <c r="F899" s="152" t="s">
        <v>2039</v>
      </c>
      <c r="H899" s="153">
        <v>1.7909999999999999</v>
      </c>
      <c r="I899" s="154"/>
      <c r="L899" s="149"/>
      <c r="M899" s="155"/>
      <c r="T899" s="156"/>
      <c r="AT899" s="151" t="s">
        <v>186</v>
      </c>
      <c r="AU899" s="151" t="s">
        <v>85</v>
      </c>
      <c r="AV899" s="12" t="s">
        <v>85</v>
      </c>
      <c r="AW899" s="12" t="s">
        <v>32</v>
      </c>
      <c r="AX899" s="12" t="s">
        <v>76</v>
      </c>
      <c r="AY899" s="151" t="s">
        <v>178</v>
      </c>
    </row>
    <row r="900" spans="2:65" s="12" customFormat="1" ht="11.25">
      <c r="B900" s="149"/>
      <c r="D900" s="150" t="s">
        <v>186</v>
      </c>
      <c r="E900" s="151" t="s">
        <v>1</v>
      </c>
      <c r="F900" s="152" t="s">
        <v>2040</v>
      </c>
      <c r="H900" s="153">
        <v>1.8120000000000001</v>
      </c>
      <c r="I900" s="154"/>
      <c r="L900" s="149"/>
      <c r="M900" s="155"/>
      <c r="T900" s="156"/>
      <c r="AT900" s="151" t="s">
        <v>186</v>
      </c>
      <c r="AU900" s="151" t="s">
        <v>85</v>
      </c>
      <c r="AV900" s="12" t="s">
        <v>85</v>
      </c>
      <c r="AW900" s="12" t="s">
        <v>32</v>
      </c>
      <c r="AX900" s="12" t="s">
        <v>76</v>
      </c>
      <c r="AY900" s="151" t="s">
        <v>178</v>
      </c>
    </row>
    <row r="901" spans="2:65" s="12" customFormat="1" ht="11.25">
      <c r="B901" s="149"/>
      <c r="D901" s="150" t="s">
        <v>186</v>
      </c>
      <c r="E901" s="151" t="s">
        <v>1</v>
      </c>
      <c r="F901" s="152" t="s">
        <v>2041</v>
      </c>
      <c r="H901" s="153">
        <v>1.7729999999999999</v>
      </c>
      <c r="I901" s="154"/>
      <c r="L901" s="149"/>
      <c r="M901" s="155"/>
      <c r="T901" s="156"/>
      <c r="AT901" s="151" t="s">
        <v>186</v>
      </c>
      <c r="AU901" s="151" t="s">
        <v>85</v>
      </c>
      <c r="AV901" s="12" t="s">
        <v>85</v>
      </c>
      <c r="AW901" s="12" t="s">
        <v>32</v>
      </c>
      <c r="AX901" s="12" t="s">
        <v>76</v>
      </c>
      <c r="AY901" s="151" t="s">
        <v>178</v>
      </c>
    </row>
    <row r="902" spans="2:65" s="13" customFormat="1" ht="11.25">
      <c r="B902" s="157"/>
      <c r="D902" s="150" t="s">
        <v>186</v>
      </c>
      <c r="E902" s="158" t="s">
        <v>1</v>
      </c>
      <c r="F902" s="159" t="s">
        <v>209</v>
      </c>
      <c r="H902" s="160">
        <v>5.3760000000000003</v>
      </c>
      <c r="I902" s="161"/>
      <c r="L902" s="157"/>
      <c r="M902" s="162"/>
      <c r="T902" s="163"/>
      <c r="AT902" s="158" t="s">
        <v>186</v>
      </c>
      <c r="AU902" s="158" t="s">
        <v>85</v>
      </c>
      <c r="AV902" s="13" t="s">
        <v>96</v>
      </c>
      <c r="AW902" s="13" t="s">
        <v>32</v>
      </c>
      <c r="AX902" s="13" t="s">
        <v>76</v>
      </c>
      <c r="AY902" s="158" t="s">
        <v>178</v>
      </c>
    </row>
    <row r="903" spans="2:65" s="12" customFormat="1" ht="11.25">
      <c r="B903" s="149"/>
      <c r="D903" s="150" t="s">
        <v>186</v>
      </c>
      <c r="E903" s="151" t="s">
        <v>1</v>
      </c>
      <c r="F903" s="152" t="s">
        <v>2042</v>
      </c>
      <c r="H903" s="153">
        <v>2.5680000000000001</v>
      </c>
      <c r="I903" s="154"/>
      <c r="L903" s="149"/>
      <c r="M903" s="155"/>
      <c r="T903" s="156"/>
      <c r="AT903" s="151" t="s">
        <v>186</v>
      </c>
      <c r="AU903" s="151" t="s">
        <v>85</v>
      </c>
      <c r="AV903" s="12" t="s">
        <v>85</v>
      </c>
      <c r="AW903" s="12" t="s">
        <v>32</v>
      </c>
      <c r="AX903" s="12" t="s">
        <v>76</v>
      </c>
      <c r="AY903" s="151" t="s">
        <v>178</v>
      </c>
    </row>
    <row r="904" spans="2:65" s="12" customFormat="1" ht="11.25">
      <c r="B904" s="149"/>
      <c r="D904" s="150" t="s">
        <v>186</v>
      </c>
      <c r="E904" s="151" t="s">
        <v>1</v>
      </c>
      <c r="F904" s="152" t="s">
        <v>2043</v>
      </c>
      <c r="H904" s="153">
        <v>1.649</v>
      </c>
      <c r="I904" s="154"/>
      <c r="L904" s="149"/>
      <c r="M904" s="155"/>
      <c r="T904" s="156"/>
      <c r="AT904" s="151" t="s">
        <v>186</v>
      </c>
      <c r="AU904" s="151" t="s">
        <v>85</v>
      </c>
      <c r="AV904" s="12" t="s">
        <v>85</v>
      </c>
      <c r="AW904" s="12" t="s">
        <v>32</v>
      </c>
      <c r="AX904" s="12" t="s">
        <v>76</v>
      </c>
      <c r="AY904" s="151" t="s">
        <v>178</v>
      </c>
    </row>
    <row r="905" spans="2:65" s="12" customFormat="1" ht="11.25">
      <c r="B905" s="149"/>
      <c r="D905" s="150" t="s">
        <v>186</v>
      </c>
      <c r="E905" s="151" t="s">
        <v>1</v>
      </c>
      <c r="F905" s="152" t="s">
        <v>2044</v>
      </c>
      <c r="H905" s="153">
        <v>5.1219999999999999</v>
      </c>
      <c r="I905" s="154"/>
      <c r="L905" s="149"/>
      <c r="M905" s="155"/>
      <c r="T905" s="156"/>
      <c r="AT905" s="151" t="s">
        <v>186</v>
      </c>
      <c r="AU905" s="151" t="s">
        <v>85</v>
      </c>
      <c r="AV905" s="12" t="s">
        <v>85</v>
      </c>
      <c r="AW905" s="12" t="s">
        <v>32</v>
      </c>
      <c r="AX905" s="12" t="s">
        <v>76</v>
      </c>
      <c r="AY905" s="151" t="s">
        <v>178</v>
      </c>
    </row>
    <row r="906" spans="2:65" s="12" customFormat="1" ht="11.25">
      <c r="B906" s="149"/>
      <c r="D906" s="150" t="s">
        <v>186</v>
      </c>
      <c r="E906" s="151" t="s">
        <v>1</v>
      </c>
      <c r="F906" s="152" t="s">
        <v>2045</v>
      </c>
      <c r="H906" s="153">
        <v>6.63</v>
      </c>
      <c r="I906" s="154"/>
      <c r="L906" s="149"/>
      <c r="M906" s="155"/>
      <c r="T906" s="156"/>
      <c r="AT906" s="151" t="s">
        <v>186</v>
      </c>
      <c r="AU906" s="151" t="s">
        <v>85</v>
      </c>
      <c r="AV906" s="12" t="s">
        <v>85</v>
      </c>
      <c r="AW906" s="12" t="s">
        <v>32</v>
      </c>
      <c r="AX906" s="12" t="s">
        <v>76</v>
      </c>
      <c r="AY906" s="151" t="s">
        <v>178</v>
      </c>
    </row>
    <row r="907" spans="2:65" s="12" customFormat="1" ht="11.25">
      <c r="B907" s="149"/>
      <c r="D907" s="150" t="s">
        <v>186</v>
      </c>
      <c r="E907" s="151" t="s">
        <v>1</v>
      </c>
      <c r="F907" s="152" t="s">
        <v>2046</v>
      </c>
      <c r="H907" s="153">
        <v>1.5840000000000001</v>
      </c>
      <c r="I907" s="154"/>
      <c r="L907" s="149"/>
      <c r="M907" s="155"/>
      <c r="T907" s="156"/>
      <c r="AT907" s="151" t="s">
        <v>186</v>
      </c>
      <c r="AU907" s="151" t="s">
        <v>85</v>
      </c>
      <c r="AV907" s="12" t="s">
        <v>85</v>
      </c>
      <c r="AW907" s="12" t="s">
        <v>32</v>
      </c>
      <c r="AX907" s="12" t="s">
        <v>76</v>
      </c>
      <c r="AY907" s="151" t="s">
        <v>178</v>
      </c>
    </row>
    <row r="908" spans="2:65" s="12" customFormat="1" ht="11.25">
      <c r="B908" s="149"/>
      <c r="D908" s="150" t="s">
        <v>186</v>
      </c>
      <c r="E908" s="151" t="s">
        <v>1</v>
      </c>
      <c r="F908" s="152" t="s">
        <v>2047</v>
      </c>
      <c r="H908" s="153">
        <v>1.1850000000000001</v>
      </c>
      <c r="I908" s="154"/>
      <c r="L908" s="149"/>
      <c r="M908" s="155"/>
      <c r="T908" s="156"/>
      <c r="AT908" s="151" t="s">
        <v>186</v>
      </c>
      <c r="AU908" s="151" t="s">
        <v>85</v>
      </c>
      <c r="AV908" s="12" t="s">
        <v>85</v>
      </c>
      <c r="AW908" s="12" t="s">
        <v>32</v>
      </c>
      <c r="AX908" s="12" t="s">
        <v>76</v>
      </c>
      <c r="AY908" s="151" t="s">
        <v>178</v>
      </c>
    </row>
    <row r="909" spans="2:65" s="13" customFormat="1" ht="11.25">
      <c r="B909" s="157"/>
      <c r="D909" s="150" t="s">
        <v>186</v>
      </c>
      <c r="E909" s="158" t="s">
        <v>1</v>
      </c>
      <c r="F909" s="159" t="s">
        <v>209</v>
      </c>
      <c r="H909" s="160">
        <v>18.738</v>
      </c>
      <c r="I909" s="161"/>
      <c r="L909" s="157"/>
      <c r="M909" s="162"/>
      <c r="T909" s="163"/>
      <c r="AT909" s="158" t="s">
        <v>186</v>
      </c>
      <c r="AU909" s="158" t="s">
        <v>85</v>
      </c>
      <c r="AV909" s="13" t="s">
        <v>96</v>
      </c>
      <c r="AW909" s="13" t="s">
        <v>32</v>
      </c>
      <c r="AX909" s="13" t="s">
        <v>76</v>
      </c>
      <c r="AY909" s="158" t="s">
        <v>178</v>
      </c>
    </row>
    <row r="910" spans="2:65" s="12" customFormat="1" ht="11.25">
      <c r="B910" s="149"/>
      <c r="D910" s="150" t="s">
        <v>186</v>
      </c>
      <c r="E910" s="151" t="s">
        <v>1</v>
      </c>
      <c r="F910" s="152" t="s">
        <v>2048</v>
      </c>
      <c r="H910" s="153">
        <v>1.895</v>
      </c>
      <c r="I910" s="154"/>
      <c r="L910" s="149"/>
      <c r="M910" s="155"/>
      <c r="T910" s="156"/>
      <c r="AT910" s="151" t="s">
        <v>186</v>
      </c>
      <c r="AU910" s="151" t="s">
        <v>85</v>
      </c>
      <c r="AV910" s="12" t="s">
        <v>85</v>
      </c>
      <c r="AW910" s="12" t="s">
        <v>32</v>
      </c>
      <c r="AX910" s="12" t="s">
        <v>76</v>
      </c>
      <c r="AY910" s="151" t="s">
        <v>178</v>
      </c>
    </row>
    <row r="911" spans="2:65" s="12" customFormat="1" ht="11.25">
      <c r="B911" s="149"/>
      <c r="D911" s="150" t="s">
        <v>186</v>
      </c>
      <c r="E911" s="151" t="s">
        <v>1</v>
      </c>
      <c r="F911" s="152" t="s">
        <v>2049</v>
      </c>
      <c r="H911" s="153">
        <v>1.653</v>
      </c>
      <c r="I911" s="154"/>
      <c r="L911" s="149"/>
      <c r="M911" s="155"/>
      <c r="T911" s="156"/>
      <c r="AT911" s="151" t="s">
        <v>186</v>
      </c>
      <c r="AU911" s="151" t="s">
        <v>85</v>
      </c>
      <c r="AV911" s="12" t="s">
        <v>85</v>
      </c>
      <c r="AW911" s="12" t="s">
        <v>32</v>
      </c>
      <c r="AX911" s="12" t="s">
        <v>76</v>
      </c>
      <c r="AY911" s="151" t="s">
        <v>178</v>
      </c>
    </row>
    <row r="912" spans="2:65" s="12" customFormat="1" ht="11.25">
      <c r="B912" s="149"/>
      <c r="D912" s="150" t="s">
        <v>186</v>
      </c>
      <c r="E912" s="151" t="s">
        <v>1</v>
      </c>
      <c r="F912" s="152" t="s">
        <v>2050</v>
      </c>
      <c r="H912" s="153">
        <v>1.6619999999999999</v>
      </c>
      <c r="I912" s="154"/>
      <c r="L912" s="149"/>
      <c r="M912" s="155"/>
      <c r="T912" s="156"/>
      <c r="AT912" s="151" t="s">
        <v>186</v>
      </c>
      <c r="AU912" s="151" t="s">
        <v>85</v>
      </c>
      <c r="AV912" s="12" t="s">
        <v>85</v>
      </c>
      <c r="AW912" s="12" t="s">
        <v>32</v>
      </c>
      <c r="AX912" s="12" t="s">
        <v>76</v>
      </c>
      <c r="AY912" s="151" t="s">
        <v>178</v>
      </c>
    </row>
    <row r="913" spans="2:65" s="12" customFormat="1" ht="11.25">
      <c r="B913" s="149"/>
      <c r="D913" s="150" t="s">
        <v>186</v>
      </c>
      <c r="E913" s="151" t="s">
        <v>1</v>
      </c>
      <c r="F913" s="152" t="s">
        <v>2051</v>
      </c>
      <c r="H913" s="153">
        <v>1.7470000000000001</v>
      </c>
      <c r="I913" s="154"/>
      <c r="L913" s="149"/>
      <c r="M913" s="155"/>
      <c r="T913" s="156"/>
      <c r="AT913" s="151" t="s">
        <v>186</v>
      </c>
      <c r="AU913" s="151" t="s">
        <v>85</v>
      </c>
      <c r="AV913" s="12" t="s">
        <v>85</v>
      </c>
      <c r="AW913" s="12" t="s">
        <v>32</v>
      </c>
      <c r="AX913" s="12" t="s">
        <v>76</v>
      </c>
      <c r="AY913" s="151" t="s">
        <v>178</v>
      </c>
    </row>
    <row r="914" spans="2:65" s="12" customFormat="1" ht="11.25">
      <c r="B914" s="149"/>
      <c r="D914" s="150" t="s">
        <v>186</v>
      </c>
      <c r="E914" s="151" t="s">
        <v>1</v>
      </c>
      <c r="F914" s="152" t="s">
        <v>2052</v>
      </c>
      <c r="H914" s="153">
        <v>1.7270000000000001</v>
      </c>
      <c r="I914" s="154"/>
      <c r="L914" s="149"/>
      <c r="M914" s="155"/>
      <c r="T914" s="156"/>
      <c r="AT914" s="151" t="s">
        <v>186</v>
      </c>
      <c r="AU914" s="151" t="s">
        <v>85</v>
      </c>
      <c r="AV914" s="12" t="s">
        <v>85</v>
      </c>
      <c r="AW914" s="12" t="s">
        <v>32</v>
      </c>
      <c r="AX914" s="12" t="s">
        <v>76</v>
      </c>
      <c r="AY914" s="151" t="s">
        <v>178</v>
      </c>
    </row>
    <row r="915" spans="2:65" s="12" customFormat="1" ht="11.25">
      <c r="B915" s="149"/>
      <c r="D915" s="150" t="s">
        <v>186</v>
      </c>
      <c r="E915" s="151" t="s">
        <v>1</v>
      </c>
      <c r="F915" s="152" t="s">
        <v>2053</v>
      </c>
      <c r="H915" s="153">
        <v>5.1349999999999998</v>
      </c>
      <c r="I915" s="154"/>
      <c r="L915" s="149"/>
      <c r="M915" s="155"/>
      <c r="T915" s="156"/>
      <c r="AT915" s="151" t="s">
        <v>186</v>
      </c>
      <c r="AU915" s="151" t="s">
        <v>85</v>
      </c>
      <c r="AV915" s="12" t="s">
        <v>85</v>
      </c>
      <c r="AW915" s="12" t="s">
        <v>32</v>
      </c>
      <c r="AX915" s="12" t="s">
        <v>76</v>
      </c>
      <c r="AY915" s="151" t="s">
        <v>178</v>
      </c>
    </row>
    <row r="916" spans="2:65" s="12" customFormat="1" ht="11.25">
      <c r="B916" s="149"/>
      <c r="D916" s="150" t="s">
        <v>186</v>
      </c>
      <c r="E916" s="151" t="s">
        <v>1</v>
      </c>
      <c r="F916" s="152" t="s">
        <v>2054</v>
      </c>
      <c r="H916" s="153">
        <v>8.4149999999999991</v>
      </c>
      <c r="I916" s="154"/>
      <c r="L916" s="149"/>
      <c r="M916" s="155"/>
      <c r="T916" s="156"/>
      <c r="AT916" s="151" t="s">
        <v>186</v>
      </c>
      <c r="AU916" s="151" t="s">
        <v>85</v>
      </c>
      <c r="AV916" s="12" t="s">
        <v>85</v>
      </c>
      <c r="AW916" s="12" t="s">
        <v>32</v>
      </c>
      <c r="AX916" s="12" t="s">
        <v>76</v>
      </c>
      <c r="AY916" s="151" t="s">
        <v>178</v>
      </c>
    </row>
    <row r="917" spans="2:65" s="12" customFormat="1" ht="11.25">
      <c r="B917" s="149"/>
      <c r="D917" s="150" t="s">
        <v>186</v>
      </c>
      <c r="E917" s="151" t="s">
        <v>1</v>
      </c>
      <c r="F917" s="152" t="s">
        <v>2055</v>
      </c>
      <c r="H917" s="153">
        <v>1.679</v>
      </c>
      <c r="I917" s="154"/>
      <c r="L917" s="149"/>
      <c r="M917" s="155"/>
      <c r="T917" s="156"/>
      <c r="AT917" s="151" t="s">
        <v>186</v>
      </c>
      <c r="AU917" s="151" t="s">
        <v>85</v>
      </c>
      <c r="AV917" s="12" t="s">
        <v>85</v>
      </c>
      <c r="AW917" s="12" t="s">
        <v>32</v>
      </c>
      <c r="AX917" s="12" t="s">
        <v>76</v>
      </c>
      <c r="AY917" s="151" t="s">
        <v>178</v>
      </c>
    </row>
    <row r="918" spans="2:65" s="12" customFormat="1" ht="11.25">
      <c r="B918" s="149"/>
      <c r="D918" s="150" t="s">
        <v>186</v>
      </c>
      <c r="E918" s="151" t="s">
        <v>1</v>
      </c>
      <c r="F918" s="152" t="s">
        <v>2056</v>
      </c>
      <c r="H918" s="153">
        <v>1.3759999999999999</v>
      </c>
      <c r="I918" s="154"/>
      <c r="L918" s="149"/>
      <c r="M918" s="155"/>
      <c r="T918" s="156"/>
      <c r="AT918" s="151" t="s">
        <v>186</v>
      </c>
      <c r="AU918" s="151" t="s">
        <v>85</v>
      </c>
      <c r="AV918" s="12" t="s">
        <v>85</v>
      </c>
      <c r="AW918" s="12" t="s">
        <v>32</v>
      </c>
      <c r="AX918" s="12" t="s">
        <v>76</v>
      </c>
      <c r="AY918" s="151" t="s">
        <v>178</v>
      </c>
    </row>
    <row r="919" spans="2:65" s="12" customFormat="1" ht="11.25">
      <c r="B919" s="149"/>
      <c r="D919" s="150" t="s">
        <v>186</v>
      </c>
      <c r="E919" s="151" t="s">
        <v>1</v>
      </c>
      <c r="F919" s="152" t="s">
        <v>2049</v>
      </c>
      <c r="H919" s="153">
        <v>1.653</v>
      </c>
      <c r="I919" s="154"/>
      <c r="L919" s="149"/>
      <c r="M919" s="155"/>
      <c r="T919" s="156"/>
      <c r="AT919" s="151" t="s">
        <v>186</v>
      </c>
      <c r="AU919" s="151" t="s">
        <v>85</v>
      </c>
      <c r="AV919" s="12" t="s">
        <v>85</v>
      </c>
      <c r="AW919" s="12" t="s">
        <v>32</v>
      </c>
      <c r="AX919" s="12" t="s">
        <v>76</v>
      </c>
      <c r="AY919" s="151" t="s">
        <v>178</v>
      </c>
    </row>
    <row r="920" spans="2:65" s="12" customFormat="1" ht="11.25">
      <c r="B920" s="149"/>
      <c r="D920" s="150" t="s">
        <v>186</v>
      </c>
      <c r="E920" s="151" t="s">
        <v>1</v>
      </c>
      <c r="F920" s="152" t="s">
        <v>2057</v>
      </c>
      <c r="H920" s="153">
        <v>1.379</v>
      </c>
      <c r="I920" s="154"/>
      <c r="L920" s="149"/>
      <c r="M920" s="155"/>
      <c r="T920" s="156"/>
      <c r="AT920" s="151" t="s">
        <v>186</v>
      </c>
      <c r="AU920" s="151" t="s">
        <v>85</v>
      </c>
      <c r="AV920" s="12" t="s">
        <v>85</v>
      </c>
      <c r="AW920" s="12" t="s">
        <v>32</v>
      </c>
      <c r="AX920" s="12" t="s">
        <v>76</v>
      </c>
      <c r="AY920" s="151" t="s">
        <v>178</v>
      </c>
    </row>
    <row r="921" spans="2:65" s="13" customFormat="1" ht="11.25">
      <c r="B921" s="157"/>
      <c r="D921" s="150" t="s">
        <v>186</v>
      </c>
      <c r="E921" s="158" t="s">
        <v>1</v>
      </c>
      <c r="F921" s="159" t="s">
        <v>209</v>
      </c>
      <c r="H921" s="160">
        <v>28.321000000000002</v>
      </c>
      <c r="I921" s="161"/>
      <c r="L921" s="157"/>
      <c r="M921" s="162"/>
      <c r="T921" s="163"/>
      <c r="AT921" s="158" t="s">
        <v>186</v>
      </c>
      <c r="AU921" s="158" t="s">
        <v>85</v>
      </c>
      <c r="AV921" s="13" t="s">
        <v>96</v>
      </c>
      <c r="AW921" s="13" t="s">
        <v>32</v>
      </c>
      <c r="AX921" s="13" t="s">
        <v>76</v>
      </c>
      <c r="AY921" s="158" t="s">
        <v>178</v>
      </c>
    </row>
    <row r="922" spans="2:65" s="14" customFormat="1" ht="11.25">
      <c r="B922" s="164"/>
      <c r="D922" s="150" t="s">
        <v>186</v>
      </c>
      <c r="E922" s="165" t="s">
        <v>1</v>
      </c>
      <c r="F922" s="166" t="s">
        <v>217</v>
      </c>
      <c r="H922" s="167">
        <v>52.435000000000002</v>
      </c>
      <c r="I922" s="168"/>
      <c r="L922" s="164"/>
      <c r="M922" s="169"/>
      <c r="T922" s="170"/>
      <c r="AT922" s="165" t="s">
        <v>186</v>
      </c>
      <c r="AU922" s="165" t="s">
        <v>85</v>
      </c>
      <c r="AV922" s="14" t="s">
        <v>184</v>
      </c>
      <c r="AW922" s="14" t="s">
        <v>32</v>
      </c>
      <c r="AX922" s="14" t="s">
        <v>83</v>
      </c>
      <c r="AY922" s="165" t="s">
        <v>178</v>
      </c>
    </row>
    <row r="923" spans="2:65" s="1" customFormat="1" ht="21.75" customHeight="1">
      <c r="B923" s="32"/>
      <c r="C923" s="136" t="s">
        <v>931</v>
      </c>
      <c r="D923" s="136" t="s">
        <v>180</v>
      </c>
      <c r="E923" s="137" t="s">
        <v>2058</v>
      </c>
      <c r="F923" s="138" t="s">
        <v>2059</v>
      </c>
      <c r="G923" s="139" t="s">
        <v>204</v>
      </c>
      <c r="H923" s="140">
        <v>5.9539999999999997</v>
      </c>
      <c r="I923" s="141"/>
      <c r="J923" s="142">
        <f>ROUND(I923*H923,2)</f>
        <v>0</v>
      </c>
      <c r="K923" s="138" t="s">
        <v>846</v>
      </c>
      <c r="L923" s="32"/>
      <c r="M923" s="143" t="s">
        <v>1</v>
      </c>
      <c r="N923" s="144" t="s">
        <v>41</v>
      </c>
      <c r="P923" s="145">
        <f>O923*H923</f>
        <v>0</v>
      </c>
      <c r="Q923" s="145">
        <v>0</v>
      </c>
      <c r="R923" s="145">
        <f>Q923*H923</f>
        <v>0</v>
      </c>
      <c r="S923" s="145">
        <v>6.3E-2</v>
      </c>
      <c r="T923" s="146">
        <f>S923*H923</f>
        <v>0.37510199999999999</v>
      </c>
      <c r="AR923" s="147" t="s">
        <v>184</v>
      </c>
      <c r="AT923" s="147" t="s">
        <v>180</v>
      </c>
      <c r="AU923" s="147" t="s">
        <v>85</v>
      </c>
      <c r="AY923" s="17" t="s">
        <v>178</v>
      </c>
      <c r="BE923" s="148">
        <f>IF(N923="základní",J923,0)</f>
        <v>0</v>
      </c>
      <c r="BF923" s="148">
        <f>IF(N923="snížená",J923,0)</f>
        <v>0</v>
      </c>
      <c r="BG923" s="148">
        <f>IF(N923="zákl. přenesená",J923,0)</f>
        <v>0</v>
      </c>
      <c r="BH923" s="148">
        <f>IF(N923="sníž. přenesená",J923,0)</f>
        <v>0</v>
      </c>
      <c r="BI923" s="148">
        <f>IF(N923="nulová",J923,0)</f>
        <v>0</v>
      </c>
      <c r="BJ923" s="17" t="s">
        <v>83</v>
      </c>
      <c r="BK923" s="148">
        <f>ROUND(I923*H923,2)</f>
        <v>0</v>
      </c>
      <c r="BL923" s="17" t="s">
        <v>184</v>
      </c>
      <c r="BM923" s="147" t="s">
        <v>2060</v>
      </c>
    </row>
    <row r="924" spans="2:65" s="12" customFormat="1" ht="11.25">
      <c r="B924" s="149"/>
      <c r="D924" s="150" t="s">
        <v>186</v>
      </c>
      <c r="E924" s="151" t="s">
        <v>1</v>
      </c>
      <c r="F924" s="152" t="s">
        <v>2061</v>
      </c>
      <c r="H924" s="153">
        <v>3.0830000000000002</v>
      </c>
      <c r="I924" s="154"/>
      <c r="L924" s="149"/>
      <c r="M924" s="155"/>
      <c r="T924" s="156"/>
      <c r="AT924" s="151" t="s">
        <v>186</v>
      </c>
      <c r="AU924" s="151" t="s">
        <v>85</v>
      </c>
      <c r="AV924" s="12" t="s">
        <v>85</v>
      </c>
      <c r="AW924" s="12" t="s">
        <v>32</v>
      </c>
      <c r="AX924" s="12" t="s">
        <v>76</v>
      </c>
      <c r="AY924" s="151" t="s">
        <v>178</v>
      </c>
    </row>
    <row r="925" spans="2:65" s="12" customFormat="1" ht="11.25">
      <c r="B925" s="149"/>
      <c r="D925" s="150" t="s">
        <v>186</v>
      </c>
      <c r="E925" s="151" t="s">
        <v>1</v>
      </c>
      <c r="F925" s="152" t="s">
        <v>2062</v>
      </c>
      <c r="H925" s="153">
        <v>2.871</v>
      </c>
      <c r="I925" s="154"/>
      <c r="L925" s="149"/>
      <c r="M925" s="155"/>
      <c r="T925" s="156"/>
      <c r="AT925" s="151" t="s">
        <v>186</v>
      </c>
      <c r="AU925" s="151" t="s">
        <v>85</v>
      </c>
      <c r="AV925" s="12" t="s">
        <v>85</v>
      </c>
      <c r="AW925" s="12" t="s">
        <v>32</v>
      </c>
      <c r="AX925" s="12" t="s">
        <v>76</v>
      </c>
      <c r="AY925" s="151" t="s">
        <v>178</v>
      </c>
    </row>
    <row r="926" spans="2:65" s="14" customFormat="1" ht="11.25">
      <c r="B926" s="164"/>
      <c r="D926" s="150" t="s">
        <v>186</v>
      </c>
      <c r="E926" s="165" t="s">
        <v>1</v>
      </c>
      <c r="F926" s="166" t="s">
        <v>217</v>
      </c>
      <c r="H926" s="167">
        <v>5.9539999999999997</v>
      </c>
      <c r="I926" s="168"/>
      <c r="L926" s="164"/>
      <c r="M926" s="169"/>
      <c r="T926" s="170"/>
      <c r="AT926" s="165" t="s">
        <v>186</v>
      </c>
      <c r="AU926" s="165" t="s">
        <v>85</v>
      </c>
      <c r="AV926" s="14" t="s">
        <v>184</v>
      </c>
      <c r="AW926" s="14" t="s">
        <v>32</v>
      </c>
      <c r="AX926" s="14" t="s">
        <v>83</v>
      </c>
      <c r="AY926" s="165" t="s">
        <v>178</v>
      </c>
    </row>
    <row r="927" spans="2:65" s="1" customFormat="1" ht="24.2" customHeight="1">
      <c r="B927" s="32"/>
      <c r="C927" s="136" t="s">
        <v>938</v>
      </c>
      <c r="D927" s="136" t="s">
        <v>180</v>
      </c>
      <c r="E927" s="137" t="s">
        <v>2063</v>
      </c>
      <c r="F927" s="138" t="s">
        <v>2064</v>
      </c>
      <c r="G927" s="139" t="s">
        <v>183</v>
      </c>
      <c r="H927" s="140">
        <v>11.771000000000001</v>
      </c>
      <c r="I927" s="141"/>
      <c r="J927" s="142">
        <f>ROUND(I927*H927,2)</f>
        <v>0</v>
      </c>
      <c r="K927" s="138" t="s">
        <v>194</v>
      </c>
      <c r="L927" s="32"/>
      <c r="M927" s="143" t="s">
        <v>1</v>
      </c>
      <c r="N927" s="144" t="s">
        <v>41</v>
      </c>
      <c r="P927" s="145">
        <f>O927*H927</f>
        <v>0</v>
      </c>
      <c r="Q927" s="145">
        <v>0</v>
      </c>
      <c r="R927" s="145">
        <f>Q927*H927</f>
        <v>0</v>
      </c>
      <c r="S927" s="145">
        <v>1.8</v>
      </c>
      <c r="T927" s="146">
        <f>S927*H927</f>
        <v>21.187800000000003</v>
      </c>
      <c r="AR927" s="147" t="s">
        <v>184</v>
      </c>
      <c r="AT927" s="147" t="s">
        <v>180</v>
      </c>
      <c r="AU927" s="147" t="s">
        <v>85</v>
      </c>
      <c r="AY927" s="17" t="s">
        <v>178</v>
      </c>
      <c r="BE927" s="148">
        <f>IF(N927="základní",J927,0)</f>
        <v>0</v>
      </c>
      <c r="BF927" s="148">
        <f>IF(N927="snížená",J927,0)</f>
        <v>0</v>
      </c>
      <c r="BG927" s="148">
        <f>IF(N927="zákl. přenesená",J927,0)</f>
        <v>0</v>
      </c>
      <c r="BH927" s="148">
        <f>IF(N927="sníž. přenesená",J927,0)</f>
        <v>0</v>
      </c>
      <c r="BI927" s="148">
        <f>IF(N927="nulová",J927,0)</f>
        <v>0</v>
      </c>
      <c r="BJ927" s="17" t="s">
        <v>83</v>
      </c>
      <c r="BK927" s="148">
        <f>ROUND(I927*H927,2)</f>
        <v>0</v>
      </c>
      <c r="BL927" s="17" t="s">
        <v>184</v>
      </c>
      <c r="BM927" s="147" t="s">
        <v>2065</v>
      </c>
    </row>
    <row r="928" spans="2:65" s="12" customFormat="1" ht="11.25">
      <c r="B928" s="149"/>
      <c r="D928" s="150" t="s">
        <v>186</v>
      </c>
      <c r="E928" s="151" t="s">
        <v>1</v>
      </c>
      <c r="F928" s="152" t="s">
        <v>2066</v>
      </c>
      <c r="H928" s="153">
        <v>0.78900000000000003</v>
      </c>
      <c r="I928" s="154"/>
      <c r="L928" s="149"/>
      <c r="M928" s="155"/>
      <c r="T928" s="156"/>
      <c r="AT928" s="151" t="s">
        <v>186</v>
      </c>
      <c r="AU928" s="151" t="s">
        <v>85</v>
      </c>
      <c r="AV928" s="12" t="s">
        <v>85</v>
      </c>
      <c r="AW928" s="12" t="s">
        <v>32</v>
      </c>
      <c r="AX928" s="12" t="s">
        <v>76</v>
      </c>
      <c r="AY928" s="151" t="s">
        <v>178</v>
      </c>
    </row>
    <row r="929" spans="2:65" s="12" customFormat="1" ht="11.25">
      <c r="B929" s="149"/>
      <c r="D929" s="150" t="s">
        <v>186</v>
      </c>
      <c r="E929" s="151" t="s">
        <v>1</v>
      </c>
      <c r="F929" s="152" t="s">
        <v>2067</v>
      </c>
      <c r="H929" s="153">
        <v>2.206</v>
      </c>
      <c r="I929" s="154"/>
      <c r="L929" s="149"/>
      <c r="M929" s="155"/>
      <c r="T929" s="156"/>
      <c r="AT929" s="151" t="s">
        <v>186</v>
      </c>
      <c r="AU929" s="151" t="s">
        <v>85</v>
      </c>
      <c r="AV929" s="12" t="s">
        <v>85</v>
      </c>
      <c r="AW929" s="12" t="s">
        <v>32</v>
      </c>
      <c r="AX929" s="12" t="s">
        <v>76</v>
      </c>
      <c r="AY929" s="151" t="s">
        <v>178</v>
      </c>
    </row>
    <row r="930" spans="2:65" s="12" customFormat="1" ht="11.25">
      <c r="B930" s="149"/>
      <c r="D930" s="150" t="s">
        <v>186</v>
      </c>
      <c r="E930" s="151" t="s">
        <v>1</v>
      </c>
      <c r="F930" s="152" t="s">
        <v>2068</v>
      </c>
      <c r="H930" s="153">
        <v>1.1459999999999999</v>
      </c>
      <c r="I930" s="154"/>
      <c r="L930" s="149"/>
      <c r="M930" s="155"/>
      <c r="T930" s="156"/>
      <c r="AT930" s="151" t="s">
        <v>186</v>
      </c>
      <c r="AU930" s="151" t="s">
        <v>85</v>
      </c>
      <c r="AV930" s="12" t="s">
        <v>85</v>
      </c>
      <c r="AW930" s="12" t="s">
        <v>32</v>
      </c>
      <c r="AX930" s="12" t="s">
        <v>76</v>
      </c>
      <c r="AY930" s="151" t="s">
        <v>178</v>
      </c>
    </row>
    <row r="931" spans="2:65" s="12" customFormat="1" ht="11.25">
      <c r="B931" s="149"/>
      <c r="D931" s="150" t="s">
        <v>186</v>
      </c>
      <c r="E931" s="151" t="s">
        <v>1</v>
      </c>
      <c r="F931" s="152" t="s">
        <v>2069</v>
      </c>
      <c r="H931" s="153">
        <v>0.38100000000000001</v>
      </c>
      <c r="I931" s="154"/>
      <c r="L931" s="149"/>
      <c r="M931" s="155"/>
      <c r="T931" s="156"/>
      <c r="AT931" s="151" t="s">
        <v>186</v>
      </c>
      <c r="AU931" s="151" t="s">
        <v>85</v>
      </c>
      <c r="AV931" s="12" t="s">
        <v>85</v>
      </c>
      <c r="AW931" s="12" t="s">
        <v>32</v>
      </c>
      <c r="AX931" s="12" t="s">
        <v>76</v>
      </c>
      <c r="AY931" s="151" t="s">
        <v>178</v>
      </c>
    </row>
    <row r="932" spans="2:65" s="12" customFormat="1" ht="11.25">
      <c r="B932" s="149"/>
      <c r="D932" s="150" t="s">
        <v>186</v>
      </c>
      <c r="E932" s="151" t="s">
        <v>1</v>
      </c>
      <c r="F932" s="152" t="s">
        <v>2070</v>
      </c>
      <c r="H932" s="153">
        <v>0.64400000000000002</v>
      </c>
      <c r="I932" s="154"/>
      <c r="L932" s="149"/>
      <c r="M932" s="155"/>
      <c r="T932" s="156"/>
      <c r="AT932" s="151" t="s">
        <v>186</v>
      </c>
      <c r="AU932" s="151" t="s">
        <v>85</v>
      </c>
      <c r="AV932" s="12" t="s">
        <v>85</v>
      </c>
      <c r="AW932" s="12" t="s">
        <v>32</v>
      </c>
      <c r="AX932" s="12" t="s">
        <v>76</v>
      </c>
      <c r="AY932" s="151" t="s">
        <v>178</v>
      </c>
    </row>
    <row r="933" spans="2:65" s="12" customFormat="1" ht="11.25">
      <c r="B933" s="149"/>
      <c r="D933" s="150" t="s">
        <v>186</v>
      </c>
      <c r="E933" s="151" t="s">
        <v>1</v>
      </c>
      <c r="F933" s="152" t="s">
        <v>2071</v>
      </c>
      <c r="H933" s="153">
        <v>0.94899999999999995</v>
      </c>
      <c r="I933" s="154"/>
      <c r="L933" s="149"/>
      <c r="M933" s="155"/>
      <c r="T933" s="156"/>
      <c r="AT933" s="151" t="s">
        <v>186</v>
      </c>
      <c r="AU933" s="151" t="s">
        <v>85</v>
      </c>
      <c r="AV933" s="12" t="s">
        <v>85</v>
      </c>
      <c r="AW933" s="12" t="s">
        <v>32</v>
      </c>
      <c r="AX933" s="12" t="s">
        <v>76</v>
      </c>
      <c r="AY933" s="151" t="s">
        <v>178</v>
      </c>
    </row>
    <row r="934" spans="2:65" s="12" customFormat="1" ht="11.25">
      <c r="B934" s="149"/>
      <c r="D934" s="150" t="s">
        <v>186</v>
      </c>
      <c r="E934" s="151" t="s">
        <v>1</v>
      </c>
      <c r="F934" s="152" t="s">
        <v>2072</v>
      </c>
      <c r="H934" s="153">
        <v>0.12</v>
      </c>
      <c r="I934" s="154"/>
      <c r="L934" s="149"/>
      <c r="M934" s="155"/>
      <c r="T934" s="156"/>
      <c r="AT934" s="151" t="s">
        <v>186</v>
      </c>
      <c r="AU934" s="151" t="s">
        <v>85</v>
      </c>
      <c r="AV934" s="12" t="s">
        <v>85</v>
      </c>
      <c r="AW934" s="12" t="s">
        <v>32</v>
      </c>
      <c r="AX934" s="12" t="s">
        <v>76</v>
      </c>
      <c r="AY934" s="151" t="s">
        <v>178</v>
      </c>
    </row>
    <row r="935" spans="2:65" s="12" customFormat="1" ht="11.25">
      <c r="B935" s="149"/>
      <c r="D935" s="150" t="s">
        <v>186</v>
      </c>
      <c r="E935" s="151" t="s">
        <v>1</v>
      </c>
      <c r="F935" s="152" t="s">
        <v>2073</v>
      </c>
      <c r="H935" s="153">
        <v>7.6999999999999999E-2</v>
      </c>
      <c r="I935" s="154"/>
      <c r="L935" s="149"/>
      <c r="M935" s="155"/>
      <c r="T935" s="156"/>
      <c r="AT935" s="151" t="s">
        <v>186</v>
      </c>
      <c r="AU935" s="151" t="s">
        <v>85</v>
      </c>
      <c r="AV935" s="12" t="s">
        <v>85</v>
      </c>
      <c r="AW935" s="12" t="s">
        <v>32</v>
      </c>
      <c r="AX935" s="12" t="s">
        <v>76</v>
      </c>
      <c r="AY935" s="151" t="s">
        <v>178</v>
      </c>
    </row>
    <row r="936" spans="2:65" s="13" customFormat="1" ht="11.25">
      <c r="B936" s="157"/>
      <c r="D936" s="150" t="s">
        <v>186</v>
      </c>
      <c r="E936" s="158" t="s">
        <v>1</v>
      </c>
      <c r="F936" s="159" t="s">
        <v>209</v>
      </c>
      <c r="H936" s="160">
        <v>6.3120000000000003</v>
      </c>
      <c r="I936" s="161"/>
      <c r="L936" s="157"/>
      <c r="M936" s="162"/>
      <c r="T936" s="163"/>
      <c r="AT936" s="158" t="s">
        <v>186</v>
      </c>
      <c r="AU936" s="158" t="s">
        <v>85</v>
      </c>
      <c r="AV936" s="13" t="s">
        <v>96</v>
      </c>
      <c r="AW936" s="13" t="s">
        <v>32</v>
      </c>
      <c r="AX936" s="13" t="s">
        <v>76</v>
      </c>
      <c r="AY936" s="158" t="s">
        <v>178</v>
      </c>
    </row>
    <row r="937" spans="2:65" s="12" customFormat="1" ht="11.25">
      <c r="B937" s="149"/>
      <c r="D937" s="150" t="s">
        <v>186</v>
      </c>
      <c r="E937" s="151" t="s">
        <v>1</v>
      </c>
      <c r="F937" s="152" t="s">
        <v>2074</v>
      </c>
      <c r="H937" s="153">
        <v>2.1709999999999998</v>
      </c>
      <c r="I937" s="154"/>
      <c r="L937" s="149"/>
      <c r="M937" s="155"/>
      <c r="T937" s="156"/>
      <c r="AT937" s="151" t="s">
        <v>186</v>
      </c>
      <c r="AU937" s="151" t="s">
        <v>85</v>
      </c>
      <c r="AV937" s="12" t="s">
        <v>85</v>
      </c>
      <c r="AW937" s="12" t="s">
        <v>32</v>
      </c>
      <c r="AX937" s="12" t="s">
        <v>76</v>
      </c>
      <c r="AY937" s="151" t="s">
        <v>178</v>
      </c>
    </row>
    <row r="938" spans="2:65" s="12" customFormat="1" ht="11.25">
      <c r="B938" s="149"/>
      <c r="D938" s="150" t="s">
        <v>186</v>
      </c>
      <c r="E938" s="151" t="s">
        <v>1</v>
      </c>
      <c r="F938" s="152" t="s">
        <v>2075</v>
      </c>
      <c r="H938" s="153">
        <v>1.58</v>
      </c>
      <c r="I938" s="154"/>
      <c r="L938" s="149"/>
      <c r="M938" s="155"/>
      <c r="T938" s="156"/>
      <c r="AT938" s="151" t="s">
        <v>186</v>
      </c>
      <c r="AU938" s="151" t="s">
        <v>85</v>
      </c>
      <c r="AV938" s="12" t="s">
        <v>85</v>
      </c>
      <c r="AW938" s="12" t="s">
        <v>32</v>
      </c>
      <c r="AX938" s="12" t="s">
        <v>76</v>
      </c>
      <c r="AY938" s="151" t="s">
        <v>178</v>
      </c>
    </row>
    <row r="939" spans="2:65" s="12" customFormat="1" ht="11.25">
      <c r="B939" s="149"/>
      <c r="D939" s="150" t="s">
        <v>186</v>
      </c>
      <c r="E939" s="151" t="s">
        <v>1</v>
      </c>
      <c r="F939" s="152" t="s">
        <v>2076</v>
      </c>
      <c r="H939" s="153">
        <v>1.0960000000000001</v>
      </c>
      <c r="I939" s="154"/>
      <c r="L939" s="149"/>
      <c r="M939" s="155"/>
      <c r="T939" s="156"/>
      <c r="AT939" s="151" t="s">
        <v>186</v>
      </c>
      <c r="AU939" s="151" t="s">
        <v>85</v>
      </c>
      <c r="AV939" s="12" t="s">
        <v>85</v>
      </c>
      <c r="AW939" s="12" t="s">
        <v>32</v>
      </c>
      <c r="AX939" s="12" t="s">
        <v>76</v>
      </c>
      <c r="AY939" s="151" t="s">
        <v>178</v>
      </c>
    </row>
    <row r="940" spans="2:65" s="12" customFormat="1" ht="11.25">
      <c r="B940" s="149"/>
      <c r="D940" s="150" t="s">
        <v>186</v>
      </c>
      <c r="E940" s="151" t="s">
        <v>1</v>
      </c>
      <c r="F940" s="152" t="s">
        <v>2077</v>
      </c>
      <c r="H940" s="153">
        <v>0.61199999999999999</v>
      </c>
      <c r="I940" s="154"/>
      <c r="L940" s="149"/>
      <c r="M940" s="155"/>
      <c r="T940" s="156"/>
      <c r="AT940" s="151" t="s">
        <v>186</v>
      </c>
      <c r="AU940" s="151" t="s">
        <v>85</v>
      </c>
      <c r="AV940" s="12" t="s">
        <v>85</v>
      </c>
      <c r="AW940" s="12" t="s">
        <v>32</v>
      </c>
      <c r="AX940" s="12" t="s">
        <v>76</v>
      </c>
      <c r="AY940" s="151" t="s">
        <v>178</v>
      </c>
    </row>
    <row r="941" spans="2:65" s="13" customFormat="1" ht="11.25">
      <c r="B941" s="157"/>
      <c r="D941" s="150" t="s">
        <v>186</v>
      </c>
      <c r="E941" s="158" t="s">
        <v>1</v>
      </c>
      <c r="F941" s="159" t="s">
        <v>209</v>
      </c>
      <c r="H941" s="160">
        <v>5.4589999999999996</v>
      </c>
      <c r="I941" s="161"/>
      <c r="L941" s="157"/>
      <c r="M941" s="162"/>
      <c r="T941" s="163"/>
      <c r="AT941" s="158" t="s">
        <v>186</v>
      </c>
      <c r="AU941" s="158" t="s">
        <v>85</v>
      </c>
      <c r="AV941" s="13" t="s">
        <v>96</v>
      </c>
      <c r="AW941" s="13" t="s">
        <v>32</v>
      </c>
      <c r="AX941" s="13" t="s">
        <v>76</v>
      </c>
      <c r="AY941" s="158" t="s">
        <v>178</v>
      </c>
    </row>
    <row r="942" spans="2:65" s="14" customFormat="1" ht="11.25">
      <c r="B942" s="164"/>
      <c r="D942" s="150" t="s">
        <v>186</v>
      </c>
      <c r="E942" s="165" t="s">
        <v>1</v>
      </c>
      <c r="F942" s="166" t="s">
        <v>217</v>
      </c>
      <c r="H942" s="167">
        <v>11.771000000000001</v>
      </c>
      <c r="I942" s="168"/>
      <c r="L942" s="164"/>
      <c r="M942" s="169"/>
      <c r="T942" s="170"/>
      <c r="AT942" s="165" t="s">
        <v>186</v>
      </c>
      <c r="AU942" s="165" t="s">
        <v>85</v>
      </c>
      <c r="AV942" s="14" t="s">
        <v>184</v>
      </c>
      <c r="AW942" s="14" t="s">
        <v>32</v>
      </c>
      <c r="AX942" s="14" t="s">
        <v>83</v>
      </c>
      <c r="AY942" s="165" t="s">
        <v>178</v>
      </c>
    </row>
    <row r="943" spans="2:65" s="1" customFormat="1" ht="24.2" customHeight="1">
      <c r="B943" s="32"/>
      <c r="C943" s="136" t="s">
        <v>942</v>
      </c>
      <c r="D943" s="136" t="s">
        <v>180</v>
      </c>
      <c r="E943" s="137" t="s">
        <v>2078</v>
      </c>
      <c r="F943" s="138" t="s">
        <v>2079</v>
      </c>
      <c r="G943" s="139" t="s">
        <v>183</v>
      </c>
      <c r="H943" s="140">
        <v>0.189</v>
      </c>
      <c r="I943" s="141"/>
      <c r="J943" s="142">
        <f>ROUND(I943*H943,2)</f>
        <v>0</v>
      </c>
      <c r="K943" s="138" t="s">
        <v>194</v>
      </c>
      <c r="L943" s="32"/>
      <c r="M943" s="143" t="s">
        <v>1</v>
      </c>
      <c r="N943" s="144" t="s">
        <v>41</v>
      </c>
      <c r="P943" s="145">
        <f>O943*H943</f>
        <v>0</v>
      </c>
      <c r="Q943" s="145">
        <v>0</v>
      </c>
      <c r="R943" s="145">
        <f>Q943*H943</f>
        <v>0</v>
      </c>
      <c r="S943" s="145">
        <v>1.7</v>
      </c>
      <c r="T943" s="146">
        <f>S943*H943</f>
        <v>0.32129999999999997</v>
      </c>
      <c r="AR943" s="147" t="s">
        <v>184</v>
      </c>
      <c r="AT943" s="147" t="s">
        <v>180</v>
      </c>
      <c r="AU943" s="147" t="s">
        <v>85</v>
      </c>
      <c r="AY943" s="17" t="s">
        <v>178</v>
      </c>
      <c r="BE943" s="148">
        <f>IF(N943="základní",J943,0)</f>
        <v>0</v>
      </c>
      <c r="BF943" s="148">
        <f>IF(N943="snížená",J943,0)</f>
        <v>0</v>
      </c>
      <c r="BG943" s="148">
        <f>IF(N943="zákl. přenesená",J943,0)</f>
        <v>0</v>
      </c>
      <c r="BH943" s="148">
        <f>IF(N943="sníž. přenesená",J943,0)</f>
        <v>0</v>
      </c>
      <c r="BI943" s="148">
        <f>IF(N943="nulová",J943,0)</f>
        <v>0</v>
      </c>
      <c r="BJ943" s="17" t="s">
        <v>83</v>
      </c>
      <c r="BK943" s="148">
        <f>ROUND(I943*H943,2)</f>
        <v>0</v>
      </c>
      <c r="BL943" s="17" t="s">
        <v>184</v>
      </c>
      <c r="BM943" s="147" t="s">
        <v>2080</v>
      </c>
    </row>
    <row r="944" spans="2:65" s="15" customFormat="1" ht="11.25">
      <c r="B944" s="171"/>
      <c r="D944" s="150" t="s">
        <v>186</v>
      </c>
      <c r="E944" s="172" t="s">
        <v>1</v>
      </c>
      <c r="F944" s="173" t="s">
        <v>2081</v>
      </c>
      <c r="H944" s="172" t="s">
        <v>1</v>
      </c>
      <c r="I944" s="174"/>
      <c r="L944" s="171"/>
      <c r="M944" s="175"/>
      <c r="T944" s="176"/>
      <c r="AT944" s="172" t="s">
        <v>186</v>
      </c>
      <c r="AU944" s="172" t="s">
        <v>85</v>
      </c>
      <c r="AV944" s="15" t="s">
        <v>83</v>
      </c>
      <c r="AW944" s="15" t="s">
        <v>32</v>
      </c>
      <c r="AX944" s="15" t="s">
        <v>76</v>
      </c>
      <c r="AY944" s="172" t="s">
        <v>178</v>
      </c>
    </row>
    <row r="945" spans="2:65" s="12" customFormat="1" ht="11.25">
      <c r="B945" s="149"/>
      <c r="D945" s="150" t="s">
        <v>186</v>
      </c>
      <c r="E945" s="151" t="s">
        <v>1</v>
      </c>
      <c r="F945" s="152" t="s">
        <v>2082</v>
      </c>
      <c r="H945" s="153">
        <v>0.189</v>
      </c>
      <c r="I945" s="154"/>
      <c r="L945" s="149"/>
      <c r="M945" s="155"/>
      <c r="T945" s="156"/>
      <c r="AT945" s="151" t="s">
        <v>186</v>
      </c>
      <c r="AU945" s="151" t="s">
        <v>85</v>
      </c>
      <c r="AV945" s="12" t="s">
        <v>85</v>
      </c>
      <c r="AW945" s="12" t="s">
        <v>32</v>
      </c>
      <c r="AX945" s="12" t="s">
        <v>83</v>
      </c>
      <c r="AY945" s="151" t="s">
        <v>178</v>
      </c>
    </row>
    <row r="946" spans="2:65" s="1" customFormat="1" ht="24.2" customHeight="1">
      <c r="B946" s="32"/>
      <c r="C946" s="136" t="s">
        <v>946</v>
      </c>
      <c r="D946" s="136" t="s">
        <v>180</v>
      </c>
      <c r="E946" s="137" t="s">
        <v>2083</v>
      </c>
      <c r="F946" s="138" t="s">
        <v>2084</v>
      </c>
      <c r="G946" s="139" t="s">
        <v>291</v>
      </c>
      <c r="H946" s="140">
        <v>27.01</v>
      </c>
      <c r="I946" s="141"/>
      <c r="J946" s="142">
        <f>ROUND(I946*H946,2)</f>
        <v>0</v>
      </c>
      <c r="K946" s="138" t="s">
        <v>846</v>
      </c>
      <c r="L946" s="32"/>
      <c r="M946" s="143" t="s">
        <v>1</v>
      </c>
      <c r="N946" s="144" t="s">
        <v>41</v>
      </c>
      <c r="P946" s="145">
        <f>O946*H946</f>
        <v>0</v>
      </c>
      <c r="Q946" s="145">
        <v>0</v>
      </c>
      <c r="R946" s="145">
        <f>Q946*H946</f>
        <v>0</v>
      </c>
      <c r="S946" s="145">
        <v>8.1000000000000003E-2</v>
      </c>
      <c r="T946" s="146">
        <f>S946*H946</f>
        <v>2.1878100000000003</v>
      </c>
      <c r="AR946" s="147" t="s">
        <v>184</v>
      </c>
      <c r="AT946" s="147" t="s">
        <v>180</v>
      </c>
      <c r="AU946" s="147" t="s">
        <v>85</v>
      </c>
      <c r="AY946" s="17" t="s">
        <v>178</v>
      </c>
      <c r="BE946" s="148">
        <f>IF(N946="základní",J946,0)</f>
        <v>0</v>
      </c>
      <c r="BF946" s="148">
        <f>IF(N946="snížená",J946,0)</f>
        <v>0</v>
      </c>
      <c r="BG946" s="148">
        <f>IF(N946="zákl. přenesená",J946,0)</f>
        <v>0</v>
      </c>
      <c r="BH946" s="148">
        <f>IF(N946="sníž. přenesená",J946,0)</f>
        <v>0</v>
      </c>
      <c r="BI946" s="148">
        <f>IF(N946="nulová",J946,0)</f>
        <v>0</v>
      </c>
      <c r="BJ946" s="17" t="s">
        <v>83</v>
      </c>
      <c r="BK946" s="148">
        <f>ROUND(I946*H946,2)</f>
        <v>0</v>
      </c>
      <c r="BL946" s="17" t="s">
        <v>184</v>
      </c>
      <c r="BM946" s="147" t="s">
        <v>2085</v>
      </c>
    </row>
    <row r="947" spans="2:65" s="12" customFormat="1" ht="11.25">
      <c r="B947" s="149"/>
      <c r="D947" s="150" t="s">
        <v>186</v>
      </c>
      <c r="E947" s="151" t="s">
        <v>1</v>
      </c>
      <c r="F947" s="152" t="s">
        <v>2086</v>
      </c>
      <c r="H947" s="153">
        <v>16.305</v>
      </c>
      <c r="I947" s="154"/>
      <c r="L947" s="149"/>
      <c r="M947" s="155"/>
      <c r="T947" s="156"/>
      <c r="AT947" s="151" t="s">
        <v>186</v>
      </c>
      <c r="AU947" s="151" t="s">
        <v>85</v>
      </c>
      <c r="AV947" s="12" t="s">
        <v>85</v>
      </c>
      <c r="AW947" s="12" t="s">
        <v>32</v>
      </c>
      <c r="AX947" s="12" t="s">
        <v>76</v>
      </c>
      <c r="AY947" s="151" t="s">
        <v>178</v>
      </c>
    </row>
    <row r="948" spans="2:65" s="12" customFormat="1" ht="11.25">
      <c r="B948" s="149"/>
      <c r="D948" s="150" t="s">
        <v>186</v>
      </c>
      <c r="E948" s="151" t="s">
        <v>1</v>
      </c>
      <c r="F948" s="152" t="s">
        <v>2087</v>
      </c>
      <c r="H948" s="153">
        <v>10.705</v>
      </c>
      <c r="I948" s="154"/>
      <c r="L948" s="149"/>
      <c r="M948" s="155"/>
      <c r="T948" s="156"/>
      <c r="AT948" s="151" t="s">
        <v>186</v>
      </c>
      <c r="AU948" s="151" t="s">
        <v>85</v>
      </c>
      <c r="AV948" s="12" t="s">
        <v>85</v>
      </c>
      <c r="AW948" s="12" t="s">
        <v>32</v>
      </c>
      <c r="AX948" s="12" t="s">
        <v>76</v>
      </c>
      <c r="AY948" s="151" t="s">
        <v>178</v>
      </c>
    </row>
    <row r="949" spans="2:65" s="14" customFormat="1" ht="11.25">
      <c r="B949" s="164"/>
      <c r="D949" s="150" t="s">
        <v>186</v>
      </c>
      <c r="E949" s="165" t="s">
        <v>1</v>
      </c>
      <c r="F949" s="166" t="s">
        <v>217</v>
      </c>
      <c r="H949" s="167">
        <v>27.009999999999998</v>
      </c>
      <c r="I949" s="168"/>
      <c r="L949" s="164"/>
      <c r="M949" s="169"/>
      <c r="T949" s="170"/>
      <c r="AT949" s="165" t="s">
        <v>186</v>
      </c>
      <c r="AU949" s="165" t="s">
        <v>85</v>
      </c>
      <c r="AV949" s="14" t="s">
        <v>184</v>
      </c>
      <c r="AW949" s="14" t="s">
        <v>32</v>
      </c>
      <c r="AX949" s="14" t="s">
        <v>83</v>
      </c>
      <c r="AY949" s="165" t="s">
        <v>178</v>
      </c>
    </row>
    <row r="950" spans="2:65" s="1" customFormat="1" ht="24.2" customHeight="1">
      <c r="B950" s="32"/>
      <c r="C950" s="136" t="s">
        <v>952</v>
      </c>
      <c r="D950" s="136" t="s">
        <v>180</v>
      </c>
      <c r="E950" s="137" t="s">
        <v>2088</v>
      </c>
      <c r="F950" s="138" t="s">
        <v>2089</v>
      </c>
      <c r="G950" s="139" t="s">
        <v>291</v>
      </c>
      <c r="H950" s="140">
        <v>11.75</v>
      </c>
      <c r="I950" s="141"/>
      <c r="J950" s="142">
        <f>ROUND(I950*H950,2)</f>
        <v>0</v>
      </c>
      <c r="K950" s="138" t="s">
        <v>194</v>
      </c>
      <c r="L950" s="32"/>
      <c r="M950" s="143" t="s">
        <v>1</v>
      </c>
      <c r="N950" s="144" t="s">
        <v>41</v>
      </c>
      <c r="P950" s="145">
        <f>O950*H950</f>
        <v>0</v>
      </c>
      <c r="Q950" s="145">
        <v>0</v>
      </c>
      <c r="R950" s="145">
        <f>Q950*H950</f>
        <v>0</v>
      </c>
      <c r="S950" s="145">
        <v>4.2000000000000003E-2</v>
      </c>
      <c r="T950" s="146">
        <f>S950*H950</f>
        <v>0.49350000000000005</v>
      </c>
      <c r="AR950" s="147" t="s">
        <v>184</v>
      </c>
      <c r="AT950" s="147" t="s">
        <v>180</v>
      </c>
      <c r="AU950" s="147" t="s">
        <v>85</v>
      </c>
      <c r="AY950" s="17" t="s">
        <v>178</v>
      </c>
      <c r="BE950" s="148">
        <f>IF(N950="základní",J950,0)</f>
        <v>0</v>
      </c>
      <c r="BF950" s="148">
        <f>IF(N950="snížená",J950,0)</f>
        <v>0</v>
      </c>
      <c r="BG950" s="148">
        <f>IF(N950="zákl. přenesená",J950,0)</f>
        <v>0</v>
      </c>
      <c r="BH950" s="148">
        <f>IF(N950="sníž. přenesená",J950,0)</f>
        <v>0</v>
      </c>
      <c r="BI950" s="148">
        <f>IF(N950="nulová",J950,0)</f>
        <v>0</v>
      </c>
      <c r="BJ950" s="17" t="s">
        <v>83</v>
      </c>
      <c r="BK950" s="148">
        <f>ROUND(I950*H950,2)</f>
        <v>0</v>
      </c>
      <c r="BL950" s="17" t="s">
        <v>184</v>
      </c>
      <c r="BM950" s="147" t="s">
        <v>2090</v>
      </c>
    </row>
    <row r="951" spans="2:65" s="12" customFormat="1" ht="11.25">
      <c r="B951" s="149"/>
      <c r="D951" s="150" t="s">
        <v>186</v>
      </c>
      <c r="E951" s="151" t="s">
        <v>1</v>
      </c>
      <c r="F951" s="152" t="s">
        <v>2091</v>
      </c>
      <c r="H951" s="153">
        <v>6.15</v>
      </c>
      <c r="I951" s="154"/>
      <c r="L951" s="149"/>
      <c r="M951" s="155"/>
      <c r="T951" s="156"/>
      <c r="AT951" s="151" t="s">
        <v>186</v>
      </c>
      <c r="AU951" s="151" t="s">
        <v>85</v>
      </c>
      <c r="AV951" s="12" t="s">
        <v>85</v>
      </c>
      <c r="AW951" s="12" t="s">
        <v>32</v>
      </c>
      <c r="AX951" s="12" t="s">
        <v>76</v>
      </c>
      <c r="AY951" s="151" t="s">
        <v>178</v>
      </c>
    </row>
    <row r="952" spans="2:65" s="12" customFormat="1" ht="11.25">
      <c r="B952" s="149"/>
      <c r="D952" s="150" t="s">
        <v>186</v>
      </c>
      <c r="E952" s="151" t="s">
        <v>1</v>
      </c>
      <c r="F952" s="152" t="s">
        <v>2092</v>
      </c>
      <c r="H952" s="153">
        <v>3.2</v>
      </c>
      <c r="I952" s="154"/>
      <c r="L952" s="149"/>
      <c r="M952" s="155"/>
      <c r="T952" s="156"/>
      <c r="AT952" s="151" t="s">
        <v>186</v>
      </c>
      <c r="AU952" s="151" t="s">
        <v>85</v>
      </c>
      <c r="AV952" s="12" t="s">
        <v>85</v>
      </c>
      <c r="AW952" s="12" t="s">
        <v>32</v>
      </c>
      <c r="AX952" s="12" t="s">
        <v>76</v>
      </c>
      <c r="AY952" s="151" t="s">
        <v>178</v>
      </c>
    </row>
    <row r="953" spans="2:65" s="12" customFormat="1" ht="11.25">
      <c r="B953" s="149"/>
      <c r="D953" s="150" t="s">
        <v>186</v>
      </c>
      <c r="E953" s="151" t="s">
        <v>1</v>
      </c>
      <c r="F953" s="152" t="s">
        <v>2093</v>
      </c>
      <c r="H953" s="153">
        <v>2.4</v>
      </c>
      <c r="I953" s="154"/>
      <c r="L953" s="149"/>
      <c r="M953" s="155"/>
      <c r="T953" s="156"/>
      <c r="AT953" s="151" t="s">
        <v>186</v>
      </c>
      <c r="AU953" s="151" t="s">
        <v>85</v>
      </c>
      <c r="AV953" s="12" t="s">
        <v>85</v>
      </c>
      <c r="AW953" s="12" t="s">
        <v>32</v>
      </c>
      <c r="AX953" s="12" t="s">
        <v>76</v>
      </c>
      <c r="AY953" s="151" t="s">
        <v>178</v>
      </c>
    </row>
    <row r="954" spans="2:65" s="14" customFormat="1" ht="11.25">
      <c r="B954" s="164"/>
      <c r="D954" s="150" t="s">
        <v>186</v>
      </c>
      <c r="E954" s="165" t="s">
        <v>1</v>
      </c>
      <c r="F954" s="166" t="s">
        <v>217</v>
      </c>
      <c r="H954" s="167">
        <v>11.750000000000002</v>
      </c>
      <c r="I954" s="168"/>
      <c r="L954" s="164"/>
      <c r="M954" s="169"/>
      <c r="T954" s="170"/>
      <c r="AT954" s="165" t="s">
        <v>186</v>
      </c>
      <c r="AU954" s="165" t="s">
        <v>85</v>
      </c>
      <c r="AV954" s="14" t="s">
        <v>184</v>
      </c>
      <c r="AW954" s="14" t="s">
        <v>32</v>
      </c>
      <c r="AX954" s="14" t="s">
        <v>83</v>
      </c>
      <c r="AY954" s="165" t="s">
        <v>178</v>
      </c>
    </row>
    <row r="955" spans="2:65" s="1" customFormat="1" ht="24.2" customHeight="1">
      <c r="B955" s="32"/>
      <c r="C955" s="136" t="s">
        <v>956</v>
      </c>
      <c r="D955" s="136" t="s">
        <v>180</v>
      </c>
      <c r="E955" s="137" t="s">
        <v>2094</v>
      </c>
      <c r="F955" s="138" t="s">
        <v>2095</v>
      </c>
      <c r="G955" s="139" t="s">
        <v>291</v>
      </c>
      <c r="H955" s="140">
        <v>45.524999999999999</v>
      </c>
      <c r="I955" s="141"/>
      <c r="J955" s="142">
        <f>ROUND(I955*H955,2)</f>
        <v>0</v>
      </c>
      <c r="K955" s="138" t="s">
        <v>194</v>
      </c>
      <c r="L955" s="32"/>
      <c r="M955" s="143" t="s">
        <v>1</v>
      </c>
      <c r="N955" s="144" t="s">
        <v>41</v>
      </c>
      <c r="P955" s="145">
        <f>O955*H955</f>
        <v>0</v>
      </c>
      <c r="Q955" s="145">
        <v>0</v>
      </c>
      <c r="R955" s="145">
        <f>Q955*H955</f>
        <v>0</v>
      </c>
      <c r="S955" s="145">
        <v>6.5000000000000002E-2</v>
      </c>
      <c r="T955" s="146">
        <f>S955*H955</f>
        <v>2.9591250000000002</v>
      </c>
      <c r="AR955" s="147" t="s">
        <v>184</v>
      </c>
      <c r="AT955" s="147" t="s">
        <v>180</v>
      </c>
      <c r="AU955" s="147" t="s">
        <v>85</v>
      </c>
      <c r="AY955" s="17" t="s">
        <v>178</v>
      </c>
      <c r="BE955" s="148">
        <f>IF(N955="základní",J955,0)</f>
        <v>0</v>
      </c>
      <c r="BF955" s="148">
        <f>IF(N955="snížená",J955,0)</f>
        <v>0</v>
      </c>
      <c r="BG955" s="148">
        <f>IF(N955="zákl. přenesená",J955,0)</f>
        <v>0</v>
      </c>
      <c r="BH955" s="148">
        <f>IF(N955="sníž. přenesená",J955,0)</f>
        <v>0</v>
      </c>
      <c r="BI955" s="148">
        <f>IF(N955="nulová",J955,0)</f>
        <v>0</v>
      </c>
      <c r="BJ955" s="17" t="s">
        <v>83</v>
      </c>
      <c r="BK955" s="148">
        <f>ROUND(I955*H955,2)</f>
        <v>0</v>
      </c>
      <c r="BL955" s="17" t="s">
        <v>184</v>
      </c>
      <c r="BM955" s="147" t="s">
        <v>2096</v>
      </c>
    </row>
    <row r="956" spans="2:65" s="12" customFormat="1" ht="11.25">
      <c r="B956" s="149"/>
      <c r="D956" s="150" t="s">
        <v>186</v>
      </c>
      <c r="E956" s="151" t="s">
        <v>1</v>
      </c>
      <c r="F956" s="152" t="s">
        <v>2097</v>
      </c>
      <c r="H956" s="153">
        <v>8.3249999999999993</v>
      </c>
      <c r="I956" s="154"/>
      <c r="L956" s="149"/>
      <c r="M956" s="155"/>
      <c r="T956" s="156"/>
      <c r="AT956" s="151" t="s">
        <v>186</v>
      </c>
      <c r="AU956" s="151" t="s">
        <v>85</v>
      </c>
      <c r="AV956" s="12" t="s">
        <v>85</v>
      </c>
      <c r="AW956" s="12" t="s">
        <v>32</v>
      </c>
      <c r="AX956" s="12" t="s">
        <v>76</v>
      </c>
      <c r="AY956" s="151" t="s">
        <v>178</v>
      </c>
    </row>
    <row r="957" spans="2:65" s="12" customFormat="1" ht="11.25">
      <c r="B957" s="149"/>
      <c r="D957" s="150" t="s">
        <v>186</v>
      </c>
      <c r="E957" s="151" t="s">
        <v>1</v>
      </c>
      <c r="F957" s="152" t="s">
        <v>2098</v>
      </c>
      <c r="H957" s="153">
        <v>16.8</v>
      </c>
      <c r="I957" s="154"/>
      <c r="L957" s="149"/>
      <c r="M957" s="155"/>
      <c r="T957" s="156"/>
      <c r="AT957" s="151" t="s">
        <v>186</v>
      </c>
      <c r="AU957" s="151" t="s">
        <v>85</v>
      </c>
      <c r="AV957" s="12" t="s">
        <v>85</v>
      </c>
      <c r="AW957" s="12" t="s">
        <v>32</v>
      </c>
      <c r="AX957" s="12" t="s">
        <v>76</v>
      </c>
      <c r="AY957" s="151" t="s">
        <v>178</v>
      </c>
    </row>
    <row r="958" spans="2:65" s="12" customFormat="1" ht="11.25">
      <c r="B958" s="149"/>
      <c r="D958" s="150" t="s">
        <v>186</v>
      </c>
      <c r="E958" s="151" t="s">
        <v>1</v>
      </c>
      <c r="F958" s="152" t="s">
        <v>2099</v>
      </c>
      <c r="H958" s="153">
        <v>1.1000000000000001</v>
      </c>
      <c r="I958" s="154"/>
      <c r="L958" s="149"/>
      <c r="M958" s="155"/>
      <c r="T958" s="156"/>
      <c r="AT958" s="151" t="s">
        <v>186</v>
      </c>
      <c r="AU958" s="151" t="s">
        <v>85</v>
      </c>
      <c r="AV958" s="12" t="s">
        <v>85</v>
      </c>
      <c r="AW958" s="12" t="s">
        <v>32</v>
      </c>
      <c r="AX958" s="12" t="s">
        <v>76</v>
      </c>
      <c r="AY958" s="151" t="s">
        <v>178</v>
      </c>
    </row>
    <row r="959" spans="2:65" s="12" customFormat="1" ht="11.25">
      <c r="B959" s="149"/>
      <c r="D959" s="150" t="s">
        <v>186</v>
      </c>
      <c r="E959" s="151" t="s">
        <v>1</v>
      </c>
      <c r="F959" s="152" t="s">
        <v>2100</v>
      </c>
      <c r="H959" s="153">
        <v>4.0999999999999996</v>
      </c>
      <c r="I959" s="154"/>
      <c r="L959" s="149"/>
      <c r="M959" s="155"/>
      <c r="T959" s="156"/>
      <c r="AT959" s="151" t="s">
        <v>186</v>
      </c>
      <c r="AU959" s="151" t="s">
        <v>85</v>
      </c>
      <c r="AV959" s="12" t="s">
        <v>85</v>
      </c>
      <c r="AW959" s="12" t="s">
        <v>32</v>
      </c>
      <c r="AX959" s="12" t="s">
        <v>76</v>
      </c>
      <c r="AY959" s="151" t="s">
        <v>178</v>
      </c>
    </row>
    <row r="960" spans="2:65" s="12" customFormat="1" ht="11.25">
      <c r="B960" s="149"/>
      <c r="D960" s="150" t="s">
        <v>186</v>
      </c>
      <c r="E960" s="151" t="s">
        <v>1</v>
      </c>
      <c r="F960" s="152" t="s">
        <v>2101</v>
      </c>
      <c r="H960" s="153">
        <v>4.5999999999999996</v>
      </c>
      <c r="I960" s="154"/>
      <c r="L960" s="149"/>
      <c r="M960" s="155"/>
      <c r="T960" s="156"/>
      <c r="AT960" s="151" t="s">
        <v>186</v>
      </c>
      <c r="AU960" s="151" t="s">
        <v>85</v>
      </c>
      <c r="AV960" s="12" t="s">
        <v>85</v>
      </c>
      <c r="AW960" s="12" t="s">
        <v>32</v>
      </c>
      <c r="AX960" s="12" t="s">
        <v>76</v>
      </c>
      <c r="AY960" s="151" t="s">
        <v>178</v>
      </c>
    </row>
    <row r="961" spans="2:65" s="12" customFormat="1" ht="11.25">
      <c r="B961" s="149"/>
      <c r="D961" s="150" t="s">
        <v>186</v>
      </c>
      <c r="E961" s="151" t="s">
        <v>1</v>
      </c>
      <c r="F961" s="152" t="s">
        <v>2102</v>
      </c>
      <c r="H961" s="153">
        <v>5.2</v>
      </c>
      <c r="I961" s="154"/>
      <c r="L961" s="149"/>
      <c r="M961" s="155"/>
      <c r="T961" s="156"/>
      <c r="AT961" s="151" t="s">
        <v>186</v>
      </c>
      <c r="AU961" s="151" t="s">
        <v>85</v>
      </c>
      <c r="AV961" s="12" t="s">
        <v>85</v>
      </c>
      <c r="AW961" s="12" t="s">
        <v>32</v>
      </c>
      <c r="AX961" s="12" t="s">
        <v>76</v>
      </c>
      <c r="AY961" s="151" t="s">
        <v>178</v>
      </c>
    </row>
    <row r="962" spans="2:65" s="12" customFormat="1" ht="11.25">
      <c r="B962" s="149"/>
      <c r="D962" s="150" t="s">
        <v>186</v>
      </c>
      <c r="E962" s="151" t="s">
        <v>1</v>
      </c>
      <c r="F962" s="152" t="s">
        <v>2103</v>
      </c>
      <c r="H962" s="153">
        <v>5.4</v>
      </c>
      <c r="I962" s="154"/>
      <c r="L962" s="149"/>
      <c r="M962" s="155"/>
      <c r="T962" s="156"/>
      <c r="AT962" s="151" t="s">
        <v>186</v>
      </c>
      <c r="AU962" s="151" t="s">
        <v>85</v>
      </c>
      <c r="AV962" s="12" t="s">
        <v>85</v>
      </c>
      <c r="AW962" s="12" t="s">
        <v>32</v>
      </c>
      <c r="AX962" s="12" t="s">
        <v>76</v>
      </c>
      <c r="AY962" s="151" t="s">
        <v>178</v>
      </c>
    </row>
    <row r="963" spans="2:65" s="14" customFormat="1" ht="11.25">
      <c r="B963" s="164"/>
      <c r="D963" s="150" t="s">
        <v>186</v>
      </c>
      <c r="E963" s="165" t="s">
        <v>1</v>
      </c>
      <c r="F963" s="166" t="s">
        <v>217</v>
      </c>
      <c r="H963" s="167">
        <v>45.524999999999999</v>
      </c>
      <c r="I963" s="168"/>
      <c r="L963" s="164"/>
      <c r="M963" s="169"/>
      <c r="T963" s="170"/>
      <c r="AT963" s="165" t="s">
        <v>186</v>
      </c>
      <c r="AU963" s="165" t="s">
        <v>85</v>
      </c>
      <c r="AV963" s="14" t="s">
        <v>184</v>
      </c>
      <c r="AW963" s="14" t="s">
        <v>32</v>
      </c>
      <c r="AX963" s="14" t="s">
        <v>83</v>
      </c>
      <c r="AY963" s="165" t="s">
        <v>178</v>
      </c>
    </row>
    <row r="964" spans="2:65" s="1" customFormat="1" ht="24.2" customHeight="1">
      <c r="B964" s="32"/>
      <c r="C964" s="136" t="s">
        <v>962</v>
      </c>
      <c r="D964" s="136" t="s">
        <v>180</v>
      </c>
      <c r="E964" s="137" t="s">
        <v>2104</v>
      </c>
      <c r="F964" s="138" t="s">
        <v>2105</v>
      </c>
      <c r="G964" s="139" t="s">
        <v>291</v>
      </c>
      <c r="H964" s="140">
        <v>29.04</v>
      </c>
      <c r="I964" s="141"/>
      <c r="J964" s="142">
        <f>ROUND(I964*H964,2)</f>
        <v>0</v>
      </c>
      <c r="K964" s="138" t="s">
        <v>194</v>
      </c>
      <c r="L964" s="32"/>
      <c r="M964" s="143" t="s">
        <v>1</v>
      </c>
      <c r="N964" s="144" t="s">
        <v>41</v>
      </c>
      <c r="P964" s="145">
        <f>O964*H964</f>
        <v>0</v>
      </c>
      <c r="Q964" s="145">
        <v>0</v>
      </c>
      <c r="R964" s="145">
        <f>Q964*H964</f>
        <v>0</v>
      </c>
      <c r="S964" s="145">
        <v>9.7000000000000003E-2</v>
      </c>
      <c r="T964" s="146">
        <f>S964*H964</f>
        <v>2.8168799999999998</v>
      </c>
      <c r="AR964" s="147" t="s">
        <v>184</v>
      </c>
      <c r="AT964" s="147" t="s">
        <v>180</v>
      </c>
      <c r="AU964" s="147" t="s">
        <v>85</v>
      </c>
      <c r="AY964" s="17" t="s">
        <v>178</v>
      </c>
      <c r="BE964" s="148">
        <f>IF(N964="základní",J964,0)</f>
        <v>0</v>
      </c>
      <c r="BF964" s="148">
        <f>IF(N964="snížená",J964,0)</f>
        <v>0</v>
      </c>
      <c r="BG964" s="148">
        <f>IF(N964="zákl. přenesená",J964,0)</f>
        <v>0</v>
      </c>
      <c r="BH964" s="148">
        <f>IF(N964="sníž. přenesená",J964,0)</f>
        <v>0</v>
      </c>
      <c r="BI964" s="148">
        <f>IF(N964="nulová",J964,0)</f>
        <v>0</v>
      </c>
      <c r="BJ964" s="17" t="s">
        <v>83</v>
      </c>
      <c r="BK964" s="148">
        <f>ROUND(I964*H964,2)</f>
        <v>0</v>
      </c>
      <c r="BL964" s="17" t="s">
        <v>184</v>
      </c>
      <c r="BM964" s="147" t="s">
        <v>2106</v>
      </c>
    </row>
    <row r="965" spans="2:65" s="12" customFormat="1" ht="11.25">
      <c r="B965" s="149"/>
      <c r="D965" s="150" t="s">
        <v>186</v>
      </c>
      <c r="E965" s="151" t="s">
        <v>1</v>
      </c>
      <c r="F965" s="152" t="s">
        <v>2107</v>
      </c>
      <c r="H965" s="153">
        <v>13.47</v>
      </c>
      <c r="I965" s="154"/>
      <c r="L965" s="149"/>
      <c r="M965" s="155"/>
      <c r="T965" s="156"/>
      <c r="AT965" s="151" t="s">
        <v>186</v>
      </c>
      <c r="AU965" s="151" t="s">
        <v>85</v>
      </c>
      <c r="AV965" s="12" t="s">
        <v>85</v>
      </c>
      <c r="AW965" s="12" t="s">
        <v>32</v>
      </c>
      <c r="AX965" s="12" t="s">
        <v>76</v>
      </c>
      <c r="AY965" s="151" t="s">
        <v>178</v>
      </c>
    </row>
    <row r="966" spans="2:65" s="12" customFormat="1" ht="11.25">
      <c r="B966" s="149"/>
      <c r="D966" s="150" t="s">
        <v>186</v>
      </c>
      <c r="E966" s="151" t="s">
        <v>1</v>
      </c>
      <c r="F966" s="152" t="s">
        <v>2108</v>
      </c>
      <c r="H966" s="153">
        <v>15.57</v>
      </c>
      <c r="I966" s="154"/>
      <c r="L966" s="149"/>
      <c r="M966" s="155"/>
      <c r="T966" s="156"/>
      <c r="AT966" s="151" t="s">
        <v>186</v>
      </c>
      <c r="AU966" s="151" t="s">
        <v>85</v>
      </c>
      <c r="AV966" s="12" t="s">
        <v>85</v>
      </c>
      <c r="AW966" s="12" t="s">
        <v>32</v>
      </c>
      <c r="AX966" s="12" t="s">
        <v>76</v>
      </c>
      <c r="AY966" s="151" t="s">
        <v>178</v>
      </c>
    </row>
    <row r="967" spans="2:65" s="14" customFormat="1" ht="11.25">
      <c r="B967" s="164"/>
      <c r="D967" s="150" t="s">
        <v>186</v>
      </c>
      <c r="E967" s="165" t="s">
        <v>1</v>
      </c>
      <c r="F967" s="166" t="s">
        <v>217</v>
      </c>
      <c r="H967" s="167">
        <v>29.04</v>
      </c>
      <c r="I967" s="168"/>
      <c r="L967" s="164"/>
      <c r="M967" s="169"/>
      <c r="T967" s="170"/>
      <c r="AT967" s="165" t="s">
        <v>186</v>
      </c>
      <c r="AU967" s="165" t="s">
        <v>85</v>
      </c>
      <c r="AV967" s="14" t="s">
        <v>184</v>
      </c>
      <c r="AW967" s="14" t="s">
        <v>32</v>
      </c>
      <c r="AX967" s="14" t="s">
        <v>83</v>
      </c>
      <c r="AY967" s="165" t="s">
        <v>178</v>
      </c>
    </row>
    <row r="968" spans="2:65" s="1" customFormat="1" ht="37.9" customHeight="1">
      <c r="B968" s="32"/>
      <c r="C968" s="136" t="s">
        <v>968</v>
      </c>
      <c r="D968" s="136" t="s">
        <v>180</v>
      </c>
      <c r="E968" s="137" t="s">
        <v>2109</v>
      </c>
      <c r="F968" s="138" t="s">
        <v>2110</v>
      </c>
      <c r="G968" s="139" t="s">
        <v>291</v>
      </c>
      <c r="H968" s="140">
        <v>25</v>
      </c>
      <c r="I968" s="141"/>
      <c r="J968" s="142">
        <f>ROUND(I968*H968,2)</f>
        <v>0</v>
      </c>
      <c r="K968" s="138" t="s">
        <v>194</v>
      </c>
      <c r="L968" s="32"/>
      <c r="M968" s="143" t="s">
        <v>1</v>
      </c>
      <c r="N968" s="144" t="s">
        <v>41</v>
      </c>
      <c r="P968" s="145">
        <f>O968*H968</f>
        <v>0</v>
      </c>
      <c r="Q968" s="145">
        <v>4.5569999999999999E-2</v>
      </c>
      <c r="R968" s="145">
        <f>Q968*H968</f>
        <v>1.1392500000000001</v>
      </c>
      <c r="S968" s="145">
        <v>0</v>
      </c>
      <c r="T968" s="146">
        <f>S968*H968</f>
        <v>0</v>
      </c>
      <c r="AR968" s="147" t="s">
        <v>184</v>
      </c>
      <c r="AT968" s="147" t="s">
        <v>180</v>
      </c>
      <c r="AU968" s="147" t="s">
        <v>85</v>
      </c>
      <c r="AY968" s="17" t="s">
        <v>178</v>
      </c>
      <c r="BE968" s="148">
        <f>IF(N968="základní",J968,0)</f>
        <v>0</v>
      </c>
      <c r="BF968" s="148">
        <f>IF(N968="snížená",J968,0)</f>
        <v>0</v>
      </c>
      <c r="BG968" s="148">
        <f>IF(N968="zákl. přenesená",J968,0)</f>
        <v>0</v>
      </c>
      <c r="BH968" s="148">
        <f>IF(N968="sníž. přenesená",J968,0)</f>
        <v>0</v>
      </c>
      <c r="BI968" s="148">
        <f>IF(N968="nulová",J968,0)</f>
        <v>0</v>
      </c>
      <c r="BJ968" s="17" t="s">
        <v>83</v>
      </c>
      <c r="BK968" s="148">
        <f>ROUND(I968*H968,2)</f>
        <v>0</v>
      </c>
      <c r="BL968" s="17" t="s">
        <v>184</v>
      </c>
      <c r="BM968" s="147" t="s">
        <v>2111</v>
      </c>
    </row>
    <row r="969" spans="2:65" s="12" customFormat="1" ht="11.25">
      <c r="B969" s="149"/>
      <c r="D969" s="150" t="s">
        <v>186</v>
      </c>
      <c r="E969" s="151" t="s">
        <v>1</v>
      </c>
      <c r="F969" s="152" t="s">
        <v>2112</v>
      </c>
      <c r="H969" s="153">
        <v>25</v>
      </c>
      <c r="I969" s="154"/>
      <c r="L969" s="149"/>
      <c r="M969" s="155"/>
      <c r="T969" s="156"/>
      <c r="AT969" s="151" t="s">
        <v>186</v>
      </c>
      <c r="AU969" s="151" t="s">
        <v>85</v>
      </c>
      <c r="AV969" s="12" t="s">
        <v>85</v>
      </c>
      <c r="AW969" s="12" t="s">
        <v>32</v>
      </c>
      <c r="AX969" s="12" t="s">
        <v>83</v>
      </c>
      <c r="AY969" s="151" t="s">
        <v>178</v>
      </c>
    </row>
    <row r="970" spans="2:65" s="1" customFormat="1" ht="24.2" customHeight="1">
      <c r="B970" s="32"/>
      <c r="C970" s="136" t="s">
        <v>973</v>
      </c>
      <c r="D970" s="136" t="s">
        <v>180</v>
      </c>
      <c r="E970" s="137" t="s">
        <v>2113</v>
      </c>
      <c r="F970" s="138" t="s">
        <v>2114</v>
      </c>
      <c r="G970" s="139" t="s">
        <v>291</v>
      </c>
      <c r="H970" s="140">
        <v>2.5</v>
      </c>
      <c r="I970" s="141"/>
      <c r="J970" s="142">
        <f>ROUND(I970*H970,2)</f>
        <v>0</v>
      </c>
      <c r="K970" s="138" t="s">
        <v>194</v>
      </c>
      <c r="L970" s="32"/>
      <c r="M970" s="143" t="s">
        <v>1</v>
      </c>
      <c r="N970" s="144" t="s">
        <v>41</v>
      </c>
      <c r="P970" s="145">
        <f>O970*H970</f>
        <v>0</v>
      </c>
      <c r="Q970" s="145">
        <v>1.1299999999999999E-3</v>
      </c>
      <c r="R970" s="145">
        <f>Q970*H970</f>
        <v>2.8249999999999998E-3</v>
      </c>
      <c r="S970" s="145">
        <v>1.0999999999999999E-2</v>
      </c>
      <c r="T970" s="146">
        <f>S970*H970</f>
        <v>2.7499999999999997E-2</v>
      </c>
      <c r="AR970" s="147" t="s">
        <v>184</v>
      </c>
      <c r="AT970" s="147" t="s">
        <v>180</v>
      </c>
      <c r="AU970" s="147" t="s">
        <v>85</v>
      </c>
      <c r="AY970" s="17" t="s">
        <v>178</v>
      </c>
      <c r="BE970" s="148">
        <f>IF(N970="základní",J970,0)</f>
        <v>0</v>
      </c>
      <c r="BF970" s="148">
        <f>IF(N970="snížená",J970,0)</f>
        <v>0</v>
      </c>
      <c r="BG970" s="148">
        <f>IF(N970="zákl. přenesená",J970,0)</f>
        <v>0</v>
      </c>
      <c r="BH970" s="148">
        <f>IF(N970="sníž. přenesená",J970,0)</f>
        <v>0</v>
      </c>
      <c r="BI970" s="148">
        <f>IF(N970="nulová",J970,0)</f>
        <v>0</v>
      </c>
      <c r="BJ970" s="17" t="s">
        <v>83</v>
      </c>
      <c r="BK970" s="148">
        <f>ROUND(I970*H970,2)</f>
        <v>0</v>
      </c>
      <c r="BL970" s="17" t="s">
        <v>184</v>
      </c>
      <c r="BM970" s="147" t="s">
        <v>2115</v>
      </c>
    </row>
    <row r="971" spans="2:65" s="12" customFormat="1" ht="11.25">
      <c r="B971" s="149"/>
      <c r="D971" s="150" t="s">
        <v>186</v>
      </c>
      <c r="E971" s="151" t="s">
        <v>1</v>
      </c>
      <c r="F971" s="152" t="s">
        <v>2116</v>
      </c>
      <c r="H971" s="153">
        <v>2.5</v>
      </c>
      <c r="I971" s="154"/>
      <c r="L971" s="149"/>
      <c r="M971" s="155"/>
      <c r="T971" s="156"/>
      <c r="AT971" s="151" t="s">
        <v>186</v>
      </c>
      <c r="AU971" s="151" t="s">
        <v>85</v>
      </c>
      <c r="AV971" s="12" t="s">
        <v>85</v>
      </c>
      <c r="AW971" s="12" t="s">
        <v>32</v>
      </c>
      <c r="AX971" s="12" t="s">
        <v>83</v>
      </c>
      <c r="AY971" s="151" t="s">
        <v>178</v>
      </c>
    </row>
    <row r="972" spans="2:65" s="1" customFormat="1" ht="24.2" customHeight="1">
      <c r="B972" s="32"/>
      <c r="C972" s="136" t="s">
        <v>977</v>
      </c>
      <c r="D972" s="136" t="s">
        <v>180</v>
      </c>
      <c r="E972" s="137" t="s">
        <v>2117</v>
      </c>
      <c r="F972" s="138" t="s">
        <v>2118</v>
      </c>
      <c r="G972" s="139" t="s">
        <v>291</v>
      </c>
      <c r="H972" s="140">
        <v>1.25</v>
      </c>
      <c r="I972" s="141"/>
      <c r="J972" s="142">
        <f>ROUND(I972*H972,2)</f>
        <v>0</v>
      </c>
      <c r="K972" s="138" t="s">
        <v>194</v>
      </c>
      <c r="L972" s="32"/>
      <c r="M972" s="143" t="s">
        <v>1</v>
      </c>
      <c r="N972" s="144" t="s">
        <v>41</v>
      </c>
      <c r="P972" s="145">
        <f>O972*H972</f>
        <v>0</v>
      </c>
      <c r="Q972" s="145">
        <v>1.2800000000000001E-3</v>
      </c>
      <c r="R972" s="145">
        <f>Q972*H972</f>
        <v>1.6000000000000001E-3</v>
      </c>
      <c r="S972" s="145">
        <v>2.1000000000000001E-2</v>
      </c>
      <c r="T972" s="146">
        <f>S972*H972</f>
        <v>2.6250000000000002E-2</v>
      </c>
      <c r="AR972" s="147" t="s">
        <v>184</v>
      </c>
      <c r="AT972" s="147" t="s">
        <v>180</v>
      </c>
      <c r="AU972" s="147" t="s">
        <v>85</v>
      </c>
      <c r="AY972" s="17" t="s">
        <v>178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7" t="s">
        <v>83</v>
      </c>
      <c r="BK972" s="148">
        <f>ROUND(I972*H972,2)</f>
        <v>0</v>
      </c>
      <c r="BL972" s="17" t="s">
        <v>184</v>
      </c>
      <c r="BM972" s="147" t="s">
        <v>2119</v>
      </c>
    </row>
    <row r="973" spans="2:65" s="12" customFormat="1" ht="11.25">
      <c r="B973" s="149"/>
      <c r="D973" s="150" t="s">
        <v>186</v>
      </c>
      <c r="E973" s="151" t="s">
        <v>1</v>
      </c>
      <c r="F973" s="152" t="s">
        <v>2120</v>
      </c>
      <c r="H973" s="153">
        <v>1.25</v>
      </c>
      <c r="I973" s="154"/>
      <c r="L973" s="149"/>
      <c r="M973" s="155"/>
      <c r="T973" s="156"/>
      <c r="AT973" s="151" t="s">
        <v>186</v>
      </c>
      <c r="AU973" s="151" t="s">
        <v>85</v>
      </c>
      <c r="AV973" s="12" t="s">
        <v>85</v>
      </c>
      <c r="AW973" s="12" t="s">
        <v>32</v>
      </c>
      <c r="AX973" s="12" t="s">
        <v>83</v>
      </c>
      <c r="AY973" s="151" t="s">
        <v>178</v>
      </c>
    </row>
    <row r="974" spans="2:65" s="1" customFormat="1" ht="24.2" customHeight="1">
      <c r="B974" s="32"/>
      <c r="C974" s="136" t="s">
        <v>2121</v>
      </c>
      <c r="D974" s="136" t="s">
        <v>180</v>
      </c>
      <c r="E974" s="137" t="s">
        <v>2122</v>
      </c>
      <c r="F974" s="138" t="s">
        <v>2123</v>
      </c>
      <c r="G974" s="139" t="s">
        <v>291</v>
      </c>
      <c r="H974" s="140">
        <v>1.25</v>
      </c>
      <c r="I974" s="141"/>
      <c r="J974" s="142">
        <f>ROUND(I974*H974,2)</f>
        <v>0</v>
      </c>
      <c r="K974" s="138" t="s">
        <v>194</v>
      </c>
      <c r="L974" s="32"/>
      <c r="M974" s="143" t="s">
        <v>1</v>
      </c>
      <c r="N974" s="144" t="s">
        <v>41</v>
      </c>
      <c r="P974" s="145">
        <f>O974*H974</f>
        <v>0</v>
      </c>
      <c r="Q974" s="145">
        <v>3.16E-3</v>
      </c>
      <c r="R974" s="145">
        <f>Q974*H974</f>
        <v>3.9500000000000004E-3</v>
      </c>
      <c r="S974" s="145">
        <v>6.9000000000000006E-2</v>
      </c>
      <c r="T974" s="146">
        <f>S974*H974</f>
        <v>8.6250000000000007E-2</v>
      </c>
      <c r="AR974" s="147" t="s">
        <v>184</v>
      </c>
      <c r="AT974" s="147" t="s">
        <v>180</v>
      </c>
      <c r="AU974" s="147" t="s">
        <v>85</v>
      </c>
      <c r="AY974" s="17" t="s">
        <v>178</v>
      </c>
      <c r="BE974" s="148">
        <f>IF(N974="základní",J974,0)</f>
        <v>0</v>
      </c>
      <c r="BF974" s="148">
        <f>IF(N974="snížená",J974,0)</f>
        <v>0</v>
      </c>
      <c r="BG974" s="148">
        <f>IF(N974="zákl. přenesená",J974,0)</f>
        <v>0</v>
      </c>
      <c r="BH974" s="148">
        <f>IF(N974="sníž. přenesená",J974,0)</f>
        <v>0</v>
      </c>
      <c r="BI974" s="148">
        <f>IF(N974="nulová",J974,0)</f>
        <v>0</v>
      </c>
      <c r="BJ974" s="17" t="s">
        <v>83</v>
      </c>
      <c r="BK974" s="148">
        <f>ROUND(I974*H974,2)</f>
        <v>0</v>
      </c>
      <c r="BL974" s="17" t="s">
        <v>184</v>
      </c>
      <c r="BM974" s="147" t="s">
        <v>2124</v>
      </c>
    </row>
    <row r="975" spans="2:65" s="12" customFormat="1" ht="11.25">
      <c r="B975" s="149"/>
      <c r="D975" s="150" t="s">
        <v>186</v>
      </c>
      <c r="E975" s="151" t="s">
        <v>1</v>
      </c>
      <c r="F975" s="152" t="s">
        <v>2120</v>
      </c>
      <c r="H975" s="153">
        <v>1.25</v>
      </c>
      <c r="I975" s="154"/>
      <c r="L975" s="149"/>
      <c r="M975" s="155"/>
      <c r="T975" s="156"/>
      <c r="AT975" s="151" t="s">
        <v>186</v>
      </c>
      <c r="AU975" s="151" t="s">
        <v>85</v>
      </c>
      <c r="AV975" s="12" t="s">
        <v>85</v>
      </c>
      <c r="AW975" s="12" t="s">
        <v>32</v>
      </c>
      <c r="AX975" s="12" t="s">
        <v>83</v>
      </c>
      <c r="AY975" s="151" t="s">
        <v>178</v>
      </c>
    </row>
    <row r="976" spans="2:65" s="1" customFormat="1" ht="24.2" customHeight="1">
      <c r="B976" s="32"/>
      <c r="C976" s="136" t="s">
        <v>2125</v>
      </c>
      <c r="D976" s="136" t="s">
        <v>180</v>
      </c>
      <c r="E976" s="137" t="s">
        <v>2126</v>
      </c>
      <c r="F976" s="138" t="s">
        <v>2127</v>
      </c>
      <c r="G976" s="139" t="s">
        <v>291</v>
      </c>
      <c r="H976" s="140">
        <v>0.96</v>
      </c>
      <c r="I976" s="141"/>
      <c r="J976" s="142">
        <f>ROUND(I976*H976,2)</f>
        <v>0</v>
      </c>
      <c r="K976" s="138" t="s">
        <v>846</v>
      </c>
      <c r="L976" s="32"/>
      <c r="M976" s="143" t="s">
        <v>1</v>
      </c>
      <c r="N976" s="144" t="s">
        <v>41</v>
      </c>
      <c r="P976" s="145">
        <f>O976*H976</f>
        <v>0</v>
      </c>
      <c r="Q976" s="145">
        <v>3.9500000000000004E-3</v>
      </c>
      <c r="R976" s="145">
        <f>Q976*H976</f>
        <v>3.7920000000000002E-3</v>
      </c>
      <c r="S976" s="145">
        <v>0.16</v>
      </c>
      <c r="T976" s="146">
        <f>S976*H976</f>
        <v>0.15359999999999999</v>
      </c>
      <c r="AR976" s="147" t="s">
        <v>184</v>
      </c>
      <c r="AT976" s="147" t="s">
        <v>180</v>
      </c>
      <c r="AU976" s="147" t="s">
        <v>85</v>
      </c>
      <c r="AY976" s="17" t="s">
        <v>178</v>
      </c>
      <c r="BE976" s="148">
        <f>IF(N976="základní",J976,0)</f>
        <v>0</v>
      </c>
      <c r="BF976" s="148">
        <f>IF(N976="snížená",J976,0)</f>
        <v>0</v>
      </c>
      <c r="BG976" s="148">
        <f>IF(N976="zákl. přenesená",J976,0)</f>
        <v>0</v>
      </c>
      <c r="BH976" s="148">
        <f>IF(N976="sníž. přenesená",J976,0)</f>
        <v>0</v>
      </c>
      <c r="BI976" s="148">
        <f>IF(N976="nulová",J976,0)</f>
        <v>0</v>
      </c>
      <c r="BJ976" s="17" t="s">
        <v>83</v>
      </c>
      <c r="BK976" s="148">
        <f>ROUND(I976*H976,2)</f>
        <v>0</v>
      </c>
      <c r="BL976" s="17" t="s">
        <v>184</v>
      </c>
      <c r="BM976" s="147" t="s">
        <v>2128</v>
      </c>
    </row>
    <row r="977" spans="2:65" s="12" customFormat="1" ht="11.25">
      <c r="B977" s="149"/>
      <c r="D977" s="150" t="s">
        <v>186</v>
      </c>
      <c r="E977" s="151" t="s">
        <v>1</v>
      </c>
      <c r="F977" s="152" t="s">
        <v>2129</v>
      </c>
      <c r="H977" s="153">
        <v>0.96</v>
      </c>
      <c r="I977" s="154"/>
      <c r="L977" s="149"/>
      <c r="M977" s="155"/>
      <c r="T977" s="156"/>
      <c r="AT977" s="151" t="s">
        <v>186</v>
      </c>
      <c r="AU977" s="151" t="s">
        <v>85</v>
      </c>
      <c r="AV977" s="12" t="s">
        <v>85</v>
      </c>
      <c r="AW977" s="12" t="s">
        <v>32</v>
      </c>
      <c r="AX977" s="12" t="s">
        <v>83</v>
      </c>
      <c r="AY977" s="151" t="s">
        <v>178</v>
      </c>
    </row>
    <row r="978" spans="2:65" s="1" customFormat="1" ht="37.9" customHeight="1">
      <c r="B978" s="32"/>
      <c r="C978" s="136" t="s">
        <v>2130</v>
      </c>
      <c r="D978" s="136" t="s">
        <v>180</v>
      </c>
      <c r="E978" s="137" t="s">
        <v>2131</v>
      </c>
      <c r="F978" s="138" t="s">
        <v>2132</v>
      </c>
      <c r="G978" s="139" t="s">
        <v>204</v>
      </c>
      <c r="H978" s="140">
        <v>420.34</v>
      </c>
      <c r="I978" s="141"/>
      <c r="J978" s="142">
        <f>ROUND(I978*H978,2)</f>
        <v>0</v>
      </c>
      <c r="K978" s="138" t="s">
        <v>194</v>
      </c>
      <c r="L978" s="32"/>
      <c r="M978" s="143" t="s">
        <v>1</v>
      </c>
      <c r="N978" s="144" t="s">
        <v>41</v>
      </c>
      <c r="P978" s="145">
        <f>O978*H978</f>
        <v>0</v>
      </c>
      <c r="Q978" s="145">
        <v>0</v>
      </c>
      <c r="R978" s="145">
        <f>Q978*H978</f>
        <v>0</v>
      </c>
      <c r="S978" s="145">
        <v>4.0000000000000001E-3</v>
      </c>
      <c r="T978" s="146">
        <f>S978*H978</f>
        <v>1.68136</v>
      </c>
      <c r="AR978" s="147" t="s">
        <v>184</v>
      </c>
      <c r="AT978" s="147" t="s">
        <v>180</v>
      </c>
      <c r="AU978" s="147" t="s">
        <v>85</v>
      </c>
      <c r="AY978" s="17" t="s">
        <v>178</v>
      </c>
      <c r="BE978" s="148">
        <f>IF(N978="základní",J978,0)</f>
        <v>0</v>
      </c>
      <c r="BF978" s="148">
        <f>IF(N978="snížená",J978,0)</f>
        <v>0</v>
      </c>
      <c r="BG978" s="148">
        <f>IF(N978="zákl. přenesená",J978,0)</f>
        <v>0</v>
      </c>
      <c r="BH978" s="148">
        <f>IF(N978="sníž. přenesená",J978,0)</f>
        <v>0</v>
      </c>
      <c r="BI978" s="148">
        <f>IF(N978="nulová",J978,0)</f>
        <v>0</v>
      </c>
      <c r="BJ978" s="17" t="s">
        <v>83</v>
      </c>
      <c r="BK978" s="148">
        <f>ROUND(I978*H978,2)</f>
        <v>0</v>
      </c>
      <c r="BL978" s="17" t="s">
        <v>184</v>
      </c>
      <c r="BM978" s="147" t="s">
        <v>2133</v>
      </c>
    </row>
    <row r="979" spans="2:65" s="12" customFormat="1" ht="22.5">
      <c r="B979" s="149"/>
      <c r="D979" s="150" t="s">
        <v>186</v>
      </c>
      <c r="E979" s="151" t="s">
        <v>1</v>
      </c>
      <c r="F979" s="152" t="s">
        <v>1801</v>
      </c>
      <c r="H979" s="153">
        <v>79.010000000000005</v>
      </c>
      <c r="I979" s="154"/>
      <c r="L979" s="149"/>
      <c r="M979" s="155"/>
      <c r="T979" s="156"/>
      <c r="AT979" s="151" t="s">
        <v>186</v>
      </c>
      <c r="AU979" s="151" t="s">
        <v>85</v>
      </c>
      <c r="AV979" s="12" t="s">
        <v>85</v>
      </c>
      <c r="AW979" s="12" t="s">
        <v>32</v>
      </c>
      <c r="AX979" s="12" t="s">
        <v>76</v>
      </c>
      <c r="AY979" s="151" t="s">
        <v>178</v>
      </c>
    </row>
    <row r="980" spans="2:65" s="12" customFormat="1" ht="11.25">
      <c r="B980" s="149"/>
      <c r="D980" s="150" t="s">
        <v>186</v>
      </c>
      <c r="E980" s="151" t="s">
        <v>1</v>
      </c>
      <c r="F980" s="152" t="s">
        <v>1802</v>
      </c>
      <c r="H980" s="153">
        <v>138.72999999999999</v>
      </c>
      <c r="I980" s="154"/>
      <c r="L980" s="149"/>
      <c r="M980" s="155"/>
      <c r="T980" s="156"/>
      <c r="AT980" s="151" t="s">
        <v>186</v>
      </c>
      <c r="AU980" s="151" t="s">
        <v>85</v>
      </c>
      <c r="AV980" s="12" t="s">
        <v>85</v>
      </c>
      <c r="AW980" s="12" t="s">
        <v>32</v>
      </c>
      <c r="AX980" s="12" t="s">
        <v>76</v>
      </c>
      <c r="AY980" s="151" t="s">
        <v>178</v>
      </c>
    </row>
    <row r="981" spans="2:65" s="12" customFormat="1" ht="22.5">
      <c r="B981" s="149"/>
      <c r="D981" s="150" t="s">
        <v>186</v>
      </c>
      <c r="E981" s="151" t="s">
        <v>1</v>
      </c>
      <c r="F981" s="152" t="s">
        <v>1803</v>
      </c>
      <c r="H981" s="153">
        <v>122.98</v>
      </c>
      <c r="I981" s="154"/>
      <c r="L981" s="149"/>
      <c r="M981" s="155"/>
      <c r="T981" s="156"/>
      <c r="AT981" s="151" t="s">
        <v>186</v>
      </c>
      <c r="AU981" s="151" t="s">
        <v>85</v>
      </c>
      <c r="AV981" s="12" t="s">
        <v>85</v>
      </c>
      <c r="AW981" s="12" t="s">
        <v>32</v>
      </c>
      <c r="AX981" s="12" t="s">
        <v>76</v>
      </c>
      <c r="AY981" s="151" t="s">
        <v>178</v>
      </c>
    </row>
    <row r="982" spans="2:65" s="12" customFormat="1" ht="11.25">
      <c r="B982" s="149"/>
      <c r="D982" s="150" t="s">
        <v>186</v>
      </c>
      <c r="E982" s="151" t="s">
        <v>1</v>
      </c>
      <c r="F982" s="152" t="s">
        <v>1804</v>
      </c>
      <c r="H982" s="153">
        <v>79.62</v>
      </c>
      <c r="I982" s="154"/>
      <c r="L982" s="149"/>
      <c r="M982" s="155"/>
      <c r="T982" s="156"/>
      <c r="AT982" s="151" t="s">
        <v>186</v>
      </c>
      <c r="AU982" s="151" t="s">
        <v>85</v>
      </c>
      <c r="AV982" s="12" t="s">
        <v>85</v>
      </c>
      <c r="AW982" s="12" t="s">
        <v>32</v>
      </c>
      <c r="AX982" s="12" t="s">
        <v>76</v>
      </c>
      <c r="AY982" s="151" t="s">
        <v>178</v>
      </c>
    </row>
    <row r="983" spans="2:65" s="14" customFormat="1" ht="11.25">
      <c r="B983" s="164"/>
      <c r="D983" s="150" t="s">
        <v>186</v>
      </c>
      <c r="E983" s="165" t="s">
        <v>1</v>
      </c>
      <c r="F983" s="166" t="s">
        <v>217</v>
      </c>
      <c r="H983" s="167">
        <v>420.34</v>
      </c>
      <c r="I983" s="168"/>
      <c r="L983" s="164"/>
      <c r="M983" s="169"/>
      <c r="T983" s="170"/>
      <c r="AT983" s="165" t="s">
        <v>186</v>
      </c>
      <c r="AU983" s="165" t="s">
        <v>85</v>
      </c>
      <c r="AV983" s="14" t="s">
        <v>184</v>
      </c>
      <c r="AW983" s="14" t="s">
        <v>32</v>
      </c>
      <c r="AX983" s="14" t="s">
        <v>83</v>
      </c>
      <c r="AY983" s="165" t="s">
        <v>178</v>
      </c>
    </row>
    <row r="984" spans="2:65" s="1" customFormat="1" ht="37.9" customHeight="1">
      <c r="B984" s="32"/>
      <c r="C984" s="136" t="s">
        <v>2134</v>
      </c>
      <c r="D984" s="136" t="s">
        <v>180</v>
      </c>
      <c r="E984" s="137" t="s">
        <v>2135</v>
      </c>
      <c r="F984" s="138" t="s">
        <v>2136</v>
      </c>
      <c r="G984" s="139" t="s">
        <v>204</v>
      </c>
      <c r="H984" s="140">
        <v>71.040000000000006</v>
      </c>
      <c r="I984" s="141"/>
      <c r="J984" s="142">
        <f>ROUND(I984*H984,2)</f>
        <v>0</v>
      </c>
      <c r="K984" s="138" t="s">
        <v>194</v>
      </c>
      <c r="L984" s="32"/>
      <c r="M984" s="143" t="s">
        <v>1</v>
      </c>
      <c r="N984" s="144" t="s">
        <v>41</v>
      </c>
      <c r="P984" s="145">
        <f>O984*H984</f>
        <v>0</v>
      </c>
      <c r="Q984" s="145">
        <v>0</v>
      </c>
      <c r="R984" s="145">
        <f>Q984*H984</f>
        <v>0</v>
      </c>
      <c r="S984" s="145">
        <v>0.05</v>
      </c>
      <c r="T984" s="146">
        <f>S984*H984</f>
        <v>3.5520000000000005</v>
      </c>
      <c r="AR984" s="147" t="s">
        <v>184</v>
      </c>
      <c r="AT984" s="147" t="s">
        <v>180</v>
      </c>
      <c r="AU984" s="147" t="s">
        <v>85</v>
      </c>
      <c r="AY984" s="17" t="s">
        <v>178</v>
      </c>
      <c r="BE984" s="148">
        <f>IF(N984="základní",J984,0)</f>
        <v>0</v>
      </c>
      <c r="BF984" s="148">
        <f>IF(N984="snížená",J984,0)</f>
        <v>0</v>
      </c>
      <c r="BG984" s="148">
        <f>IF(N984="zákl. přenesená",J984,0)</f>
        <v>0</v>
      </c>
      <c r="BH984" s="148">
        <f>IF(N984="sníž. přenesená",J984,0)</f>
        <v>0</v>
      </c>
      <c r="BI984" s="148">
        <f>IF(N984="nulová",J984,0)</f>
        <v>0</v>
      </c>
      <c r="BJ984" s="17" t="s">
        <v>83</v>
      </c>
      <c r="BK984" s="148">
        <f>ROUND(I984*H984,2)</f>
        <v>0</v>
      </c>
      <c r="BL984" s="17" t="s">
        <v>184</v>
      </c>
      <c r="BM984" s="147" t="s">
        <v>2137</v>
      </c>
    </row>
    <row r="985" spans="2:65" s="12" customFormat="1" ht="11.25">
      <c r="B985" s="149"/>
      <c r="D985" s="150" t="s">
        <v>186</v>
      </c>
      <c r="E985" s="151" t="s">
        <v>1</v>
      </c>
      <c r="F985" s="152" t="s">
        <v>2138</v>
      </c>
      <c r="H985" s="153">
        <v>71.040000000000006</v>
      </c>
      <c r="I985" s="154"/>
      <c r="L985" s="149"/>
      <c r="M985" s="155"/>
      <c r="T985" s="156"/>
      <c r="AT985" s="151" t="s">
        <v>186</v>
      </c>
      <c r="AU985" s="151" t="s">
        <v>85</v>
      </c>
      <c r="AV985" s="12" t="s">
        <v>85</v>
      </c>
      <c r="AW985" s="12" t="s">
        <v>32</v>
      </c>
      <c r="AX985" s="12" t="s">
        <v>83</v>
      </c>
      <c r="AY985" s="151" t="s">
        <v>178</v>
      </c>
    </row>
    <row r="986" spans="2:65" s="1" customFormat="1" ht="37.9" customHeight="1">
      <c r="B986" s="32"/>
      <c r="C986" s="136" t="s">
        <v>2139</v>
      </c>
      <c r="D986" s="136" t="s">
        <v>180</v>
      </c>
      <c r="E986" s="137" t="s">
        <v>2140</v>
      </c>
      <c r="F986" s="138" t="s">
        <v>2141</v>
      </c>
      <c r="G986" s="139" t="s">
        <v>204</v>
      </c>
      <c r="H986" s="140">
        <v>1302.712</v>
      </c>
      <c r="I986" s="141"/>
      <c r="J986" s="142">
        <f>ROUND(I986*H986,2)</f>
        <v>0</v>
      </c>
      <c r="K986" s="138" t="s">
        <v>194</v>
      </c>
      <c r="L986" s="32"/>
      <c r="M986" s="143" t="s">
        <v>1</v>
      </c>
      <c r="N986" s="144" t="s">
        <v>41</v>
      </c>
      <c r="P986" s="145">
        <f>O986*H986</f>
        <v>0</v>
      </c>
      <c r="Q986" s="145">
        <v>0</v>
      </c>
      <c r="R986" s="145">
        <f>Q986*H986</f>
        <v>0</v>
      </c>
      <c r="S986" s="145">
        <v>0.01</v>
      </c>
      <c r="T986" s="146">
        <f>S986*H986</f>
        <v>13.02712</v>
      </c>
      <c r="AR986" s="147" t="s">
        <v>184</v>
      </c>
      <c r="AT986" s="147" t="s">
        <v>180</v>
      </c>
      <c r="AU986" s="147" t="s">
        <v>85</v>
      </c>
      <c r="AY986" s="17" t="s">
        <v>178</v>
      </c>
      <c r="BE986" s="148">
        <f>IF(N986="základní",J986,0)</f>
        <v>0</v>
      </c>
      <c r="BF986" s="148">
        <f>IF(N986="snížená",J986,0)</f>
        <v>0</v>
      </c>
      <c r="BG986" s="148">
        <f>IF(N986="zákl. přenesená",J986,0)</f>
        <v>0</v>
      </c>
      <c r="BH986" s="148">
        <f>IF(N986="sníž. přenesená",J986,0)</f>
        <v>0</v>
      </c>
      <c r="BI986" s="148">
        <f>IF(N986="nulová",J986,0)</f>
        <v>0</v>
      </c>
      <c r="BJ986" s="17" t="s">
        <v>83</v>
      </c>
      <c r="BK986" s="148">
        <f>ROUND(I986*H986,2)</f>
        <v>0</v>
      </c>
      <c r="BL986" s="17" t="s">
        <v>184</v>
      </c>
      <c r="BM986" s="147" t="s">
        <v>2142</v>
      </c>
    </row>
    <row r="987" spans="2:65" s="15" customFormat="1" ht="11.25">
      <c r="B987" s="171"/>
      <c r="D987" s="150" t="s">
        <v>186</v>
      </c>
      <c r="E987" s="172" t="s">
        <v>1</v>
      </c>
      <c r="F987" s="173" t="s">
        <v>825</v>
      </c>
      <c r="H987" s="172" t="s">
        <v>1</v>
      </c>
      <c r="I987" s="174"/>
      <c r="L987" s="171"/>
      <c r="M987" s="175"/>
      <c r="T987" s="176"/>
      <c r="AT987" s="172" t="s">
        <v>186</v>
      </c>
      <c r="AU987" s="172" t="s">
        <v>85</v>
      </c>
      <c r="AV987" s="15" t="s">
        <v>83</v>
      </c>
      <c r="AW987" s="15" t="s">
        <v>32</v>
      </c>
      <c r="AX987" s="15" t="s">
        <v>76</v>
      </c>
      <c r="AY987" s="172" t="s">
        <v>178</v>
      </c>
    </row>
    <row r="988" spans="2:65" s="12" customFormat="1" ht="11.25">
      <c r="B988" s="149"/>
      <c r="D988" s="150" t="s">
        <v>186</v>
      </c>
      <c r="E988" s="151" t="s">
        <v>1</v>
      </c>
      <c r="F988" s="152" t="s">
        <v>1832</v>
      </c>
      <c r="H988" s="153">
        <v>41.704000000000001</v>
      </c>
      <c r="I988" s="154"/>
      <c r="L988" s="149"/>
      <c r="M988" s="155"/>
      <c r="T988" s="156"/>
      <c r="AT988" s="151" t="s">
        <v>186</v>
      </c>
      <c r="AU988" s="151" t="s">
        <v>85</v>
      </c>
      <c r="AV988" s="12" t="s">
        <v>85</v>
      </c>
      <c r="AW988" s="12" t="s">
        <v>32</v>
      </c>
      <c r="AX988" s="12" t="s">
        <v>76</v>
      </c>
      <c r="AY988" s="151" t="s">
        <v>178</v>
      </c>
    </row>
    <row r="989" spans="2:65" s="12" customFormat="1" ht="11.25">
      <c r="B989" s="149"/>
      <c r="D989" s="150" t="s">
        <v>186</v>
      </c>
      <c r="E989" s="151" t="s">
        <v>1</v>
      </c>
      <c r="F989" s="152" t="s">
        <v>1833</v>
      </c>
      <c r="H989" s="153">
        <v>27.08</v>
      </c>
      <c r="I989" s="154"/>
      <c r="L989" s="149"/>
      <c r="M989" s="155"/>
      <c r="T989" s="156"/>
      <c r="AT989" s="151" t="s">
        <v>186</v>
      </c>
      <c r="AU989" s="151" t="s">
        <v>85</v>
      </c>
      <c r="AV989" s="12" t="s">
        <v>85</v>
      </c>
      <c r="AW989" s="12" t="s">
        <v>32</v>
      </c>
      <c r="AX989" s="12" t="s">
        <v>76</v>
      </c>
      <c r="AY989" s="151" t="s">
        <v>178</v>
      </c>
    </row>
    <row r="990" spans="2:65" s="12" customFormat="1" ht="11.25">
      <c r="B990" s="149"/>
      <c r="D990" s="150" t="s">
        <v>186</v>
      </c>
      <c r="E990" s="151" t="s">
        <v>1</v>
      </c>
      <c r="F990" s="152" t="s">
        <v>1834</v>
      </c>
      <c r="H990" s="153">
        <v>31.423999999999999</v>
      </c>
      <c r="I990" s="154"/>
      <c r="L990" s="149"/>
      <c r="M990" s="155"/>
      <c r="T990" s="156"/>
      <c r="AT990" s="151" t="s">
        <v>186</v>
      </c>
      <c r="AU990" s="151" t="s">
        <v>85</v>
      </c>
      <c r="AV990" s="12" t="s">
        <v>85</v>
      </c>
      <c r="AW990" s="12" t="s">
        <v>32</v>
      </c>
      <c r="AX990" s="12" t="s">
        <v>76</v>
      </c>
      <c r="AY990" s="151" t="s">
        <v>178</v>
      </c>
    </row>
    <row r="991" spans="2:65" s="12" customFormat="1" ht="11.25">
      <c r="B991" s="149"/>
      <c r="D991" s="150" t="s">
        <v>186</v>
      </c>
      <c r="E991" s="151" t="s">
        <v>1</v>
      </c>
      <c r="F991" s="152" t="s">
        <v>1835</v>
      </c>
      <c r="H991" s="153">
        <v>52.353000000000002</v>
      </c>
      <c r="I991" s="154"/>
      <c r="L991" s="149"/>
      <c r="M991" s="155"/>
      <c r="T991" s="156"/>
      <c r="AT991" s="151" t="s">
        <v>186</v>
      </c>
      <c r="AU991" s="151" t="s">
        <v>85</v>
      </c>
      <c r="AV991" s="12" t="s">
        <v>85</v>
      </c>
      <c r="AW991" s="12" t="s">
        <v>32</v>
      </c>
      <c r="AX991" s="12" t="s">
        <v>76</v>
      </c>
      <c r="AY991" s="151" t="s">
        <v>178</v>
      </c>
    </row>
    <row r="992" spans="2:65" s="12" customFormat="1" ht="11.25">
      <c r="B992" s="149"/>
      <c r="D992" s="150" t="s">
        <v>186</v>
      </c>
      <c r="E992" s="151" t="s">
        <v>1</v>
      </c>
      <c r="F992" s="152" t="s">
        <v>1836</v>
      </c>
      <c r="H992" s="153">
        <v>50.137999999999998</v>
      </c>
      <c r="I992" s="154"/>
      <c r="L992" s="149"/>
      <c r="M992" s="155"/>
      <c r="T992" s="156"/>
      <c r="AT992" s="151" t="s">
        <v>186</v>
      </c>
      <c r="AU992" s="151" t="s">
        <v>85</v>
      </c>
      <c r="AV992" s="12" t="s">
        <v>85</v>
      </c>
      <c r="AW992" s="12" t="s">
        <v>32</v>
      </c>
      <c r="AX992" s="12" t="s">
        <v>76</v>
      </c>
      <c r="AY992" s="151" t="s">
        <v>178</v>
      </c>
    </row>
    <row r="993" spans="2:51" s="12" customFormat="1" ht="11.25">
      <c r="B993" s="149"/>
      <c r="D993" s="150" t="s">
        <v>186</v>
      </c>
      <c r="E993" s="151" t="s">
        <v>1</v>
      </c>
      <c r="F993" s="152" t="s">
        <v>1837</v>
      </c>
      <c r="H993" s="153">
        <v>44.6</v>
      </c>
      <c r="I993" s="154"/>
      <c r="L993" s="149"/>
      <c r="M993" s="155"/>
      <c r="T993" s="156"/>
      <c r="AT993" s="151" t="s">
        <v>186</v>
      </c>
      <c r="AU993" s="151" t="s">
        <v>85</v>
      </c>
      <c r="AV993" s="12" t="s">
        <v>85</v>
      </c>
      <c r="AW993" s="12" t="s">
        <v>32</v>
      </c>
      <c r="AX993" s="12" t="s">
        <v>76</v>
      </c>
      <c r="AY993" s="151" t="s">
        <v>178</v>
      </c>
    </row>
    <row r="994" spans="2:51" s="12" customFormat="1" ht="11.25">
      <c r="B994" s="149"/>
      <c r="D994" s="150" t="s">
        <v>186</v>
      </c>
      <c r="E994" s="151" t="s">
        <v>1</v>
      </c>
      <c r="F994" s="152" t="s">
        <v>1838</v>
      </c>
      <c r="H994" s="153">
        <v>50.43</v>
      </c>
      <c r="I994" s="154"/>
      <c r="L994" s="149"/>
      <c r="M994" s="155"/>
      <c r="T994" s="156"/>
      <c r="AT994" s="151" t="s">
        <v>186</v>
      </c>
      <c r="AU994" s="151" t="s">
        <v>85</v>
      </c>
      <c r="AV994" s="12" t="s">
        <v>85</v>
      </c>
      <c r="AW994" s="12" t="s">
        <v>32</v>
      </c>
      <c r="AX994" s="12" t="s">
        <v>76</v>
      </c>
      <c r="AY994" s="151" t="s">
        <v>178</v>
      </c>
    </row>
    <row r="995" spans="2:51" s="12" customFormat="1" ht="11.25">
      <c r="B995" s="149"/>
      <c r="D995" s="150" t="s">
        <v>186</v>
      </c>
      <c r="E995" s="151" t="s">
        <v>1</v>
      </c>
      <c r="F995" s="152" t="s">
        <v>1839</v>
      </c>
      <c r="H995" s="153">
        <v>53.898000000000003</v>
      </c>
      <c r="I995" s="154"/>
      <c r="L995" s="149"/>
      <c r="M995" s="155"/>
      <c r="T995" s="156"/>
      <c r="AT995" s="151" t="s">
        <v>186</v>
      </c>
      <c r="AU995" s="151" t="s">
        <v>85</v>
      </c>
      <c r="AV995" s="12" t="s">
        <v>85</v>
      </c>
      <c r="AW995" s="12" t="s">
        <v>32</v>
      </c>
      <c r="AX995" s="12" t="s">
        <v>76</v>
      </c>
      <c r="AY995" s="151" t="s">
        <v>178</v>
      </c>
    </row>
    <row r="996" spans="2:51" s="12" customFormat="1" ht="11.25">
      <c r="B996" s="149"/>
      <c r="D996" s="150" t="s">
        <v>186</v>
      </c>
      <c r="E996" s="151" t="s">
        <v>1</v>
      </c>
      <c r="F996" s="152" t="s">
        <v>1840</v>
      </c>
      <c r="H996" s="153">
        <v>22.416</v>
      </c>
      <c r="I996" s="154"/>
      <c r="L996" s="149"/>
      <c r="M996" s="155"/>
      <c r="T996" s="156"/>
      <c r="AT996" s="151" t="s">
        <v>186</v>
      </c>
      <c r="AU996" s="151" t="s">
        <v>85</v>
      </c>
      <c r="AV996" s="12" t="s">
        <v>85</v>
      </c>
      <c r="AW996" s="12" t="s">
        <v>32</v>
      </c>
      <c r="AX996" s="12" t="s">
        <v>76</v>
      </c>
      <c r="AY996" s="151" t="s">
        <v>178</v>
      </c>
    </row>
    <row r="997" spans="2:51" s="12" customFormat="1" ht="11.25">
      <c r="B997" s="149"/>
      <c r="D997" s="150" t="s">
        <v>186</v>
      </c>
      <c r="E997" s="151" t="s">
        <v>1</v>
      </c>
      <c r="F997" s="152" t="s">
        <v>1841</v>
      </c>
      <c r="H997" s="153">
        <v>39.585999999999999</v>
      </c>
      <c r="I997" s="154"/>
      <c r="L997" s="149"/>
      <c r="M997" s="155"/>
      <c r="T997" s="156"/>
      <c r="AT997" s="151" t="s">
        <v>186</v>
      </c>
      <c r="AU997" s="151" t="s">
        <v>85</v>
      </c>
      <c r="AV997" s="12" t="s">
        <v>85</v>
      </c>
      <c r="AW997" s="12" t="s">
        <v>32</v>
      </c>
      <c r="AX997" s="12" t="s">
        <v>76</v>
      </c>
      <c r="AY997" s="151" t="s">
        <v>178</v>
      </c>
    </row>
    <row r="998" spans="2:51" s="12" customFormat="1" ht="11.25">
      <c r="B998" s="149"/>
      <c r="D998" s="150" t="s">
        <v>186</v>
      </c>
      <c r="E998" s="151" t="s">
        <v>1</v>
      </c>
      <c r="F998" s="152" t="s">
        <v>1842</v>
      </c>
      <c r="H998" s="153">
        <v>29.82</v>
      </c>
      <c r="I998" s="154"/>
      <c r="L998" s="149"/>
      <c r="M998" s="155"/>
      <c r="T998" s="156"/>
      <c r="AT998" s="151" t="s">
        <v>186</v>
      </c>
      <c r="AU998" s="151" t="s">
        <v>85</v>
      </c>
      <c r="AV998" s="12" t="s">
        <v>85</v>
      </c>
      <c r="AW998" s="12" t="s">
        <v>32</v>
      </c>
      <c r="AX998" s="12" t="s">
        <v>76</v>
      </c>
      <c r="AY998" s="151" t="s">
        <v>178</v>
      </c>
    </row>
    <row r="999" spans="2:51" s="12" customFormat="1" ht="11.25">
      <c r="B999" s="149"/>
      <c r="D999" s="150" t="s">
        <v>186</v>
      </c>
      <c r="E999" s="151" t="s">
        <v>1</v>
      </c>
      <c r="F999" s="152" t="s">
        <v>1843</v>
      </c>
      <c r="H999" s="153">
        <v>30.17</v>
      </c>
      <c r="I999" s="154"/>
      <c r="L999" s="149"/>
      <c r="M999" s="155"/>
      <c r="T999" s="156"/>
      <c r="AT999" s="151" t="s">
        <v>186</v>
      </c>
      <c r="AU999" s="151" t="s">
        <v>85</v>
      </c>
      <c r="AV999" s="12" t="s">
        <v>85</v>
      </c>
      <c r="AW999" s="12" t="s">
        <v>32</v>
      </c>
      <c r="AX999" s="12" t="s">
        <v>76</v>
      </c>
      <c r="AY999" s="151" t="s">
        <v>178</v>
      </c>
    </row>
    <row r="1000" spans="2:51" s="12" customFormat="1" ht="11.25">
      <c r="B1000" s="149"/>
      <c r="D1000" s="150" t="s">
        <v>186</v>
      </c>
      <c r="E1000" s="151" t="s">
        <v>1</v>
      </c>
      <c r="F1000" s="152" t="s">
        <v>1844</v>
      </c>
      <c r="H1000" s="153">
        <v>54.19</v>
      </c>
      <c r="I1000" s="154"/>
      <c r="L1000" s="149"/>
      <c r="M1000" s="155"/>
      <c r="T1000" s="156"/>
      <c r="AT1000" s="151" t="s">
        <v>186</v>
      </c>
      <c r="AU1000" s="151" t="s">
        <v>85</v>
      </c>
      <c r="AV1000" s="12" t="s">
        <v>85</v>
      </c>
      <c r="AW1000" s="12" t="s">
        <v>32</v>
      </c>
      <c r="AX1000" s="12" t="s">
        <v>76</v>
      </c>
      <c r="AY1000" s="151" t="s">
        <v>178</v>
      </c>
    </row>
    <row r="1001" spans="2:51" s="12" customFormat="1" ht="11.25">
      <c r="B1001" s="149"/>
      <c r="D1001" s="150" t="s">
        <v>186</v>
      </c>
      <c r="E1001" s="151" t="s">
        <v>1</v>
      </c>
      <c r="F1001" s="152" t="s">
        <v>1845</v>
      </c>
      <c r="H1001" s="153">
        <v>75.540000000000006</v>
      </c>
      <c r="I1001" s="154"/>
      <c r="L1001" s="149"/>
      <c r="M1001" s="155"/>
      <c r="T1001" s="156"/>
      <c r="AT1001" s="151" t="s">
        <v>186</v>
      </c>
      <c r="AU1001" s="151" t="s">
        <v>85</v>
      </c>
      <c r="AV1001" s="12" t="s">
        <v>85</v>
      </c>
      <c r="AW1001" s="12" t="s">
        <v>32</v>
      </c>
      <c r="AX1001" s="12" t="s">
        <v>76</v>
      </c>
      <c r="AY1001" s="151" t="s">
        <v>178</v>
      </c>
    </row>
    <row r="1002" spans="2:51" s="12" customFormat="1" ht="22.5">
      <c r="B1002" s="149"/>
      <c r="D1002" s="150" t="s">
        <v>186</v>
      </c>
      <c r="E1002" s="151" t="s">
        <v>1</v>
      </c>
      <c r="F1002" s="152" t="s">
        <v>1846</v>
      </c>
      <c r="H1002" s="153">
        <v>20.911000000000001</v>
      </c>
      <c r="I1002" s="154"/>
      <c r="L1002" s="149"/>
      <c r="M1002" s="155"/>
      <c r="T1002" s="156"/>
      <c r="AT1002" s="151" t="s">
        <v>186</v>
      </c>
      <c r="AU1002" s="151" t="s">
        <v>85</v>
      </c>
      <c r="AV1002" s="12" t="s">
        <v>85</v>
      </c>
      <c r="AW1002" s="12" t="s">
        <v>32</v>
      </c>
      <c r="AX1002" s="12" t="s">
        <v>76</v>
      </c>
      <c r="AY1002" s="151" t="s">
        <v>178</v>
      </c>
    </row>
    <row r="1003" spans="2:51" s="13" customFormat="1" ht="11.25">
      <c r="B1003" s="157"/>
      <c r="D1003" s="150" t="s">
        <v>186</v>
      </c>
      <c r="E1003" s="158" t="s">
        <v>1</v>
      </c>
      <c r="F1003" s="159" t="s">
        <v>209</v>
      </c>
      <c r="H1003" s="160">
        <v>624.26</v>
      </c>
      <c r="I1003" s="161"/>
      <c r="L1003" s="157"/>
      <c r="M1003" s="162"/>
      <c r="T1003" s="163"/>
      <c r="AT1003" s="158" t="s">
        <v>186</v>
      </c>
      <c r="AU1003" s="158" t="s">
        <v>85</v>
      </c>
      <c r="AV1003" s="13" t="s">
        <v>96</v>
      </c>
      <c r="AW1003" s="13" t="s">
        <v>32</v>
      </c>
      <c r="AX1003" s="13" t="s">
        <v>76</v>
      </c>
      <c r="AY1003" s="158" t="s">
        <v>178</v>
      </c>
    </row>
    <row r="1004" spans="2:51" s="15" customFormat="1" ht="11.25">
      <c r="B1004" s="171"/>
      <c r="D1004" s="150" t="s">
        <v>186</v>
      </c>
      <c r="E1004" s="172" t="s">
        <v>1</v>
      </c>
      <c r="F1004" s="173" t="s">
        <v>827</v>
      </c>
      <c r="H1004" s="172" t="s">
        <v>1</v>
      </c>
      <c r="I1004" s="174"/>
      <c r="L1004" s="171"/>
      <c r="M1004" s="175"/>
      <c r="T1004" s="176"/>
      <c r="AT1004" s="172" t="s">
        <v>186</v>
      </c>
      <c r="AU1004" s="172" t="s">
        <v>85</v>
      </c>
      <c r="AV1004" s="15" t="s">
        <v>83</v>
      </c>
      <c r="AW1004" s="15" t="s">
        <v>32</v>
      </c>
      <c r="AX1004" s="15" t="s">
        <v>76</v>
      </c>
      <c r="AY1004" s="172" t="s">
        <v>178</v>
      </c>
    </row>
    <row r="1005" spans="2:51" s="12" customFormat="1" ht="11.25">
      <c r="B1005" s="149"/>
      <c r="D1005" s="150" t="s">
        <v>186</v>
      </c>
      <c r="E1005" s="151" t="s">
        <v>1</v>
      </c>
      <c r="F1005" s="152" t="s">
        <v>1847</v>
      </c>
      <c r="H1005" s="153">
        <v>59.822000000000003</v>
      </c>
      <c r="I1005" s="154"/>
      <c r="L1005" s="149"/>
      <c r="M1005" s="155"/>
      <c r="T1005" s="156"/>
      <c r="AT1005" s="151" t="s">
        <v>186</v>
      </c>
      <c r="AU1005" s="151" t="s">
        <v>85</v>
      </c>
      <c r="AV1005" s="12" t="s">
        <v>85</v>
      </c>
      <c r="AW1005" s="12" t="s">
        <v>32</v>
      </c>
      <c r="AX1005" s="12" t="s">
        <v>76</v>
      </c>
      <c r="AY1005" s="151" t="s">
        <v>178</v>
      </c>
    </row>
    <row r="1006" spans="2:51" s="12" customFormat="1" ht="11.25">
      <c r="B1006" s="149"/>
      <c r="D1006" s="150" t="s">
        <v>186</v>
      </c>
      <c r="E1006" s="151" t="s">
        <v>1</v>
      </c>
      <c r="F1006" s="152" t="s">
        <v>1848</v>
      </c>
      <c r="H1006" s="153">
        <v>41.9</v>
      </c>
      <c r="I1006" s="154"/>
      <c r="L1006" s="149"/>
      <c r="M1006" s="155"/>
      <c r="T1006" s="156"/>
      <c r="AT1006" s="151" t="s">
        <v>186</v>
      </c>
      <c r="AU1006" s="151" t="s">
        <v>85</v>
      </c>
      <c r="AV1006" s="12" t="s">
        <v>85</v>
      </c>
      <c r="AW1006" s="12" t="s">
        <v>32</v>
      </c>
      <c r="AX1006" s="12" t="s">
        <v>76</v>
      </c>
      <c r="AY1006" s="151" t="s">
        <v>178</v>
      </c>
    </row>
    <row r="1007" spans="2:51" s="12" customFormat="1" ht="11.25">
      <c r="B1007" s="149"/>
      <c r="D1007" s="150" t="s">
        <v>186</v>
      </c>
      <c r="E1007" s="151" t="s">
        <v>1</v>
      </c>
      <c r="F1007" s="152" t="s">
        <v>1849</v>
      </c>
      <c r="H1007" s="153">
        <v>31.402000000000001</v>
      </c>
      <c r="I1007" s="154"/>
      <c r="L1007" s="149"/>
      <c r="M1007" s="155"/>
      <c r="T1007" s="156"/>
      <c r="AT1007" s="151" t="s">
        <v>186</v>
      </c>
      <c r="AU1007" s="151" t="s">
        <v>85</v>
      </c>
      <c r="AV1007" s="12" t="s">
        <v>85</v>
      </c>
      <c r="AW1007" s="12" t="s">
        <v>32</v>
      </c>
      <c r="AX1007" s="12" t="s">
        <v>76</v>
      </c>
      <c r="AY1007" s="151" t="s">
        <v>178</v>
      </c>
    </row>
    <row r="1008" spans="2:51" s="12" customFormat="1" ht="11.25">
      <c r="B1008" s="149"/>
      <c r="D1008" s="150" t="s">
        <v>186</v>
      </c>
      <c r="E1008" s="151" t="s">
        <v>1</v>
      </c>
      <c r="F1008" s="152" t="s">
        <v>1850</v>
      </c>
      <c r="H1008" s="153">
        <v>53.640999999999998</v>
      </c>
      <c r="I1008" s="154"/>
      <c r="L1008" s="149"/>
      <c r="M1008" s="155"/>
      <c r="T1008" s="156"/>
      <c r="AT1008" s="151" t="s">
        <v>186</v>
      </c>
      <c r="AU1008" s="151" t="s">
        <v>85</v>
      </c>
      <c r="AV1008" s="12" t="s">
        <v>85</v>
      </c>
      <c r="AW1008" s="12" t="s">
        <v>32</v>
      </c>
      <c r="AX1008" s="12" t="s">
        <v>76</v>
      </c>
      <c r="AY1008" s="151" t="s">
        <v>178</v>
      </c>
    </row>
    <row r="1009" spans="2:65" s="12" customFormat="1" ht="11.25">
      <c r="B1009" s="149"/>
      <c r="D1009" s="150" t="s">
        <v>186</v>
      </c>
      <c r="E1009" s="151" t="s">
        <v>1</v>
      </c>
      <c r="F1009" s="152" t="s">
        <v>1851</v>
      </c>
      <c r="H1009" s="153">
        <v>57.337000000000003</v>
      </c>
      <c r="I1009" s="154"/>
      <c r="L1009" s="149"/>
      <c r="M1009" s="155"/>
      <c r="T1009" s="156"/>
      <c r="AT1009" s="151" t="s">
        <v>186</v>
      </c>
      <c r="AU1009" s="151" t="s">
        <v>85</v>
      </c>
      <c r="AV1009" s="12" t="s">
        <v>85</v>
      </c>
      <c r="AW1009" s="12" t="s">
        <v>32</v>
      </c>
      <c r="AX1009" s="12" t="s">
        <v>76</v>
      </c>
      <c r="AY1009" s="151" t="s">
        <v>178</v>
      </c>
    </row>
    <row r="1010" spans="2:65" s="12" customFormat="1" ht="11.25">
      <c r="B1010" s="149"/>
      <c r="D1010" s="150" t="s">
        <v>186</v>
      </c>
      <c r="E1010" s="151" t="s">
        <v>1</v>
      </c>
      <c r="F1010" s="152" t="s">
        <v>1852</v>
      </c>
      <c r="H1010" s="153">
        <v>25.103000000000002</v>
      </c>
      <c r="I1010" s="154"/>
      <c r="L1010" s="149"/>
      <c r="M1010" s="155"/>
      <c r="T1010" s="156"/>
      <c r="AT1010" s="151" t="s">
        <v>186</v>
      </c>
      <c r="AU1010" s="151" t="s">
        <v>85</v>
      </c>
      <c r="AV1010" s="12" t="s">
        <v>85</v>
      </c>
      <c r="AW1010" s="12" t="s">
        <v>32</v>
      </c>
      <c r="AX1010" s="12" t="s">
        <v>76</v>
      </c>
      <c r="AY1010" s="151" t="s">
        <v>178</v>
      </c>
    </row>
    <row r="1011" spans="2:65" s="12" customFormat="1" ht="11.25">
      <c r="B1011" s="149"/>
      <c r="D1011" s="150" t="s">
        <v>186</v>
      </c>
      <c r="E1011" s="151" t="s">
        <v>1</v>
      </c>
      <c r="F1011" s="152" t="s">
        <v>1853</v>
      </c>
      <c r="H1011" s="153">
        <v>36.277999999999999</v>
      </c>
      <c r="I1011" s="154"/>
      <c r="L1011" s="149"/>
      <c r="M1011" s="155"/>
      <c r="T1011" s="156"/>
      <c r="AT1011" s="151" t="s">
        <v>186</v>
      </c>
      <c r="AU1011" s="151" t="s">
        <v>85</v>
      </c>
      <c r="AV1011" s="12" t="s">
        <v>85</v>
      </c>
      <c r="AW1011" s="12" t="s">
        <v>32</v>
      </c>
      <c r="AX1011" s="12" t="s">
        <v>76</v>
      </c>
      <c r="AY1011" s="151" t="s">
        <v>178</v>
      </c>
    </row>
    <row r="1012" spans="2:65" s="12" customFormat="1" ht="11.25">
      <c r="B1012" s="149"/>
      <c r="D1012" s="150" t="s">
        <v>186</v>
      </c>
      <c r="E1012" s="151" t="s">
        <v>1</v>
      </c>
      <c r="F1012" s="152" t="s">
        <v>1854</v>
      </c>
      <c r="H1012" s="153">
        <v>60.194000000000003</v>
      </c>
      <c r="I1012" s="154"/>
      <c r="L1012" s="149"/>
      <c r="M1012" s="155"/>
      <c r="T1012" s="156"/>
      <c r="AT1012" s="151" t="s">
        <v>186</v>
      </c>
      <c r="AU1012" s="151" t="s">
        <v>85</v>
      </c>
      <c r="AV1012" s="12" t="s">
        <v>85</v>
      </c>
      <c r="AW1012" s="12" t="s">
        <v>32</v>
      </c>
      <c r="AX1012" s="12" t="s">
        <v>76</v>
      </c>
      <c r="AY1012" s="151" t="s">
        <v>178</v>
      </c>
    </row>
    <row r="1013" spans="2:65" s="12" customFormat="1" ht="11.25">
      <c r="B1013" s="149"/>
      <c r="D1013" s="150" t="s">
        <v>186</v>
      </c>
      <c r="E1013" s="151" t="s">
        <v>1</v>
      </c>
      <c r="F1013" s="152" t="s">
        <v>1855</v>
      </c>
      <c r="H1013" s="153">
        <v>56.280999999999999</v>
      </c>
      <c r="I1013" s="154"/>
      <c r="L1013" s="149"/>
      <c r="M1013" s="155"/>
      <c r="T1013" s="156"/>
      <c r="AT1013" s="151" t="s">
        <v>186</v>
      </c>
      <c r="AU1013" s="151" t="s">
        <v>85</v>
      </c>
      <c r="AV1013" s="12" t="s">
        <v>85</v>
      </c>
      <c r="AW1013" s="12" t="s">
        <v>32</v>
      </c>
      <c r="AX1013" s="12" t="s">
        <v>76</v>
      </c>
      <c r="AY1013" s="151" t="s">
        <v>178</v>
      </c>
    </row>
    <row r="1014" spans="2:65" s="12" customFormat="1" ht="11.25">
      <c r="B1014" s="149"/>
      <c r="D1014" s="150" t="s">
        <v>186</v>
      </c>
      <c r="E1014" s="151" t="s">
        <v>1</v>
      </c>
      <c r="F1014" s="152" t="s">
        <v>1856</v>
      </c>
      <c r="H1014" s="153">
        <v>48.546999999999997</v>
      </c>
      <c r="I1014" s="154"/>
      <c r="L1014" s="149"/>
      <c r="M1014" s="155"/>
      <c r="T1014" s="156"/>
      <c r="AT1014" s="151" t="s">
        <v>186</v>
      </c>
      <c r="AU1014" s="151" t="s">
        <v>85</v>
      </c>
      <c r="AV1014" s="12" t="s">
        <v>85</v>
      </c>
      <c r="AW1014" s="12" t="s">
        <v>32</v>
      </c>
      <c r="AX1014" s="12" t="s">
        <v>76</v>
      </c>
      <c r="AY1014" s="151" t="s">
        <v>178</v>
      </c>
    </row>
    <row r="1015" spans="2:65" s="12" customFormat="1" ht="11.25">
      <c r="B1015" s="149"/>
      <c r="D1015" s="150" t="s">
        <v>186</v>
      </c>
      <c r="E1015" s="151" t="s">
        <v>1</v>
      </c>
      <c r="F1015" s="152" t="s">
        <v>1857</v>
      </c>
      <c r="H1015" s="153">
        <v>74.885999999999996</v>
      </c>
      <c r="I1015" s="154"/>
      <c r="L1015" s="149"/>
      <c r="M1015" s="155"/>
      <c r="T1015" s="156"/>
      <c r="AT1015" s="151" t="s">
        <v>186</v>
      </c>
      <c r="AU1015" s="151" t="s">
        <v>85</v>
      </c>
      <c r="AV1015" s="12" t="s">
        <v>85</v>
      </c>
      <c r="AW1015" s="12" t="s">
        <v>32</v>
      </c>
      <c r="AX1015" s="12" t="s">
        <v>76</v>
      </c>
      <c r="AY1015" s="151" t="s">
        <v>178</v>
      </c>
    </row>
    <row r="1016" spans="2:65" s="12" customFormat="1" ht="11.25">
      <c r="B1016" s="149"/>
      <c r="D1016" s="150" t="s">
        <v>186</v>
      </c>
      <c r="E1016" s="151" t="s">
        <v>1</v>
      </c>
      <c r="F1016" s="152" t="s">
        <v>1858</v>
      </c>
      <c r="H1016" s="153">
        <v>133.06100000000001</v>
      </c>
      <c r="I1016" s="154"/>
      <c r="L1016" s="149"/>
      <c r="M1016" s="155"/>
      <c r="T1016" s="156"/>
      <c r="AT1016" s="151" t="s">
        <v>186</v>
      </c>
      <c r="AU1016" s="151" t="s">
        <v>85</v>
      </c>
      <c r="AV1016" s="12" t="s">
        <v>85</v>
      </c>
      <c r="AW1016" s="12" t="s">
        <v>32</v>
      </c>
      <c r="AX1016" s="12" t="s">
        <v>76</v>
      </c>
      <c r="AY1016" s="151" t="s">
        <v>178</v>
      </c>
    </row>
    <row r="1017" spans="2:65" s="13" customFormat="1" ht="11.25">
      <c r="B1017" s="157"/>
      <c r="D1017" s="150" t="s">
        <v>186</v>
      </c>
      <c r="E1017" s="158" t="s">
        <v>1</v>
      </c>
      <c r="F1017" s="159" t="s">
        <v>209</v>
      </c>
      <c r="H1017" s="160">
        <v>678.452</v>
      </c>
      <c r="I1017" s="161"/>
      <c r="L1017" s="157"/>
      <c r="M1017" s="162"/>
      <c r="T1017" s="163"/>
      <c r="AT1017" s="158" t="s">
        <v>186</v>
      </c>
      <c r="AU1017" s="158" t="s">
        <v>85</v>
      </c>
      <c r="AV1017" s="13" t="s">
        <v>96</v>
      </c>
      <c r="AW1017" s="13" t="s">
        <v>32</v>
      </c>
      <c r="AX1017" s="13" t="s">
        <v>76</v>
      </c>
      <c r="AY1017" s="158" t="s">
        <v>178</v>
      </c>
    </row>
    <row r="1018" spans="2:65" s="14" customFormat="1" ht="11.25">
      <c r="B1018" s="164"/>
      <c r="D1018" s="150" t="s">
        <v>186</v>
      </c>
      <c r="E1018" s="165" t="s">
        <v>1</v>
      </c>
      <c r="F1018" s="166" t="s">
        <v>217</v>
      </c>
      <c r="H1018" s="167">
        <v>1302.712</v>
      </c>
      <c r="I1018" s="168"/>
      <c r="L1018" s="164"/>
      <c r="M1018" s="169"/>
      <c r="T1018" s="170"/>
      <c r="AT1018" s="165" t="s">
        <v>186</v>
      </c>
      <c r="AU1018" s="165" t="s">
        <v>85</v>
      </c>
      <c r="AV1018" s="14" t="s">
        <v>184</v>
      </c>
      <c r="AW1018" s="14" t="s">
        <v>32</v>
      </c>
      <c r="AX1018" s="14" t="s">
        <v>83</v>
      </c>
      <c r="AY1018" s="165" t="s">
        <v>178</v>
      </c>
    </row>
    <row r="1019" spans="2:65" s="1" customFormat="1" ht="37.9" customHeight="1">
      <c r="B1019" s="32"/>
      <c r="C1019" s="136" t="s">
        <v>2143</v>
      </c>
      <c r="D1019" s="136" t="s">
        <v>180</v>
      </c>
      <c r="E1019" s="137" t="s">
        <v>2144</v>
      </c>
      <c r="F1019" s="138" t="s">
        <v>2145</v>
      </c>
      <c r="G1019" s="139" t="s">
        <v>204</v>
      </c>
      <c r="H1019" s="140">
        <v>313.50900000000001</v>
      </c>
      <c r="I1019" s="141"/>
      <c r="J1019" s="142">
        <f>ROUND(I1019*H1019,2)</f>
        <v>0</v>
      </c>
      <c r="K1019" s="138" t="s">
        <v>194</v>
      </c>
      <c r="L1019" s="32"/>
      <c r="M1019" s="143" t="s">
        <v>1</v>
      </c>
      <c r="N1019" s="144" t="s">
        <v>41</v>
      </c>
      <c r="P1019" s="145">
        <f>O1019*H1019</f>
        <v>0</v>
      </c>
      <c r="Q1019" s="145">
        <v>0</v>
      </c>
      <c r="R1019" s="145">
        <f>Q1019*H1019</f>
        <v>0</v>
      </c>
      <c r="S1019" s="145">
        <v>4.5999999999999999E-2</v>
      </c>
      <c r="T1019" s="146">
        <f>S1019*H1019</f>
        <v>14.421414</v>
      </c>
      <c r="AR1019" s="147" t="s">
        <v>184</v>
      </c>
      <c r="AT1019" s="147" t="s">
        <v>180</v>
      </c>
      <c r="AU1019" s="147" t="s">
        <v>85</v>
      </c>
      <c r="AY1019" s="17" t="s">
        <v>178</v>
      </c>
      <c r="BE1019" s="148">
        <f>IF(N1019="základní",J1019,0)</f>
        <v>0</v>
      </c>
      <c r="BF1019" s="148">
        <f>IF(N1019="snížená",J1019,0)</f>
        <v>0</v>
      </c>
      <c r="BG1019" s="148">
        <f>IF(N1019="zákl. přenesená",J1019,0)</f>
        <v>0</v>
      </c>
      <c r="BH1019" s="148">
        <f>IF(N1019="sníž. přenesená",J1019,0)</f>
        <v>0</v>
      </c>
      <c r="BI1019" s="148">
        <f>IF(N1019="nulová",J1019,0)</f>
        <v>0</v>
      </c>
      <c r="BJ1019" s="17" t="s">
        <v>83</v>
      </c>
      <c r="BK1019" s="148">
        <f>ROUND(I1019*H1019,2)</f>
        <v>0</v>
      </c>
      <c r="BL1019" s="17" t="s">
        <v>184</v>
      </c>
      <c r="BM1019" s="147" t="s">
        <v>2146</v>
      </c>
    </row>
    <row r="1020" spans="2:65" s="12" customFormat="1" ht="11.25">
      <c r="B1020" s="149"/>
      <c r="D1020" s="150" t="s">
        <v>186</v>
      </c>
      <c r="E1020" s="151" t="s">
        <v>1</v>
      </c>
      <c r="F1020" s="152" t="s">
        <v>1813</v>
      </c>
      <c r="H1020" s="153">
        <v>37.046999999999997</v>
      </c>
      <c r="I1020" s="154"/>
      <c r="L1020" s="149"/>
      <c r="M1020" s="155"/>
      <c r="T1020" s="156"/>
      <c r="AT1020" s="151" t="s">
        <v>186</v>
      </c>
      <c r="AU1020" s="151" t="s">
        <v>85</v>
      </c>
      <c r="AV1020" s="12" t="s">
        <v>85</v>
      </c>
      <c r="AW1020" s="12" t="s">
        <v>32</v>
      </c>
      <c r="AX1020" s="12" t="s">
        <v>76</v>
      </c>
      <c r="AY1020" s="151" t="s">
        <v>178</v>
      </c>
    </row>
    <row r="1021" spans="2:65" s="12" customFormat="1" ht="11.25">
      <c r="B1021" s="149"/>
      <c r="D1021" s="150" t="s">
        <v>186</v>
      </c>
      <c r="E1021" s="151" t="s">
        <v>1</v>
      </c>
      <c r="F1021" s="152" t="s">
        <v>1814</v>
      </c>
      <c r="H1021" s="153">
        <v>32.906999999999996</v>
      </c>
      <c r="I1021" s="154"/>
      <c r="L1021" s="149"/>
      <c r="M1021" s="155"/>
      <c r="T1021" s="156"/>
      <c r="AT1021" s="151" t="s">
        <v>186</v>
      </c>
      <c r="AU1021" s="151" t="s">
        <v>85</v>
      </c>
      <c r="AV1021" s="12" t="s">
        <v>85</v>
      </c>
      <c r="AW1021" s="12" t="s">
        <v>32</v>
      </c>
      <c r="AX1021" s="12" t="s">
        <v>76</v>
      </c>
      <c r="AY1021" s="151" t="s">
        <v>178</v>
      </c>
    </row>
    <row r="1022" spans="2:65" s="12" customFormat="1" ht="11.25">
      <c r="B1022" s="149"/>
      <c r="D1022" s="150" t="s">
        <v>186</v>
      </c>
      <c r="E1022" s="151" t="s">
        <v>1</v>
      </c>
      <c r="F1022" s="152" t="s">
        <v>1815</v>
      </c>
      <c r="H1022" s="153">
        <v>32.383000000000003</v>
      </c>
      <c r="I1022" s="154"/>
      <c r="L1022" s="149"/>
      <c r="M1022" s="155"/>
      <c r="T1022" s="156"/>
      <c r="AT1022" s="151" t="s">
        <v>186</v>
      </c>
      <c r="AU1022" s="151" t="s">
        <v>85</v>
      </c>
      <c r="AV1022" s="12" t="s">
        <v>85</v>
      </c>
      <c r="AW1022" s="12" t="s">
        <v>32</v>
      </c>
      <c r="AX1022" s="12" t="s">
        <v>76</v>
      </c>
      <c r="AY1022" s="151" t="s">
        <v>178</v>
      </c>
    </row>
    <row r="1023" spans="2:65" s="12" customFormat="1" ht="11.25">
      <c r="B1023" s="149"/>
      <c r="D1023" s="150" t="s">
        <v>186</v>
      </c>
      <c r="E1023" s="151" t="s">
        <v>1</v>
      </c>
      <c r="F1023" s="152" t="s">
        <v>1816</v>
      </c>
      <c r="H1023" s="153">
        <v>23.292000000000002</v>
      </c>
      <c r="I1023" s="154"/>
      <c r="L1023" s="149"/>
      <c r="M1023" s="155"/>
      <c r="T1023" s="156"/>
      <c r="AT1023" s="151" t="s">
        <v>186</v>
      </c>
      <c r="AU1023" s="151" t="s">
        <v>85</v>
      </c>
      <c r="AV1023" s="12" t="s">
        <v>85</v>
      </c>
      <c r="AW1023" s="12" t="s">
        <v>32</v>
      </c>
      <c r="AX1023" s="12" t="s">
        <v>76</v>
      </c>
      <c r="AY1023" s="151" t="s">
        <v>178</v>
      </c>
    </row>
    <row r="1024" spans="2:65" s="12" customFormat="1" ht="11.25">
      <c r="B1024" s="149"/>
      <c r="D1024" s="150" t="s">
        <v>186</v>
      </c>
      <c r="E1024" s="151" t="s">
        <v>1</v>
      </c>
      <c r="F1024" s="152" t="s">
        <v>1817</v>
      </c>
      <c r="H1024" s="153">
        <v>62.539000000000001</v>
      </c>
      <c r="I1024" s="154"/>
      <c r="L1024" s="149"/>
      <c r="M1024" s="155"/>
      <c r="T1024" s="156"/>
      <c r="AT1024" s="151" t="s">
        <v>186</v>
      </c>
      <c r="AU1024" s="151" t="s">
        <v>85</v>
      </c>
      <c r="AV1024" s="12" t="s">
        <v>85</v>
      </c>
      <c r="AW1024" s="12" t="s">
        <v>32</v>
      </c>
      <c r="AX1024" s="12" t="s">
        <v>76</v>
      </c>
      <c r="AY1024" s="151" t="s">
        <v>178</v>
      </c>
    </row>
    <row r="1025" spans="2:65" s="12" customFormat="1" ht="11.25">
      <c r="B1025" s="149"/>
      <c r="D1025" s="150" t="s">
        <v>186</v>
      </c>
      <c r="E1025" s="151" t="s">
        <v>1</v>
      </c>
      <c r="F1025" s="152" t="s">
        <v>1818</v>
      </c>
      <c r="H1025" s="153">
        <v>41.999000000000002</v>
      </c>
      <c r="I1025" s="154"/>
      <c r="L1025" s="149"/>
      <c r="M1025" s="155"/>
      <c r="T1025" s="156"/>
      <c r="AT1025" s="151" t="s">
        <v>186</v>
      </c>
      <c r="AU1025" s="151" t="s">
        <v>85</v>
      </c>
      <c r="AV1025" s="12" t="s">
        <v>85</v>
      </c>
      <c r="AW1025" s="12" t="s">
        <v>32</v>
      </c>
      <c r="AX1025" s="12" t="s">
        <v>76</v>
      </c>
      <c r="AY1025" s="151" t="s">
        <v>178</v>
      </c>
    </row>
    <row r="1026" spans="2:65" s="12" customFormat="1" ht="11.25">
      <c r="B1026" s="149"/>
      <c r="D1026" s="150" t="s">
        <v>186</v>
      </c>
      <c r="E1026" s="151" t="s">
        <v>1</v>
      </c>
      <c r="F1026" s="152" t="s">
        <v>1819</v>
      </c>
      <c r="H1026" s="153">
        <v>26.698</v>
      </c>
      <c r="I1026" s="154"/>
      <c r="L1026" s="149"/>
      <c r="M1026" s="155"/>
      <c r="T1026" s="156"/>
      <c r="AT1026" s="151" t="s">
        <v>186</v>
      </c>
      <c r="AU1026" s="151" t="s">
        <v>85</v>
      </c>
      <c r="AV1026" s="12" t="s">
        <v>85</v>
      </c>
      <c r="AW1026" s="12" t="s">
        <v>32</v>
      </c>
      <c r="AX1026" s="12" t="s">
        <v>76</v>
      </c>
      <c r="AY1026" s="151" t="s">
        <v>178</v>
      </c>
    </row>
    <row r="1027" spans="2:65" s="12" customFormat="1" ht="11.25">
      <c r="B1027" s="149"/>
      <c r="D1027" s="150" t="s">
        <v>186</v>
      </c>
      <c r="E1027" s="151" t="s">
        <v>1</v>
      </c>
      <c r="F1027" s="152" t="s">
        <v>1820</v>
      </c>
      <c r="H1027" s="153">
        <v>12.314</v>
      </c>
      <c r="I1027" s="154"/>
      <c r="L1027" s="149"/>
      <c r="M1027" s="155"/>
      <c r="T1027" s="156"/>
      <c r="AT1027" s="151" t="s">
        <v>186</v>
      </c>
      <c r="AU1027" s="151" t="s">
        <v>85</v>
      </c>
      <c r="AV1027" s="12" t="s">
        <v>85</v>
      </c>
      <c r="AW1027" s="12" t="s">
        <v>32</v>
      </c>
      <c r="AX1027" s="12" t="s">
        <v>76</v>
      </c>
      <c r="AY1027" s="151" t="s">
        <v>178</v>
      </c>
    </row>
    <row r="1028" spans="2:65" s="12" customFormat="1" ht="11.25">
      <c r="B1028" s="149"/>
      <c r="D1028" s="150" t="s">
        <v>186</v>
      </c>
      <c r="E1028" s="151" t="s">
        <v>1</v>
      </c>
      <c r="F1028" s="152" t="s">
        <v>1821</v>
      </c>
      <c r="H1028" s="153">
        <v>44.33</v>
      </c>
      <c r="I1028" s="154"/>
      <c r="L1028" s="149"/>
      <c r="M1028" s="155"/>
      <c r="T1028" s="156"/>
      <c r="AT1028" s="151" t="s">
        <v>186</v>
      </c>
      <c r="AU1028" s="151" t="s">
        <v>85</v>
      </c>
      <c r="AV1028" s="12" t="s">
        <v>85</v>
      </c>
      <c r="AW1028" s="12" t="s">
        <v>32</v>
      </c>
      <c r="AX1028" s="12" t="s">
        <v>76</v>
      </c>
      <c r="AY1028" s="151" t="s">
        <v>178</v>
      </c>
    </row>
    <row r="1029" spans="2:65" s="14" customFormat="1" ht="11.25">
      <c r="B1029" s="164"/>
      <c r="D1029" s="150" t="s">
        <v>186</v>
      </c>
      <c r="E1029" s="165" t="s">
        <v>1</v>
      </c>
      <c r="F1029" s="166" t="s">
        <v>217</v>
      </c>
      <c r="H1029" s="167">
        <v>313.50900000000001</v>
      </c>
      <c r="I1029" s="168"/>
      <c r="L1029" s="164"/>
      <c r="M1029" s="169"/>
      <c r="T1029" s="170"/>
      <c r="AT1029" s="165" t="s">
        <v>186</v>
      </c>
      <c r="AU1029" s="165" t="s">
        <v>85</v>
      </c>
      <c r="AV1029" s="14" t="s">
        <v>184</v>
      </c>
      <c r="AW1029" s="14" t="s">
        <v>32</v>
      </c>
      <c r="AX1029" s="14" t="s">
        <v>83</v>
      </c>
      <c r="AY1029" s="165" t="s">
        <v>178</v>
      </c>
    </row>
    <row r="1030" spans="2:65" s="1" customFormat="1" ht="24.2" customHeight="1">
      <c r="B1030" s="32"/>
      <c r="C1030" s="136" t="s">
        <v>2147</v>
      </c>
      <c r="D1030" s="136" t="s">
        <v>180</v>
      </c>
      <c r="E1030" s="137" t="s">
        <v>2148</v>
      </c>
      <c r="F1030" s="138" t="s">
        <v>2149</v>
      </c>
      <c r="G1030" s="139" t="s">
        <v>204</v>
      </c>
      <c r="H1030" s="140">
        <v>384.54899999999998</v>
      </c>
      <c r="I1030" s="141"/>
      <c r="J1030" s="142">
        <f>ROUND(I1030*H1030,2)</f>
        <v>0</v>
      </c>
      <c r="K1030" s="138" t="s">
        <v>194</v>
      </c>
      <c r="L1030" s="32"/>
      <c r="M1030" s="143" t="s">
        <v>1</v>
      </c>
      <c r="N1030" s="144" t="s">
        <v>41</v>
      </c>
      <c r="P1030" s="145">
        <f>O1030*H1030</f>
        <v>0</v>
      </c>
      <c r="Q1030" s="145">
        <v>0</v>
      </c>
      <c r="R1030" s="145">
        <f>Q1030*H1030</f>
        <v>0</v>
      </c>
      <c r="S1030" s="145">
        <v>0</v>
      </c>
      <c r="T1030" s="146">
        <f>S1030*H1030</f>
        <v>0</v>
      </c>
      <c r="AR1030" s="147" t="s">
        <v>184</v>
      </c>
      <c r="AT1030" s="147" t="s">
        <v>180</v>
      </c>
      <c r="AU1030" s="147" t="s">
        <v>85</v>
      </c>
      <c r="AY1030" s="17" t="s">
        <v>178</v>
      </c>
      <c r="BE1030" s="148">
        <f>IF(N1030="základní",J1030,0)</f>
        <v>0</v>
      </c>
      <c r="BF1030" s="148">
        <f>IF(N1030="snížená",J1030,0)</f>
        <v>0</v>
      </c>
      <c r="BG1030" s="148">
        <f>IF(N1030="zákl. přenesená",J1030,0)</f>
        <v>0</v>
      </c>
      <c r="BH1030" s="148">
        <f>IF(N1030="sníž. přenesená",J1030,0)</f>
        <v>0</v>
      </c>
      <c r="BI1030" s="148">
        <f>IF(N1030="nulová",J1030,0)</f>
        <v>0</v>
      </c>
      <c r="BJ1030" s="17" t="s">
        <v>83</v>
      </c>
      <c r="BK1030" s="148">
        <f>ROUND(I1030*H1030,2)</f>
        <v>0</v>
      </c>
      <c r="BL1030" s="17" t="s">
        <v>184</v>
      </c>
      <c r="BM1030" s="147" t="s">
        <v>2150</v>
      </c>
    </row>
    <row r="1031" spans="2:65" s="12" customFormat="1" ht="11.25">
      <c r="B1031" s="149"/>
      <c r="D1031" s="150" t="s">
        <v>186</v>
      </c>
      <c r="E1031" s="151" t="s">
        <v>1</v>
      </c>
      <c r="F1031" s="152" t="s">
        <v>2151</v>
      </c>
      <c r="H1031" s="153">
        <v>71.040000000000006</v>
      </c>
      <c r="I1031" s="154"/>
      <c r="L1031" s="149"/>
      <c r="M1031" s="155"/>
      <c r="T1031" s="156"/>
      <c r="AT1031" s="151" t="s">
        <v>186</v>
      </c>
      <c r="AU1031" s="151" t="s">
        <v>85</v>
      </c>
      <c r="AV1031" s="12" t="s">
        <v>85</v>
      </c>
      <c r="AW1031" s="12" t="s">
        <v>32</v>
      </c>
      <c r="AX1031" s="12" t="s">
        <v>76</v>
      </c>
      <c r="AY1031" s="151" t="s">
        <v>178</v>
      </c>
    </row>
    <row r="1032" spans="2:65" s="12" customFormat="1" ht="11.25">
      <c r="B1032" s="149"/>
      <c r="D1032" s="150" t="s">
        <v>186</v>
      </c>
      <c r="E1032" s="151" t="s">
        <v>1</v>
      </c>
      <c r="F1032" s="152" t="s">
        <v>2152</v>
      </c>
      <c r="H1032" s="153">
        <v>313.50900000000001</v>
      </c>
      <c r="I1032" s="154"/>
      <c r="L1032" s="149"/>
      <c r="M1032" s="155"/>
      <c r="T1032" s="156"/>
      <c r="AT1032" s="151" t="s">
        <v>186</v>
      </c>
      <c r="AU1032" s="151" t="s">
        <v>85</v>
      </c>
      <c r="AV1032" s="12" t="s">
        <v>85</v>
      </c>
      <c r="AW1032" s="12" t="s">
        <v>32</v>
      </c>
      <c r="AX1032" s="12" t="s">
        <v>76</v>
      </c>
      <c r="AY1032" s="151" t="s">
        <v>178</v>
      </c>
    </row>
    <row r="1033" spans="2:65" s="14" customFormat="1" ht="11.25">
      <c r="B1033" s="164"/>
      <c r="D1033" s="150" t="s">
        <v>186</v>
      </c>
      <c r="E1033" s="165" t="s">
        <v>1</v>
      </c>
      <c r="F1033" s="166" t="s">
        <v>217</v>
      </c>
      <c r="H1033" s="167">
        <v>384.54900000000004</v>
      </c>
      <c r="I1033" s="168"/>
      <c r="L1033" s="164"/>
      <c r="M1033" s="169"/>
      <c r="T1033" s="170"/>
      <c r="AT1033" s="165" t="s">
        <v>186</v>
      </c>
      <c r="AU1033" s="165" t="s">
        <v>85</v>
      </c>
      <c r="AV1033" s="14" t="s">
        <v>184</v>
      </c>
      <c r="AW1033" s="14" t="s">
        <v>32</v>
      </c>
      <c r="AX1033" s="14" t="s">
        <v>83</v>
      </c>
      <c r="AY1033" s="165" t="s">
        <v>178</v>
      </c>
    </row>
    <row r="1034" spans="2:65" s="1" customFormat="1" ht="24.2" customHeight="1">
      <c r="B1034" s="32"/>
      <c r="C1034" s="136" t="s">
        <v>2153</v>
      </c>
      <c r="D1034" s="136" t="s">
        <v>180</v>
      </c>
      <c r="E1034" s="137" t="s">
        <v>2154</v>
      </c>
      <c r="F1034" s="138" t="s">
        <v>2155</v>
      </c>
      <c r="G1034" s="139" t="s">
        <v>291</v>
      </c>
      <c r="H1034" s="140">
        <v>109</v>
      </c>
      <c r="I1034" s="141"/>
      <c r="J1034" s="142">
        <f>ROUND(I1034*H1034,2)</f>
        <v>0</v>
      </c>
      <c r="K1034" s="138" t="s">
        <v>846</v>
      </c>
      <c r="L1034" s="32"/>
      <c r="M1034" s="143" t="s">
        <v>1</v>
      </c>
      <c r="N1034" s="144" t="s">
        <v>41</v>
      </c>
      <c r="P1034" s="145">
        <f>O1034*H1034</f>
        <v>0</v>
      </c>
      <c r="Q1034" s="145">
        <v>4.2999999999999999E-4</v>
      </c>
      <c r="R1034" s="145">
        <f>Q1034*H1034</f>
        <v>4.6870000000000002E-2</v>
      </c>
      <c r="S1034" s="145">
        <v>0</v>
      </c>
      <c r="T1034" s="146">
        <f>S1034*H1034</f>
        <v>0</v>
      </c>
      <c r="AR1034" s="147" t="s">
        <v>184</v>
      </c>
      <c r="AT1034" s="147" t="s">
        <v>180</v>
      </c>
      <c r="AU1034" s="147" t="s">
        <v>85</v>
      </c>
      <c r="AY1034" s="17" t="s">
        <v>178</v>
      </c>
      <c r="BE1034" s="148">
        <f>IF(N1034="základní",J1034,0)</f>
        <v>0</v>
      </c>
      <c r="BF1034" s="148">
        <f>IF(N1034="snížená",J1034,0)</f>
        <v>0</v>
      </c>
      <c r="BG1034" s="148">
        <f>IF(N1034="zákl. přenesená",J1034,0)</f>
        <v>0</v>
      </c>
      <c r="BH1034" s="148">
        <f>IF(N1034="sníž. přenesená",J1034,0)</f>
        <v>0</v>
      </c>
      <c r="BI1034" s="148">
        <f>IF(N1034="nulová",J1034,0)</f>
        <v>0</v>
      </c>
      <c r="BJ1034" s="17" t="s">
        <v>83</v>
      </c>
      <c r="BK1034" s="148">
        <f>ROUND(I1034*H1034,2)</f>
        <v>0</v>
      </c>
      <c r="BL1034" s="17" t="s">
        <v>184</v>
      </c>
      <c r="BM1034" s="147" t="s">
        <v>2156</v>
      </c>
    </row>
    <row r="1035" spans="2:65" s="12" customFormat="1" ht="11.25">
      <c r="B1035" s="149"/>
      <c r="D1035" s="150" t="s">
        <v>186</v>
      </c>
      <c r="E1035" s="151" t="s">
        <v>1</v>
      </c>
      <c r="F1035" s="152" t="s">
        <v>2157</v>
      </c>
      <c r="H1035" s="153">
        <v>18</v>
      </c>
      <c r="I1035" s="154"/>
      <c r="L1035" s="149"/>
      <c r="M1035" s="155"/>
      <c r="T1035" s="156"/>
      <c r="AT1035" s="151" t="s">
        <v>186</v>
      </c>
      <c r="AU1035" s="151" t="s">
        <v>85</v>
      </c>
      <c r="AV1035" s="12" t="s">
        <v>85</v>
      </c>
      <c r="AW1035" s="12" t="s">
        <v>32</v>
      </c>
      <c r="AX1035" s="12" t="s">
        <v>76</v>
      </c>
      <c r="AY1035" s="151" t="s">
        <v>178</v>
      </c>
    </row>
    <row r="1036" spans="2:65" s="12" customFormat="1" ht="11.25">
      <c r="B1036" s="149"/>
      <c r="D1036" s="150" t="s">
        <v>186</v>
      </c>
      <c r="E1036" s="151" t="s">
        <v>1</v>
      </c>
      <c r="F1036" s="152" t="s">
        <v>2158</v>
      </c>
      <c r="H1036" s="153">
        <v>55</v>
      </c>
      <c r="I1036" s="154"/>
      <c r="L1036" s="149"/>
      <c r="M1036" s="155"/>
      <c r="T1036" s="156"/>
      <c r="AT1036" s="151" t="s">
        <v>186</v>
      </c>
      <c r="AU1036" s="151" t="s">
        <v>85</v>
      </c>
      <c r="AV1036" s="12" t="s">
        <v>85</v>
      </c>
      <c r="AW1036" s="12" t="s">
        <v>32</v>
      </c>
      <c r="AX1036" s="12" t="s">
        <v>76</v>
      </c>
      <c r="AY1036" s="151" t="s">
        <v>178</v>
      </c>
    </row>
    <row r="1037" spans="2:65" s="12" customFormat="1" ht="11.25">
      <c r="B1037" s="149"/>
      <c r="D1037" s="150" t="s">
        <v>186</v>
      </c>
      <c r="E1037" s="151" t="s">
        <v>1</v>
      </c>
      <c r="F1037" s="152" t="s">
        <v>2159</v>
      </c>
      <c r="H1037" s="153">
        <v>36</v>
      </c>
      <c r="I1037" s="154"/>
      <c r="L1037" s="149"/>
      <c r="M1037" s="155"/>
      <c r="T1037" s="156"/>
      <c r="AT1037" s="151" t="s">
        <v>186</v>
      </c>
      <c r="AU1037" s="151" t="s">
        <v>85</v>
      </c>
      <c r="AV1037" s="12" t="s">
        <v>85</v>
      </c>
      <c r="AW1037" s="12" t="s">
        <v>32</v>
      </c>
      <c r="AX1037" s="12" t="s">
        <v>76</v>
      </c>
      <c r="AY1037" s="151" t="s">
        <v>178</v>
      </c>
    </row>
    <row r="1038" spans="2:65" s="14" customFormat="1" ht="11.25">
      <c r="B1038" s="164"/>
      <c r="D1038" s="150" t="s">
        <v>186</v>
      </c>
      <c r="E1038" s="165" t="s">
        <v>1</v>
      </c>
      <c r="F1038" s="166" t="s">
        <v>217</v>
      </c>
      <c r="H1038" s="167">
        <v>109</v>
      </c>
      <c r="I1038" s="168"/>
      <c r="L1038" s="164"/>
      <c r="M1038" s="169"/>
      <c r="T1038" s="170"/>
      <c r="AT1038" s="165" t="s">
        <v>186</v>
      </c>
      <c r="AU1038" s="165" t="s">
        <v>85</v>
      </c>
      <c r="AV1038" s="14" t="s">
        <v>184</v>
      </c>
      <c r="AW1038" s="14" t="s">
        <v>32</v>
      </c>
      <c r="AX1038" s="14" t="s">
        <v>83</v>
      </c>
      <c r="AY1038" s="165" t="s">
        <v>178</v>
      </c>
    </row>
    <row r="1039" spans="2:65" s="1" customFormat="1" ht="24.2" customHeight="1">
      <c r="B1039" s="32"/>
      <c r="C1039" s="177" t="s">
        <v>2160</v>
      </c>
      <c r="D1039" s="177" t="s">
        <v>232</v>
      </c>
      <c r="E1039" s="178" t="s">
        <v>2161</v>
      </c>
      <c r="F1039" s="179" t="s">
        <v>2162</v>
      </c>
      <c r="G1039" s="180" t="s">
        <v>384</v>
      </c>
      <c r="H1039" s="181">
        <v>0.112</v>
      </c>
      <c r="I1039" s="182"/>
      <c r="J1039" s="183">
        <f>ROUND(I1039*H1039,2)</f>
        <v>0</v>
      </c>
      <c r="K1039" s="179" t="s">
        <v>846</v>
      </c>
      <c r="L1039" s="184"/>
      <c r="M1039" s="185" t="s">
        <v>1</v>
      </c>
      <c r="N1039" s="186" t="s">
        <v>41</v>
      </c>
      <c r="P1039" s="145">
        <f>O1039*H1039</f>
        <v>0</v>
      </c>
      <c r="Q1039" s="145">
        <v>1</v>
      </c>
      <c r="R1039" s="145">
        <f>Q1039*H1039</f>
        <v>0.112</v>
      </c>
      <c r="S1039" s="145">
        <v>0</v>
      </c>
      <c r="T1039" s="146">
        <f>S1039*H1039</f>
        <v>0</v>
      </c>
      <c r="AR1039" s="147" t="s">
        <v>231</v>
      </c>
      <c r="AT1039" s="147" t="s">
        <v>232</v>
      </c>
      <c r="AU1039" s="147" t="s">
        <v>85</v>
      </c>
      <c r="AY1039" s="17" t="s">
        <v>178</v>
      </c>
      <c r="BE1039" s="148">
        <f>IF(N1039="základní",J1039,0)</f>
        <v>0</v>
      </c>
      <c r="BF1039" s="148">
        <f>IF(N1039="snížená",J1039,0)</f>
        <v>0</v>
      </c>
      <c r="BG1039" s="148">
        <f>IF(N1039="zákl. přenesená",J1039,0)</f>
        <v>0</v>
      </c>
      <c r="BH1039" s="148">
        <f>IF(N1039="sníž. přenesená",J1039,0)</f>
        <v>0</v>
      </c>
      <c r="BI1039" s="148">
        <f>IF(N1039="nulová",J1039,0)</f>
        <v>0</v>
      </c>
      <c r="BJ1039" s="17" t="s">
        <v>83</v>
      </c>
      <c r="BK1039" s="148">
        <f>ROUND(I1039*H1039,2)</f>
        <v>0</v>
      </c>
      <c r="BL1039" s="17" t="s">
        <v>184</v>
      </c>
      <c r="BM1039" s="147" t="s">
        <v>2163</v>
      </c>
    </row>
    <row r="1040" spans="2:65" s="12" customFormat="1" ht="11.25">
      <c r="B1040" s="149"/>
      <c r="D1040" s="150" t="s">
        <v>186</v>
      </c>
      <c r="E1040" s="151" t="s">
        <v>1</v>
      </c>
      <c r="F1040" s="152" t="s">
        <v>2164</v>
      </c>
      <c r="H1040" s="153">
        <v>9.7000000000000003E-2</v>
      </c>
      <c r="I1040" s="154"/>
      <c r="L1040" s="149"/>
      <c r="M1040" s="155"/>
      <c r="T1040" s="156"/>
      <c r="AT1040" s="151" t="s">
        <v>186</v>
      </c>
      <c r="AU1040" s="151" t="s">
        <v>85</v>
      </c>
      <c r="AV1040" s="12" t="s">
        <v>85</v>
      </c>
      <c r="AW1040" s="12" t="s">
        <v>32</v>
      </c>
      <c r="AX1040" s="12" t="s">
        <v>83</v>
      </c>
      <c r="AY1040" s="151" t="s">
        <v>178</v>
      </c>
    </row>
    <row r="1041" spans="2:65" s="12" customFormat="1" ht="11.25">
      <c r="B1041" s="149"/>
      <c r="D1041" s="150" t="s">
        <v>186</v>
      </c>
      <c r="F1041" s="152" t="s">
        <v>2165</v>
      </c>
      <c r="H1041" s="153">
        <v>0.112</v>
      </c>
      <c r="I1041" s="154"/>
      <c r="L1041" s="149"/>
      <c r="M1041" s="155"/>
      <c r="T1041" s="156"/>
      <c r="AT1041" s="151" t="s">
        <v>186</v>
      </c>
      <c r="AU1041" s="151" t="s">
        <v>85</v>
      </c>
      <c r="AV1041" s="12" t="s">
        <v>85</v>
      </c>
      <c r="AW1041" s="12" t="s">
        <v>4</v>
      </c>
      <c r="AX1041" s="12" t="s">
        <v>83</v>
      </c>
      <c r="AY1041" s="151" t="s">
        <v>178</v>
      </c>
    </row>
    <row r="1042" spans="2:65" s="1" customFormat="1" ht="24.2" customHeight="1">
      <c r="B1042" s="32"/>
      <c r="C1042" s="136" t="s">
        <v>2166</v>
      </c>
      <c r="D1042" s="136" t="s">
        <v>180</v>
      </c>
      <c r="E1042" s="137" t="s">
        <v>487</v>
      </c>
      <c r="F1042" s="138" t="s">
        <v>488</v>
      </c>
      <c r="G1042" s="139" t="s">
        <v>204</v>
      </c>
      <c r="H1042" s="140">
        <v>769.40499999999997</v>
      </c>
      <c r="I1042" s="141"/>
      <c r="J1042" s="142">
        <f>ROUND(I1042*H1042,2)</f>
        <v>0</v>
      </c>
      <c r="K1042" s="138" t="s">
        <v>194</v>
      </c>
      <c r="L1042" s="32"/>
      <c r="M1042" s="143" t="s">
        <v>1</v>
      </c>
      <c r="N1042" s="144" t="s">
        <v>41</v>
      </c>
      <c r="P1042" s="145">
        <f>O1042*H1042</f>
        <v>0</v>
      </c>
      <c r="Q1042" s="145">
        <v>0</v>
      </c>
      <c r="R1042" s="145">
        <f>Q1042*H1042</f>
        <v>0</v>
      </c>
      <c r="S1042" s="145">
        <v>0</v>
      </c>
      <c r="T1042" s="146">
        <f>S1042*H1042</f>
        <v>0</v>
      </c>
      <c r="AR1042" s="147" t="s">
        <v>184</v>
      </c>
      <c r="AT1042" s="147" t="s">
        <v>180</v>
      </c>
      <c r="AU1042" s="147" t="s">
        <v>85</v>
      </c>
      <c r="AY1042" s="17" t="s">
        <v>178</v>
      </c>
      <c r="BE1042" s="148">
        <f>IF(N1042="základní",J1042,0)</f>
        <v>0</v>
      </c>
      <c r="BF1042" s="148">
        <f>IF(N1042="snížená",J1042,0)</f>
        <v>0</v>
      </c>
      <c r="BG1042" s="148">
        <f>IF(N1042="zákl. přenesená",J1042,0)</f>
        <v>0</v>
      </c>
      <c r="BH1042" s="148">
        <f>IF(N1042="sníž. přenesená",J1042,0)</f>
        <v>0</v>
      </c>
      <c r="BI1042" s="148">
        <f>IF(N1042="nulová",J1042,0)</f>
        <v>0</v>
      </c>
      <c r="BJ1042" s="17" t="s">
        <v>83</v>
      </c>
      <c r="BK1042" s="148">
        <f>ROUND(I1042*H1042,2)</f>
        <v>0</v>
      </c>
      <c r="BL1042" s="17" t="s">
        <v>184</v>
      </c>
      <c r="BM1042" s="147" t="s">
        <v>2167</v>
      </c>
    </row>
    <row r="1043" spans="2:65" s="12" customFormat="1" ht="11.25">
      <c r="B1043" s="149"/>
      <c r="D1043" s="150" t="s">
        <v>186</v>
      </c>
      <c r="E1043" s="151" t="s">
        <v>1</v>
      </c>
      <c r="F1043" s="152" t="s">
        <v>490</v>
      </c>
      <c r="H1043" s="153">
        <v>769.40499999999997</v>
      </c>
      <c r="I1043" s="154"/>
      <c r="L1043" s="149"/>
      <c r="M1043" s="155"/>
      <c r="T1043" s="156"/>
      <c r="AT1043" s="151" t="s">
        <v>186</v>
      </c>
      <c r="AU1043" s="151" t="s">
        <v>85</v>
      </c>
      <c r="AV1043" s="12" t="s">
        <v>85</v>
      </c>
      <c r="AW1043" s="12" t="s">
        <v>32</v>
      </c>
      <c r="AX1043" s="12" t="s">
        <v>83</v>
      </c>
      <c r="AY1043" s="151" t="s">
        <v>178</v>
      </c>
    </row>
    <row r="1044" spans="2:65" s="1" customFormat="1" ht="24.2" customHeight="1">
      <c r="B1044" s="32"/>
      <c r="C1044" s="136" t="s">
        <v>2168</v>
      </c>
      <c r="D1044" s="136" t="s">
        <v>180</v>
      </c>
      <c r="E1044" s="137" t="s">
        <v>492</v>
      </c>
      <c r="F1044" s="138" t="s">
        <v>493</v>
      </c>
      <c r="G1044" s="139" t="s">
        <v>204</v>
      </c>
      <c r="H1044" s="140">
        <v>769.40499999999997</v>
      </c>
      <c r="I1044" s="141"/>
      <c r="J1044" s="142">
        <f>ROUND(I1044*H1044,2)</f>
        <v>0</v>
      </c>
      <c r="K1044" s="138" t="s">
        <v>194</v>
      </c>
      <c r="L1044" s="32"/>
      <c r="M1044" s="143" t="s">
        <v>1</v>
      </c>
      <c r="N1044" s="144" t="s">
        <v>41</v>
      </c>
      <c r="P1044" s="145">
        <f>O1044*H1044</f>
        <v>0</v>
      </c>
      <c r="Q1044" s="145">
        <v>0</v>
      </c>
      <c r="R1044" s="145">
        <f>Q1044*H1044</f>
        <v>0</v>
      </c>
      <c r="S1044" s="145">
        <v>0</v>
      </c>
      <c r="T1044" s="146">
        <f>S1044*H1044</f>
        <v>0</v>
      </c>
      <c r="AR1044" s="147" t="s">
        <v>184</v>
      </c>
      <c r="AT1044" s="147" t="s">
        <v>180</v>
      </c>
      <c r="AU1044" s="147" t="s">
        <v>85</v>
      </c>
      <c r="AY1044" s="17" t="s">
        <v>178</v>
      </c>
      <c r="BE1044" s="148">
        <f>IF(N1044="základní",J1044,0)</f>
        <v>0</v>
      </c>
      <c r="BF1044" s="148">
        <f>IF(N1044="snížená",J1044,0)</f>
        <v>0</v>
      </c>
      <c r="BG1044" s="148">
        <f>IF(N1044="zákl. přenesená",J1044,0)</f>
        <v>0</v>
      </c>
      <c r="BH1044" s="148">
        <f>IF(N1044="sníž. přenesená",J1044,0)</f>
        <v>0</v>
      </c>
      <c r="BI1044" s="148">
        <f>IF(N1044="nulová",J1044,0)</f>
        <v>0</v>
      </c>
      <c r="BJ1044" s="17" t="s">
        <v>83</v>
      </c>
      <c r="BK1044" s="148">
        <f>ROUND(I1044*H1044,2)</f>
        <v>0</v>
      </c>
      <c r="BL1044" s="17" t="s">
        <v>184</v>
      </c>
      <c r="BM1044" s="147" t="s">
        <v>2169</v>
      </c>
    </row>
    <row r="1045" spans="2:65" s="11" customFormat="1" ht="22.9" customHeight="1">
      <c r="B1045" s="124"/>
      <c r="D1045" s="125" t="s">
        <v>75</v>
      </c>
      <c r="E1045" s="134" t="s">
        <v>495</v>
      </c>
      <c r="F1045" s="134" t="s">
        <v>496</v>
      </c>
      <c r="I1045" s="127"/>
      <c r="J1045" s="135">
        <f>BK1045</f>
        <v>0</v>
      </c>
      <c r="L1045" s="124"/>
      <c r="M1045" s="129"/>
      <c r="P1045" s="130">
        <f>SUM(P1046:P1065)</f>
        <v>0</v>
      </c>
      <c r="R1045" s="130">
        <f>SUM(R1046:R1065)</f>
        <v>0</v>
      </c>
      <c r="T1045" s="131">
        <f>SUM(T1046:T1065)</f>
        <v>0</v>
      </c>
      <c r="AR1045" s="125" t="s">
        <v>83</v>
      </c>
      <c r="AT1045" s="132" t="s">
        <v>75</v>
      </c>
      <c r="AU1045" s="132" t="s">
        <v>83</v>
      </c>
      <c r="AY1045" s="125" t="s">
        <v>178</v>
      </c>
      <c r="BK1045" s="133">
        <f>SUM(BK1046:BK1065)</f>
        <v>0</v>
      </c>
    </row>
    <row r="1046" spans="2:65" s="1" customFormat="1" ht="24.2" customHeight="1">
      <c r="B1046" s="32"/>
      <c r="C1046" s="136" t="s">
        <v>2170</v>
      </c>
      <c r="D1046" s="136" t="s">
        <v>180</v>
      </c>
      <c r="E1046" s="137" t="s">
        <v>2171</v>
      </c>
      <c r="F1046" s="138" t="s">
        <v>2172</v>
      </c>
      <c r="G1046" s="139" t="s">
        <v>384</v>
      </c>
      <c r="H1046" s="140">
        <v>780.93</v>
      </c>
      <c r="I1046" s="141"/>
      <c r="J1046" s="142">
        <f>ROUND(I1046*H1046,2)</f>
        <v>0</v>
      </c>
      <c r="K1046" s="138" t="s">
        <v>194</v>
      </c>
      <c r="L1046" s="32"/>
      <c r="M1046" s="143" t="s">
        <v>1</v>
      </c>
      <c r="N1046" s="144" t="s">
        <v>41</v>
      </c>
      <c r="P1046" s="145">
        <f>O1046*H1046</f>
        <v>0</v>
      </c>
      <c r="Q1046" s="145">
        <v>0</v>
      </c>
      <c r="R1046" s="145">
        <f>Q1046*H1046</f>
        <v>0</v>
      </c>
      <c r="S1046" s="145">
        <v>0</v>
      </c>
      <c r="T1046" s="146">
        <f>S1046*H1046</f>
        <v>0</v>
      </c>
      <c r="AR1046" s="147" t="s">
        <v>184</v>
      </c>
      <c r="AT1046" s="147" t="s">
        <v>180</v>
      </c>
      <c r="AU1046" s="147" t="s">
        <v>85</v>
      </c>
      <c r="AY1046" s="17" t="s">
        <v>178</v>
      </c>
      <c r="BE1046" s="148">
        <f>IF(N1046="základní",J1046,0)</f>
        <v>0</v>
      </c>
      <c r="BF1046" s="148">
        <f>IF(N1046="snížená",J1046,0)</f>
        <v>0</v>
      </c>
      <c r="BG1046" s="148">
        <f>IF(N1046="zákl. přenesená",J1046,0)</f>
        <v>0</v>
      </c>
      <c r="BH1046" s="148">
        <f>IF(N1046="sníž. přenesená",J1046,0)</f>
        <v>0</v>
      </c>
      <c r="BI1046" s="148">
        <f>IF(N1046="nulová",J1046,0)</f>
        <v>0</v>
      </c>
      <c r="BJ1046" s="17" t="s">
        <v>83</v>
      </c>
      <c r="BK1046" s="148">
        <f>ROUND(I1046*H1046,2)</f>
        <v>0</v>
      </c>
      <c r="BL1046" s="17" t="s">
        <v>184</v>
      </c>
      <c r="BM1046" s="147" t="s">
        <v>2173</v>
      </c>
    </row>
    <row r="1047" spans="2:65" s="1" customFormat="1" ht="24.2" customHeight="1">
      <c r="B1047" s="32"/>
      <c r="C1047" s="136" t="s">
        <v>2174</v>
      </c>
      <c r="D1047" s="136" t="s">
        <v>180</v>
      </c>
      <c r="E1047" s="137" t="s">
        <v>502</v>
      </c>
      <c r="F1047" s="138" t="s">
        <v>503</v>
      </c>
      <c r="G1047" s="139" t="s">
        <v>384</v>
      </c>
      <c r="H1047" s="140">
        <v>780.93</v>
      </c>
      <c r="I1047" s="141"/>
      <c r="J1047" s="142">
        <f>ROUND(I1047*H1047,2)</f>
        <v>0</v>
      </c>
      <c r="K1047" s="138" t="s">
        <v>846</v>
      </c>
      <c r="L1047" s="32"/>
      <c r="M1047" s="143" t="s">
        <v>1</v>
      </c>
      <c r="N1047" s="144" t="s">
        <v>41</v>
      </c>
      <c r="P1047" s="145">
        <f>O1047*H1047</f>
        <v>0</v>
      </c>
      <c r="Q1047" s="145">
        <v>0</v>
      </c>
      <c r="R1047" s="145">
        <f>Q1047*H1047</f>
        <v>0</v>
      </c>
      <c r="S1047" s="145">
        <v>0</v>
      </c>
      <c r="T1047" s="146">
        <f>S1047*H1047</f>
        <v>0</v>
      </c>
      <c r="AR1047" s="147" t="s">
        <v>184</v>
      </c>
      <c r="AT1047" s="147" t="s">
        <v>180</v>
      </c>
      <c r="AU1047" s="147" t="s">
        <v>85</v>
      </c>
      <c r="AY1047" s="17" t="s">
        <v>178</v>
      </c>
      <c r="BE1047" s="148">
        <f>IF(N1047="základní",J1047,0)</f>
        <v>0</v>
      </c>
      <c r="BF1047" s="148">
        <f>IF(N1047="snížená",J1047,0)</f>
        <v>0</v>
      </c>
      <c r="BG1047" s="148">
        <f>IF(N1047="zákl. přenesená",J1047,0)</f>
        <v>0</v>
      </c>
      <c r="BH1047" s="148">
        <f>IF(N1047="sníž. přenesená",J1047,0)</f>
        <v>0</v>
      </c>
      <c r="BI1047" s="148">
        <f>IF(N1047="nulová",J1047,0)</f>
        <v>0</v>
      </c>
      <c r="BJ1047" s="17" t="s">
        <v>83</v>
      </c>
      <c r="BK1047" s="148">
        <f>ROUND(I1047*H1047,2)</f>
        <v>0</v>
      </c>
      <c r="BL1047" s="17" t="s">
        <v>184</v>
      </c>
      <c r="BM1047" s="147" t="s">
        <v>2175</v>
      </c>
    </row>
    <row r="1048" spans="2:65" s="1" customFormat="1" ht="24.2" customHeight="1">
      <c r="B1048" s="32"/>
      <c r="C1048" s="136" t="s">
        <v>2176</v>
      </c>
      <c r="D1048" s="136" t="s">
        <v>180</v>
      </c>
      <c r="E1048" s="137" t="s">
        <v>506</v>
      </c>
      <c r="F1048" s="138" t="s">
        <v>507</v>
      </c>
      <c r="G1048" s="139" t="s">
        <v>384</v>
      </c>
      <c r="H1048" s="140">
        <v>14837.67</v>
      </c>
      <c r="I1048" s="141"/>
      <c r="J1048" s="142">
        <f>ROUND(I1048*H1048,2)</f>
        <v>0</v>
      </c>
      <c r="K1048" s="138" t="s">
        <v>846</v>
      </c>
      <c r="L1048" s="32"/>
      <c r="M1048" s="143" t="s">
        <v>1</v>
      </c>
      <c r="N1048" s="144" t="s">
        <v>41</v>
      </c>
      <c r="P1048" s="145">
        <f>O1048*H1048</f>
        <v>0</v>
      </c>
      <c r="Q1048" s="145">
        <v>0</v>
      </c>
      <c r="R1048" s="145">
        <f>Q1048*H1048</f>
        <v>0</v>
      </c>
      <c r="S1048" s="145">
        <v>0</v>
      </c>
      <c r="T1048" s="146">
        <f>S1048*H1048</f>
        <v>0</v>
      </c>
      <c r="AR1048" s="147" t="s">
        <v>184</v>
      </c>
      <c r="AT1048" s="147" t="s">
        <v>180</v>
      </c>
      <c r="AU1048" s="147" t="s">
        <v>85</v>
      </c>
      <c r="AY1048" s="17" t="s">
        <v>178</v>
      </c>
      <c r="BE1048" s="148">
        <f>IF(N1048="základní",J1048,0)</f>
        <v>0</v>
      </c>
      <c r="BF1048" s="148">
        <f>IF(N1048="snížená",J1048,0)</f>
        <v>0</v>
      </c>
      <c r="BG1048" s="148">
        <f>IF(N1048="zákl. přenesená",J1048,0)</f>
        <v>0</v>
      </c>
      <c r="BH1048" s="148">
        <f>IF(N1048="sníž. přenesená",J1048,0)</f>
        <v>0</v>
      </c>
      <c r="BI1048" s="148">
        <f>IF(N1048="nulová",J1048,0)</f>
        <v>0</v>
      </c>
      <c r="BJ1048" s="17" t="s">
        <v>83</v>
      </c>
      <c r="BK1048" s="148">
        <f>ROUND(I1048*H1048,2)</f>
        <v>0</v>
      </c>
      <c r="BL1048" s="17" t="s">
        <v>184</v>
      </c>
      <c r="BM1048" s="147" t="s">
        <v>2177</v>
      </c>
    </row>
    <row r="1049" spans="2:65" s="12" customFormat="1" ht="11.25">
      <c r="B1049" s="149"/>
      <c r="D1049" s="150" t="s">
        <v>186</v>
      </c>
      <c r="F1049" s="152" t="s">
        <v>2178</v>
      </c>
      <c r="H1049" s="153">
        <v>14837.67</v>
      </c>
      <c r="I1049" s="154"/>
      <c r="L1049" s="149"/>
      <c r="M1049" s="155"/>
      <c r="T1049" s="156"/>
      <c r="AT1049" s="151" t="s">
        <v>186</v>
      </c>
      <c r="AU1049" s="151" t="s">
        <v>85</v>
      </c>
      <c r="AV1049" s="12" t="s">
        <v>85</v>
      </c>
      <c r="AW1049" s="12" t="s">
        <v>4</v>
      </c>
      <c r="AX1049" s="12" t="s">
        <v>83</v>
      </c>
      <c r="AY1049" s="151" t="s">
        <v>178</v>
      </c>
    </row>
    <row r="1050" spans="2:65" s="1" customFormat="1" ht="33" customHeight="1">
      <c r="B1050" s="32"/>
      <c r="C1050" s="136" t="s">
        <v>2179</v>
      </c>
      <c r="D1050" s="136" t="s">
        <v>180</v>
      </c>
      <c r="E1050" s="137" t="s">
        <v>511</v>
      </c>
      <c r="F1050" s="138" t="s">
        <v>512</v>
      </c>
      <c r="G1050" s="139" t="s">
        <v>384</v>
      </c>
      <c r="H1050" s="140">
        <v>78.093000000000004</v>
      </c>
      <c r="I1050" s="141"/>
      <c r="J1050" s="142">
        <f>ROUND(I1050*H1050,2)</f>
        <v>0</v>
      </c>
      <c r="K1050" s="138" t="s">
        <v>194</v>
      </c>
      <c r="L1050" s="32"/>
      <c r="M1050" s="143" t="s">
        <v>1</v>
      </c>
      <c r="N1050" s="144" t="s">
        <v>41</v>
      </c>
      <c r="P1050" s="145">
        <f>O1050*H1050</f>
        <v>0</v>
      </c>
      <c r="Q1050" s="145">
        <v>0</v>
      </c>
      <c r="R1050" s="145">
        <f>Q1050*H1050</f>
        <v>0</v>
      </c>
      <c r="S1050" s="145">
        <v>0</v>
      </c>
      <c r="T1050" s="146">
        <f>S1050*H1050</f>
        <v>0</v>
      </c>
      <c r="AR1050" s="147" t="s">
        <v>184</v>
      </c>
      <c r="AT1050" s="147" t="s">
        <v>180</v>
      </c>
      <c r="AU1050" s="147" t="s">
        <v>85</v>
      </c>
      <c r="AY1050" s="17" t="s">
        <v>178</v>
      </c>
      <c r="BE1050" s="148">
        <f>IF(N1050="základní",J1050,0)</f>
        <v>0</v>
      </c>
      <c r="BF1050" s="148">
        <f>IF(N1050="snížená",J1050,0)</f>
        <v>0</v>
      </c>
      <c r="BG1050" s="148">
        <f>IF(N1050="zákl. přenesená",J1050,0)</f>
        <v>0</v>
      </c>
      <c r="BH1050" s="148">
        <f>IF(N1050="sníž. přenesená",J1050,0)</f>
        <v>0</v>
      </c>
      <c r="BI1050" s="148">
        <f>IF(N1050="nulová",J1050,0)</f>
        <v>0</v>
      </c>
      <c r="BJ1050" s="17" t="s">
        <v>83</v>
      </c>
      <c r="BK1050" s="148">
        <f>ROUND(I1050*H1050,2)</f>
        <v>0</v>
      </c>
      <c r="BL1050" s="17" t="s">
        <v>184</v>
      </c>
      <c r="BM1050" s="147" t="s">
        <v>2180</v>
      </c>
    </row>
    <row r="1051" spans="2:65" s="12" customFormat="1" ht="11.25">
      <c r="B1051" s="149"/>
      <c r="D1051" s="150" t="s">
        <v>186</v>
      </c>
      <c r="F1051" s="152" t="s">
        <v>2181</v>
      </c>
      <c r="H1051" s="153">
        <v>78.093000000000004</v>
      </c>
      <c r="I1051" s="154"/>
      <c r="L1051" s="149"/>
      <c r="M1051" s="155"/>
      <c r="T1051" s="156"/>
      <c r="AT1051" s="151" t="s">
        <v>186</v>
      </c>
      <c r="AU1051" s="151" t="s">
        <v>85</v>
      </c>
      <c r="AV1051" s="12" t="s">
        <v>85</v>
      </c>
      <c r="AW1051" s="12" t="s">
        <v>4</v>
      </c>
      <c r="AX1051" s="12" t="s">
        <v>83</v>
      </c>
      <c r="AY1051" s="151" t="s">
        <v>178</v>
      </c>
    </row>
    <row r="1052" spans="2:65" s="1" customFormat="1" ht="33" customHeight="1">
      <c r="B1052" s="32"/>
      <c r="C1052" s="136" t="s">
        <v>2182</v>
      </c>
      <c r="D1052" s="136" t="s">
        <v>180</v>
      </c>
      <c r="E1052" s="137" t="s">
        <v>516</v>
      </c>
      <c r="F1052" s="138" t="s">
        <v>517</v>
      </c>
      <c r="G1052" s="139" t="s">
        <v>384</v>
      </c>
      <c r="H1052" s="140">
        <v>7.8090000000000002</v>
      </c>
      <c r="I1052" s="141"/>
      <c r="J1052" s="142">
        <f>ROUND(I1052*H1052,2)</f>
        <v>0</v>
      </c>
      <c r="K1052" s="138" t="s">
        <v>846</v>
      </c>
      <c r="L1052" s="32"/>
      <c r="M1052" s="143" t="s">
        <v>1</v>
      </c>
      <c r="N1052" s="144" t="s">
        <v>41</v>
      </c>
      <c r="P1052" s="145">
        <f>O1052*H1052</f>
        <v>0</v>
      </c>
      <c r="Q1052" s="145">
        <v>0</v>
      </c>
      <c r="R1052" s="145">
        <f>Q1052*H1052</f>
        <v>0</v>
      </c>
      <c r="S1052" s="145">
        <v>0</v>
      </c>
      <c r="T1052" s="146">
        <f>S1052*H1052</f>
        <v>0</v>
      </c>
      <c r="AR1052" s="147" t="s">
        <v>184</v>
      </c>
      <c r="AT1052" s="147" t="s">
        <v>180</v>
      </c>
      <c r="AU1052" s="147" t="s">
        <v>85</v>
      </c>
      <c r="AY1052" s="17" t="s">
        <v>178</v>
      </c>
      <c r="BE1052" s="148">
        <f>IF(N1052="základní",J1052,0)</f>
        <v>0</v>
      </c>
      <c r="BF1052" s="148">
        <f>IF(N1052="snížená",J1052,0)</f>
        <v>0</v>
      </c>
      <c r="BG1052" s="148">
        <f>IF(N1052="zákl. přenesená",J1052,0)</f>
        <v>0</v>
      </c>
      <c r="BH1052" s="148">
        <f>IF(N1052="sníž. přenesená",J1052,0)</f>
        <v>0</v>
      </c>
      <c r="BI1052" s="148">
        <f>IF(N1052="nulová",J1052,0)</f>
        <v>0</v>
      </c>
      <c r="BJ1052" s="17" t="s">
        <v>83</v>
      </c>
      <c r="BK1052" s="148">
        <f>ROUND(I1052*H1052,2)</f>
        <v>0</v>
      </c>
      <c r="BL1052" s="17" t="s">
        <v>184</v>
      </c>
      <c r="BM1052" s="147" t="s">
        <v>2183</v>
      </c>
    </row>
    <row r="1053" spans="2:65" s="12" customFormat="1" ht="11.25">
      <c r="B1053" s="149"/>
      <c r="D1053" s="150" t="s">
        <v>186</v>
      </c>
      <c r="F1053" s="152" t="s">
        <v>2184</v>
      </c>
      <c r="H1053" s="153">
        <v>7.8090000000000002</v>
      </c>
      <c r="I1053" s="154"/>
      <c r="L1053" s="149"/>
      <c r="M1053" s="155"/>
      <c r="T1053" s="156"/>
      <c r="AT1053" s="151" t="s">
        <v>186</v>
      </c>
      <c r="AU1053" s="151" t="s">
        <v>85</v>
      </c>
      <c r="AV1053" s="12" t="s">
        <v>85</v>
      </c>
      <c r="AW1053" s="12" t="s">
        <v>4</v>
      </c>
      <c r="AX1053" s="12" t="s">
        <v>83</v>
      </c>
      <c r="AY1053" s="151" t="s">
        <v>178</v>
      </c>
    </row>
    <row r="1054" spans="2:65" s="1" customFormat="1" ht="37.9" customHeight="1">
      <c r="B1054" s="32"/>
      <c r="C1054" s="136" t="s">
        <v>2185</v>
      </c>
      <c r="D1054" s="136" t="s">
        <v>180</v>
      </c>
      <c r="E1054" s="137" t="s">
        <v>2186</v>
      </c>
      <c r="F1054" s="138" t="s">
        <v>2187</v>
      </c>
      <c r="G1054" s="139" t="s">
        <v>384</v>
      </c>
      <c r="H1054" s="140">
        <v>39.046999999999997</v>
      </c>
      <c r="I1054" s="141"/>
      <c r="J1054" s="142">
        <f>ROUND(I1054*H1054,2)</f>
        <v>0</v>
      </c>
      <c r="K1054" s="138" t="s">
        <v>194</v>
      </c>
      <c r="L1054" s="32"/>
      <c r="M1054" s="143" t="s">
        <v>1</v>
      </c>
      <c r="N1054" s="144" t="s">
        <v>41</v>
      </c>
      <c r="P1054" s="145">
        <f>O1054*H1054</f>
        <v>0</v>
      </c>
      <c r="Q1054" s="145">
        <v>0</v>
      </c>
      <c r="R1054" s="145">
        <f>Q1054*H1054</f>
        <v>0</v>
      </c>
      <c r="S1054" s="145">
        <v>0</v>
      </c>
      <c r="T1054" s="146">
        <f>S1054*H1054</f>
        <v>0</v>
      </c>
      <c r="AR1054" s="147" t="s">
        <v>184</v>
      </c>
      <c r="AT1054" s="147" t="s">
        <v>180</v>
      </c>
      <c r="AU1054" s="147" t="s">
        <v>85</v>
      </c>
      <c r="AY1054" s="17" t="s">
        <v>178</v>
      </c>
      <c r="BE1054" s="148">
        <f>IF(N1054="základní",J1054,0)</f>
        <v>0</v>
      </c>
      <c r="BF1054" s="148">
        <f>IF(N1054="snížená",J1054,0)</f>
        <v>0</v>
      </c>
      <c r="BG1054" s="148">
        <f>IF(N1054="zákl. přenesená",J1054,0)</f>
        <v>0</v>
      </c>
      <c r="BH1054" s="148">
        <f>IF(N1054="sníž. přenesená",J1054,0)</f>
        <v>0</v>
      </c>
      <c r="BI1054" s="148">
        <f>IF(N1054="nulová",J1054,0)</f>
        <v>0</v>
      </c>
      <c r="BJ1054" s="17" t="s">
        <v>83</v>
      </c>
      <c r="BK1054" s="148">
        <f>ROUND(I1054*H1054,2)</f>
        <v>0</v>
      </c>
      <c r="BL1054" s="17" t="s">
        <v>184</v>
      </c>
      <c r="BM1054" s="147" t="s">
        <v>2188</v>
      </c>
    </row>
    <row r="1055" spans="2:65" s="12" customFormat="1" ht="11.25">
      <c r="B1055" s="149"/>
      <c r="D1055" s="150" t="s">
        <v>186</v>
      </c>
      <c r="F1055" s="152" t="s">
        <v>2189</v>
      </c>
      <c r="H1055" s="153">
        <v>39.046999999999997</v>
      </c>
      <c r="I1055" s="154"/>
      <c r="L1055" s="149"/>
      <c r="M1055" s="155"/>
      <c r="T1055" s="156"/>
      <c r="AT1055" s="151" t="s">
        <v>186</v>
      </c>
      <c r="AU1055" s="151" t="s">
        <v>85</v>
      </c>
      <c r="AV1055" s="12" t="s">
        <v>85</v>
      </c>
      <c r="AW1055" s="12" t="s">
        <v>4</v>
      </c>
      <c r="AX1055" s="12" t="s">
        <v>83</v>
      </c>
      <c r="AY1055" s="151" t="s">
        <v>178</v>
      </c>
    </row>
    <row r="1056" spans="2:65" s="1" customFormat="1" ht="33" customHeight="1">
      <c r="B1056" s="32"/>
      <c r="C1056" s="136" t="s">
        <v>2190</v>
      </c>
      <c r="D1056" s="136" t="s">
        <v>180</v>
      </c>
      <c r="E1056" s="137" t="s">
        <v>2191</v>
      </c>
      <c r="F1056" s="138" t="s">
        <v>2192</v>
      </c>
      <c r="G1056" s="139" t="s">
        <v>384</v>
      </c>
      <c r="H1056" s="140">
        <v>7.8090000000000002</v>
      </c>
      <c r="I1056" s="141"/>
      <c r="J1056" s="142">
        <f>ROUND(I1056*H1056,2)</f>
        <v>0</v>
      </c>
      <c r="K1056" s="138" t="s">
        <v>194</v>
      </c>
      <c r="L1056" s="32"/>
      <c r="M1056" s="143" t="s">
        <v>1</v>
      </c>
      <c r="N1056" s="144" t="s">
        <v>41</v>
      </c>
      <c r="P1056" s="145">
        <f>O1056*H1056</f>
        <v>0</v>
      </c>
      <c r="Q1056" s="145">
        <v>0</v>
      </c>
      <c r="R1056" s="145">
        <f>Q1056*H1056</f>
        <v>0</v>
      </c>
      <c r="S1056" s="145">
        <v>0</v>
      </c>
      <c r="T1056" s="146">
        <f>S1056*H1056</f>
        <v>0</v>
      </c>
      <c r="AR1056" s="147" t="s">
        <v>184</v>
      </c>
      <c r="AT1056" s="147" t="s">
        <v>180</v>
      </c>
      <c r="AU1056" s="147" t="s">
        <v>85</v>
      </c>
      <c r="AY1056" s="17" t="s">
        <v>178</v>
      </c>
      <c r="BE1056" s="148">
        <f>IF(N1056="základní",J1056,0)</f>
        <v>0</v>
      </c>
      <c r="BF1056" s="148">
        <f>IF(N1056="snížená",J1056,0)</f>
        <v>0</v>
      </c>
      <c r="BG1056" s="148">
        <f>IF(N1056="zákl. přenesená",J1056,0)</f>
        <v>0</v>
      </c>
      <c r="BH1056" s="148">
        <f>IF(N1056="sníž. přenesená",J1056,0)</f>
        <v>0</v>
      </c>
      <c r="BI1056" s="148">
        <f>IF(N1056="nulová",J1056,0)</f>
        <v>0</v>
      </c>
      <c r="BJ1056" s="17" t="s">
        <v>83</v>
      </c>
      <c r="BK1056" s="148">
        <f>ROUND(I1056*H1056,2)</f>
        <v>0</v>
      </c>
      <c r="BL1056" s="17" t="s">
        <v>184</v>
      </c>
      <c r="BM1056" s="147" t="s">
        <v>2193</v>
      </c>
    </row>
    <row r="1057" spans="2:65" s="12" customFormat="1" ht="11.25">
      <c r="B1057" s="149"/>
      <c r="D1057" s="150" t="s">
        <v>186</v>
      </c>
      <c r="F1057" s="152" t="s">
        <v>2184</v>
      </c>
      <c r="H1057" s="153">
        <v>7.8090000000000002</v>
      </c>
      <c r="I1057" s="154"/>
      <c r="L1057" s="149"/>
      <c r="M1057" s="155"/>
      <c r="T1057" s="156"/>
      <c r="AT1057" s="151" t="s">
        <v>186</v>
      </c>
      <c r="AU1057" s="151" t="s">
        <v>85</v>
      </c>
      <c r="AV1057" s="12" t="s">
        <v>85</v>
      </c>
      <c r="AW1057" s="12" t="s">
        <v>4</v>
      </c>
      <c r="AX1057" s="12" t="s">
        <v>83</v>
      </c>
      <c r="AY1057" s="151" t="s">
        <v>178</v>
      </c>
    </row>
    <row r="1058" spans="2:65" s="1" customFormat="1" ht="37.9" customHeight="1">
      <c r="B1058" s="32"/>
      <c r="C1058" s="136" t="s">
        <v>2194</v>
      </c>
      <c r="D1058" s="136" t="s">
        <v>180</v>
      </c>
      <c r="E1058" s="137" t="s">
        <v>521</v>
      </c>
      <c r="F1058" s="138" t="s">
        <v>522</v>
      </c>
      <c r="G1058" s="139" t="s">
        <v>384</v>
      </c>
      <c r="H1058" s="140">
        <v>78.093000000000004</v>
      </c>
      <c r="I1058" s="141"/>
      <c r="J1058" s="142">
        <f>ROUND(I1058*H1058,2)</f>
        <v>0</v>
      </c>
      <c r="K1058" s="138" t="s">
        <v>846</v>
      </c>
      <c r="L1058" s="32"/>
      <c r="M1058" s="143" t="s">
        <v>1</v>
      </c>
      <c r="N1058" s="144" t="s">
        <v>41</v>
      </c>
      <c r="P1058" s="145">
        <f>O1058*H1058</f>
        <v>0</v>
      </c>
      <c r="Q1058" s="145">
        <v>0</v>
      </c>
      <c r="R1058" s="145">
        <f>Q1058*H1058</f>
        <v>0</v>
      </c>
      <c r="S1058" s="145">
        <v>0</v>
      </c>
      <c r="T1058" s="146">
        <f>S1058*H1058</f>
        <v>0</v>
      </c>
      <c r="AR1058" s="147" t="s">
        <v>184</v>
      </c>
      <c r="AT1058" s="147" t="s">
        <v>180</v>
      </c>
      <c r="AU1058" s="147" t="s">
        <v>85</v>
      </c>
      <c r="AY1058" s="17" t="s">
        <v>178</v>
      </c>
      <c r="BE1058" s="148">
        <f>IF(N1058="základní",J1058,0)</f>
        <v>0</v>
      </c>
      <c r="BF1058" s="148">
        <f>IF(N1058="snížená",J1058,0)</f>
        <v>0</v>
      </c>
      <c r="BG1058" s="148">
        <f>IF(N1058="zákl. přenesená",J1058,0)</f>
        <v>0</v>
      </c>
      <c r="BH1058" s="148">
        <f>IF(N1058="sníž. přenesená",J1058,0)</f>
        <v>0</v>
      </c>
      <c r="BI1058" s="148">
        <f>IF(N1058="nulová",J1058,0)</f>
        <v>0</v>
      </c>
      <c r="BJ1058" s="17" t="s">
        <v>83</v>
      </c>
      <c r="BK1058" s="148">
        <f>ROUND(I1058*H1058,2)</f>
        <v>0</v>
      </c>
      <c r="BL1058" s="17" t="s">
        <v>184</v>
      </c>
      <c r="BM1058" s="147" t="s">
        <v>2195</v>
      </c>
    </row>
    <row r="1059" spans="2:65" s="12" customFormat="1" ht="11.25">
      <c r="B1059" s="149"/>
      <c r="D1059" s="150" t="s">
        <v>186</v>
      </c>
      <c r="F1059" s="152" t="s">
        <v>2181</v>
      </c>
      <c r="H1059" s="153">
        <v>78.093000000000004</v>
      </c>
      <c r="I1059" s="154"/>
      <c r="L1059" s="149"/>
      <c r="M1059" s="155"/>
      <c r="T1059" s="156"/>
      <c r="AT1059" s="151" t="s">
        <v>186</v>
      </c>
      <c r="AU1059" s="151" t="s">
        <v>85</v>
      </c>
      <c r="AV1059" s="12" t="s">
        <v>85</v>
      </c>
      <c r="AW1059" s="12" t="s">
        <v>4</v>
      </c>
      <c r="AX1059" s="12" t="s">
        <v>83</v>
      </c>
      <c r="AY1059" s="151" t="s">
        <v>178</v>
      </c>
    </row>
    <row r="1060" spans="2:65" s="1" customFormat="1" ht="37.9" customHeight="1">
      <c r="B1060" s="32"/>
      <c r="C1060" s="136" t="s">
        <v>2196</v>
      </c>
      <c r="D1060" s="136" t="s">
        <v>180</v>
      </c>
      <c r="E1060" s="137" t="s">
        <v>526</v>
      </c>
      <c r="F1060" s="138" t="s">
        <v>527</v>
      </c>
      <c r="G1060" s="139" t="s">
        <v>384</v>
      </c>
      <c r="H1060" s="140">
        <v>117.14</v>
      </c>
      <c r="I1060" s="141"/>
      <c r="J1060" s="142">
        <f>ROUND(I1060*H1060,2)</f>
        <v>0</v>
      </c>
      <c r="K1060" s="138" t="s">
        <v>846</v>
      </c>
      <c r="L1060" s="32"/>
      <c r="M1060" s="143" t="s">
        <v>1</v>
      </c>
      <c r="N1060" s="144" t="s">
        <v>41</v>
      </c>
      <c r="P1060" s="145">
        <f>O1060*H1060</f>
        <v>0</v>
      </c>
      <c r="Q1060" s="145">
        <v>0</v>
      </c>
      <c r="R1060" s="145">
        <f>Q1060*H1060</f>
        <v>0</v>
      </c>
      <c r="S1060" s="145">
        <v>0</v>
      </c>
      <c r="T1060" s="146">
        <f>S1060*H1060</f>
        <v>0</v>
      </c>
      <c r="AR1060" s="147" t="s">
        <v>184</v>
      </c>
      <c r="AT1060" s="147" t="s">
        <v>180</v>
      </c>
      <c r="AU1060" s="147" t="s">
        <v>85</v>
      </c>
      <c r="AY1060" s="17" t="s">
        <v>178</v>
      </c>
      <c r="BE1060" s="148">
        <f>IF(N1060="základní",J1060,0)</f>
        <v>0</v>
      </c>
      <c r="BF1060" s="148">
        <f>IF(N1060="snížená",J1060,0)</f>
        <v>0</v>
      </c>
      <c r="BG1060" s="148">
        <f>IF(N1060="zákl. přenesená",J1060,0)</f>
        <v>0</v>
      </c>
      <c r="BH1060" s="148">
        <f>IF(N1060="sníž. přenesená",J1060,0)</f>
        <v>0</v>
      </c>
      <c r="BI1060" s="148">
        <f>IF(N1060="nulová",J1060,0)</f>
        <v>0</v>
      </c>
      <c r="BJ1060" s="17" t="s">
        <v>83</v>
      </c>
      <c r="BK1060" s="148">
        <f>ROUND(I1060*H1060,2)</f>
        <v>0</v>
      </c>
      <c r="BL1060" s="17" t="s">
        <v>184</v>
      </c>
      <c r="BM1060" s="147" t="s">
        <v>2197</v>
      </c>
    </row>
    <row r="1061" spans="2:65" s="12" customFormat="1" ht="11.25">
      <c r="B1061" s="149"/>
      <c r="D1061" s="150" t="s">
        <v>186</v>
      </c>
      <c r="F1061" s="152" t="s">
        <v>2198</v>
      </c>
      <c r="H1061" s="153">
        <v>117.14</v>
      </c>
      <c r="I1061" s="154"/>
      <c r="L1061" s="149"/>
      <c r="M1061" s="155"/>
      <c r="T1061" s="156"/>
      <c r="AT1061" s="151" t="s">
        <v>186</v>
      </c>
      <c r="AU1061" s="151" t="s">
        <v>85</v>
      </c>
      <c r="AV1061" s="12" t="s">
        <v>85</v>
      </c>
      <c r="AW1061" s="12" t="s">
        <v>4</v>
      </c>
      <c r="AX1061" s="12" t="s">
        <v>83</v>
      </c>
      <c r="AY1061" s="151" t="s">
        <v>178</v>
      </c>
    </row>
    <row r="1062" spans="2:65" s="1" customFormat="1" ht="33" customHeight="1">
      <c r="B1062" s="32"/>
      <c r="C1062" s="136" t="s">
        <v>2199</v>
      </c>
      <c r="D1062" s="136" t="s">
        <v>180</v>
      </c>
      <c r="E1062" s="137" t="s">
        <v>531</v>
      </c>
      <c r="F1062" s="138" t="s">
        <v>532</v>
      </c>
      <c r="G1062" s="139" t="s">
        <v>384</v>
      </c>
      <c r="H1062" s="140">
        <v>374.846</v>
      </c>
      <c r="I1062" s="141"/>
      <c r="J1062" s="142">
        <f>ROUND(I1062*H1062,2)</f>
        <v>0</v>
      </c>
      <c r="K1062" s="138" t="s">
        <v>846</v>
      </c>
      <c r="L1062" s="32"/>
      <c r="M1062" s="143" t="s">
        <v>1</v>
      </c>
      <c r="N1062" s="144" t="s">
        <v>41</v>
      </c>
      <c r="P1062" s="145">
        <f>O1062*H1062</f>
        <v>0</v>
      </c>
      <c r="Q1062" s="145">
        <v>0</v>
      </c>
      <c r="R1062" s="145">
        <f>Q1062*H1062</f>
        <v>0</v>
      </c>
      <c r="S1062" s="145">
        <v>0</v>
      </c>
      <c r="T1062" s="146">
        <f>S1062*H1062</f>
        <v>0</v>
      </c>
      <c r="AR1062" s="147" t="s">
        <v>184</v>
      </c>
      <c r="AT1062" s="147" t="s">
        <v>180</v>
      </c>
      <c r="AU1062" s="147" t="s">
        <v>85</v>
      </c>
      <c r="AY1062" s="17" t="s">
        <v>178</v>
      </c>
      <c r="BE1062" s="148">
        <f>IF(N1062="základní",J1062,0)</f>
        <v>0</v>
      </c>
      <c r="BF1062" s="148">
        <f>IF(N1062="snížená",J1062,0)</f>
        <v>0</v>
      </c>
      <c r="BG1062" s="148">
        <f>IF(N1062="zákl. přenesená",J1062,0)</f>
        <v>0</v>
      </c>
      <c r="BH1062" s="148">
        <f>IF(N1062="sníž. přenesená",J1062,0)</f>
        <v>0</v>
      </c>
      <c r="BI1062" s="148">
        <f>IF(N1062="nulová",J1062,0)</f>
        <v>0</v>
      </c>
      <c r="BJ1062" s="17" t="s">
        <v>83</v>
      </c>
      <c r="BK1062" s="148">
        <f>ROUND(I1062*H1062,2)</f>
        <v>0</v>
      </c>
      <c r="BL1062" s="17" t="s">
        <v>184</v>
      </c>
      <c r="BM1062" s="147" t="s">
        <v>2200</v>
      </c>
    </row>
    <row r="1063" spans="2:65" s="12" customFormat="1" ht="11.25">
      <c r="B1063" s="149"/>
      <c r="D1063" s="150" t="s">
        <v>186</v>
      </c>
      <c r="F1063" s="152" t="s">
        <v>2201</v>
      </c>
      <c r="H1063" s="153">
        <v>374.846</v>
      </c>
      <c r="I1063" s="154"/>
      <c r="L1063" s="149"/>
      <c r="M1063" s="155"/>
      <c r="T1063" s="156"/>
      <c r="AT1063" s="151" t="s">
        <v>186</v>
      </c>
      <c r="AU1063" s="151" t="s">
        <v>85</v>
      </c>
      <c r="AV1063" s="12" t="s">
        <v>85</v>
      </c>
      <c r="AW1063" s="12" t="s">
        <v>4</v>
      </c>
      <c r="AX1063" s="12" t="s">
        <v>83</v>
      </c>
      <c r="AY1063" s="151" t="s">
        <v>178</v>
      </c>
    </row>
    <row r="1064" spans="2:65" s="1" customFormat="1" ht="44.25" customHeight="1">
      <c r="B1064" s="32"/>
      <c r="C1064" s="136" t="s">
        <v>2202</v>
      </c>
      <c r="D1064" s="136" t="s">
        <v>180</v>
      </c>
      <c r="E1064" s="137" t="s">
        <v>536</v>
      </c>
      <c r="F1064" s="138" t="s">
        <v>537</v>
      </c>
      <c r="G1064" s="139" t="s">
        <v>384</v>
      </c>
      <c r="H1064" s="140">
        <v>78.093000000000004</v>
      </c>
      <c r="I1064" s="141"/>
      <c r="J1064" s="142">
        <f>ROUND(I1064*H1064,2)</f>
        <v>0</v>
      </c>
      <c r="K1064" s="138" t="s">
        <v>846</v>
      </c>
      <c r="L1064" s="32"/>
      <c r="M1064" s="143" t="s">
        <v>1</v>
      </c>
      <c r="N1064" s="144" t="s">
        <v>41</v>
      </c>
      <c r="P1064" s="145">
        <f>O1064*H1064</f>
        <v>0</v>
      </c>
      <c r="Q1064" s="145">
        <v>0</v>
      </c>
      <c r="R1064" s="145">
        <f>Q1064*H1064</f>
        <v>0</v>
      </c>
      <c r="S1064" s="145">
        <v>0</v>
      </c>
      <c r="T1064" s="146">
        <f>S1064*H1064</f>
        <v>0</v>
      </c>
      <c r="AR1064" s="147" t="s">
        <v>184</v>
      </c>
      <c r="AT1064" s="147" t="s">
        <v>180</v>
      </c>
      <c r="AU1064" s="147" t="s">
        <v>85</v>
      </c>
      <c r="AY1064" s="17" t="s">
        <v>178</v>
      </c>
      <c r="BE1064" s="148">
        <f>IF(N1064="základní",J1064,0)</f>
        <v>0</v>
      </c>
      <c r="BF1064" s="148">
        <f>IF(N1064="snížená",J1064,0)</f>
        <v>0</v>
      </c>
      <c r="BG1064" s="148">
        <f>IF(N1064="zákl. přenesená",J1064,0)</f>
        <v>0</v>
      </c>
      <c r="BH1064" s="148">
        <f>IF(N1064="sníž. přenesená",J1064,0)</f>
        <v>0</v>
      </c>
      <c r="BI1064" s="148">
        <f>IF(N1064="nulová",J1064,0)</f>
        <v>0</v>
      </c>
      <c r="BJ1064" s="17" t="s">
        <v>83</v>
      </c>
      <c r="BK1064" s="148">
        <f>ROUND(I1064*H1064,2)</f>
        <v>0</v>
      </c>
      <c r="BL1064" s="17" t="s">
        <v>184</v>
      </c>
      <c r="BM1064" s="147" t="s">
        <v>2203</v>
      </c>
    </row>
    <row r="1065" spans="2:65" s="12" customFormat="1" ht="11.25">
      <c r="B1065" s="149"/>
      <c r="D1065" s="150" t="s">
        <v>186</v>
      </c>
      <c r="F1065" s="152" t="s">
        <v>2181</v>
      </c>
      <c r="H1065" s="153">
        <v>78.093000000000004</v>
      </c>
      <c r="I1065" s="154"/>
      <c r="L1065" s="149"/>
      <c r="M1065" s="155"/>
      <c r="T1065" s="156"/>
      <c r="AT1065" s="151" t="s">
        <v>186</v>
      </c>
      <c r="AU1065" s="151" t="s">
        <v>85</v>
      </c>
      <c r="AV1065" s="12" t="s">
        <v>85</v>
      </c>
      <c r="AW1065" s="12" t="s">
        <v>4</v>
      </c>
      <c r="AX1065" s="12" t="s">
        <v>83</v>
      </c>
      <c r="AY1065" s="151" t="s">
        <v>178</v>
      </c>
    </row>
    <row r="1066" spans="2:65" s="11" customFormat="1" ht="22.9" customHeight="1">
      <c r="B1066" s="124"/>
      <c r="D1066" s="125" t="s">
        <v>75</v>
      </c>
      <c r="E1066" s="134" t="s">
        <v>548</v>
      </c>
      <c r="F1066" s="134" t="s">
        <v>549</v>
      </c>
      <c r="I1066" s="127"/>
      <c r="J1066" s="135">
        <f>BK1066</f>
        <v>0</v>
      </c>
      <c r="L1066" s="124"/>
      <c r="M1066" s="129"/>
      <c r="P1066" s="130">
        <f>P1067</f>
        <v>0</v>
      </c>
      <c r="R1066" s="130">
        <f>R1067</f>
        <v>0</v>
      </c>
      <c r="T1066" s="131">
        <f>T1067</f>
        <v>0</v>
      </c>
      <c r="AR1066" s="125" t="s">
        <v>83</v>
      </c>
      <c r="AT1066" s="132" t="s">
        <v>75</v>
      </c>
      <c r="AU1066" s="132" t="s">
        <v>83</v>
      </c>
      <c r="AY1066" s="125" t="s">
        <v>178</v>
      </c>
      <c r="BK1066" s="133">
        <f>BK1067</f>
        <v>0</v>
      </c>
    </row>
    <row r="1067" spans="2:65" s="1" customFormat="1" ht="24.2" customHeight="1">
      <c r="B1067" s="32"/>
      <c r="C1067" s="136" t="s">
        <v>2204</v>
      </c>
      <c r="D1067" s="136" t="s">
        <v>180</v>
      </c>
      <c r="E1067" s="137" t="s">
        <v>551</v>
      </c>
      <c r="F1067" s="138" t="s">
        <v>552</v>
      </c>
      <c r="G1067" s="139" t="s">
        <v>384</v>
      </c>
      <c r="H1067" s="140">
        <v>866.49599999999998</v>
      </c>
      <c r="I1067" s="141"/>
      <c r="J1067" s="142">
        <f>ROUND(I1067*H1067,2)</f>
        <v>0</v>
      </c>
      <c r="K1067" s="138" t="s">
        <v>194</v>
      </c>
      <c r="L1067" s="32"/>
      <c r="M1067" s="143" t="s">
        <v>1</v>
      </c>
      <c r="N1067" s="144" t="s">
        <v>41</v>
      </c>
      <c r="P1067" s="145">
        <f>O1067*H1067</f>
        <v>0</v>
      </c>
      <c r="Q1067" s="145">
        <v>0</v>
      </c>
      <c r="R1067" s="145">
        <f>Q1067*H1067</f>
        <v>0</v>
      </c>
      <c r="S1067" s="145">
        <v>0</v>
      </c>
      <c r="T1067" s="146">
        <f>S1067*H1067</f>
        <v>0</v>
      </c>
      <c r="AR1067" s="147" t="s">
        <v>184</v>
      </c>
      <c r="AT1067" s="147" t="s">
        <v>180</v>
      </c>
      <c r="AU1067" s="147" t="s">
        <v>85</v>
      </c>
      <c r="AY1067" s="17" t="s">
        <v>178</v>
      </c>
      <c r="BE1067" s="148">
        <f>IF(N1067="základní",J1067,0)</f>
        <v>0</v>
      </c>
      <c r="BF1067" s="148">
        <f>IF(N1067="snížená",J1067,0)</f>
        <v>0</v>
      </c>
      <c r="BG1067" s="148">
        <f>IF(N1067="zákl. přenesená",J1067,0)</f>
        <v>0</v>
      </c>
      <c r="BH1067" s="148">
        <f>IF(N1067="sníž. přenesená",J1067,0)</f>
        <v>0</v>
      </c>
      <c r="BI1067" s="148">
        <f>IF(N1067="nulová",J1067,0)</f>
        <v>0</v>
      </c>
      <c r="BJ1067" s="17" t="s">
        <v>83</v>
      </c>
      <c r="BK1067" s="148">
        <f>ROUND(I1067*H1067,2)</f>
        <v>0</v>
      </c>
      <c r="BL1067" s="17" t="s">
        <v>184</v>
      </c>
      <c r="BM1067" s="147" t="s">
        <v>2205</v>
      </c>
    </row>
    <row r="1068" spans="2:65" s="11" customFormat="1" ht="25.9" customHeight="1">
      <c r="B1068" s="124"/>
      <c r="D1068" s="125" t="s">
        <v>75</v>
      </c>
      <c r="E1068" s="126" t="s">
        <v>554</v>
      </c>
      <c r="F1068" s="126" t="s">
        <v>555</v>
      </c>
      <c r="I1068" s="127"/>
      <c r="J1068" s="128">
        <f>BK1068</f>
        <v>0</v>
      </c>
      <c r="L1068" s="124"/>
      <c r="M1068" s="129"/>
      <c r="P1068" s="130">
        <f>P1069+P1112+P1185+P1189+P1194+P1198+P1301+P1378+P1439+P1454+P1548+P1671+P1860+P1906+P2019+P2033</f>
        <v>0</v>
      </c>
      <c r="R1068" s="130">
        <f>R1069+R1112+R1185+R1189+R1194+R1198+R1301+R1378+R1439+R1454+R1548+R1671+R1860+R1906+R2019+R2033</f>
        <v>47.707427122500007</v>
      </c>
      <c r="T1068" s="131">
        <f>T1069+T1112+T1185+T1189+T1194+T1198+T1301+T1378+T1439+T1454+T1548+T1671+T1860+T1906+T2019+T2033</f>
        <v>40.917736619999999</v>
      </c>
      <c r="AR1068" s="125" t="s">
        <v>85</v>
      </c>
      <c r="AT1068" s="132" t="s">
        <v>75</v>
      </c>
      <c r="AU1068" s="132" t="s">
        <v>76</v>
      </c>
      <c r="AY1068" s="125" t="s">
        <v>178</v>
      </c>
      <c r="BK1068" s="133">
        <f>BK1069+BK1112+BK1185+BK1189+BK1194+BK1198+BK1301+BK1378+BK1439+BK1454+BK1548+BK1671+BK1860+BK1906+BK2019+BK2033</f>
        <v>0</v>
      </c>
    </row>
    <row r="1069" spans="2:65" s="11" customFormat="1" ht="22.9" customHeight="1">
      <c r="B1069" s="124"/>
      <c r="D1069" s="125" t="s">
        <v>75</v>
      </c>
      <c r="E1069" s="134" t="s">
        <v>556</v>
      </c>
      <c r="F1069" s="134" t="s">
        <v>557</v>
      </c>
      <c r="I1069" s="127"/>
      <c r="J1069" s="135">
        <f>BK1069</f>
        <v>0</v>
      </c>
      <c r="L1069" s="124"/>
      <c r="M1069" s="129"/>
      <c r="P1069" s="130">
        <f>SUM(P1070:P1111)</f>
        <v>0</v>
      </c>
      <c r="R1069" s="130">
        <f>SUM(R1070:R1111)</f>
        <v>1.9921703399999999</v>
      </c>
      <c r="T1069" s="131">
        <f>SUM(T1070:T1111)</f>
        <v>0.40479999999999999</v>
      </c>
      <c r="AR1069" s="125" t="s">
        <v>85</v>
      </c>
      <c r="AT1069" s="132" t="s">
        <v>75</v>
      </c>
      <c r="AU1069" s="132" t="s">
        <v>83</v>
      </c>
      <c r="AY1069" s="125" t="s">
        <v>178</v>
      </c>
      <c r="BK1069" s="133">
        <f>SUM(BK1070:BK1111)</f>
        <v>0</v>
      </c>
    </row>
    <row r="1070" spans="2:65" s="1" customFormat="1" ht="24.2" customHeight="1">
      <c r="B1070" s="32"/>
      <c r="C1070" s="136" t="s">
        <v>2206</v>
      </c>
      <c r="D1070" s="136" t="s">
        <v>180</v>
      </c>
      <c r="E1070" s="137" t="s">
        <v>2207</v>
      </c>
      <c r="F1070" s="138" t="s">
        <v>2208</v>
      </c>
      <c r="G1070" s="139" t="s">
        <v>204</v>
      </c>
      <c r="H1070" s="140">
        <v>257.5</v>
      </c>
      <c r="I1070" s="141"/>
      <c r="J1070" s="142">
        <f>ROUND(I1070*H1070,2)</f>
        <v>0</v>
      </c>
      <c r="K1070" s="138" t="s">
        <v>194</v>
      </c>
      <c r="L1070" s="32"/>
      <c r="M1070" s="143" t="s">
        <v>1</v>
      </c>
      <c r="N1070" s="144" t="s">
        <v>41</v>
      </c>
      <c r="P1070" s="145">
        <f>O1070*H1070</f>
        <v>0</v>
      </c>
      <c r="Q1070" s="145">
        <v>3.0000000000000001E-5</v>
      </c>
      <c r="R1070" s="145">
        <f>Q1070*H1070</f>
        <v>7.7250000000000001E-3</v>
      </c>
      <c r="S1070" s="145">
        <v>0</v>
      </c>
      <c r="T1070" s="146">
        <f>S1070*H1070</f>
        <v>0</v>
      </c>
      <c r="AR1070" s="147" t="s">
        <v>274</v>
      </c>
      <c r="AT1070" s="147" t="s">
        <v>180</v>
      </c>
      <c r="AU1070" s="147" t="s">
        <v>85</v>
      </c>
      <c r="AY1070" s="17" t="s">
        <v>178</v>
      </c>
      <c r="BE1070" s="148">
        <f>IF(N1070="základní",J1070,0)</f>
        <v>0</v>
      </c>
      <c r="BF1070" s="148">
        <f>IF(N1070="snížená",J1070,0)</f>
        <v>0</v>
      </c>
      <c r="BG1070" s="148">
        <f>IF(N1070="zákl. přenesená",J1070,0)</f>
        <v>0</v>
      </c>
      <c r="BH1070" s="148">
        <f>IF(N1070="sníž. přenesená",J1070,0)</f>
        <v>0</v>
      </c>
      <c r="BI1070" s="148">
        <f>IF(N1070="nulová",J1070,0)</f>
        <v>0</v>
      </c>
      <c r="BJ1070" s="17" t="s">
        <v>83</v>
      </c>
      <c r="BK1070" s="148">
        <f>ROUND(I1070*H1070,2)</f>
        <v>0</v>
      </c>
      <c r="BL1070" s="17" t="s">
        <v>274</v>
      </c>
      <c r="BM1070" s="147" t="s">
        <v>2209</v>
      </c>
    </row>
    <row r="1071" spans="2:65" s="12" customFormat="1" ht="11.25">
      <c r="B1071" s="149"/>
      <c r="D1071" s="150" t="s">
        <v>186</v>
      </c>
      <c r="E1071" s="151" t="s">
        <v>1</v>
      </c>
      <c r="F1071" s="152" t="s">
        <v>2210</v>
      </c>
      <c r="H1071" s="153">
        <v>34.107999999999997</v>
      </c>
      <c r="I1071" s="154"/>
      <c r="L1071" s="149"/>
      <c r="M1071" s="155"/>
      <c r="T1071" s="156"/>
      <c r="AT1071" s="151" t="s">
        <v>186</v>
      </c>
      <c r="AU1071" s="151" t="s">
        <v>85</v>
      </c>
      <c r="AV1071" s="12" t="s">
        <v>85</v>
      </c>
      <c r="AW1071" s="12" t="s">
        <v>32</v>
      </c>
      <c r="AX1071" s="12" t="s">
        <v>76</v>
      </c>
      <c r="AY1071" s="151" t="s">
        <v>178</v>
      </c>
    </row>
    <row r="1072" spans="2:65" s="12" customFormat="1" ht="11.25">
      <c r="B1072" s="149"/>
      <c r="D1072" s="150" t="s">
        <v>186</v>
      </c>
      <c r="E1072" s="151" t="s">
        <v>1</v>
      </c>
      <c r="F1072" s="152" t="s">
        <v>2211</v>
      </c>
      <c r="H1072" s="153">
        <v>3.2320000000000002</v>
      </c>
      <c r="I1072" s="154"/>
      <c r="L1072" s="149"/>
      <c r="M1072" s="155"/>
      <c r="T1072" s="156"/>
      <c r="AT1072" s="151" t="s">
        <v>186</v>
      </c>
      <c r="AU1072" s="151" t="s">
        <v>85</v>
      </c>
      <c r="AV1072" s="12" t="s">
        <v>85</v>
      </c>
      <c r="AW1072" s="12" t="s">
        <v>32</v>
      </c>
      <c r="AX1072" s="12" t="s">
        <v>76</v>
      </c>
      <c r="AY1072" s="151" t="s">
        <v>178</v>
      </c>
    </row>
    <row r="1073" spans="2:65" s="12" customFormat="1" ht="11.25">
      <c r="B1073" s="149"/>
      <c r="D1073" s="150" t="s">
        <v>186</v>
      </c>
      <c r="E1073" s="151" t="s">
        <v>1</v>
      </c>
      <c r="F1073" s="152" t="s">
        <v>2212</v>
      </c>
      <c r="H1073" s="153">
        <v>109.23</v>
      </c>
      <c r="I1073" s="154"/>
      <c r="L1073" s="149"/>
      <c r="M1073" s="155"/>
      <c r="T1073" s="156"/>
      <c r="AT1073" s="151" t="s">
        <v>186</v>
      </c>
      <c r="AU1073" s="151" t="s">
        <v>85</v>
      </c>
      <c r="AV1073" s="12" t="s">
        <v>85</v>
      </c>
      <c r="AW1073" s="12" t="s">
        <v>32</v>
      </c>
      <c r="AX1073" s="12" t="s">
        <v>76</v>
      </c>
      <c r="AY1073" s="151" t="s">
        <v>178</v>
      </c>
    </row>
    <row r="1074" spans="2:65" s="12" customFormat="1" ht="22.5">
      <c r="B1074" s="149"/>
      <c r="D1074" s="150" t="s">
        <v>186</v>
      </c>
      <c r="E1074" s="151" t="s">
        <v>1</v>
      </c>
      <c r="F1074" s="152" t="s">
        <v>2213</v>
      </c>
      <c r="H1074" s="153">
        <v>79.010000000000005</v>
      </c>
      <c r="I1074" s="154"/>
      <c r="L1074" s="149"/>
      <c r="M1074" s="155"/>
      <c r="T1074" s="156"/>
      <c r="AT1074" s="151" t="s">
        <v>186</v>
      </c>
      <c r="AU1074" s="151" t="s">
        <v>85</v>
      </c>
      <c r="AV1074" s="12" t="s">
        <v>85</v>
      </c>
      <c r="AW1074" s="12" t="s">
        <v>32</v>
      </c>
      <c r="AX1074" s="12" t="s">
        <v>76</v>
      </c>
      <c r="AY1074" s="151" t="s">
        <v>178</v>
      </c>
    </row>
    <row r="1075" spans="2:65" s="12" customFormat="1" ht="11.25">
      <c r="B1075" s="149"/>
      <c r="D1075" s="150" t="s">
        <v>186</v>
      </c>
      <c r="E1075" s="151" t="s">
        <v>1</v>
      </c>
      <c r="F1075" s="152" t="s">
        <v>2214</v>
      </c>
      <c r="H1075" s="153">
        <v>31.92</v>
      </c>
      <c r="I1075" s="154"/>
      <c r="L1075" s="149"/>
      <c r="M1075" s="155"/>
      <c r="T1075" s="156"/>
      <c r="AT1075" s="151" t="s">
        <v>186</v>
      </c>
      <c r="AU1075" s="151" t="s">
        <v>85</v>
      </c>
      <c r="AV1075" s="12" t="s">
        <v>85</v>
      </c>
      <c r="AW1075" s="12" t="s">
        <v>32</v>
      </c>
      <c r="AX1075" s="12" t="s">
        <v>76</v>
      </c>
      <c r="AY1075" s="151" t="s">
        <v>178</v>
      </c>
    </row>
    <row r="1076" spans="2:65" s="14" customFormat="1" ht="11.25">
      <c r="B1076" s="164"/>
      <c r="D1076" s="150" t="s">
        <v>186</v>
      </c>
      <c r="E1076" s="165" t="s">
        <v>1</v>
      </c>
      <c r="F1076" s="166" t="s">
        <v>217</v>
      </c>
      <c r="H1076" s="167">
        <v>257.5</v>
      </c>
      <c r="I1076" s="168"/>
      <c r="L1076" s="164"/>
      <c r="M1076" s="169"/>
      <c r="T1076" s="170"/>
      <c r="AT1076" s="165" t="s">
        <v>186</v>
      </c>
      <c r="AU1076" s="165" t="s">
        <v>85</v>
      </c>
      <c r="AV1076" s="14" t="s">
        <v>184</v>
      </c>
      <c r="AW1076" s="14" t="s">
        <v>32</v>
      </c>
      <c r="AX1076" s="14" t="s">
        <v>83</v>
      </c>
      <c r="AY1076" s="165" t="s">
        <v>178</v>
      </c>
    </row>
    <row r="1077" spans="2:65" s="1" customFormat="1" ht="16.5" customHeight="1">
      <c r="B1077" s="32"/>
      <c r="C1077" s="177" t="s">
        <v>2215</v>
      </c>
      <c r="D1077" s="177" t="s">
        <v>232</v>
      </c>
      <c r="E1077" s="178" t="s">
        <v>2216</v>
      </c>
      <c r="F1077" s="179" t="s">
        <v>2217</v>
      </c>
      <c r="G1077" s="180" t="s">
        <v>2218</v>
      </c>
      <c r="H1077" s="181">
        <v>115.875</v>
      </c>
      <c r="I1077" s="182"/>
      <c r="J1077" s="183">
        <f>ROUND(I1077*H1077,2)</f>
        <v>0</v>
      </c>
      <c r="K1077" s="179" t="s">
        <v>194</v>
      </c>
      <c r="L1077" s="184"/>
      <c r="M1077" s="185" t="s">
        <v>1</v>
      </c>
      <c r="N1077" s="186" t="s">
        <v>41</v>
      </c>
      <c r="P1077" s="145">
        <f>O1077*H1077</f>
        <v>0</v>
      </c>
      <c r="Q1077" s="145">
        <v>1E-3</v>
      </c>
      <c r="R1077" s="145">
        <f>Q1077*H1077</f>
        <v>0.11587500000000001</v>
      </c>
      <c r="S1077" s="145">
        <v>0</v>
      </c>
      <c r="T1077" s="146">
        <f>S1077*H1077</f>
        <v>0</v>
      </c>
      <c r="AR1077" s="147" t="s">
        <v>377</v>
      </c>
      <c r="AT1077" s="147" t="s">
        <v>232</v>
      </c>
      <c r="AU1077" s="147" t="s">
        <v>85</v>
      </c>
      <c r="AY1077" s="17" t="s">
        <v>178</v>
      </c>
      <c r="BE1077" s="148">
        <f>IF(N1077="základní",J1077,0)</f>
        <v>0</v>
      </c>
      <c r="BF1077" s="148">
        <f>IF(N1077="snížená",J1077,0)</f>
        <v>0</v>
      </c>
      <c r="BG1077" s="148">
        <f>IF(N1077="zákl. přenesená",J1077,0)</f>
        <v>0</v>
      </c>
      <c r="BH1077" s="148">
        <f>IF(N1077="sníž. přenesená",J1077,0)</f>
        <v>0</v>
      </c>
      <c r="BI1077" s="148">
        <f>IF(N1077="nulová",J1077,0)</f>
        <v>0</v>
      </c>
      <c r="BJ1077" s="17" t="s">
        <v>83</v>
      </c>
      <c r="BK1077" s="148">
        <f>ROUND(I1077*H1077,2)</f>
        <v>0</v>
      </c>
      <c r="BL1077" s="17" t="s">
        <v>274</v>
      </c>
      <c r="BM1077" s="147" t="s">
        <v>2219</v>
      </c>
    </row>
    <row r="1078" spans="2:65" s="12" customFormat="1" ht="11.25">
      <c r="B1078" s="149"/>
      <c r="D1078" s="150" t="s">
        <v>186</v>
      </c>
      <c r="F1078" s="152" t="s">
        <v>2220</v>
      </c>
      <c r="H1078" s="153">
        <v>115.875</v>
      </c>
      <c r="I1078" s="154"/>
      <c r="L1078" s="149"/>
      <c r="M1078" s="155"/>
      <c r="T1078" s="156"/>
      <c r="AT1078" s="151" t="s">
        <v>186</v>
      </c>
      <c r="AU1078" s="151" t="s">
        <v>85</v>
      </c>
      <c r="AV1078" s="12" t="s">
        <v>85</v>
      </c>
      <c r="AW1078" s="12" t="s">
        <v>4</v>
      </c>
      <c r="AX1078" s="12" t="s">
        <v>83</v>
      </c>
      <c r="AY1078" s="151" t="s">
        <v>178</v>
      </c>
    </row>
    <row r="1079" spans="2:65" s="1" customFormat="1" ht="24.2" customHeight="1">
      <c r="B1079" s="32"/>
      <c r="C1079" s="136" t="s">
        <v>2221</v>
      </c>
      <c r="D1079" s="136" t="s">
        <v>180</v>
      </c>
      <c r="E1079" s="137" t="s">
        <v>2222</v>
      </c>
      <c r="F1079" s="138" t="s">
        <v>2223</v>
      </c>
      <c r="G1079" s="139" t="s">
        <v>204</v>
      </c>
      <c r="H1079" s="140">
        <v>16.902999999999999</v>
      </c>
      <c r="I1079" s="141"/>
      <c r="J1079" s="142">
        <f>ROUND(I1079*H1079,2)</f>
        <v>0</v>
      </c>
      <c r="K1079" s="138" t="s">
        <v>194</v>
      </c>
      <c r="L1079" s="32"/>
      <c r="M1079" s="143" t="s">
        <v>1</v>
      </c>
      <c r="N1079" s="144" t="s">
        <v>41</v>
      </c>
      <c r="P1079" s="145">
        <f>O1079*H1079</f>
        <v>0</v>
      </c>
      <c r="Q1079" s="145">
        <v>3.0000000000000001E-5</v>
      </c>
      <c r="R1079" s="145">
        <f>Q1079*H1079</f>
        <v>5.0708999999999997E-4</v>
      </c>
      <c r="S1079" s="145">
        <v>0</v>
      </c>
      <c r="T1079" s="146">
        <f>S1079*H1079</f>
        <v>0</v>
      </c>
      <c r="AR1079" s="147" t="s">
        <v>274</v>
      </c>
      <c r="AT1079" s="147" t="s">
        <v>180</v>
      </c>
      <c r="AU1079" s="147" t="s">
        <v>85</v>
      </c>
      <c r="AY1079" s="17" t="s">
        <v>178</v>
      </c>
      <c r="BE1079" s="148">
        <f>IF(N1079="základní",J1079,0)</f>
        <v>0</v>
      </c>
      <c r="BF1079" s="148">
        <f>IF(N1079="snížená",J1079,0)</f>
        <v>0</v>
      </c>
      <c r="BG1079" s="148">
        <f>IF(N1079="zákl. přenesená",J1079,0)</f>
        <v>0</v>
      </c>
      <c r="BH1079" s="148">
        <f>IF(N1079="sníž. přenesená",J1079,0)</f>
        <v>0</v>
      </c>
      <c r="BI1079" s="148">
        <f>IF(N1079="nulová",J1079,0)</f>
        <v>0</v>
      </c>
      <c r="BJ1079" s="17" t="s">
        <v>83</v>
      </c>
      <c r="BK1079" s="148">
        <f>ROUND(I1079*H1079,2)</f>
        <v>0</v>
      </c>
      <c r="BL1079" s="17" t="s">
        <v>274</v>
      </c>
      <c r="BM1079" s="147" t="s">
        <v>2224</v>
      </c>
    </row>
    <row r="1080" spans="2:65" s="12" customFormat="1" ht="11.25">
      <c r="B1080" s="149"/>
      <c r="D1080" s="150" t="s">
        <v>186</v>
      </c>
      <c r="E1080" s="151" t="s">
        <v>1</v>
      </c>
      <c r="F1080" s="152" t="s">
        <v>2225</v>
      </c>
      <c r="H1080" s="153">
        <v>13.244999999999999</v>
      </c>
      <c r="I1080" s="154"/>
      <c r="L1080" s="149"/>
      <c r="M1080" s="155"/>
      <c r="T1080" s="156"/>
      <c r="AT1080" s="151" t="s">
        <v>186</v>
      </c>
      <c r="AU1080" s="151" t="s">
        <v>85</v>
      </c>
      <c r="AV1080" s="12" t="s">
        <v>85</v>
      </c>
      <c r="AW1080" s="12" t="s">
        <v>32</v>
      </c>
      <c r="AX1080" s="12" t="s">
        <v>76</v>
      </c>
      <c r="AY1080" s="151" t="s">
        <v>178</v>
      </c>
    </row>
    <row r="1081" spans="2:65" s="12" customFormat="1" ht="11.25">
      <c r="B1081" s="149"/>
      <c r="D1081" s="150" t="s">
        <v>186</v>
      </c>
      <c r="E1081" s="151" t="s">
        <v>1</v>
      </c>
      <c r="F1081" s="152" t="s">
        <v>2226</v>
      </c>
      <c r="H1081" s="153">
        <v>3.6579999999999999</v>
      </c>
      <c r="I1081" s="154"/>
      <c r="L1081" s="149"/>
      <c r="M1081" s="155"/>
      <c r="T1081" s="156"/>
      <c r="AT1081" s="151" t="s">
        <v>186</v>
      </c>
      <c r="AU1081" s="151" t="s">
        <v>85</v>
      </c>
      <c r="AV1081" s="12" t="s">
        <v>85</v>
      </c>
      <c r="AW1081" s="12" t="s">
        <v>32</v>
      </c>
      <c r="AX1081" s="12" t="s">
        <v>76</v>
      </c>
      <c r="AY1081" s="151" t="s">
        <v>178</v>
      </c>
    </row>
    <row r="1082" spans="2:65" s="14" customFormat="1" ht="11.25">
      <c r="B1082" s="164"/>
      <c r="D1082" s="150" t="s">
        <v>186</v>
      </c>
      <c r="E1082" s="165" t="s">
        <v>1</v>
      </c>
      <c r="F1082" s="166" t="s">
        <v>217</v>
      </c>
      <c r="H1082" s="167">
        <v>16.902999999999999</v>
      </c>
      <c r="I1082" s="168"/>
      <c r="L1082" s="164"/>
      <c r="M1082" s="169"/>
      <c r="T1082" s="170"/>
      <c r="AT1082" s="165" t="s">
        <v>186</v>
      </c>
      <c r="AU1082" s="165" t="s">
        <v>85</v>
      </c>
      <c r="AV1082" s="14" t="s">
        <v>184</v>
      </c>
      <c r="AW1082" s="14" t="s">
        <v>32</v>
      </c>
      <c r="AX1082" s="14" t="s">
        <v>83</v>
      </c>
      <c r="AY1082" s="165" t="s">
        <v>178</v>
      </c>
    </row>
    <row r="1083" spans="2:65" s="1" customFormat="1" ht="16.5" customHeight="1">
      <c r="B1083" s="32"/>
      <c r="C1083" s="177" t="s">
        <v>2227</v>
      </c>
      <c r="D1083" s="177" t="s">
        <v>232</v>
      </c>
      <c r="E1083" s="178" t="s">
        <v>2216</v>
      </c>
      <c r="F1083" s="179" t="s">
        <v>2217</v>
      </c>
      <c r="G1083" s="180" t="s">
        <v>2218</v>
      </c>
      <c r="H1083" s="181">
        <v>10.141999999999999</v>
      </c>
      <c r="I1083" s="182"/>
      <c r="J1083" s="183">
        <f>ROUND(I1083*H1083,2)</f>
        <v>0</v>
      </c>
      <c r="K1083" s="179" t="s">
        <v>194</v>
      </c>
      <c r="L1083" s="184"/>
      <c r="M1083" s="185" t="s">
        <v>1</v>
      </c>
      <c r="N1083" s="186" t="s">
        <v>41</v>
      </c>
      <c r="P1083" s="145">
        <f>O1083*H1083</f>
        <v>0</v>
      </c>
      <c r="Q1083" s="145">
        <v>1E-3</v>
      </c>
      <c r="R1083" s="145">
        <f>Q1083*H1083</f>
        <v>1.0142E-2</v>
      </c>
      <c r="S1083" s="145">
        <v>0</v>
      </c>
      <c r="T1083" s="146">
        <f>S1083*H1083</f>
        <v>0</v>
      </c>
      <c r="AR1083" s="147" t="s">
        <v>377</v>
      </c>
      <c r="AT1083" s="147" t="s">
        <v>232</v>
      </c>
      <c r="AU1083" s="147" t="s">
        <v>85</v>
      </c>
      <c r="AY1083" s="17" t="s">
        <v>178</v>
      </c>
      <c r="BE1083" s="148">
        <f>IF(N1083="základní",J1083,0)</f>
        <v>0</v>
      </c>
      <c r="BF1083" s="148">
        <f>IF(N1083="snížená",J1083,0)</f>
        <v>0</v>
      </c>
      <c r="BG1083" s="148">
        <f>IF(N1083="zákl. přenesená",J1083,0)</f>
        <v>0</v>
      </c>
      <c r="BH1083" s="148">
        <f>IF(N1083="sníž. přenesená",J1083,0)</f>
        <v>0</v>
      </c>
      <c r="BI1083" s="148">
        <f>IF(N1083="nulová",J1083,0)</f>
        <v>0</v>
      </c>
      <c r="BJ1083" s="17" t="s">
        <v>83</v>
      </c>
      <c r="BK1083" s="148">
        <f>ROUND(I1083*H1083,2)</f>
        <v>0</v>
      </c>
      <c r="BL1083" s="17" t="s">
        <v>274</v>
      </c>
      <c r="BM1083" s="147" t="s">
        <v>2228</v>
      </c>
    </row>
    <row r="1084" spans="2:65" s="12" customFormat="1" ht="11.25">
      <c r="B1084" s="149"/>
      <c r="D1084" s="150" t="s">
        <v>186</v>
      </c>
      <c r="F1084" s="152" t="s">
        <v>2229</v>
      </c>
      <c r="H1084" s="153">
        <v>10.141999999999999</v>
      </c>
      <c r="I1084" s="154"/>
      <c r="L1084" s="149"/>
      <c r="M1084" s="155"/>
      <c r="T1084" s="156"/>
      <c r="AT1084" s="151" t="s">
        <v>186</v>
      </c>
      <c r="AU1084" s="151" t="s">
        <v>85</v>
      </c>
      <c r="AV1084" s="12" t="s">
        <v>85</v>
      </c>
      <c r="AW1084" s="12" t="s">
        <v>4</v>
      </c>
      <c r="AX1084" s="12" t="s">
        <v>83</v>
      </c>
      <c r="AY1084" s="151" t="s">
        <v>178</v>
      </c>
    </row>
    <row r="1085" spans="2:65" s="1" customFormat="1" ht="16.5" customHeight="1">
      <c r="B1085" s="32"/>
      <c r="C1085" s="136" t="s">
        <v>2230</v>
      </c>
      <c r="D1085" s="136" t="s">
        <v>180</v>
      </c>
      <c r="E1085" s="137" t="s">
        <v>594</v>
      </c>
      <c r="F1085" s="138" t="s">
        <v>595</v>
      </c>
      <c r="G1085" s="139" t="s">
        <v>204</v>
      </c>
      <c r="H1085" s="140">
        <v>101.2</v>
      </c>
      <c r="I1085" s="141"/>
      <c r="J1085" s="142">
        <f>ROUND(I1085*H1085,2)</f>
        <v>0</v>
      </c>
      <c r="K1085" s="138" t="s">
        <v>194</v>
      </c>
      <c r="L1085" s="32"/>
      <c r="M1085" s="143" t="s">
        <v>1</v>
      </c>
      <c r="N1085" s="144" t="s">
        <v>41</v>
      </c>
      <c r="P1085" s="145">
        <f>O1085*H1085</f>
        <v>0</v>
      </c>
      <c r="Q1085" s="145">
        <v>0</v>
      </c>
      <c r="R1085" s="145">
        <f>Q1085*H1085</f>
        <v>0</v>
      </c>
      <c r="S1085" s="145">
        <v>4.0000000000000001E-3</v>
      </c>
      <c r="T1085" s="146">
        <f>S1085*H1085</f>
        <v>0.40479999999999999</v>
      </c>
      <c r="AR1085" s="147" t="s">
        <v>274</v>
      </c>
      <c r="AT1085" s="147" t="s">
        <v>180</v>
      </c>
      <c r="AU1085" s="147" t="s">
        <v>85</v>
      </c>
      <c r="AY1085" s="17" t="s">
        <v>178</v>
      </c>
      <c r="BE1085" s="148">
        <f>IF(N1085="základní",J1085,0)</f>
        <v>0</v>
      </c>
      <c r="BF1085" s="148">
        <f>IF(N1085="snížená",J1085,0)</f>
        <v>0</v>
      </c>
      <c r="BG1085" s="148">
        <f>IF(N1085="zákl. přenesená",J1085,0)</f>
        <v>0</v>
      </c>
      <c r="BH1085" s="148">
        <f>IF(N1085="sníž. přenesená",J1085,0)</f>
        <v>0</v>
      </c>
      <c r="BI1085" s="148">
        <f>IF(N1085="nulová",J1085,0)</f>
        <v>0</v>
      </c>
      <c r="BJ1085" s="17" t="s">
        <v>83</v>
      </c>
      <c r="BK1085" s="148">
        <f>ROUND(I1085*H1085,2)</f>
        <v>0</v>
      </c>
      <c r="BL1085" s="17" t="s">
        <v>274</v>
      </c>
      <c r="BM1085" s="147" t="s">
        <v>2231</v>
      </c>
    </row>
    <row r="1086" spans="2:65" s="12" customFormat="1" ht="11.25">
      <c r="B1086" s="149"/>
      <c r="D1086" s="150" t="s">
        <v>186</v>
      </c>
      <c r="E1086" s="151" t="s">
        <v>1</v>
      </c>
      <c r="F1086" s="152" t="s">
        <v>2232</v>
      </c>
      <c r="H1086" s="153">
        <v>6.8440000000000003</v>
      </c>
      <c r="I1086" s="154"/>
      <c r="L1086" s="149"/>
      <c r="M1086" s="155"/>
      <c r="T1086" s="156"/>
      <c r="AT1086" s="151" t="s">
        <v>186</v>
      </c>
      <c r="AU1086" s="151" t="s">
        <v>85</v>
      </c>
      <c r="AV1086" s="12" t="s">
        <v>85</v>
      </c>
      <c r="AW1086" s="12" t="s">
        <v>32</v>
      </c>
      <c r="AX1086" s="12" t="s">
        <v>76</v>
      </c>
      <c r="AY1086" s="151" t="s">
        <v>178</v>
      </c>
    </row>
    <row r="1087" spans="2:65" s="12" customFormat="1" ht="11.25">
      <c r="B1087" s="149"/>
      <c r="D1087" s="150" t="s">
        <v>186</v>
      </c>
      <c r="E1087" s="151" t="s">
        <v>1</v>
      </c>
      <c r="F1087" s="152" t="s">
        <v>2233</v>
      </c>
      <c r="H1087" s="153">
        <v>11.688000000000001</v>
      </c>
      <c r="I1087" s="154"/>
      <c r="L1087" s="149"/>
      <c r="M1087" s="155"/>
      <c r="T1087" s="156"/>
      <c r="AT1087" s="151" t="s">
        <v>186</v>
      </c>
      <c r="AU1087" s="151" t="s">
        <v>85</v>
      </c>
      <c r="AV1087" s="12" t="s">
        <v>85</v>
      </c>
      <c r="AW1087" s="12" t="s">
        <v>32</v>
      </c>
      <c r="AX1087" s="12" t="s">
        <v>76</v>
      </c>
      <c r="AY1087" s="151" t="s">
        <v>178</v>
      </c>
    </row>
    <row r="1088" spans="2:65" s="13" customFormat="1" ht="11.25">
      <c r="B1088" s="157"/>
      <c r="D1088" s="150" t="s">
        <v>186</v>
      </c>
      <c r="E1088" s="158" t="s">
        <v>1</v>
      </c>
      <c r="F1088" s="159" t="s">
        <v>209</v>
      </c>
      <c r="H1088" s="160">
        <v>18.532</v>
      </c>
      <c r="I1088" s="161"/>
      <c r="L1088" s="157"/>
      <c r="M1088" s="162"/>
      <c r="T1088" s="163"/>
      <c r="AT1088" s="158" t="s">
        <v>186</v>
      </c>
      <c r="AU1088" s="158" t="s">
        <v>85</v>
      </c>
      <c r="AV1088" s="13" t="s">
        <v>96</v>
      </c>
      <c r="AW1088" s="13" t="s">
        <v>32</v>
      </c>
      <c r="AX1088" s="13" t="s">
        <v>76</v>
      </c>
      <c r="AY1088" s="158" t="s">
        <v>178</v>
      </c>
    </row>
    <row r="1089" spans="2:65" s="12" customFormat="1" ht="11.25">
      <c r="B1089" s="149"/>
      <c r="D1089" s="150" t="s">
        <v>186</v>
      </c>
      <c r="E1089" s="151" t="s">
        <v>1</v>
      </c>
      <c r="F1089" s="152" t="s">
        <v>2234</v>
      </c>
      <c r="H1089" s="153">
        <v>16.074999999999999</v>
      </c>
      <c r="I1089" s="154"/>
      <c r="L1089" s="149"/>
      <c r="M1089" s="155"/>
      <c r="T1089" s="156"/>
      <c r="AT1089" s="151" t="s">
        <v>186</v>
      </c>
      <c r="AU1089" s="151" t="s">
        <v>85</v>
      </c>
      <c r="AV1089" s="12" t="s">
        <v>85</v>
      </c>
      <c r="AW1089" s="12" t="s">
        <v>32</v>
      </c>
      <c r="AX1089" s="12" t="s">
        <v>76</v>
      </c>
      <c r="AY1089" s="151" t="s">
        <v>178</v>
      </c>
    </row>
    <row r="1090" spans="2:65" s="12" customFormat="1" ht="11.25">
      <c r="B1090" s="149"/>
      <c r="D1090" s="150" t="s">
        <v>186</v>
      </c>
      <c r="E1090" s="151" t="s">
        <v>1</v>
      </c>
      <c r="F1090" s="152" t="s">
        <v>2235</v>
      </c>
      <c r="H1090" s="153">
        <v>13.792999999999999</v>
      </c>
      <c r="I1090" s="154"/>
      <c r="L1090" s="149"/>
      <c r="M1090" s="155"/>
      <c r="T1090" s="156"/>
      <c r="AT1090" s="151" t="s">
        <v>186</v>
      </c>
      <c r="AU1090" s="151" t="s">
        <v>85</v>
      </c>
      <c r="AV1090" s="12" t="s">
        <v>85</v>
      </c>
      <c r="AW1090" s="12" t="s">
        <v>32</v>
      </c>
      <c r="AX1090" s="12" t="s">
        <v>76</v>
      </c>
      <c r="AY1090" s="151" t="s">
        <v>178</v>
      </c>
    </row>
    <row r="1091" spans="2:65" s="13" customFormat="1" ht="11.25">
      <c r="B1091" s="157"/>
      <c r="D1091" s="150" t="s">
        <v>186</v>
      </c>
      <c r="E1091" s="158" t="s">
        <v>1</v>
      </c>
      <c r="F1091" s="159" t="s">
        <v>209</v>
      </c>
      <c r="H1091" s="160">
        <v>29.867999999999999</v>
      </c>
      <c r="I1091" s="161"/>
      <c r="L1091" s="157"/>
      <c r="M1091" s="162"/>
      <c r="T1091" s="163"/>
      <c r="AT1091" s="158" t="s">
        <v>186</v>
      </c>
      <c r="AU1091" s="158" t="s">
        <v>85</v>
      </c>
      <c r="AV1091" s="13" t="s">
        <v>96</v>
      </c>
      <c r="AW1091" s="13" t="s">
        <v>32</v>
      </c>
      <c r="AX1091" s="13" t="s">
        <v>76</v>
      </c>
      <c r="AY1091" s="158" t="s">
        <v>178</v>
      </c>
    </row>
    <row r="1092" spans="2:65" s="12" customFormat="1" ht="11.25">
      <c r="B1092" s="149"/>
      <c r="D1092" s="150" t="s">
        <v>186</v>
      </c>
      <c r="E1092" s="151" t="s">
        <v>1</v>
      </c>
      <c r="F1092" s="152" t="s">
        <v>2236</v>
      </c>
      <c r="H1092" s="153">
        <v>16.73</v>
      </c>
      <c r="I1092" s="154"/>
      <c r="L1092" s="149"/>
      <c r="M1092" s="155"/>
      <c r="T1092" s="156"/>
      <c r="AT1092" s="151" t="s">
        <v>186</v>
      </c>
      <c r="AU1092" s="151" t="s">
        <v>85</v>
      </c>
      <c r="AV1092" s="12" t="s">
        <v>85</v>
      </c>
      <c r="AW1092" s="12" t="s">
        <v>32</v>
      </c>
      <c r="AX1092" s="12" t="s">
        <v>76</v>
      </c>
      <c r="AY1092" s="151" t="s">
        <v>178</v>
      </c>
    </row>
    <row r="1093" spans="2:65" s="12" customFormat="1" ht="11.25">
      <c r="B1093" s="149"/>
      <c r="D1093" s="150" t="s">
        <v>186</v>
      </c>
      <c r="E1093" s="151" t="s">
        <v>1</v>
      </c>
      <c r="F1093" s="152" t="s">
        <v>2237</v>
      </c>
      <c r="H1093" s="153">
        <v>13.58</v>
      </c>
      <c r="I1093" s="154"/>
      <c r="L1093" s="149"/>
      <c r="M1093" s="155"/>
      <c r="T1093" s="156"/>
      <c r="AT1093" s="151" t="s">
        <v>186</v>
      </c>
      <c r="AU1093" s="151" t="s">
        <v>85</v>
      </c>
      <c r="AV1093" s="12" t="s">
        <v>85</v>
      </c>
      <c r="AW1093" s="12" t="s">
        <v>32</v>
      </c>
      <c r="AX1093" s="12" t="s">
        <v>76</v>
      </c>
      <c r="AY1093" s="151" t="s">
        <v>178</v>
      </c>
    </row>
    <row r="1094" spans="2:65" s="12" customFormat="1" ht="11.25">
      <c r="B1094" s="149"/>
      <c r="D1094" s="150" t="s">
        <v>186</v>
      </c>
      <c r="E1094" s="151" t="s">
        <v>1</v>
      </c>
      <c r="F1094" s="152" t="s">
        <v>2238</v>
      </c>
      <c r="H1094" s="153">
        <v>12.53</v>
      </c>
      <c r="I1094" s="154"/>
      <c r="L1094" s="149"/>
      <c r="M1094" s="155"/>
      <c r="T1094" s="156"/>
      <c r="AT1094" s="151" t="s">
        <v>186</v>
      </c>
      <c r="AU1094" s="151" t="s">
        <v>85</v>
      </c>
      <c r="AV1094" s="12" t="s">
        <v>85</v>
      </c>
      <c r="AW1094" s="12" t="s">
        <v>32</v>
      </c>
      <c r="AX1094" s="12" t="s">
        <v>76</v>
      </c>
      <c r="AY1094" s="151" t="s">
        <v>178</v>
      </c>
    </row>
    <row r="1095" spans="2:65" s="12" customFormat="1" ht="11.25">
      <c r="B1095" s="149"/>
      <c r="D1095" s="150" t="s">
        <v>186</v>
      </c>
      <c r="E1095" s="151" t="s">
        <v>1</v>
      </c>
      <c r="F1095" s="152" t="s">
        <v>2239</v>
      </c>
      <c r="H1095" s="153">
        <v>9.9600000000000009</v>
      </c>
      <c r="I1095" s="154"/>
      <c r="L1095" s="149"/>
      <c r="M1095" s="155"/>
      <c r="T1095" s="156"/>
      <c r="AT1095" s="151" t="s">
        <v>186</v>
      </c>
      <c r="AU1095" s="151" t="s">
        <v>85</v>
      </c>
      <c r="AV1095" s="12" t="s">
        <v>85</v>
      </c>
      <c r="AW1095" s="12" t="s">
        <v>32</v>
      </c>
      <c r="AX1095" s="12" t="s">
        <v>76</v>
      </c>
      <c r="AY1095" s="151" t="s">
        <v>178</v>
      </c>
    </row>
    <row r="1096" spans="2:65" s="14" customFormat="1" ht="11.25">
      <c r="B1096" s="164"/>
      <c r="D1096" s="150" t="s">
        <v>186</v>
      </c>
      <c r="E1096" s="165" t="s">
        <v>1</v>
      </c>
      <c r="F1096" s="166" t="s">
        <v>217</v>
      </c>
      <c r="H1096" s="167">
        <v>101.2</v>
      </c>
      <c r="I1096" s="168"/>
      <c r="L1096" s="164"/>
      <c r="M1096" s="169"/>
      <c r="T1096" s="170"/>
      <c r="AT1096" s="165" t="s">
        <v>186</v>
      </c>
      <c r="AU1096" s="165" t="s">
        <v>85</v>
      </c>
      <c r="AV1096" s="14" t="s">
        <v>184</v>
      </c>
      <c r="AW1096" s="14" t="s">
        <v>32</v>
      </c>
      <c r="AX1096" s="14" t="s">
        <v>83</v>
      </c>
      <c r="AY1096" s="165" t="s">
        <v>178</v>
      </c>
    </row>
    <row r="1097" spans="2:65" s="1" customFormat="1" ht="24.2" customHeight="1">
      <c r="B1097" s="32"/>
      <c r="C1097" s="136" t="s">
        <v>2240</v>
      </c>
      <c r="D1097" s="136" t="s">
        <v>180</v>
      </c>
      <c r="E1097" s="137" t="s">
        <v>2241</v>
      </c>
      <c r="F1097" s="138" t="s">
        <v>2242</v>
      </c>
      <c r="G1097" s="139" t="s">
        <v>204</v>
      </c>
      <c r="H1097" s="140">
        <v>35.673000000000002</v>
      </c>
      <c r="I1097" s="141"/>
      <c r="J1097" s="142">
        <f>ROUND(I1097*H1097,2)</f>
        <v>0</v>
      </c>
      <c r="K1097" s="138" t="s">
        <v>1</v>
      </c>
      <c r="L1097" s="32"/>
      <c r="M1097" s="143" t="s">
        <v>1</v>
      </c>
      <c r="N1097" s="144" t="s">
        <v>41</v>
      </c>
      <c r="P1097" s="145">
        <f>O1097*H1097</f>
        <v>0</v>
      </c>
      <c r="Q1097" s="145">
        <v>1.3500000000000001E-3</v>
      </c>
      <c r="R1097" s="145">
        <f>Q1097*H1097</f>
        <v>4.8158550000000008E-2</v>
      </c>
      <c r="S1097" s="145">
        <v>0</v>
      </c>
      <c r="T1097" s="146">
        <f>S1097*H1097</f>
        <v>0</v>
      </c>
      <c r="AR1097" s="147" t="s">
        <v>274</v>
      </c>
      <c r="AT1097" s="147" t="s">
        <v>180</v>
      </c>
      <c r="AU1097" s="147" t="s">
        <v>85</v>
      </c>
      <c r="AY1097" s="17" t="s">
        <v>178</v>
      </c>
      <c r="BE1097" s="148">
        <f>IF(N1097="základní",J1097,0)</f>
        <v>0</v>
      </c>
      <c r="BF1097" s="148">
        <f>IF(N1097="snížená",J1097,0)</f>
        <v>0</v>
      </c>
      <c r="BG1097" s="148">
        <f>IF(N1097="zákl. přenesená",J1097,0)</f>
        <v>0</v>
      </c>
      <c r="BH1097" s="148">
        <f>IF(N1097="sníž. přenesená",J1097,0)</f>
        <v>0</v>
      </c>
      <c r="BI1097" s="148">
        <f>IF(N1097="nulová",J1097,0)</f>
        <v>0</v>
      </c>
      <c r="BJ1097" s="17" t="s">
        <v>83</v>
      </c>
      <c r="BK1097" s="148">
        <f>ROUND(I1097*H1097,2)</f>
        <v>0</v>
      </c>
      <c r="BL1097" s="17" t="s">
        <v>274</v>
      </c>
      <c r="BM1097" s="147" t="s">
        <v>2243</v>
      </c>
    </row>
    <row r="1098" spans="2:65" s="15" customFormat="1" ht="11.25">
      <c r="B1098" s="171"/>
      <c r="D1098" s="150" t="s">
        <v>186</v>
      </c>
      <c r="E1098" s="172" t="s">
        <v>1</v>
      </c>
      <c r="F1098" s="173" t="s">
        <v>2244</v>
      </c>
      <c r="H1098" s="172" t="s">
        <v>1</v>
      </c>
      <c r="I1098" s="174"/>
      <c r="L1098" s="171"/>
      <c r="M1098" s="175"/>
      <c r="T1098" s="176"/>
      <c r="AT1098" s="172" t="s">
        <v>186</v>
      </c>
      <c r="AU1098" s="172" t="s">
        <v>85</v>
      </c>
      <c r="AV1098" s="15" t="s">
        <v>83</v>
      </c>
      <c r="AW1098" s="15" t="s">
        <v>32</v>
      </c>
      <c r="AX1098" s="15" t="s">
        <v>76</v>
      </c>
      <c r="AY1098" s="172" t="s">
        <v>178</v>
      </c>
    </row>
    <row r="1099" spans="2:65" s="12" customFormat="1" ht="11.25">
      <c r="B1099" s="149"/>
      <c r="D1099" s="150" t="s">
        <v>186</v>
      </c>
      <c r="E1099" s="151" t="s">
        <v>1</v>
      </c>
      <c r="F1099" s="152" t="s">
        <v>2245</v>
      </c>
      <c r="H1099" s="153">
        <v>12.569000000000001</v>
      </c>
      <c r="I1099" s="154"/>
      <c r="L1099" s="149"/>
      <c r="M1099" s="155"/>
      <c r="T1099" s="156"/>
      <c r="AT1099" s="151" t="s">
        <v>186</v>
      </c>
      <c r="AU1099" s="151" t="s">
        <v>85</v>
      </c>
      <c r="AV1099" s="12" t="s">
        <v>85</v>
      </c>
      <c r="AW1099" s="12" t="s">
        <v>32</v>
      </c>
      <c r="AX1099" s="12" t="s">
        <v>76</v>
      </c>
      <c r="AY1099" s="151" t="s">
        <v>178</v>
      </c>
    </row>
    <row r="1100" spans="2:65" s="12" customFormat="1" ht="11.25">
      <c r="B1100" s="149"/>
      <c r="D1100" s="150" t="s">
        <v>186</v>
      </c>
      <c r="E1100" s="151" t="s">
        <v>1</v>
      </c>
      <c r="F1100" s="152" t="s">
        <v>1457</v>
      </c>
      <c r="H1100" s="153">
        <v>1.9079999999999999</v>
      </c>
      <c r="I1100" s="154"/>
      <c r="L1100" s="149"/>
      <c r="M1100" s="155"/>
      <c r="T1100" s="156"/>
      <c r="AT1100" s="151" t="s">
        <v>186</v>
      </c>
      <c r="AU1100" s="151" t="s">
        <v>85</v>
      </c>
      <c r="AV1100" s="12" t="s">
        <v>85</v>
      </c>
      <c r="AW1100" s="12" t="s">
        <v>32</v>
      </c>
      <c r="AX1100" s="12" t="s">
        <v>76</v>
      </c>
      <c r="AY1100" s="151" t="s">
        <v>178</v>
      </c>
    </row>
    <row r="1101" spans="2:65" s="12" customFormat="1" ht="11.25">
      <c r="B1101" s="149"/>
      <c r="D1101" s="150" t="s">
        <v>186</v>
      </c>
      <c r="E1101" s="151" t="s">
        <v>1</v>
      </c>
      <c r="F1101" s="152" t="s">
        <v>1458</v>
      </c>
      <c r="H1101" s="153">
        <v>20.545000000000002</v>
      </c>
      <c r="I1101" s="154"/>
      <c r="L1101" s="149"/>
      <c r="M1101" s="155"/>
      <c r="T1101" s="156"/>
      <c r="AT1101" s="151" t="s">
        <v>186</v>
      </c>
      <c r="AU1101" s="151" t="s">
        <v>85</v>
      </c>
      <c r="AV1101" s="12" t="s">
        <v>85</v>
      </c>
      <c r="AW1101" s="12" t="s">
        <v>32</v>
      </c>
      <c r="AX1101" s="12" t="s">
        <v>76</v>
      </c>
      <c r="AY1101" s="151" t="s">
        <v>178</v>
      </c>
    </row>
    <row r="1102" spans="2:65" s="12" customFormat="1" ht="11.25">
      <c r="B1102" s="149"/>
      <c r="D1102" s="150" t="s">
        <v>186</v>
      </c>
      <c r="E1102" s="151" t="s">
        <v>1</v>
      </c>
      <c r="F1102" s="152" t="s">
        <v>1459</v>
      </c>
      <c r="H1102" s="153">
        <v>0.65100000000000002</v>
      </c>
      <c r="I1102" s="154"/>
      <c r="L1102" s="149"/>
      <c r="M1102" s="155"/>
      <c r="T1102" s="156"/>
      <c r="AT1102" s="151" t="s">
        <v>186</v>
      </c>
      <c r="AU1102" s="151" t="s">
        <v>85</v>
      </c>
      <c r="AV1102" s="12" t="s">
        <v>85</v>
      </c>
      <c r="AW1102" s="12" t="s">
        <v>32</v>
      </c>
      <c r="AX1102" s="12" t="s">
        <v>76</v>
      </c>
      <c r="AY1102" s="151" t="s">
        <v>178</v>
      </c>
    </row>
    <row r="1103" spans="2:65" s="14" customFormat="1" ht="11.25">
      <c r="B1103" s="164"/>
      <c r="D1103" s="150" t="s">
        <v>186</v>
      </c>
      <c r="E1103" s="165" t="s">
        <v>1</v>
      </c>
      <c r="F1103" s="166" t="s">
        <v>217</v>
      </c>
      <c r="H1103" s="167">
        <v>35.673000000000009</v>
      </c>
      <c r="I1103" s="168"/>
      <c r="L1103" s="164"/>
      <c r="M1103" s="169"/>
      <c r="T1103" s="170"/>
      <c r="AT1103" s="165" t="s">
        <v>186</v>
      </c>
      <c r="AU1103" s="165" t="s">
        <v>85</v>
      </c>
      <c r="AV1103" s="14" t="s">
        <v>184</v>
      </c>
      <c r="AW1103" s="14" t="s">
        <v>32</v>
      </c>
      <c r="AX1103" s="14" t="s">
        <v>83</v>
      </c>
      <c r="AY1103" s="165" t="s">
        <v>178</v>
      </c>
    </row>
    <row r="1104" spans="2:65" s="1" customFormat="1" ht="24.2" customHeight="1">
      <c r="B1104" s="32"/>
      <c r="C1104" s="136" t="s">
        <v>2246</v>
      </c>
      <c r="D1104" s="136" t="s">
        <v>180</v>
      </c>
      <c r="E1104" s="137" t="s">
        <v>598</v>
      </c>
      <c r="F1104" s="138" t="s">
        <v>599</v>
      </c>
      <c r="G1104" s="139" t="s">
        <v>204</v>
      </c>
      <c r="H1104" s="140">
        <v>257.5</v>
      </c>
      <c r="I1104" s="141"/>
      <c r="J1104" s="142">
        <f>ROUND(I1104*H1104,2)</f>
        <v>0</v>
      </c>
      <c r="K1104" s="138" t="s">
        <v>194</v>
      </c>
      <c r="L1104" s="32"/>
      <c r="M1104" s="143" t="s">
        <v>1</v>
      </c>
      <c r="N1104" s="144" t="s">
        <v>41</v>
      </c>
      <c r="P1104" s="145">
        <f>O1104*H1104</f>
        <v>0</v>
      </c>
      <c r="Q1104" s="145">
        <v>4.0000000000000002E-4</v>
      </c>
      <c r="R1104" s="145">
        <f>Q1104*H1104</f>
        <v>0.10300000000000001</v>
      </c>
      <c r="S1104" s="145">
        <v>0</v>
      </c>
      <c r="T1104" s="146">
        <f>S1104*H1104</f>
        <v>0</v>
      </c>
      <c r="AR1104" s="147" t="s">
        <v>274</v>
      </c>
      <c r="AT1104" s="147" t="s">
        <v>180</v>
      </c>
      <c r="AU1104" s="147" t="s">
        <v>85</v>
      </c>
      <c r="AY1104" s="17" t="s">
        <v>178</v>
      </c>
      <c r="BE1104" s="148">
        <f>IF(N1104="základní",J1104,0)</f>
        <v>0</v>
      </c>
      <c r="BF1104" s="148">
        <f>IF(N1104="snížená",J1104,0)</f>
        <v>0</v>
      </c>
      <c r="BG1104" s="148">
        <f>IF(N1104="zákl. přenesená",J1104,0)</f>
        <v>0</v>
      </c>
      <c r="BH1104" s="148">
        <f>IF(N1104="sníž. přenesená",J1104,0)</f>
        <v>0</v>
      </c>
      <c r="BI1104" s="148">
        <f>IF(N1104="nulová",J1104,0)</f>
        <v>0</v>
      </c>
      <c r="BJ1104" s="17" t="s">
        <v>83</v>
      </c>
      <c r="BK1104" s="148">
        <f>ROUND(I1104*H1104,2)</f>
        <v>0</v>
      </c>
      <c r="BL1104" s="17" t="s">
        <v>274</v>
      </c>
      <c r="BM1104" s="147" t="s">
        <v>2247</v>
      </c>
    </row>
    <row r="1105" spans="2:65" s="12" customFormat="1" ht="11.25">
      <c r="B1105" s="149"/>
      <c r="D1105" s="150" t="s">
        <v>186</v>
      </c>
      <c r="E1105" s="151" t="s">
        <v>1</v>
      </c>
      <c r="F1105" s="152" t="s">
        <v>2248</v>
      </c>
      <c r="H1105" s="153">
        <v>257.5</v>
      </c>
      <c r="I1105" s="154"/>
      <c r="L1105" s="149"/>
      <c r="M1105" s="155"/>
      <c r="T1105" s="156"/>
      <c r="AT1105" s="151" t="s">
        <v>186</v>
      </c>
      <c r="AU1105" s="151" t="s">
        <v>85</v>
      </c>
      <c r="AV1105" s="12" t="s">
        <v>85</v>
      </c>
      <c r="AW1105" s="12" t="s">
        <v>32</v>
      </c>
      <c r="AX1105" s="12" t="s">
        <v>83</v>
      </c>
      <c r="AY1105" s="151" t="s">
        <v>178</v>
      </c>
    </row>
    <row r="1106" spans="2:65" s="1" customFormat="1" ht="49.15" customHeight="1">
      <c r="B1106" s="32"/>
      <c r="C1106" s="177" t="s">
        <v>2249</v>
      </c>
      <c r="D1106" s="177" t="s">
        <v>232</v>
      </c>
      <c r="E1106" s="178" t="s">
        <v>2250</v>
      </c>
      <c r="F1106" s="179" t="s">
        <v>2251</v>
      </c>
      <c r="G1106" s="180" t="s">
        <v>204</v>
      </c>
      <c r="H1106" s="181">
        <v>300.11599999999999</v>
      </c>
      <c r="I1106" s="182"/>
      <c r="J1106" s="183">
        <f>ROUND(I1106*H1106,2)</f>
        <v>0</v>
      </c>
      <c r="K1106" s="179" t="s">
        <v>194</v>
      </c>
      <c r="L1106" s="184"/>
      <c r="M1106" s="185" t="s">
        <v>1</v>
      </c>
      <c r="N1106" s="186" t="s">
        <v>41</v>
      </c>
      <c r="P1106" s="145">
        <f>O1106*H1106</f>
        <v>0</v>
      </c>
      <c r="Q1106" s="145">
        <v>5.3E-3</v>
      </c>
      <c r="R1106" s="145">
        <f>Q1106*H1106</f>
        <v>1.5906148</v>
      </c>
      <c r="S1106" s="145">
        <v>0</v>
      </c>
      <c r="T1106" s="146">
        <f>S1106*H1106</f>
        <v>0</v>
      </c>
      <c r="AR1106" s="147" t="s">
        <v>377</v>
      </c>
      <c r="AT1106" s="147" t="s">
        <v>232</v>
      </c>
      <c r="AU1106" s="147" t="s">
        <v>85</v>
      </c>
      <c r="AY1106" s="17" t="s">
        <v>178</v>
      </c>
      <c r="BE1106" s="148">
        <f>IF(N1106="základní",J1106,0)</f>
        <v>0</v>
      </c>
      <c r="BF1106" s="148">
        <f>IF(N1106="snížená",J1106,0)</f>
        <v>0</v>
      </c>
      <c r="BG1106" s="148">
        <f>IF(N1106="zákl. přenesená",J1106,0)</f>
        <v>0</v>
      </c>
      <c r="BH1106" s="148">
        <f>IF(N1106="sníž. přenesená",J1106,0)</f>
        <v>0</v>
      </c>
      <c r="BI1106" s="148">
        <f>IF(N1106="nulová",J1106,0)</f>
        <v>0</v>
      </c>
      <c r="BJ1106" s="17" t="s">
        <v>83</v>
      </c>
      <c r="BK1106" s="148">
        <f>ROUND(I1106*H1106,2)</f>
        <v>0</v>
      </c>
      <c r="BL1106" s="17" t="s">
        <v>274</v>
      </c>
      <c r="BM1106" s="147" t="s">
        <v>2252</v>
      </c>
    </row>
    <row r="1107" spans="2:65" s="12" customFormat="1" ht="11.25">
      <c r="B1107" s="149"/>
      <c r="D1107" s="150" t="s">
        <v>186</v>
      </c>
      <c r="F1107" s="152" t="s">
        <v>2253</v>
      </c>
      <c r="H1107" s="153">
        <v>300.11599999999999</v>
      </c>
      <c r="I1107" s="154"/>
      <c r="L1107" s="149"/>
      <c r="M1107" s="155"/>
      <c r="T1107" s="156"/>
      <c r="AT1107" s="151" t="s">
        <v>186</v>
      </c>
      <c r="AU1107" s="151" t="s">
        <v>85</v>
      </c>
      <c r="AV1107" s="12" t="s">
        <v>85</v>
      </c>
      <c r="AW1107" s="12" t="s">
        <v>4</v>
      </c>
      <c r="AX1107" s="12" t="s">
        <v>83</v>
      </c>
      <c r="AY1107" s="151" t="s">
        <v>178</v>
      </c>
    </row>
    <row r="1108" spans="2:65" s="1" customFormat="1" ht="24.2" customHeight="1">
      <c r="B1108" s="32"/>
      <c r="C1108" s="136" t="s">
        <v>2254</v>
      </c>
      <c r="D1108" s="136" t="s">
        <v>180</v>
      </c>
      <c r="E1108" s="137" t="s">
        <v>2255</v>
      </c>
      <c r="F1108" s="138" t="s">
        <v>2256</v>
      </c>
      <c r="G1108" s="139" t="s">
        <v>204</v>
      </c>
      <c r="H1108" s="140">
        <v>16.902999999999999</v>
      </c>
      <c r="I1108" s="141"/>
      <c r="J1108" s="142">
        <f>ROUND(I1108*H1108,2)</f>
        <v>0</v>
      </c>
      <c r="K1108" s="138" t="s">
        <v>194</v>
      </c>
      <c r="L1108" s="32"/>
      <c r="M1108" s="143" t="s">
        <v>1</v>
      </c>
      <c r="N1108" s="144" t="s">
        <v>41</v>
      </c>
      <c r="P1108" s="145">
        <f>O1108*H1108</f>
        <v>0</v>
      </c>
      <c r="Q1108" s="145">
        <v>4.0000000000000002E-4</v>
      </c>
      <c r="R1108" s="145">
        <f>Q1108*H1108</f>
        <v>6.7612000000000002E-3</v>
      </c>
      <c r="S1108" s="145">
        <v>0</v>
      </c>
      <c r="T1108" s="146">
        <f>S1108*H1108</f>
        <v>0</v>
      </c>
      <c r="AR1108" s="147" t="s">
        <v>274</v>
      </c>
      <c r="AT1108" s="147" t="s">
        <v>180</v>
      </c>
      <c r="AU1108" s="147" t="s">
        <v>85</v>
      </c>
      <c r="AY1108" s="17" t="s">
        <v>178</v>
      </c>
      <c r="BE1108" s="148">
        <f>IF(N1108="základní",J1108,0)</f>
        <v>0</v>
      </c>
      <c r="BF1108" s="148">
        <f>IF(N1108="snížená",J1108,0)</f>
        <v>0</v>
      </c>
      <c r="BG1108" s="148">
        <f>IF(N1108="zákl. přenesená",J1108,0)</f>
        <v>0</v>
      </c>
      <c r="BH1108" s="148">
        <f>IF(N1108="sníž. přenesená",J1108,0)</f>
        <v>0</v>
      </c>
      <c r="BI1108" s="148">
        <f>IF(N1108="nulová",J1108,0)</f>
        <v>0</v>
      </c>
      <c r="BJ1108" s="17" t="s">
        <v>83</v>
      </c>
      <c r="BK1108" s="148">
        <f>ROUND(I1108*H1108,2)</f>
        <v>0</v>
      </c>
      <c r="BL1108" s="17" t="s">
        <v>274</v>
      </c>
      <c r="BM1108" s="147" t="s">
        <v>2257</v>
      </c>
    </row>
    <row r="1109" spans="2:65" s="1" customFormat="1" ht="49.15" customHeight="1">
      <c r="B1109" s="32"/>
      <c r="C1109" s="177" t="s">
        <v>2258</v>
      </c>
      <c r="D1109" s="177" t="s">
        <v>232</v>
      </c>
      <c r="E1109" s="178" t="s">
        <v>2250</v>
      </c>
      <c r="F1109" s="179" t="s">
        <v>2251</v>
      </c>
      <c r="G1109" s="180" t="s">
        <v>204</v>
      </c>
      <c r="H1109" s="181">
        <v>20.638999999999999</v>
      </c>
      <c r="I1109" s="182"/>
      <c r="J1109" s="183">
        <f>ROUND(I1109*H1109,2)</f>
        <v>0</v>
      </c>
      <c r="K1109" s="179" t="s">
        <v>194</v>
      </c>
      <c r="L1109" s="184"/>
      <c r="M1109" s="185" t="s">
        <v>1</v>
      </c>
      <c r="N1109" s="186" t="s">
        <v>41</v>
      </c>
      <c r="P1109" s="145">
        <f>O1109*H1109</f>
        <v>0</v>
      </c>
      <c r="Q1109" s="145">
        <v>5.3E-3</v>
      </c>
      <c r="R1109" s="145">
        <f>Q1109*H1109</f>
        <v>0.1093867</v>
      </c>
      <c r="S1109" s="145">
        <v>0</v>
      </c>
      <c r="T1109" s="146">
        <f>S1109*H1109</f>
        <v>0</v>
      </c>
      <c r="AR1109" s="147" t="s">
        <v>377</v>
      </c>
      <c r="AT1109" s="147" t="s">
        <v>232</v>
      </c>
      <c r="AU1109" s="147" t="s">
        <v>85</v>
      </c>
      <c r="AY1109" s="17" t="s">
        <v>178</v>
      </c>
      <c r="BE1109" s="148">
        <f>IF(N1109="základní",J1109,0)</f>
        <v>0</v>
      </c>
      <c r="BF1109" s="148">
        <f>IF(N1109="snížená",J1109,0)</f>
        <v>0</v>
      </c>
      <c r="BG1109" s="148">
        <f>IF(N1109="zákl. přenesená",J1109,0)</f>
        <v>0</v>
      </c>
      <c r="BH1109" s="148">
        <f>IF(N1109="sníž. přenesená",J1109,0)</f>
        <v>0</v>
      </c>
      <c r="BI1109" s="148">
        <f>IF(N1109="nulová",J1109,0)</f>
        <v>0</v>
      </c>
      <c r="BJ1109" s="17" t="s">
        <v>83</v>
      </c>
      <c r="BK1109" s="148">
        <f>ROUND(I1109*H1109,2)</f>
        <v>0</v>
      </c>
      <c r="BL1109" s="17" t="s">
        <v>274</v>
      </c>
      <c r="BM1109" s="147" t="s">
        <v>2259</v>
      </c>
    </row>
    <row r="1110" spans="2:65" s="12" customFormat="1" ht="11.25">
      <c r="B1110" s="149"/>
      <c r="D1110" s="150" t="s">
        <v>186</v>
      </c>
      <c r="F1110" s="152" t="s">
        <v>2260</v>
      </c>
      <c r="H1110" s="153">
        <v>20.638999999999999</v>
      </c>
      <c r="I1110" s="154"/>
      <c r="L1110" s="149"/>
      <c r="M1110" s="155"/>
      <c r="T1110" s="156"/>
      <c r="AT1110" s="151" t="s">
        <v>186</v>
      </c>
      <c r="AU1110" s="151" t="s">
        <v>85</v>
      </c>
      <c r="AV1110" s="12" t="s">
        <v>85</v>
      </c>
      <c r="AW1110" s="12" t="s">
        <v>4</v>
      </c>
      <c r="AX1110" s="12" t="s">
        <v>83</v>
      </c>
      <c r="AY1110" s="151" t="s">
        <v>178</v>
      </c>
    </row>
    <row r="1111" spans="2:65" s="1" customFormat="1" ht="33" customHeight="1">
      <c r="B1111" s="32"/>
      <c r="C1111" s="136" t="s">
        <v>2261</v>
      </c>
      <c r="D1111" s="136" t="s">
        <v>180</v>
      </c>
      <c r="E1111" s="137" t="s">
        <v>627</v>
      </c>
      <c r="F1111" s="138" t="s">
        <v>628</v>
      </c>
      <c r="G1111" s="139" t="s">
        <v>384</v>
      </c>
      <c r="H1111" s="140">
        <v>1.992</v>
      </c>
      <c r="I1111" s="141"/>
      <c r="J1111" s="142">
        <f>ROUND(I1111*H1111,2)</f>
        <v>0</v>
      </c>
      <c r="K1111" s="138" t="s">
        <v>194</v>
      </c>
      <c r="L1111" s="32"/>
      <c r="M1111" s="143" t="s">
        <v>1</v>
      </c>
      <c r="N1111" s="144" t="s">
        <v>41</v>
      </c>
      <c r="P1111" s="145">
        <f>O1111*H1111</f>
        <v>0</v>
      </c>
      <c r="Q1111" s="145">
        <v>0</v>
      </c>
      <c r="R1111" s="145">
        <f>Q1111*H1111</f>
        <v>0</v>
      </c>
      <c r="S1111" s="145">
        <v>0</v>
      </c>
      <c r="T1111" s="146">
        <f>S1111*H1111</f>
        <v>0</v>
      </c>
      <c r="AR1111" s="147" t="s">
        <v>274</v>
      </c>
      <c r="AT1111" s="147" t="s">
        <v>180</v>
      </c>
      <c r="AU1111" s="147" t="s">
        <v>85</v>
      </c>
      <c r="AY1111" s="17" t="s">
        <v>178</v>
      </c>
      <c r="BE1111" s="148">
        <f>IF(N1111="základní",J1111,0)</f>
        <v>0</v>
      </c>
      <c r="BF1111" s="148">
        <f>IF(N1111="snížená",J1111,0)</f>
        <v>0</v>
      </c>
      <c r="BG1111" s="148">
        <f>IF(N1111="zákl. přenesená",J1111,0)</f>
        <v>0</v>
      </c>
      <c r="BH1111" s="148">
        <f>IF(N1111="sníž. přenesená",J1111,0)</f>
        <v>0</v>
      </c>
      <c r="BI1111" s="148">
        <f>IF(N1111="nulová",J1111,0)</f>
        <v>0</v>
      </c>
      <c r="BJ1111" s="17" t="s">
        <v>83</v>
      </c>
      <c r="BK1111" s="148">
        <f>ROUND(I1111*H1111,2)</f>
        <v>0</v>
      </c>
      <c r="BL1111" s="17" t="s">
        <v>274</v>
      </c>
      <c r="BM1111" s="147" t="s">
        <v>2262</v>
      </c>
    </row>
    <row r="1112" spans="2:65" s="11" customFormat="1" ht="22.9" customHeight="1">
      <c r="B1112" s="124"/>
      <c r="D1112" s="125" t="s">
        <v>75</v>
      </c>
      <c r="E1112" s="134" t="s">
        <v>630</v>
      </c>
      <c r="F1112" s="134" t="s">
        <v>631</v>
      </c>
      <c r="I1112" s="127"/>
      <c r="J1112" s="135">
        <f>BK1112</f>
        <v>0</v>
      </c>
      <c r="L1112" s="124"/>
      <c r="M1112" s="129"/>
      <c r="P1112" s="130">
        <f>SUM(P1113:P1184)</f>
        <v>0</v>
      </c>
      <c r="R1112" s="130">
        <f>SUM(R1113:R1184)</f>
        <v>1.4374006699999999</v>
      </c>
      <c r="T1112" s="131">
        <f>SUM(T1113:T1184)</f>
        <v>3.8436089999999998</v>
      </c>
      <c r="AR1112" s="125" t="s">
        <v>85</v>
      </c>
      <c r="AT1112" s="132" t="s">
        <v>75</v>
      </c>
      <c r="AU1112" s="132" t="s">
        <v>83</v>
      </c>
      <c r="AY1112" s="125" t="s">
        <v>178</v>
      </c>
      <c r="BK1112" s="133">
        <f>SUM(BK1113:BK1184)</f>
        <v>0</v>
      </c>
    </row>
    <row r="1113" spans="2:65" s="1" customFormat="1" ht="24.2" customHeight="1">
      <c r="B1113" s="32"/>
      <c r="C1113" s="136" t="s">
        <v>2263</v>
      </c>
      <c r="D1113" s="136" t="s">
        <v>180</v>
      </c>
      <c r="E1113" s="137" t="s">
        <v>633</v>
      </c>
      <c r="F1113" s="138" t="s">
        <v>634</v>
      </c>
      <c r="G1113" s="139" t="s">
        <v>204</v>
      </c>
      <c r="H1113" s="140">
        <v>141.369</v>
      </c>
      <c r="I1113" s="141"/>
      <c r="J1113" s="142">
        <f>ROUND(I1113*H1113,2)</f>
        <v>0</v>
      </c>
      <c r="K1113" s="138" t="s">
        <v>846</v>
      </c>
      <c r="L1113" s="32"/>
      <c r="M1113" s="143" t="s">
        <v>1</v>
      </c>
      <c r="N1113" s="144" t="s">
        <v>41</v>
      </c>
      <c r="P1113" s="145">
        <f>O1113*H1113</f>
        <v>0</v>
      </c>
      <c r="Q1113" s="145">
        <v>0</v>
      </c>
      <c r="R1113" s="145">
        <f>Q1113*H1113</f>
        <v>0</v>
      </c>
      <c r="S1113" s="145">
        <v>0</v>
      </c>
      <c r="T1113" s="146">
        <f>S1113*H1113</f>
        <v>0</v>
      </c>
      <c r="AR1113" s="147" t="s">
        <v>274</v>
      </c>
      <c r="AT1113" s="147" t="s">
        <v>180</v>
      </c>
      <c r="AU1113" s="147" t="s">
        <v>85</v>
      </c>
      <c r="AY1113" s="17" t="s">
        <v>178</v>
      </c>
      <c r="BE1113" s="148">
        <f>IF(N1113="základní",J1113,0)</f>
        <v>0</v>
      </c>
      <c r="BF1113" s="148">
        <f>IF(N1113="snížená",J1113,0)</f>
        <v>0</v>
      </c>
      <c r="BG1113" s="148">
        <f>IF(N1113="zákl. přenesená",J1113,0)</f>
        <v>0</v>
      </c>
      <c r="BH1113" s="148">
        <f>IF(N1113="sníž. přenesená",J1113,0)</f>
        <v>0</v>
      </c>
      <c r="BI1113" s="148">
        <f>IF(N1113="nulová",J1113,0)</f>
        <v>0</v>
      </c>
      <c r="BJ1113" s="17" t="s">
        <v>83</v>
      </c>
      <c r="BK1113" s="148">
        <f>ROUND(I1113*H1113,2)</f>
        <v>0</v>
      </c>
      <c r="BL1113" s="17" t="s">
        <v>274</v>
      </c>
      <c r="BM1113" s="147" t="s">
        <v>2264</v>
      </c>
    </row>
    <row r="1114" spans="2:65" s="12" customFormat="1" ht="11.25">
      <c r="B1114" s="149"/>
      <c r="D1114" s="150" t="s">
        <v>186</v>
      </c>
      <c r="E1114" s="151" t="s">
        <v>1</v>
      </c>
      <c r="F1114" s="152" t="s">
        <v>2265</v>
      </c>
      <c r="H1114" s="153">
        <v>58.47</v>
      </c>
      <c r="I1114" s="154"/>
      <c r="L1114" s="149"/>
      <c r="M1114" s="155"/>
      <c r="T1114" s="156"/>
      <c r="AT1114" s="151" t="s">
        <v>186</v>
      </c>
      <c r="AU1114" s="151" t="s">
        <v>85</v>
      </c>
      <c r="AV1114" s="12" t="s">
        <v>85</v>
      </c>
      <c r="AW1114" s="12" t="s">
        <v>32</v>
      </c>
      <c r="AX1114" s="12" t="s">
        <v>76</v>
      </c>
      <c r="AY1114" s="151" t="s">
        <v>178</v>
      </c>
    </row>
    <row r="1115" spans="2:65" s="12" customFormat="1" ht="11.25">
      <c r="B1115" s="149"/>
      <c r="D1115" s="150" t="s">
        <v>186</v>
      </c>
      <c r="E1115" s="151" t="s">
        <v>1</v>
      </c>
      <c r="F1115" s="152" t="s">
        <v>2266</v>
      </c>
      <c r="H1115" s="153">
        <v>13.115</v>
      </c>
      <c r="I1115" s="154"/>
      <c r="L1115" s="149"/>
      <c r="M1115" s="155"/>
      <c r="T1115" s="156"/>
      <c r="AT1115" s="151" t="s">
        <v>186</v>
      </c>
      <c r="AU1115" s="151" t="s">
        <v>85</v>
      </c>
      <c r="AV1115" s="12" t="s">
        <v>85</v>
      </c>
      <c r="AW1115" s="12" t="s">
        <v>32</v>
      </c>
      <c r="AX1115" s="12" t="s">
        <v>76</v>
      </c>
      <c r="AY1115" s="151" t="s">
        <v>178</v>
      </c>
    </row>
    <row r="1116" spans="2:65" s="12" customFormat="1" ht="11.25">
      <c r="B1116" s="149"/>
      <c r="D1116" s="150" t="s">
        <v>186</v>
      </c>
      <c r="E1116" s="151" t="s">
        <v>1</v>
      </c>
      <c r="F1116" s="152" t="s">
        <v>2267</v>
      </c>
      <c r="H1116" s="153">
        <v>36.594000000000001</v>
      </c>
      <c r="I1116" s="154"/>
      <c r="L1116" s="149"/>
      <c r="M1116" s="155"/>
      <c r="T1116" s="156"/>
      <c r="AT1116" s="151" t="s">
        <v>186</v>
      </c>
      <c r="AU1116" s="151" t="s">
        <v>85</v>
      </c>
      <c r="AV1116" s="12" t="s">
        <v>85</v>
      </c>
      <c r="AW1116" s="12" t="s">
        <v>32</v>
      </c>
      <c r="AX1116" s="12" t="s">
        <v>76</v>
      </c>
      <c r="AY1116" s="151" t="s">
        <v>178</v>
      </c>
    </row>
    <row r="1117" spans="2:65" s="13" customFormat="1" ht="11.25">
      <c r="B1117" s="157"/>
      <c r="D1117" s="150" t="s">
        <v>186</v>
      </c>
      <c r="E1117" s="158" t="s">
        <v>1</v>
      </c>
      <c r="F1117" s="159" t="s">
        <v>209</v>
      </c>
      <c r="H1117" s="160">
        <v>108.179</v>
      </c>
      <c r="I1117" s="161"/>
      <c r="L1117" s="157"/>
      <c r="M1117" s="162"/>
      <c r="T1117" s="163"/>
      <c r="AT1117" s="158" t="s">
        <v>186</v>
      </c>
      <c r="AU1117" s="158" t="s">
        <v>85</v>
      </c>
      <c r="AV1117" s="13" t="s">
        <v>96</v>
      </c>
      <c r="AW1117" s="13" t="s">
        <v>32</v>
      </c>
      <c r="AX1117" s="13" t="s">
        <v>76</v>
      </c>
      <c r="AY1117" s="158" t="s">
        <v>178</v>
      </c>
    </row>
    <row r="1118" spans="2:65" s="12" customFormat="1" ht="11.25">
      <c r="B1118" s="149"/>
      <c r="D1118" s="150" t="s">
        <v>186</v>
      </c>
      <c r="E1118" s="151" t="s">
        <v>1</v>
      </c>
      <c r="F1118" s="152" t="s">
        <v>2268</v>
      </c>
      <c r="H1118" s="153">
        <v>33.19</v>
      </c>
      <c r="I1118" s="154"/>
      <c r="L1118" s="149"/>
      <c r="M1118" s="155"/>
      <c r="T1118" s="156"/>
      <c r="AT1118" s="151" t="s">
        <v>186</v>
      </c>
      <c r="AU1118" s="151" t="s">
        <v>85</v>
      </c>
      <c r="AV1118" s="12" t="s">
        <v>85</v>
      </c>
      <c r="AW1118" s="12" t="s">
        <v>32</v>
      </c>
      <c r="AX1118" s="12" t="s">
        <v>76</v>
      </c>
      <c r="AY1118" s="151" t="s">
        <v>178</v>
      </c>
    </row>
    <row r="1119" spans="2:65" s="14" customFormat="1" ht="11.25">
      <c r="B1119" s="164"/>
      <c r="D1119" s="150" t="s">
        <v>186</v>
      </c>
      <c r="E1119" s="165" t="s">
        <v>1</v>
      </c>
      <c r="F1119" s="166" t="s">
        <v>217</v>
      </c>
      <c r="H1119" s="167">
        <v>141.369</v>
      </c>
      <c r="I1119" s="168"/>
      <c r="L1119" s="164"/>
      <c r="M1119" s="169"/>
      <c r="T1119" s="170"/>
      <c r="AT1119" s="165" t="s">
        <v>186</v>
      </c>
      <c r="AU1119" s="165" t="s">
        <v>85</v>
      </c>
      <c r="AV1119" s="14" t="s">
        <v>184</v>
      </c>
      <c r="AW1119" s="14" t="s">
        <v>32</v>
      </c>
      <c r="AX1119" s="14" t="s">
        <v>83</v>
      </c>
      <c r="AY1119" s="165" t="s">
        <v>178</v>
      </c>
    </row>
    <row r="1120" spans="2:65" s="1" customFormat="1" ht="16.5" customHeight="1">
      <c r="B1120" s="32"/>
      <c r="C1120" s="177" t="s">
        <v>2269</v>
      </c>
      <c r="D1120" s="177" t="s">
        <v>232</v>
      </c>
      <c r="E1120" s="178" t="s">
        <v>563</v>
      </c>
      <c r="F1120" s="179" t="s">
        <v>564</v>
      </c>
      <c r="G1120" s="180" t="s">
        <v>384</v>
      </c>
      <c r="H1120" s="181">
        <v>6.4000000000000001E-2</v>
      </c>
      <c r="I1120" s="182"/>
      <c r="J1120" s="183">
        <f>ROUND(I1120*H1120,2)</f>
        <v>0</v>
      </c>
      <c r="K1120" s="179" t="s">
        <v>846</v>
      </c>
      <c r="L1120" s="184"/>
      <c r="M1120" s="185" t="s">
        <v>1</v>
      </c>
      <c r="N1120" s="186" t="s">
        <v>41</v>
      </c>
      <c r="P1120" s="145">
        <f>O1120*H1120</f>
        <v>0</v>
      </c>
      <c r="Q1120" s="145">
        <v>1</v>
      </c>
      <c r="R1120" s="145">
        <f>Q1120*H1120</f>
        <v>6.4000000000000001E-2</v>
      </c>
      <c r="S1120" s="145">
        <v>0</v>
      </c>
      <c r="T1120" s="146">
        <f>S1120*H1120</f>
        <v>0</v>
      </c>
      <c r="AR1120" s="147" t="s">
        <v>377</v>
      </c>
      <c r="AT1120" s="147" t="s">
        <v>232</v>
      </c>
      <c r="AU1120" s="147" t="s">
        <v>85</v>
      </c>
      <c r="AY1120" s="17" t="s">
        <v>178</v>
      </c>
      <c r="BE1120" s="148">
        <f>IF(N1120="základní",J1120,0)</f>
        <v>0</v>
      </c>
      <c r="BF1120" s="148">
        <f>IF(N1120="snížená",J1120,0)</f>
        <v>0</v>
      </c>
      <c r="BG1120" s="148">
        <f>IF(N1120="zákl. přenesená",J1120,0)</f>
        <v>0</v>
      </c>
      <c r="BH1120" s="148">
        <f>IF(N1120="sníž. přenesená",J1120,0)</f>
        <v>0</v>
      </c>
      <c r="BI1120" s="148">
        <f>IF(N1120="nulová",J1120,0)</f>
        <v>0</v>
      </c>
      <c r="BJ1120" s="17" t="s">
        <v>83</v>
      </c>
      <c r="BK1120" s="148">
        <f>ROUND(I1120*H1120,2)</f>
        <v>0</v>
      </c>
      <c r="BL1120" s="17" t="s">
        <v>274</v>
      </c>
      <c r="BM1120" s="147" t="s">
        <v>2270</v>
      </c>
    </row>
    <row r="1121" spans="2:65" s="12" customFormat="1" ht="11.25">
      <c r="B1121" s="149"/>
      <c r="D1121" s="150" t="s">
        <v>186</v>
      </c>
      <c r="F1121" s="152" t="s">
        <v>2271</v>
      </c>
      <c r="H1121" s="153">
        <v>6.4000000000000001E-2</v>
      </c>
      <c r="I1121" s="154"/>
      <c r="L1121" s="149"/>
      <c r="M1121" s="155"/>
      <c r="T1121" s="156"/>
      <c r="AT1121" s="151" t="s">
        <v>186</v>
      </c>
      <c r="AU1121" s="151" t="s">
        <v>85</v>
      </c>
      <c r="AV1121" s="12" t="s">
        <v>85</v>
      </c>
      <c r="AW1121" s="12" t="s">
        <v>4</v>
      </c>
      <c r="AX1121" s="12" t="s">
        <v>83</v>
      </c>
      <c r="AY1121" s="151" t="s">
        <v>178</v>
      </c>
    </row>
    <row r="1122" spans="2:65" s="1" customFormat="1" ht="24.2" customHeight="1">
      <c r="B1122" s="32"/>
      <c r="C1122" s="136" t="s">
        <v>2272</v>
      </c>
      <c r="D1122" s="136" t="s">
        <v>180</v>
      </c>
      <c r="E1122" s="137" t="s">
        <v>2273</v>
      </c>
      <c r="F1122" s="138" t="s">
        <v>2274</v>
      </c>
      <c r="G1122" s="139" t="s">
        <v>204</v>
      </c>
      <c r="H1122" s="140">
        <v>84.34</v>
      </c>
      <c r="I1122" s="141"/>
      <c r="J1122" s="142">
        <f>ROUND(I1122*H1122,2)</f>
        <v>0</v>
      </c>
      <c r="K1122" s="138" t="s">
        <v>846</v>
      </c>
      <c r="L1122" s="32"/>
      <c r="M1122" s="143" t="s">
        <v>1</v>
      </c>
      <c r="N1122" s="144" t="s">
        <v>41</v>
      </c>
      <c r="P1122" s="145">
        <f>O1122*H1122</f>
        <v>0</v>
      </c>
      <c r="Q1122" s="145">
        <v>0</v>
      </c>
      <c r="R1122" s="145">
        <f>Q1122*H1122</f>
        <v>0</v>
      </c>
      <c r="S1122" s="145">
        <v>1.0999999999999999E-2</v>
      </c>
      <c r="T1122" s="146">
        <f>S1122*H1122</f>
        <v>0.92774000000000001</v>
      </c>
      <c r="AR1122" s="147" t="s">
        <v>274</v>
      </c>
      <c r="AT1122" s="147" t="s">
        <v>180</v>
      </c>
      <c r="AU1122" s="147" t="s">
        <v>85</v>
      </c>
      <c r="AY1122" s="17" t="s">
        <v>178</v>
      </c>
      <c r="BE1122" s="148">
        <f>IF(N1122="základní",J1122,0)</f>
        <v>0</v>
      </c>
      <c r="BF1122" s="148">
        <f>IF(N1122="snížená",J1122,0)</f>
        <v>0</v>
      </c>
      <c r="BG1122" s="148">
        <f>IF(N1122="zákl. přenesená",J1122,0)</f>
        <v>0</v>
      </c>
      <c r="BH1122" s="148">
        <f>IF(N1122="sníž. přenesená",J1122,0)</f>
        <v>0</v>
      </c>
      <c r="BI1122" s="148">
        <f>IF(N1122="nulová",J1122,0)</f>
        <v>0</v>
      </c>
      <c r="BJ1122" s="17" t="s">
        <v>83</v>
      </c>
      <c r="BK1122" s="148">
        <f>ROUND(I1122*H1122,2)</f>
        <v>0</v>
      </c>
      <c r="BL1122" s="17" t="s">
        <v>274</v>
      </c>
      <c r="BM1122" s="147" t="s">
        <v>2275</v>
      </c>
    </row>
    <row r="1123" spans="2:65" s="12" customFormat="1" ht="11.25">
      <c r="B1123" s="149"/>
      <c r="D1123" s="150" t="s">
        <v>186</v>
      </c>
      <c r="E1123" s="151" t="s">
        <v>1</v>
      </c>
      <c r="F1123" s="152" t="s">
        <v>2276</v>
      </c>
      <c r="H1123" s="153">
        <v>13.792999999999999</v>
      </c>
      <c r="I1123" s="154"/>
      <c r="L1123" s="149"/>
      <c r="M1123" s="155"/>
      <c r="T1123" s="156"/>
      <c r="AT1123" s="151" t="s">
        <v>186</v>
      </c>
      <c r="AU1123" s="151" t="s">
        <v>85</v>
      </c>
      <c r="AV1123" s="12" t="s">
        <v>85</v>
      </c>
      <c r="AW1123" s="12" t="s">
        <v>32</v>
      </c>
      <c r="AX1123" s="12" t="s">
        <v>76</v>
      </c>
      <c r="AY1123" s="151" t="s">
        <v>178</v>
      </c>
    </row>
    <row r="1124" spans="2:65" s="12" customFormat="1" ht="11.25">
      <c r="B1124" s="149"/>
      <c r="D1124" s="150" t="s">
        <v>186</v>
      </c>
      <c r="E1124" s="151" t="s">
        <v>1</v>
      </c>
      <c r="F1124" s="152" t="s">
        <v>2277</v>
      </c>
      <c r="H1124" s="153">
        <v>16.995000000000001</v>
      </c>
      <c r="I1124" s="154"/>
      <c r="L1124" s="149"/>
      <c r="M1124" s="155"/>
      <c r="T1124" s="156"/>
      <c r="AT1124" s="151" t="s">
        <v>186</v>
      </c>
      <c r="AU1124" s="151" t="s">
        <v>85</v>
      </c>
      <c r="AV1124" s="12" t="s">
        <v>85</v>
      </c>
      <c r="AW1124" s="12" t="s">
        <v>32</v>
      </c>
      <c r="AX1124" s="12" t="s">
        <v>76</v>
      </c>
      <c r="AY1124" s="151" t="s">
        <v>178</v>
      </c>
    </row>
    <row r="1125" spans="2:65" s="12" customFormat="1" ht="11.25">
      <c r="B1125" s="149"/>
      <c r="D1125" s="150" t="s">
        <v>186</v>
      </c>
      <c r="E1125" s="151" t="s">
        <v>1</v>
      </c>
      <c r="F1125" s="152" t="s">
        <v>2278</v>
      </c>
      <c r="H1125" s="153">
        <v>18.7</v>
      </c>
      <c r="I1125" s="154"/>
      <c r="L1125" s="149"/>
      <c r="M1125" s="155"/>
      <c r="T1125" s="156"/>
      <c r="AT1125" s="151" t="s">
        <v>186</v>
      </c>
      <c r="AU1125" s="151" t="s">
        <v>85</v>
      </c>
      <c r="AV1125" s="12" t="s">
        <v>85</v>
      </c>
      <c r="AW1125" s="12" t="s">
        <v>32</v>
      </c>
      <c r="AX1125" s="12" t="s">
        <v>76</v>
      </c>
      <c r="AY1125" s="151" t="s">
        <v>178</v>
      </c>
    </row>
    <row r="1126" spans="2:65" s="12" customFormat="1" ht="11.25">
      <c r="B1126" s="149"/>
      <c r="D1126" s="150" t="s">
        <v>186</v>
      </c>
      <c r="E1126" s="151" t="s">
        <v>1</v>
      </c>
      <c r="F1126" s="152" t="s">
        <v>2279</v>
      </c>
      <c r="H1126" s="153">
        <v>34.851999999999997</v>
      </c>
      <c r="I1126" s="154"/>
      <c r="L1126" s="149"/>
      <c r="M1126" s="155"/>
      <c r="T1126" s="156"/>
      <c r="AT1126" s="151" t="s">
        <v>186</v>
      </c>
      <c r="AU1126" s="151" t="s">
        <v>85</v>
      </c>
      <c r="AV1126" s="12" t="s">
        <v>85</v>
      </c>
      <c r="AW1126" s="12" t="s">
        <v>32</v>
      </c>
      <c r="AX1126" s="12" t="s">
        <v>76</v>
      </c>
      <c r="AY1126" s="151" t="s">
        <v>178</v>
      </c>
    </row>
    <row r="1127" spans="2:65" s="14" customFormat="1" ht="11.25">
      <c r="B1127" s="164"/>
      <c r="D1127" s="150" t="s">
        <v>186</v>
      </c>
      <c r="E1127" s="165" t="s">
        <v>1</v>
      </c>
      <c r="F1127" s="166" t="s">
        <v>217</v>
      </c>
      <c r="H1127" s="167">
        <v>84.34</v>
      </c>
      <c r="I1127" s="168"/>
      <c r="L1127" s="164"/>
      <c r="M1127" s="169"/>
      <c r="T1127" s="170"/>
      <c r="AT1127" s="165" t="s">
        <v>186</v>
      </c>
      <c r="AU1127" s="165" t="s">
        <v>85</v>
      </c>
      <c r="AV1127" s="14" t="s">
        <v>184</v>
      </c>
      <c r="AW1127" s="14" t="s">
        <v>32</v>
      </c>
      <c r="AX1127" s="14" t="s">
        <v>83</v>
      </c>
      <c r="AY1127" s="165" t="s">
        <v>178</v>
      </c>
    </row>
    <row r="1128" spans="2:65" s="1" customFormat="1" ht="24.2" customHeight="1">
      <c r="B1128" s="32"/>
      <c r="C1128" s="136" t="s">
        <v>2280</v>
      </c>
      <c r="D1128" s="136" t="s">
        <v>180</v>
      </c>
      <c r="E1128" s="137" t="s">
        <v>644</v>
      </c>
      <c r="F1128" s="138" t="s">
        <v>645</v>
      </c>
      <c r="G1128" s="139" t="s">
        <v>204</v>
      </c>
      <c r="H1128" s="140">
        <v>141.904</v>
      </c>
      <c r="I1128" s="141"/>
      <c r="J1128" s="142">
        <f>ROUND(I1128*H1128,2)</f>
        <v>0</v>
      </c>
      <c r="K1128" s="138" t="s">
        <v>846</v>
      </c>
      <c r="L1128" s="32"/>
      <c r="M1128" s="143" t="s">
        <v>1</v>
      </c>
      <c r="N1128" s="144" t="s">
        <v>41</v>
      </c>
      <c r="P1128" s="145">
        <f>O1128*H1128</f>
        <v>0</v>
      </c>
      <c r="Q1128" s="145">
        <v>8.8000000000000003E-4</v>
      </c>
      <c r="R1128" s="145">
        <f>Q1128*H1128</f>
        <v>0.12487552</v>
      </c>
      <c r="S1128" s="145">
        <v>0</v>
      </c>
      <c r="T1128" s="146">
        <f>S1128*H1128</f>
        <v>0</v>
      </c>
      <c r="AR1128" s="147" t="s">
        <v>274</v>
      </c>
      <c r="AT1128" s="147" t="s">
        <v>180</v>
      </c>
      <c r="AU1128" s="147" t="s">
        <v>85</v>
      </c>
      <c r="AY1128" s="17" t="s">
        <v>178</v>
      </c>
      <c r="BE1128" s="148">
        <f>IF(N1128="základní",J1128,0)</f>
        <v>0</v>
      </c>
      <c r="BF1128" s="148">
        <f>IF(N1128="snížená",J1128,0)</f>
        <v>0</v>
      </c>
      <c r="BG1128" s="148">
        <f>IF(N1128="zákl. přenesená",J1128,0)</f>
        <v>0</v>
      </c>
      <c r="BH1128" s="148">
        <f>IF(N1128="sníž. přenesená",J1128,0)</f>
        <v>0</v>
      </c>
      <c r="BI1128" s="148">
        <f>IF(N1128="nulová",J1128,0)</f>
        <v>0</v>
      </c>
      <c r="BJ1128" s="17" t="s">
        <v>83</v>
      </c>
      <c r="BK1128" s="148">
        <f>ROUND(I1128*H1128,2)</f>
        <v>0</v>
      </c>
      <c r="BL1128" s="17" t="s">
        <v>274</v>
      </c>
      <c r="BM1128" s="147" t="s">
        <v>2281</v>
      </c>
    </row>
    <row r="1129" spans="2:65" s="12" customFormat="1" ht="11.25">
      <c r="B1129" s="149"/>
      <c r="D1129" s="150" t="s">
        <v>186</v>
      </c>
      <c r="E1129" s="151" t="s">
        <v>1</v>
      </c>
      <c r="F1129" s="152" t="s">
        <v>2265</v>
      </c>
      <c r="H1129" s="153">
        <v>58.47</v>
      </c>
      <c r="I1129" s="154"/>
      <c r="L1129" s="149"/>
      <c r="M1129" s="155"/>
      <c r="T1129" s="156"/>
      <c r="AT1129" s="151" t="s">
        <v>186</v>
      </c>
      <c r="AU1129" s="151" t="s">
        <v>85</v>
      </c>
      <c r="AV1129" s="12" t="s">
        <v>85</v>
      </c>
      <c r="AW1129" s="12" t="s">
        <v>32</v>
      </c>
      <c r="AX1129" s="12" t="s">
        <v>76</v>
      </c>
      <c r="AY1129" s="151" t="s">
        <v>178</v>
      </c>
    </row>
    <row r="1130" spans="2:65" s="12" customFormat="1" ht="11.25">
      <c r="B1130" s="149"/>
      <c r="D1130" s="150" t="s">
        <v>186</v>
      </c>
      <c r="E1130" s="151" t="s">
        <v>1</v>
      </c>
      <c r="F1130" s="152" t="s">
        <v>2266</v>
      </c>
      <c r="H1130" s="153">
        <v>13.115</v>
      </c>
      <c r="I1130" s="154"/>
      <c r="L1130" s="149"/>
      <c r="M1130" s="155"/>
      <c r="T1130" s="156"/>
      <c r="AT1130" s="151" t="s">
        <v>186</v>
      </c>
      <c r="AU1130" s="151" t="s">
        <v>85</v>
      </c>
      <c r="AV1130" s="12" t="s">
        <v>85</v>
      </c>
      <c r="AW1130" s="12" t="s">
        <v>32</v>
      </c>
      <c r="AX1130" s="12" t="s">
        <v>76</v>
      </c>
      <c r="AY1130" s="151" t="s">
        <v>178</v>
      </c>
    </row>
    <row r="1131" spans="2:65" s="12" customFormat="1" ht="11.25">
      <c r="B1131" s="149"/>
      <c r="D1131" s="150" t="s">
        <v>186</v>
      </c>
      <c r="E1131" s="151" t="s">
        <v>1</v>
      </c>
      <c r="F1131" s="152" t="s">
        <v>2282</v>
      </c>
      <c r="H1131" s="153">
        <v>37.128999999999998</v>
      </c>
      <c r="I1131" s="154"/>
      <c r="L1131" s="149"/>
      <c r="M1131" s="155"/>
      <c r="T1131" s="156"/>
      <c r="AT1131" s="151" t="s">
        <v>186</v>
      </c>
      <c r="AU1131" s="151" t="s">
        <v>85</v>
      </c>
      <c r="AV1131" s="12" t="s">
        <v>85</v>
      </c>
      <c r="AW1131" s="12" t="s">
        <v>32</v>
      </c>
      <c r="AX1131" s="12" t="s">
        <v>76</v>
      </c>
      <c r="AY1131" s="151" t="s">
        <v>178</v>
      </c>
    </row>
    <row r="1132" spans="2:65" s="13" customFormat="1" ht="11.25">
      <c r="B1132" s="157"/>
      <c r="D1132" s="150" t="s">
        <v>186</v>
      </c>
      <c r="E1132" s="158" t="s">
        <v>1</v>
      </c>
      <c r="F1132" s="159" t="s">
        <v>209</v>
      </c>
      <c r="H1132" s="160">
        <v>108.714</v>
      </c>
      <c r="I1132" s="161"/>
      <c r="L1132" s="157"/>
      <c r="M1132" s="162"/>
      <c r="T1132" s="163"/>
      <c r="AT1132" s="158" t="s">
        <v>186</v>
      </c>
      <c r="AU1132" s="158" t="s">
        <v>85</v>
      </c>
      <c r="AV1132" s="13" t="s">
        <v>96</v>
      </c>
      <c r="AW1132" s="13" t="s">
        <v>32</v>
      </c>
      <c r="AX1132" s="13" t="s">
        <v>76</v>
      </c>
      <c r="AY1132" s="158" t="s">
        <v>178</v>
      </c>
    </row>
    <row r="1133" spans="2:65" s="12" customFormat="1" ht="11.25">
      <c r="B1133" s="149"/>
      <c r="D1133" s="150" t="s">
        <v>186</v>
      </c>
      <c r="E1133" s="151" t="s">
        <v>1</v>
      </c>
      <c r="F1133" s="152" t="s">
        <v>2268</v>
      </c>
      <c r="H1133" s="153">
        <v>33.19</v>
      </c>
      <c r="I1133" s="154"/>
      <c r="L1133" s="149"/>
      <c r="M1133" s="155"/>
      <c r="T1133" s="156"/>
      <c r="AT1133" s="151" t="s">
        <v>186</v>
      </c>
      <c r="AU1133" s="151" t="s">
        <v>85</v>
      </c>
      <c r="AV1133" s="12" t="s">
        <v>85</v>
      </c>
      <c r="AW1133" s="12" t="s">
        <v>32</v>
      </c>
      <c r="AX1133" s="12" t="s">
        <v>76</v>
      </c>
      <c r="AY1133" s="151" t="s">
        <v>178</v>
      </c>
    </row>
    <row r="1134" spans="2:65" s="14" customFormat="1" ht="11.25">
      <c r="B1134" s="164"/>
      <c r="D1134" s="150" t="s">
        <v>186</v>
      </c>
      <c r="E1134" s="165" t="s">
        <v>1</v>
      </c>
      <c r="F1134" s="166" t="s">
        <v>217</v>
      </c>
      <c r="H1134" s="167">
        <v>141.904</v>
      </c>
      <c r="I1134" s="168"/>
      <c r="L1134" s="164"/>
      <c r="M1134" s="169"/>
      <c r="T1134" s="170"/>
      <c r="AT1134" s="165" t="s">
        <v>186</v>
      </c>
      <c r="AU1134" s="165" t="s">
        <v>85</v>
      </c>
      <c r="AV1134" s="14" t="s">
        <v>184</v>
      </c>
      <c r="AW1134" s="14" t="s">
        <v>32</v>
      </c>
      <c r="AX1134" s="14" t="s">
        <v>83</v>
      </c>
      <c r="AY1134" s="165" t="s">
        <v>178</v>
      </c>
    </row>
    <row r="1135" spans="2:65" s="1" customFormat="1" ht="37.9" customHeight="1">
      <c r="B1135" s="32"/>
      <c r="C1135" s="177" t="s">
        <v>2283</v>
      </c>
      <c r="D1135" s="177" t="s">
        <v>232</v>
      </c>
      <c r="E1135" s="178" t="s">
        <v>603</v>
      </c>
      <c r="F1135" s="179" t="s">
        <v>604</v>
      </c>
      <c r="G1135" s="180" t="s">
        <v>204</v>
      </c>
      <c r="H1135" s="181">
        <v>165.38900000000001</v>
      </c>
      <c r="I1135" s="182"/>
      <c r="J1135" s="183">
        <f>ROUND(I1135*H1135,2)</f>
        <v>0</v>
      </c>
      <c r="K1135" s="179" t="s">
        <v>846</v>
      </c>
      <c r="L1135" s="184"/>
      <c r="M1135" s="185" t="s">
        <v>1</v>
      </c>
      <c r="N1135" s="186" t="s">
        <v>41</v>
      </c>
      <c r="P1135" s="145">
        <f>O1135*H1135</f>
        <v>0</v>
      </c>
      <c r="Q1135" s="145">
        <v>4.4999999999999997E-3</v>
      </c>
      <c r="R1135" s="145">
        <f>Q1135*H1135</f>
        <v>0.74425050000000004</v>
      </c>
      <c r="S1135" s="145">
        <v>0</v>
      </c>
      <c r="T1135" s="146">
        <f>S1135*H1135</f>
        <v>0</v>
      </c>
      <c r="AR1135" s="147" t="s">
        <v>377</v>
      </c>
      <c r="AT1135" s="147" t="s">
        <v>232</v>
      </c>
      <c r="AU1135" s="147" t="s">
        <v>85</v>
      </c>
      <c r="AY1135" s="17" t="s">
        <v>178</v>
      </c>
      <c r="BE1135" s="148">
        <f>IF(N1135="základní",J1135,0)</f>
        <v>0</v>
      </c>
      <c r="BF1135" s="148">
        <f>IF(N1135="snížená",J1135,0)</f>
        <v>0</v>
      </c>
      <c r="BG1135" s="148">
        <f>IF(N1135="zákl. přenesená",J1135,0)</f>
        <v>0</v>
      </c>
      <c r="BH1135" s="148">
        <f>IF(N1135="sníž. přenesená",J1135,0)</f>
        <v>0</v>
      </c>
      <c r="BI1135" s="148">
        <f>IF(N1135="nulová",J1135,0)</f>
        <v>0</v>
      </c>
      <c r="BJ1135" s="17" t="s">
        <v>83</v>
      </c>
      <c r="BK1135" s="148">
        <f>ROUND(I1135*H1135,2)</f>
        <v>0</v>
      </c>
      <c r="BL1135" s="17" t="s">
        <v>274</v>
      </c>
      <c r="BM1135" s="147" t="s">
        <v>2284</v>
      </c>
    </row>
    <row r="1136" spans="2:65" s="12" customFormat="1" ht="11.25">
      <c r="B1136" s="149"/>
      <c r="D1136" s="150" t="s">
        <v>186</v>
      </c>
      <c r="F1136" s="152" t="s">
        <v>2285</v>
      </c>
      <c r="H1136" s="153">
        <v>165.38900000000001</v>
      </c>
      <c r="I1136" s="154"/>
      <c r="L1136" s="149"/>
      <c r="M1136" s="155"/>
      <c r="T1136" s="156"/>
      <c r="AT1136" s="151" t="s">
        <v>186</v>
      </c>
      <c r="AU1136" s="151" t="s">
        <v>85</v>
      </c>
      <c r="AV1136" s="12" t="s">
        <v>85</v>
      </c>
      <c r="AW1136" s="12" t="s">
        <v>4</v>
      </c>
      <c r="AX1136" s="12" t="s">
        <v>83</v>
      </c>
      <c r="AY1136" s="151" t="s">
        <v>178</v>
      </c>
    </row>
    <row r="1137" spans="2:65" s="1" customFormat="1" ht="33" customHeight="1">
      <c r="B1137" s="32"/>
      <c r="C1137" s="136" t="s">
        <v>2286</v>
      </c>
      <c r="D1137" s="136" t="s">
        <v>180</v>
      </c>
      <c r="E1137" s="137" t="s">
        <v>2287</v>
      </c>
      <c r="F1137" s="138" t="s">
        <v>2288</v>
      </c>
      <c r="G1137" s="139" t="s">
        <v>204</v>
      </c>
      <c r="H1137" s="140">
        <v>141.904</v>
      </c>
      <c r="I1137" s="141"/>
      <c r="J1137" s="142">
        <f>ROUND(I1137*H1137,2)</f>
        <v>0</v>
      </c>
      <c r="K1137" s="138" t="s">
        <v>194</v>
      </c>
      <c r="L1137" s="32"/>
      <c r="M1137" s="143" t="s">
        <v>1</v>
      </c>
      <c r="N1137" s="144" t="s">
        <v>41</v>
      </c>
      <c r="P1137" s="145">
        <f>O1137*H1137</f>
        <v>0</v>
      </c>
      <c r="Q1137" s="145">
        <v>0</v>
      </c>
      <c r="R1137" s="145">
        <f>Q1137*H1137</f>
        <v>0</v>
      </c>
      <c r="S1137" s="145">
        <v>0</v>
      </c>
      <c r="T1137" s="146">
        <f>S1137*H1137</f>
        <v>0</v>
      </c>
      <c r="AR1137" s="147" t="s">
        <v>274</v>
      </c>
      <c r="AT1137" s="147" t="s">
        <v>180</v>
      </c>
      <c r="AU1137" s="147" t="s">
        <v>85</v>
      </c>
      <c r="AY1137" s="17" t="s">
        <v>178</v>
      </c>
      <c r="BE1137" s="148">
        <f>IF(N1137="základní",J1137,0)</f>
        <v>0</v>
      </c>
      <c r="BF1137" s="148">
        <f>IF(N1137="snížená",J1137,0)</f>
        <v>0</v>
      </c>
      <c r="BG1137" s="148">
        <f>IF(N1137="zákl. přenesená",J1137,0)</f>
        <v>0</v>
      </c>
      <c r="BH1137" s="148">
        <f>IF(N1137="sníž. přenesená",J1137,0)</f>
        <v>0</v>
      </c>
      <c r="BI1137" s="148">
        <f>IF(N1137="nulová",J1137,0)</f>
        <v>0</v>
      </c>
      <c r="BJ1137" s="17" t="s">
        <v>83</v>
      </c>
      <c r="BK1137" s="148">
        <f>ROUND(I1137*H1137,2)</f>
        <v>0</v>
      </c>
      <c r="BL1137" s="17" t="s">
        <v>274</v>
      </c>
      <c r="BM1137" s="147" t="s">
        <v>2289</v>
      </c>
    </row>
    <row r="1138" spans="2:65" s="12" customFormat="1" ht="11.25">
      <c r="B1138" s="149"/>
      <c r="D1138" s="150" t="s">
        <v>186</v>
      </c>
      <c r="E1138" s="151" t="s">
        <v>1</v>
      </c>
      <c r="F1138" s="152" t="s">
        <v>2265</v>
      </c>
      <c r="H1138" s="153">
        <v>58.47</v>
      </c>
      <c r="I1138" s="154"/>
      <c r="L1138" s="149"/>
      <c r="M1138" s="155"/>
      <c r="T1138" s="156"/>
      <c r="AT1138" s="151" t="s">
        <v>186</v>
      </c>
      <c r="AU1138" s="151" t="s">
        <v>85</v>
      </c>
      <c r="AV1138" s="12" t="s">
        <v>85</v>
      </c>
      <c r="AW1138" s="12" t="s">
        <v>32</v>
      </c>
      <c r="AX1138" s="12" t="s">
        <v>76</v>
      </c>
      <c r="AY1138" s="151" t="s">
        <v>178</v>
      </c>
    </row>
    <row r="1139" spans="2:65" s="12" customFormat="1" ht="11.25">
      <c r="B1139" s="149"/>
      <c r="D1139" s="150" t="s">
        <v>186</v>
      </c>
      <c r="E1139" s="151" t="s">
        <v>1</v>
      </c>
      <c r="F1139" s="152" t="s">
        <v>2266</v>
      </c>
      <c r="H1139" s="153">
        <v>13.115</v>
      </c>
      <c r="I1139" s="154"/>
      <c r="L1139" s="149"/>
      <c r="M1139" s="155"/>
      <c r="T1139" s="156"/>
      <c r="AT1139" s="151" t="s">
        <v>186</v>
      </c>
      <c r="AU1139" s="151" t="s">
        <v>85</v>
      </c>
      <c r="AV1139" s="12" t="s">
        <v>85</v>
      </c>
      <c r="AW1139" s="12" t="s">
        <v>32</v>
      </c>
      <c r="AX1139" s="12" t="s">
        <v>76</v>
      </c>
      <c r="AY1139" s="151" t="s">
        <v>178</v>
      </c>
    </row>
    <row r="1140" spans="2:65" s="12" customFormat="1" ht="11.25">
      <c r="B1140" s="149"/>
      <c r="D1140" s="150" t="s">
        <v>186</v>
      </c>
      <c r="E1140" s="151" t="s">
        <v>1</v>
      </c>
      <c r="F1140" s="152" t="s">
        <v>2282</v>
      </c>
      <c r="H1140" s="153">
        <v>37.128999999999998</v>
      </c>
      <c r="I1140" s="154"/>
      <c r="L1140" s="149"/>
      <c r="M1140" s="155"/>
      <c r="T1140" s="156"/>
      <c r="AT1140" s="151" t="s">
        <v>186</v>
      </c>
      <c r="AU1140" s="151" t="s">
        <v>85</v>
      </c>
      <c r="AV1140" s="12" t="s">
        <v>85</v>
      </c>
      <c r="AW1140" s="12" t="s">
        <v>32</v>
      </c>
      <c r="AX1140" s="12" t="s">
        <v>76</v>
      </c>
      <c r="AY1140" s="151" t="s">
        <v>178</v>
      </c>
    </row>
    <row r="1141" spans="2:65" s="13" customFormat="1" ht="11.25">
      <c r="B1141" s="157"/>
      <c r="D1141" s="150" t="s">
        <v>186</v>
      </c>
      <c r="E1141" s="158" t="s">
        <v>1</v>
      </c>
      <c r="F1141" s="159" t="s">
        <v>209</v>
      </c>
      <c r="H1141" s="160">
        <v>108.714</v>
      </c>
      <c r="I1141" s="161"/>
      <c r="L1141" s="157"/>
      <c r="M1141" s="162"/>
      <c r="T1141" s="163"/>
      <c r="AT1141" s="158" t="s">
        <v>186</v>
      </c>
      <c r="AU1141" s="158" t="s">
        <v>85</v>
      </c>
      <c r="AV1141" s="13" t="s">
        <v>96</v>
      </c>
      <c r="AW1141" s="13" t="s">
        <v>32</v>
      </c>
      <c r="AX1141" s="13" t="s">
        <v>76</v>
      </c>
      <c r="AY1141" s="158" t="s">
        <v>178</v>
      </c>
    </row>
    <row r="1142" spans="2:65" s="12" customFormat="1" ht="11.25">
      <c r="B1142" s="149"/>
      <c r="D1142" s="150" t="s">
        <v>186</v>
      </c>
      <c r="E1142" s="151" t="s">
        <v>1</v>
      </c>
      <c r="F1142" s="152" t="s">
        <v>2268</v>
      </c>
      <c r="H1142" s="153">
        <v>33.19</v>
      </c>
      <c r="I1142" s="154"/>
      <c r="L1142" s="149"/>
      <c r="M1142" s="155"/>
      <c r="T1142" s="156"/>
      <c r="AT1142" s="151" t="s">
        <v>186</v>
      </c>
      <c r="AU1142" s="151" t="s">
        <v>85</v>
      </c>
      <c r="AV1142" s="12" t="s">
        <v>85</v>
      </c>
      <c r="AW1142" s="12" t="s">
        <v>32</v>
      </c>
      <c r="AX1142" s="12" t="s">
        <v>76</v>
      </c>
      <c r="AY1142" s="151" t="s">
        <v>178</v>
      </c>
    </row>
    <row r="1143" spans="2:65" s="14" customFormat="1" ht="11.25">
      <c r="B1143" s="164"/>
      <c r="D1143" s="150" t="s">
        <v>186</v>
      </c>
      <c r="E1143" s="165" t="s">
        <v>1</v>
      </c>
      <c r="F1143" s="166" t="s">
        <v>217</v>
      </c>
      <c r="H1143" s="167">
        <v>141.904</v>
      </c>
      <c r="I1143" s="168"/>
      <c r="L1143" s="164"/>
      <c r="M1143" s="169"/>
      <c r="T1143" s="170"/>
      <c r="AT1143" s="165" t="s">
        <v>186</v>
      </c>
      <c r="AU1143" s="165" t="s">
        <v>85</v>
      </c>
      <c r="AV1143" s="14" t="s">
        <v>184</v>
      </c>
      <c r="AW1143" s="14" t="s">
        <v>32</v>
      </c>
      <c r="AX1143" s="14" t="s">
        <v>83</v>
      </c>
      <c r="AY1143" s="165" t="s">
        <v>178</v>
      </c>
    </row>
    <row r="1144" spans="2:65" s="1" customFormat="1" ht="24.2" customHeight="1">
      <c r="B1144" s="32"/>
      <c r="C1144" s="177" t="s">
        <v>2290</v>
      </c>
      <c r="D1144" s="177" t="s">
        <v>232</v>
      </c>
      <c r="E1144" s="178" t="s">
        <v>2291</v>
      </c>
      <c r="F1144" s="179" t="s">
        <v>2292</v>
      </c>
      <c r="G1144" s="180" t="s">
        <v>204</v>
      </c>
      <c r="H1144" s="181">
        <v>165.38900000000001</v>
      </c>
      <c r="I1144" s="182"/>
      <c r="J1144" s="183">
        <f>ROUND(I1144*H1144,2)</f>
        <v>0</v>
      </c>
      <c r="K1144" s="179" t="s">
        <v>194</v>
      </c>
      <c r="L1144" s="184"/>
      <c r="M1144" s="185" t="s">
        <v>1</v>
      </c>
      <c r="N1144" s="186" t="s">
        <v>41</v>
      </c>
      <c r="P1144" s="145">
        <f>O1144*H1144</f>
        <v>0</v>
      </c>
      <c r="Q1144" s="145">
        <v>2.0999999999999999E-3</v>
      </c>
      <c r="R1144" s="145">
        <f>Q1144*H1144</f>
        <v>0.34731689999999998</v>
      </c>
      <c r="S1144" s="145">
        <v>0</v>
      </c>
      <c r="T1144" s="146">
        <f>S1144*H1144</f>
        <v>0</v>
      </c>
      <c r="AR1144" s="147" t="s">
        <v>377</v>
      </c>
      <c r="AT1144" s="147" t="s">
        <v>232</v>
      </c>
      <c r="AU1144" s="147" t="s">
        <v>85</v>
      </c>
      <c r="AY1144" s="17" t="s">
        <v>178</v>
      </c>
      <c r="BE1144" s="148">
        <f>IF(N1144="základní",J1144,0)</f>
        <v>0</v>
      </c>
      <c r="BF1144" s="148">
        <f>IF(N1144="snížená",J1144,0)</f>
        <v>0</v>
      </c>
      <c r="BG1144" s="148">
        <f>IF(N1144="zákl. přenesená",J1144,0)</f>
        <v>0</v>
      </c>
      <c r="BH1144" s="148">
        <f>IF(N1144="sníž. přenesená",J1144,0)</f>
        <v>0</v>
      </c>
      <c r="BI1144" s="148">
        <f>IF(N1144="nulová",J1144,0)</f>
        <v>0</v>
      </c>
      <c r="BJ1144" s="17" t="s">
        <v>83</v>
      </c>
      <c r="BK1144" s="148">
        <f>ROUND(I1144*H1144,2)</f>
        <v>0</v>
      </c>
      <c r="BL1144" s="17" t="s">
        <v>274</v>
      </c>
      <c r="BM1144" s="147" t="s">
        <v>2293</v>
      </c>
    </row>
    <row r="1145" spans="2:65" s="12" customFormat="1" ht="11.25">
      <c r="B1145" s="149"/>
      <c r="D1145" s="150" t="s">
        <v>186</v>
      </c>
      <c r="F1145" s="152" t="s">
        <v>2285</v>
      </c>
      <c r="H1145" s="153">
        <v>165.38900000000001</v>
      </c>
      <c r="I1145" s="154"/>
      <c r="L1145" s="149"/>
      <c r="M1145" s="155"/>
      <c r="T1145" s="156"/>
      <c r="AT1145" s="151" t="s">
        <v>186</v>
      </c>
      <c r="AU1145" s="151" t="s">
        <v>85</v>
      </c>
      <c r="AV1145" s="12" t="s">
        <v>85</v>
      </c>
      <c r="AW1145" s="12" t="s">
        <v>4</v>
      </c>
      <c r="AX1145" s="12" t="s">
        <v>83</v>
      </c>
      <c r="AY1145" s="151" t="s">
        <v>178</v>
      </c>
    </row>
    <row r="1146" spans="2:65" s="1" customFormat="1" ht="24.2" customHeight="1">
      <c r="B1146" s="32"/>
      <c r="C1146" s="136" t="s">
        <v>2294</v>
      </c>
      <c r="D1146" s="136" t="s">
        <v>180</v>
      </c>
      <c r="E1146" s="137" t="s">
        <v>2295</v>
      </c>
      <c r="F1146" s="138" t="s">
        <v>2296</v>
      </c>
      <c r="G1146" s="139" t="s">
        <v>291</v>
      </c>
      <c r="H1146" s="140">
        <v>92.186000000000007</v>
      </c>
      <c r="I1146" s="141"/>
      <c r="J1146" s="142">
        <f>ROUND(I1146*H1146,2)</f>
        <v>0</v>
      </c>
      <c r="K1146" s="138" t="s">
        <v>194</v>
      </c>
      <c r="L1146" s="32"/>
      <c r="M1146" s="143" t="s">
        <v>1</v>
      </c>
      <c r="N1146" s="144" t="s">
        <v>41</v>
      </c>
      <c r="P1146" s="145">
        <f>O1146*H1146</f>
        <v>0</v>
      </c>
      <c r="Q1146" s="145">
        <v>9.0000000000000006E-5</v>
      </c>
      <c r="R1146" s="145">
        <f>Q1146*H1146</f>
        <v>8.2967400000000004E-3</v>
      </c>
      <c r="S1146" s="145">
        <v>0</v>
      </c>
      <c r="T1146" s="146">
        <f>S1146*H1146</f>
        <v>0</v>
      </c>
      <c r="AR1146" s="147" t="s">
        <v>274</v>
      </c>
      <c r="AT1146" s="147" t="s">
        <v>180</v>
      </c>
      <c r="AU1146" s="147" t="s">
        <v>85</v>
      </c>
      <c r="AY1146" s="17" t="s">
        <v>178</v>
      </c>
      <c r="BE1146" s="148">
        <f>IF(N1146="základní",J1146,0)</f>
        <v>0</v>
      </c>
      <c r="BF1146" s="148">
        <f>IF(N1146="snížená",J1146,0)</f>
        <v>0</v>
      </c>
      <c r="BG1146" s="148">
        <f>IF(N1146="zákl. přenesená",J1146,0)</f>
        <v>0</v>
      </c>
      <c r="BH1146" s="148">
        <f>IF(N1146="sníž. přenesená",J1146,0)</f>
        <v>0</v>
      </c>
      <c r="BI1146" s="148">
        <f>IF(N1146="nulová",J1146,0)</f>
        <v>0</v>
      </c>
      <c r="BJ1146" s="17" t="s">
        <v>83</v>
      </c>
      <c r="BK1146" s="148">
        <f>ROUND(I1146*H1146,2)</f>
        <v>0</v>
      </c>
      <c r="BL1146" s="17" t="s">
        <v>274</v>
      </c>
      <c r="BM1146" s="147" t="s">
        <v>2297</v>
      </c>
    </row>
    <row r="1147" spans="2:65" s="12" customFormat="1" ht="11.25">
      <c r="B1147" s="149"/>
      <c r="D1147" s="150" t="s">
        <v>186</v>
      </c>
      <c r="E1147" s="151" t="s">
        <v>1</v>
      </c>
      <c r="F1147" s="152" t="s">
        <v>2298</v>
      </c>
      <c r="H1147" s="153">
        <v>17.015000000000001</v>
      </c>
      <c r="I1147" s="154"/>
      <c r="L1147" s="149"/>
      <c r="M1147" s="155"/>
      <c r="T1147" s="156"/>
      <c r="AT1147" s="151" t="s">
        <v>186</v>
      </c>
      <c r="AU1147" s="151" t="s">
        <v>85</v>
      </c>
      <c r="AV1147" s="12" t="s">
        <v>85</v>
      </c>
      <c r="AW1147" s="12" t="s">
        <v>32</v>
      </c>
      <c r="AX1147" s="12" t="s">
        <v>76</v>
      </c>
      <c r="AY1147" s="151" t="s">
        <v>178</v>
      </c>
    </row>
    <row r="1148" spans="2:65" s="12" customFormat="1" ht="22.5">
      <c r="B1148" s="149"/>
      <c r="D1148" s="150" t="s">
        <v>186</v>
      </c>
      <c r="E1148" s="151" t="s">
        <v>1</v>
      </c>
      <c r="F1148" s="152" t="s">
        <v>2299</v>
      </c>
      <c r="H1148" s="153">
        <v>38.912999999999997</v>
      </c>
      <c r="I1148" s="154"/>
      <c r="L1148" s="149"/>
      <c r="M1148" s="155"/>
      <c r="T1148" s="156"/>
      <c r="AT1148" s="151" t="s">
        <v>186</v>
      </c>
      <c r="AU1148" s="151" t="s">
        <v>85</v>
      </c>
      <c r="AV1148" s="12" t="s">
        <v>85</v>
      </c>
      <c r="AW1148" s="12" t="s">
        <v>32</v>
      </c>
      <c r="AX1148" s="12" t="s">
        <v>76</v>
      </c>
      <c r="AY1148" s="151" t="s">
        <v>178</v>
      </c>
    </row>
    <row r="1149" spans="2:65" s="12" customFormat="1" ht="11.25">
      <c r="B1149" s="149"/>
      <c r="D1149" s="150" t="s">
        <v>186</v>
      </c>
      <c r="E1149" s="151" t="s">
        <v>1</v>
      </c>
      <c r="F1149" s="152" t="s">
        <v>2300</v>
      </c>
      <c r="H1149" s="153">
        <v>25.942</v>
      </c>
      <c r="I1149" s="154"/>
      <c r="L1149" s="149"/>
      <c r="M1149" s="155"/>
      <c r="T1149" s="156"/>
      <c r="AT1149" s="151" t="s">
        <v>186</v>
      </c>
      <c r="AU1149" s="151" t="s">
        <v>85</v>
      </c>
      <c r="AV1149" s="12" t="s">
        <v>85</v>
      </c>
      <c r="AW1149" s="12" t="s">
        <v>32</v>
      </c>
      <c r="AX1149" s="12" t="s">
        <v>76</v>
      </c>
      <c r="AY1149" s="151" t="s">
        <v>178</v>
      </c>
    </row>
    <row r="1150" spans="2:65" s="12" customFormat="1" ht="11.25">
      <c r="B1150" s="149"/>
      <c r="D1150" s="150" t="s">
        <v>186</v>
      </c>
      <c r="E1150" s="151" t="s">
        <v>1</v>
      </c>
      <c r="F1150" s="152" t="s">
        <v>2301</v>
      </c>
      <c r="H1150" s="153">
        <v>10.316000000000001</v>
      </c>
      <c r="I1150" s="154"/>
      <c r="L1150" s="149"/>
      <c r="M1150" s="155"/>
      <c r="T1150" s="156"/>
      <c r="AT1150" s="151" t="s">
        <v>186</v>
      </c>
      <c r="AU1150" s="151" t="s">
        <v>85</v>
      </c>
      <c r="AV1150" s="12" t="s">
        <v>85</v>
      </c>
      <c r="AW1150" s="12" t="s">
        <v>32</v>
      </c>
      <c r="AX1150" s="12" t="s">
        <v>76</v>
      </c>
      <c r="AY1150" s="151" t="s">
        <v>178</v>
      </c>
    </row>
    <row r="1151" spans="2:65" s="14" customFormat="1" ht="11.25">
      <c r="B1151" s="164"/>
      <c r="D1151" s="150" t="s">
        <v>186</v>
      </c>
      <c r="E1151" s="165" t="s">
        <v>1</v>
      </c>
      <c r="F1151" s="166" t="s">
        <v>217</v>
      </c>
      <c r="H1151" s="167">
        <v>92.186000000000007</v>
      </c>
      <c r="I1151" s="168"/>
      <c r="L1151" s="164"/>
      <c r="M1151" s="169"/>
      <c r="T1151" s="170"/>
      <c r="AT1151" s="165" t="s">
        <v>186</v>
      </c>
      <c r="AU1151" s="165" t="s">
        <v>85</v>
      </c>
      <c r="AV1151" s="14" t="s">
        <v>184</v>
      </c>
      <c r="AW1151" s="14" t="s">
        <v>32</v>
      </c>
      <c r="AX1151" s="14" t="s">
        <v>83</v>
      </c>
      <c r="AY1151" s="165" t="s">
        <v>178</v>
      </c>
    </row>
    <row r="1152" spans="2:65" s="1" customFormat="1" ht="24.2" customHeight="1">
      <c r="B1152" s="32"/>
      <c r="C1152" s="177" t="s">
        <v>2302</v>
      </c>
      <c r="D1152" s="177" t="s">
        <v>232</v>
      </c>
      <c r="E1152" s="178" t="s">
        <v>2303</v>
      </c>
      <c r="F1152" s="179" t="s">
        <v>2304</v>
      </c>
      <c r="G1152" s="180" t="s">
        <v>291</v>
      </c>
      <c r="H1152" s="181">
        <v>18.716999999999999</v>
      </c>
      <c r="I1152" s="182"/>
      <c r="J1152" s="183">
        <f>ROUND(I1152*H1152,2)</f>
        <v>0</v>
      </c>
      <c r="K1152" s="179" t="s">
        <v>194</v>
      </c>
      <c r="L1152" s="184"/>
      <c r="M1152" s="185" t="s">
        <v>1</v>
      </c>
      <c r="N1152" s="186" t="s">
        <v>41</v>
      </c>
      <c r="P1152" s="145">
        <f>O1152*H1152</f>
        <v>0</v>
      </c>
      <c r="Q1152" s="145">
        <v>8.3000000000000001E-4</v>
      </c>
      <c r="R1152" s="145">
        <f>Q1152*H1152</f>
        <v>1.553511E-2</v>
      </c>
      <c r="S1152" s="145">
        <v>0</v>
      </c>
      <c r="T1152" s="146">
        <f>S1152*H1152</f>
        <v>0</v>
      </c>
      <c r="AR1152" s="147" t="s">
        <v>377</v>
      </c>
      <c r="AT1152" s="147" t="s">
        <v>232</v>
      </c>
      <c r="AU1152" s="147" t="s">
        <v>85</v>
      </c>
      <c r="AY1152" s="17" t="s">
        <v>178</v>
      </c>
      <c r="BE1152" s="148">
        <f>IF(N1152="základní",J1152,0)</f>
        <v>0</v>
      </c>
      <c r="BF1152" s="148">
        <f>IF(N1152="snížená",J1152,0)</f>
        <v>0</v>
      </c>
      <c r="BG1152" s="148">
        <f>IF(N1152="zákl. přenesená",J1152,0)</f>
        <v>0</v>
      </c>
      <c r="BH1152" s="148">
        <f>IF(N1152="sníž. přenesená",J1152,0)</f>
        <v>0</v>
      </c>
      <c r="BI1152" s="148">
        <f>IF(N1152="nulová",J1152,0)</f>
        <v>0</v>
      </c>
      <c r="BJ1152" s="17" t="s">
        <v>83</v>
      </c>
      <c r="BK1152" s="148">
        <f>ROUND(I1152*H1152,2)</f>
        <v>0</v>
      </c>
      <c r="BL1152" s="17" t="s">
        <v>274</v>
      </c>
      <c r="BM1152" s="147" t="s">
        <v>2305</v>
      </c>
    </row>
    <row r="1153" spans="2:65" s="12" customFormat="1" ht="11.25">
      <c r="B1153" s="149"/>
      <c r="D1153" s="150" t="s">
        <v>186</v>
      </c>
      <c r="E1153" s="151" t="s">
        <v>1</v>
      </c>
      <c r="F1153" s="152" t="s">
        <v>2306</v>
      </c>
      <c r="H1153" s="153">
        <v>17.015000000000001</v>
      </c>
      <c r="I1153" s="154"/>
      <c r="L1153" s="149"/>
      <c r="M1153" s="155"/>
      <c r="T1153" s="156"/>
      <c r="AT1153" s="151" t="s">
        <v>186</v>
      </c>
      <c r="AU1153" s="151" t="s">
        <v>85</v>
      </c>
      <c r="AV1153" s="12" t="s">
        <v>85</v>
      </c>
      <c r="AW1153" s="12" t="s">
        <v>32</v>
      </c>
      <c r="AX1153" s="12" t="s">
        <v>83</v>
      </c>
      <c r="AY1153" s="151" t="s">
        <v>178</v>
      </c>
    </row>
    <row r="1154" spans="2:65" s="12" customFormat="1" ht="11.25">
      <c r="B1154" s="149"/>
      <c r="D1154" s="150" t="s">
        <v>186</v>
      </c>
      <c r="F1154" s="152" t="s">
        <v>2307</v>
      </c>
      <c r="H1154" s="153">
        <v>18.716999999999999</v>
      </c>
      <c r="I1154" s="154"/>
      <c r="L1154" s="149"/>
      <c r="M1154" s="155"/>
      <c r="T1154" s="156"/>
      <c r="AT1154" s="151" t="s">
        <v>186</v>
      </c>
      <c r="AU1154" s="151" t="s">
        <v>85</v>
      </c>
      <c r="AV1154" s="12" t="s">
        <v>85</v>
      </c>
      <c r="AW1154" s="12" t="s">
        <v>4</v>
      </c>
      <c r="AX1154" s="12" t="s">
        <v>83</v>
      </c>
      <c r="AY1154" s="151" t="s">
        <v>178</v>
      </c>
    </row>
    <row r="1155" spans="2:65" s="1" customFormat="1" ht="24.2" customHeight="1">
      <c r="B1155" s="32"/>
      <c r="C1155" s="177" t="s">
        <v>2308</v>
      </c>
      <c r="D1155" s="177" t="s">
        <v>232</v>
      </c>
      <c r="E1155" s="178" t="s">
        <v>2309</v>
      </c>
      <c r="F1155" s="179" t="s">
        <v>2310</v>
      </c>
      <c r="G1155" s="180" t="s">
        <v>291</v>
      </c>
      <c r="H1155" s="181">
        <v>42.804000000000002</v>
      </c>
      <c r="I1155" s="182"/>
      <c r="J1155" s="183">
        <f>ROUND(I1155*H1155,2)</f>
        <v>0</v>
      </c>
      <c r="K1155" s="179" t="s">
        <v>194</v>
      </c>
      <c r="L1155" s="184"/>
      <c r="M1155" s="185" t="s">
        <v>1</v>
      </c>
      <c r="N1155" s="186" t="s">
        <v>41</v>
      </c>
      <c r="P1155" s="145">
        <f>O1155*H1155</f>
        <v>0</v>
      </c>
      <c r="Q1155" s="145">
        <v>5.5999999999999995E-4</v>
      </c>
      <c r="R1155" s="145">
        <f>Q1155*H1155</f>
        <v>2.397024E-2</v>
      </c>
      <c r="S1155" s="145">
        <v>0</v>
      </c>
      <c r="T1155" s="146">
        <f>S1155*H1155</f>
        <v>0</v>
      </c>
      <c r="AR1155" s="147" t="s">
        <v>377</v>
      </c>
      <c r="AT1155" s="147" t="s">
        <v>232</v>
      </c>
      <c r="AU1155" s="147" t="s">
        <v>85</v>
      </c>
      <c r="AY1155" s="17" t="s">
        <v>178</v>
      </c>
      <c r="BE1155" s="148">
        <f>IF(N1155="základní",J1155,0)</f>
        <v>0</v>
      </c>
      <c r="BF1155" s="148">
        <f>IF(N1155="snížená",J1155,0)</f>
        <v>0</v>
      </c>
      <c r="BG1155" s="148">
        <f>IF(N1155="zákl. přenesená",J1155,0)</f>
        <v>0</v>
      </c>
      <c r="BH1155" s="148">
        <f>IF(N1155="sníž. přenesená",J1155,0)</f>
        <v>0</v>
      </c>
      <c r="BI1155" s="148">
        <f>IF(N1155="nulová",J1155,0)</f>
        <v>0</v>
      </c>
      <c r="BJ1155" s="17" t="s">
        <v>83</v>
      </c>
      <c r="BK1155" s="148">
        <f>ROUND(I1155*H1155,2)</f>
        <v>0</v>
      </c>
      <c r="BL1155" s="17" t="s">
        <v>274</v>
      </c>
      <c r="BM1155" s="147" t="s">
        <v>2311</v>
      </c>
    </row>
    <row r="1156" spans="2:65" s="12" customFormat="1" ht="11.25">
      <c r="B1156" s="149"/>
      <c r="D1156" s="150" t="s">
        <v>186</v>
      </c>
      <c r="E1156" s="151" t="s">
        <v>1</v>
      </c>
      <c r="F1156" s="152" t="s">
        <v>2312</v>
      </c>
      <c r="H1156" s="153">
        <v>38.912999999999997</v>
      </c>
      <c r="I1156" s="154"/>
      <c r="L1156" s="149"/>
      <c r="M1156" s="155"/>
      <c r="T1156" s="156"/>
      <c r="AT1156" s="151" t="s">
        <v>186</v>
      </c>
      <c r="AU1156" s="151" t="s">
        <v>85</v>
      </c>
      <c r="AV1156" s="12" t="s">
        <v>85</v>
      </c>
      <c r="AW1156" s="12" t="s">
        <v>32</v>
      </c>
      <c r="AX1156" s="12" t="s">
        <v>83</v>
      </c>
      <c r="AY1156" s="151" t="s">
        <v>178</v>
      </c>
    </row>
    <row r="1157" spans="2:65" s="12" customFormat="1" ht="11.25">
      <c r="B1157" s="149"/>
      <c r="D1157" s="150" t="s">
        <v>186</v>
      </c>
      <c r="F1157" s="152" t="s">
        <v>2313</v>
      </c>
      <c r="H1157" s="153">
        <v>42.804000000000002</v>
      </c>
      <c r="I1157" s="154"/>
      <c r="L1157" s="149"/>
      <c r="M1157" s="155"/>
      <c r="T1157" s="156"/>
      <c r="AT1157" s="151" t="s">
        <v>186</v>
      </c>
      <c r="AU1157" s="151" t="s">
        <v>85</v>
      </c>
      <c r="AV1157" s="12" t="s">
        <v>85</v>
      </c>
      <c r="AW1157" s="12" t="s">
        <v>4</v>
      </c>
      <c r="AX1157" s="12" t="s">
        <v>83</v>
      </c>
      <c r="AY1157" s="151" t="s">
        <v>178</v>
      </c>
    </row>
    <row r="1158" spans="2:65" s="1" customFormat="1" ht="24.2" customHeight="1">
      <c r="B1158" s="32"/>
      <c r="C1158" s="177" t="s">
        <v>2314</v>
      </c>
      <c r="D1158" s="177" t="s">
        <v>232</v>
      </c>
      <c r="E1158" s="178" t="s">
        <v>2315</v>
      </c>
      <c r="F1158" s="179" t="s">
        <v>2316</v>
      </c>
      <c r="G1158" s="180" t="s">
        <v>291</v>
      </c>
      <c r="H1158" s="181">
        <v>28.536000000000001</v>
      </c>
      <c r="I1158" s="182"/>
      <c r="J1158" s="183">
        <f>ROUND(I1158*H1158,2)</f>
        <v>0</v>
      </c>
      <c r="K1158" s="179" t="s">
        <v>194</v>
      </c>
      <c r="L1158" s="184"/>
      <c r="M1158" s="185" t="s">
        <v>1</v>
      </c>
      <c r="N1158" s="186" t="s">
        <v>41</v>
      </c>
      <c r="P1158" s="145">
        <f>O1158*H1158</f>
        <v>0</v>
      </c>
      <c r="Q1158" s="145">
        <v>5.5999999999999995E-4</v>
      </c>
      <c r="R1158" s="145">
        <f>Q1158*H1158</f>
        <v>1.598016E-2</v>
      </c>
      <c r="S1158" s="145">
        <v>0</v>
      </c>
      <c r="T1158" s="146">
        <f>S1158*H1158</f>
        <v>0</v>
      </c>
      <c r="AR1158" s="147" t="s">
        <v>377</v>
      </c>
      <c r="AT1158" s="147" t="s">
        <v>232</v>
      </c>
      <c r="AU1158" s="147" t="s">
        <v>85</v>
      </c>
      <c r="AY1158" s="17" t="s">
        <v>178</v>
      </c>
      <c r="BE1158" s="148">
        <f>IF(N1158="základní",J1158,0)</f>
        <v>0</v>
      </c>
      <c r="BF1158" s="148">
        <f>IF(N1158="snížená",J1158,0)</f>
        <v>0</v>
      </c>
      <c r="BG1158" s="148">
        <f>IF(N1158="zákl. přenesená",J1158,0)</f>
        <v>0</v>
      </c>
      <c r="BH1158" s="148">
        <f>IF(N1158="sníž. přenesená",J1158,0)</f>
        <v>0</v>
      </c>
      <c r="BI1158" s="148">
        <f>IF(N1158="nulová",J1158,0)</f>
        <v>0</v>
      </c>
      <c r="BJ1158" s="17" t="s">
        <v>83</v>
      </c>
      <c r="BK1158" s="148">
        <f>ROUND(I1158*H1158,2)</f>
        <v>0</v>
      </c>
      <c r="BL1158" s="17" t="s">
        <v>274</v>
      </c>
      <c r="BM1158" s="147" t="s">
        <v>2317</v>
      </c>
    </row>
    <row r="1159" spans="2:65" s="12" customFormat="1" ht="11.25">
      <c r="B1159" s="149"/>
      <c r="D1159" s="150" t="s">
        <v>186</v>
      </c>
      <c r="E1159" s="151" t="s">
        <v>1</v>
      </c>
      <c r="F1159" s="152" t="s">
        <v>2318</v>
      </c>
      <c r="H1159" s="153">
        <v>25.942</v>
      </c>
      <c r="I1159" s="154"/>
      <c r="L1159" s="149"/>
      <c r="M1159" s="155"/>
      <c r="T1159" s="156"/>
      <c r="AT1159" s="151" t="s">
        <v>186</v>
      </c>
      <c r="AU1159" s="151" t="s">
        <v>85</v>
      </c>
      <c r="AV1159" s="12" t="s">
        <v>85</v>
      </c>
      <c r="AW1159" s="12" t="s">
        <v>32</v>
      </c>
      <c r="AX1159" s="12" t="s">
        <v>83</v>
      </c>
      <c r="AY1159" s="151" t="s">
        <v>178</v>
      </c>
    </row>
    <row r="1160" spans="2:65" s="12" customFormat="1" ht="11.25">
      <c r="B1160" s="149"/>
      <c r="D1160" s="150" t="s">
        <v>186</v>
      </c>
      <c r="F1160" s="152" t="s">
        <v>2319</v>
      </c>
      <c r="H1160" s="153">
        <v>28.536000000000001</v>
      </c>
      <c r="I1160" s="154"/>
      <c r="L1160" s="149"/>
      <c r="M1160" s="155"/>
      <c r="T1160" s="156"/>
      <c r="AT1160" s="151" t="s">
        <v>186</v>
      </c>
      <c r="AU1160" s="151" t="s">
        <v>85</v>
      </c>
      <c r="AV1160" s="12" t="s">
        <v>85</v>
      </c>
      <c r="AW1160" s="12" t="s">
        <v>4</v>
      </c>
      <c r="AX1160" s="12" t="s">
        <v>83</v>
      </c>
      <c r="AY1160" s="151" t="s">
        <v>178</v>
      </c>
    </row>
    <row r="1161" spans="2:65" s="1" customFormat="1" ht="21.75" customHeight="1">
      <c r="B1161" s="32"/>
      <c r="C1161" s="177" t="s">
        <v>2320</v>
      </c>
      <c r="D1161" s="177" t="s">
        <v>232</v>
      </c>
      <c r="E1161" s="178" t="s">
        <v>2321</v>
      </c>
      <c r="F1161" s="179" t="s">
        <v>2322</v>
      </c>
      <c r="G1161" s="180" t="s">
        <v>291</v>
      </c>
      <c r="H1161" s="181">
        <v>11.348000000000001</v>
      </c>
      <c r="I1161" s="182"/>
      <c r="J1161" s="183">
        <f>ROUND(I1161*H1161,2)</f>
        <v>0</v>
      </c>
      <c r="K1161" s="179" t="s">
        <v>194</v>
      </c>
      <c r="L1161" s="184"/>
      <c r="M1161" s="185" t="s">
        <v>1</v>
      </c>
      <c r="N1161" s="186" t="s">
        <v>41</v>
      </c>
      <c r="P1161" s="145">
        <f>O1161*H1161</f>
        <v>0</v>
      </c>
      <c r="Q1161" s="145">
        <v>5.0000000000000001E-4</v>
      </c>
      <c r="R1161" s="145">
        <f>Q1161*H1161</f>
        <v>5.6740000000000002E-3</v>
      </c>
      <c r="S1161" s="145">
        <v>0</v>
      </c>
      <c r="T1161" s="146">
        <f>S1161*H1161</f>
        <v>0</v>
      </c>
      <c r="AR1161" s="147" t="s">
        <v>377</v>
      </c>
      <c r="AT1161" s="147" t="s">
        <v>232</v>
      </c>
      <c r="AU1161" s="147" t="s">
        <v>85</v>
      </c>
      <c r="AY1161" s="17" t="s">
        <v>178</v>
      </c>
      <c r="BE1161" s="148">
        <f>IF(N1161="základní",J1161,0)</f>
        <v>0</v>
      </c>
      <c r="BF1161" s="148">
        <f>IF(N1161="snížená",J1161,0)</f>
        <v>0</v>
      </c>
      <c r="BG1161" s="148">
        <f>IF(N1161="zákl. přenesená",J1161,0)</f>
        <v>0</v>
      </c>
      <c r="BH1161" s="148">
        <f>IF(N1161="sníž. přenesená",J1161,0)</f>
        <v>0</v>
      </c>
      <c r="BI1161" s="148">
        <f>IF(N1161="nulová",J1161,0)</f>
        <v>0</v>
      </c>
      <c r="BJ1161" s="17" t="s">
        <v>83</v>
      </c>
      <c r="BK1161" s="148">
        <f>ROUND(I1161*H1161,2)</f>
        <v>0</v>
      </c>
      <c r="BL1161" s="17" t="s">
        <v>274</v>
      </c>
      <c r="BM1161" s="147" t="s">
        <v>2323</v>
      </c>
    </row>
    <row r="1162" spans="2:65" s="12" customFormat="1" ht="11.25">
      <c r="B1162" s="149"/>
      <c r="D1162" s="150" t="s">
        <v>186</v>
      </c>
      <c r="E1162" s="151" t="s">
        <v>1</v>
      </c>
      <c r="F1162" s="152" t="s">
        <v>2301</v>
      </c>
      <c r="H1162" s="153">
        <v>10.316000000000001</v>
      </c>
      <c r="I1162" s="154"/>
      <c r="L1162" s="149"/>
      <c r="M1162" s="155"/>
      <c r="T1162" s="156"/>
      <c r="AT1162" s="151" t="s">
        <v>186</v>
      </c>
      <c r="AU1162" s="151" t="s">
        <v>85</v>
      </c>
      <c r="AV1162" s="12" t="s">
        <v>85</v>
      </c>
      <c r="AW1162" s="12" t="s">
        <v>32</v>
      </c>
      <c r="AX1162" s="12" t="s">
        <v>83</v>
      </c>
      <c r="AY1162" s="151" t="s">
        <v>178</v>
      </c>
    </row>
    <row r="1163" spans="2:65" s="12" customFormat="1" ht="11.25">
      <c r="B1163" s="149"/>
      <c r="D1163" s="150" t="s">
        <v>186</v>
      </c>
      <c r="F1163" s="152" t="s">
        <v>2324</v>
      </c>
      <c r="H1163" s="153">
        <v>11.348000000000001</v>
      </c>
      <c r="I1163" s="154"/>
      <c r="L1163" s="149"/>
      <c r="M1163" s="155"/>
      <c r="T1163" s="156"/>
      <c r="AT1163" s="151" t="s">
        <v>186</v>
      </c>
      <c r="AU1163" s="151" t="s">
        <v>85</v>
      </c>
      <c r="AV1163" s="12" t="s">
        <v>85</v>
      </c>
      <c r="AW1163" s="12" t="s">
        <v>4</v>
      </c>
      <c r="AX1163" s="12" t="s">
        <v>83</v>
      </c>
      <c r="AY1163" s="151" t="s">
        <v>178</v>
      </c>
    </row>
    <row r="1164" spans="2:65" s="1" customFormat="1" ht="24.2" customHeight="1">
      <c r="B1164" s="32"/>
      <c r="C1164" s="136" t="s">
        <v>2325</v>
      </c>
      <c r="D1164" s="136" t="s">
        <v>180</v>
      </c>
      <c r="E1164" s="137" t="s">
        <v>661</v>
      </c>
      <c r="F1164" s="138" t="s">
        <v>662</v>
      </c>
      <c r="G1164" s="139" t="s">
        <v>204</v>
      </c>
      <c r="H1164" s="140">
        <v>140.08000000000001</v>
      </c>
      <c r="I1164" s="141"/>
      <c r="J1164" s="142">
        <f>ROUND(I1164*H1164,2)</f>
        <v>0</v>
      </c>
      <c r="K1164" s="138" t="s">
        <v>846</v>
      </c>
      <c r="L1164" s="32"/>
      <c r="M1164" s="143" t="s">
        <v>1</v>
      </c>
      <c r="N1164" s="144" t="s">
        <v>41</v>
      </c>
      <c r="P1164" s="145">
        <f>O1164*H1164</f>
        <v>0</v>
      </c>
      <c r="Q1164" s="145">
        <v>0</v>
      </c>
      <c r="R1164" s="145">
        <f>Q1164*H1164</f>
        <v>0</v>
      </c>
      <c r="S1164" s="145">
        <v>0</v>
      </c>
      <c r="T1164" s="146">
        <f>S1164*H1164</f>
        <v>0</v>
      </c>
      <c r="AR1164" s="147" t="s">
        <v>274</v>
      </c>
      <c r="AT1164" s="147" t="s">
        <v>180</v>
      </c>
      <c r="AU1164" s="147" t="s">
        <v>85</v>
      </c>
      <c r="AY1164" s="17" t="s">
        <v>178</v>
      </c>
      <c r="BE1164" s="148">
        <f>IF(N1164="základní",J1164,0)</f>
        <v>0</v>
      </c>
      <c r="BF1164" s="148">
        <f>IF(N1164="snížená",J1164,0)</f>
        <v>0</v>
      </c>
      <c r="BG1164" s="148">
        <f>IF(N1164="zákl. přenesená",J1164,0)</f>
        <v>0</v>
      </c>
      <c r="BH1164" s="148">
        <f>IF(N1164="sníž. přenesená",J1164,0)</f>
        <v>0</v>
      </c>
      <c r="BI1164" s="148">
        <f>IF(N1164="nulová",J1164,0)</f>
        <v>0</v>
      </c>
      <c r="BJ1164" s="17" t="s">
        <v>83</v>
      </c>
      <c r="BK1164" s="148">
        <f>ROUND(I1164*H1164,2)</f>
        <v>0</v>
      </c>
      <c r="BL1164" s="17" t="s">
        <v>274</v>
      </c>
      <c r="BM1164" s="147" t="s">
        <v>2326</v>
      </c>
    </row>
    <row r="1165" spans="2:65" s="12" customFormat="1" ht="11.25">
      <c r="B1165" s="149"/>
      <c r="D1165" s="150" t="s">
        <v>186</v>
      </c>
      <c r="E1165" s="151" t="s">
        <v>1</v>
      </c>
      <c r="F1165" s="152" t="s">
        <v>2265</v>
      </c>
      <c r="H1165" s="153">
        <v>58.47</v>
      </c>
      <c r="I1165" s="154"/>
      <c r="L1165" s="149"/>
      <c r="M1165" s="155"/>
      <c r="T1165" s="156"/>
      <c r="AT1165" s="151" t="s">
        <v>186</v>
      </c>
      <c r="AU1165" s="151" t="s">
        <v>85</v>
      </c>
      <c r="AV1165" s="12" t="s">
        <v>85</v>
      </c>
      <c r="AW1165" s="12" t="s">
        <v>32</v>
      </c>
      <c r="AX1165" s="12" t="s">
        <v>76</v>
      </c>
      <c r="AY1165" s="151" t="s">
        <v>178</v>
      </c>
    </row>
    <row r="1166" spans="2:65" s="12" customFormat="1" ht="11.25">
      <c r="B1166" s="149"/>
      <c r="D1166" s="150" t="s">
        <v>186</v>
      </c>
      <c r="E1166" s="151" t="s">
        <v>1</v>
      </c>
      <c r="F1166" s="152" t="s">
        <v>2266</v>
      </c>
      <c r="H1166" s="153">
        <v>13.115</v>
      </c>
      <c r="I1166" s="154"/>
      <c r="L1166" s="149"/>
      <c r="M1166" s="155"/>
      <c r="T1166" s="156"/>
      <c r="AT1166" s="151" t="s">
        <v>186</v>
      </c>
      <c r="AU1166" s="151" t="s">
        <v>85</v>
      </c>
      <c r="AV1166" s="12" t="s">
        <v>85</v>
      </c>
      <c r="AW1166" s="12" t="s">
        <v>32</v>
      </c>
      <c r="AX1166" s="12" t="s">
        <v>76</v>
      </c>
      <c r="AY1166" s="151" t="s">
        <v>178</v>
      </c>
    </row>
    <row r="1167" spans="2:65" s="12" customFormat="1" ht="11.25">
      <c r="B1167" s="149"/>
      <c r="D1167" s="150" t="s">
        <v>186</v>
      </c>
      <c r="E1167" s="151" t="s">
        <v>1</v>
      </c>
      <c r="F1167" s="152" t="s">
        <v>2327</v>
      </c>
      <c r="H1167" s="153">
        <v>35.305</v>
      </c>
      <c r="I1167" s="154"/>
      <c r="L1167" s="149"/>
      <c r="M1167" s="155"/>
      <c r="T1167" s="156"/>
      <c r="AT1167" s="151" t="s">
        <v>186</v>
      </c>
      <c r="AU1167" s="151" t="s">
        <v>85</v>
      </c>
      <c r="AV1167" s="12" t="s">
        <v>85</v>
      </c>
      <c r="AW1167" s="12" t="s">
        <v>32</v>
      </c>
      <c r="AX1167" s="12" t="s">
        <v>76</v>
      </c>
      <c r="AY1167" s="151" t="s">
        <v>178</v>
      </c>
    </row>
    <row r="1168" spans="2:65" s="13" customFormat="1" ht="11.25">
      <c r="B1168" s="157"/>
      <c r="D1168" s="150" t="s">
        <v>186</v>
      </c>
      <c r="E1168" s="158" t="s">
        <v>1</v>
      </c>
      <c r="F1168" s="159" t="s">
        <v>209</v>
      </c>
      <c r="H1168" s="160">
        <v>106.89</v>
      </c>
      <c r="I1168" s="161"/>
      <c r="L1168" s="157"/>
      <c r="M1168" s="162"/>
      <c r="T1168" s="163"/>
      <c r="AT1168" s="158" t="s">
        <v>186</v>
      </c>
      <c r="AU1168" s="158" t="s">
        <v>85</v>
      </c>
      <c r="AV1168" s="13" t="s">
        <v>96</v>
      </c>
      <c r="AW1168" s="13" t="s">
        <v>32</v>
      </c>
      <c r="AX1168" s="13" t="s">
        <v>76</v>
      </c>
      <c r="AY1168" s="158" t="s">
        <v>178</v>
      </c>
    </row>
    <row r="1169" spans="2:65" s="12" customFormat="1" ht="11.25">
      <c r="B1169" s="149"/>
      <c r="D1169" s="150" t="s">
        <v>186</v>
      </c>
      <c r="E1169" s="151" t="s">
        <v>1</v>
      </c>
      <c r="F1169" s="152" t="s">
        <v>2268</v>
      </c>
      <c r="H1169" s="153">
        <v>33.19</v>
      </c>
      <c r="I1169" s="154"/>
      <c r="L1169" s="149"/>
      <c r="M1169" s="155"/>
      <c r="T1169" s="156"/>
      <c r="AT1169" s="151" t="s">
        <v>186</v>
      </c>
      <c r="AU1169" s="151" t="s">
        <v>85</v>
      </c>
      <c r="AV1169" s="12" t="s">
        <v>85</v>
      </c>
      <c r="AW1169" s="12" t="s">
        <v>32</v>
      </c>
      <c r="AX1169" s="12" t="s">
        <v>76</v>
      </c>
      <c r="AY1169" s="151" t="s">
        <v>178</v>
      </c>
    </row>
    <row r="1170" spans="2:65" s="14" customFormat="1" ht="11.25">
      <c r="B1170" s="164"/>
      <c r="D1170" s="150" t="s">
        <v>186</v>
      </c>
      <c r="E1170" s="165" t="s">
        <v>1</v>
      </c>
      <c r="F1170" s="166" t="s">
        <v>217</v>
      </c>
      <c r="H1170" s="167">
        <v>140.08000000000001</v>
      </c>
      <c r="I1170" s="168"/>
      <c r="L1170" s="164"/>
      <c r="M1170" s="169"/>
      <c r="T1170" s="170"/>
      <c r="AT1170" s="165" t="s">
        <v>186</v>
      </c>
      <c r="AU1170" s="165" t="s">
        <v>85</v>
      </c>
      <c r="AV1170" s="14" t="s">
        <v>184</v>
      </c>
      <c r="AW1170" s="14" t="s">
        <v>32</v>
      </c>
      <c r="AX1170" s="14" t="s">
        <v>83</v>
      </c>
      <c r="AY1170" s="165" t="s">
        <v>178</v>
      </c>
    </row>
    <row r="1171" spans="2:65" s="1" customFormat="1" ht="16.5" customHeight="1">
      <c r="B1171" s="32"/>
      <c r="C1171" s="177" t="s">
        <v>2328</v>
      </c>
      <c r="D1171" s="177" t="s">
        <v>232</v>
      </c>
      <c r="E1171" s="178" t="s">
        <v>665</v>
      </c>
      <c r="F1171" s="179" t="s">
        <v>666</v>
      </c>
      <c r="G1171" s="180" t="s">
        <v>204</v>
      </c>
      <c r="H1171" s="181">
        <v>162.49299999999999</v>
      </c>
      <c r="I1171" s="182"/>
      <c r="J1171" s="183">
        <f>ROUND(I1171*H1171,2)</f>
        <v>0</v>
      </c>
      <c r="K1171" s="179" t="s">
        <v>846</v>
      </c>
      <c r="L1171" s="184"/>
      <c r="M1171" s="185" t="s">
        <v>1</v>
      </c>
      <c r="N1171" s="186" t="s">
        <v>41</v>
      </c>
      <c r="P1171" s="145">
        <f>O1171*H1171</f>
        <v>0</v>
      </c>
      <c r="Q1171" s="145">
        <v>5.0000000000000001E-4</v>
      </c>
      <c r="R1171" s="145">
        <f>Q1171*H1171</f>
        <v>8.1246499999999999E-2</v>
      </c>
      <c r="S1171" s="145">
        <v>0</v>
      </c>
      <c r="T1171" s="146">
        <f>S1171*H1171</f>
        <v>0</v>
      </c>
      <c r="AR1171" s="147" t="s">
        <v>377</v>
      </c>
      <c r="AT1171" s="147" t="s">
        <v>232</v>
      </c>
      <c r="AU1171" s="147" t="s">
        <v>85</v>
      </c>
      <c r="AY1171" s="17" t="s">
        <v>178</v>
      </c>
      <c r="BE1171" s="148">
        <f>IF(N1171="základní",J1171,0)</f>
        <v>0</v>
      </c>
      <c r="BF1171" s="148">
        <f>IF(N1171="snížená",J1171,0)</f>
        <v>0</v>
      </c>
      <c r="BG1171" s="148">
        <f>IF(N1171="zákl. přenesená",J1171,0)</f>
        <v>0</v>
      </c>
      <c r="BH1171" s="148">
        <f>IF(N1171="sníž. přenesená",J1171,0)</f>
        <v>0</v>
      </c>
      <c r="BI1171" s="148">
        <f>IF(N1171="nulová",J1171,0)</f>
        <v>0</v>
      </c>
      <c r="BJ1171" s="17" t="s">
        <v>83</v>
      </c>
      <c r="BK1171" s="148">
        <f>ROUND(I1171*H1171,2)</f>
        <v>0</v>
      </c>
      <c r="BL1171" s="17" t="s">
        <v>274</v>
      </c>
      <c r="BM1171" s="147" t="s">
        <v>2329</v>
      </c>
    </row>
    <row r="1172" spans="2:65" s="12" customFormat="1" ht="11.25">
      <c r="B1172" s="149"/>
      <c r="D1172" s="150" t="s">
        <v>186</v>
      </c>
      <c r="F1172" s="152" t="s">
        <v>2330</v>
      </c>
      <c r="H1172" s="153">
        <v>162.49299999999999</v>
      </c>
      <c r="I1172" s="154"/>
      <c r="L1172" s="149"/>
      <c r="M1172" s="155"/>
      <c r="T1172" s="156"/>
      <c r="AT1172" s="151" t="s">
        <v>186</v>
      </c>
      <c r="AU1172" s="151" t="s">
        <v>85</v>
      </c>
      <c r="AV1172" s="12" t="s">
        <v>85</v>
      </c>
      <c r="AW1172" s="12" t="s">
        <v>4</v>
      </c>
      <c r="AX1172" s="12" t="s">
        <v>83</v>
      </c>
      <c r="AY1172" s="151" t="s">
        <v>178</v>
      </c>
    </row>
    <row r="1173" spans="2:65" s="1" customFormat="1" ht="24.2" customHeight="1">
      <c r="B1173" s="32"/>
      <c r="C1173" s="136" t="s">
        <v>2331</v>
      </c>
      <c r="D1173" s="136" t="s">
        <v>180</v>
      </c>
      <c r="E1173" s="137" t="s">
        <v>2332</v>
      </c>
      <c r="F1173" s="138" t="s">
        <v>2333</v>
      </c>
      <c r="G1173" s="139" t="s">
        <v>420</v>
      </c>
      <c r="H1173" s="140">
        <v>2</v>
      </c>
      <c r="I1173" s="141"/>
      <c r="J1173" s="142">
        <f>ROUND(I1173*H1173,2)</f>
        <v>0</v>
      </c>
      <c r="K1173" s="138" t="s">
        <v>194</v>
      </c>
      <c r="L1173" s="32"/>
      <c r="M1173" s="143" t="s">
        <v>1</v>
      </c>
      <c r="N1173" s="144" t="s">
        <v>41</v>
      </c>
      <c r="P1173" s="145">
        <f>O1173*H1173</f>
        <v>0</v>
      </c>
      <c r="Q1173" s="145">
        <v>1E-4</v>
      </c>
      <c r="R1173" s="145">
        <f>Q1173*H1173</f>
        <v>2.0000000000000001E-4</v>
      </c>
      <c r="S1173" s="145">
        <v>0</v>
      </c>
      <c r="T1173" s="146">
        <f>S1173*H1173</f>
        <v>0</v>
      </c>
      <c r="AR1173" s="147" t="s">
        <v>274</v>
      </c>
      <c r="AT1173" s="147" t="s">
        <v>180</v>
      </c>
      <c r="AU1173" s="147" t="s">
        <v>85</v>
      </c>
      <c r="AY1173" s="17" t="s">
        <v>178</v>
      </c>
      <c r="BE1173" s="148">
        <f>IF(N1173="základní",J1173,0)</f>
        <v>0</v>
      </c>
      <c r="BF1173" s="148">
        <f>IF(N1173="snížená",J1173,0)</f>
        <v>0</v>
      </c>
      <c r="BG1173" s="148">
        <f>IF(N1173="zákl. přenesená",J1173,0)</f>
        <v>0</v>
      </c>
      <c r="BH1173" s="148">
        <f>IF(N1173="sníž. přenesená",J1173,0)</f>
        <v>0</v>
      </c>
      <c r="BI1173" s="148">
        <f>IF(N1173="nulová",J1173,0)</f>
        <v>0</v>
      </c>
      <c r="BJ1173" s="17" t="s">
        <v>83</v>
      </c>
      <c r="BK1173" s="148">
        <f>ROUND(I1173*H1173,2)</f>
        <v>0</v>
      </c>
      <c r="BL1173" s="17" t="s">
        <v>274</v>
      </c>
      <c r="BM1173" s="147" t="s">
        <v>2334</v>
      </c>
    </row>
    <row r="1174" spans="2:65" s="12" customFormat="1" ht="11.25">
      <c r="B1174" s="149"/>
      <c r="D1174" s="150" t="s">
        <v>186</v>
      </c>
      <c r="E1174" s="151" t="s">
        <v>1</v>
      </c>
      <c r="F1174" s="152" t="s">
        <v>2335</v>
      </c>
      <c r="H1174" s="153">
        <v>2</v>
      </c>
      <c r="I1174" s="154"/>
      <c r="L1174" s="149"/>
      <c r="M1174" s="155"/>
      <c r="T1174" s="156"/>
      <c r="AT1174" s="151" t="s">
        <v>186</v>
      </c>
      <c r="AU1174" s="151" t="s">
        <v>85</v>
      </c>
      <c r="AV1174" s="12" t="s">
        <v>85</v>
      </c>
      <c r="AW1174" s="12" t="s">
        <v>32</v>
      </c>
      <c r="AX1174" s="12" t="s">
        <v>83</v>
      </c>
      <c r="AY1174" s="151" t="s">
        <v>178</v>
      </c>
    </row>
    <row r="1175" spans="2:65" s="1" customFormat="1" ht="24.2" customHeight="1">
      <c r="B1175" s="32"/>
      <c r="C1175" s="177" t="s">
        <v>2336</v>
      </c>
      <c r="D1175" s="177" t="s">
        <v>232</v>
      </c>
      <c r="E1175" s="178" t="s">
        <v>2337</v>
      </c>
      <c r="F1175" s="179" t="s">
        <v>2338</v>
      </c>
      <c r="G1175" s="180" t="s">
        <v>204</v>
      </c>
      <c r="H1175" s="181">
        <v>1.05</v>
      </c>
      <c r="I1175" s="182"/>
      <c r="J1175" s="183">
        <f>ROUND(I1175*H1175,2)</f>
        <v>0</v>
      </c>
      <c r="K1175" s="179" t="s">
        <v>194</v>
      </c>
      <c r="L1175" s="184"/>
      <c r="M1175" s="185" t="s">
        <v>1</v>
      </c>
      <c r="N1175" s="186" t="s">
        <v>41</v>
      </c>
      <c r="P1175" s="145">
        <f>O1175*H1175</f>
        <v>0</v>
      </c>
      <c r="Q1175" s="145">
        <v>1.9E-3</v>
      </c>
      <c r="R1175" s="145">
        <f>Q1175*H1175</f>
        <v>1.9950000000000002E-3</v>
      </c>
      <c r="S1175" s="145">
        <v>0</v>
      </c>
      <c r="T1175" s="146">
        <f>S1175*H1175</f>
        <v>0</v>
      </c>
      <c r="AR1175" s="147" t="s">
        <v>377</v>
      </c>
      <c r="AT1175" s="147" t="s">
        <v>232</v>
      </c>
      <c r="AU1175" s="147" t="s">
        <v>85</v>
      </c>
      <c r="AY1175" s="17" t="s">
        <v>178</v>
      </c>
      <c r="BE1175" s="148">
        <f>IF(N1175="základní",J1175,0)</f>
        <v>0</v>
      </c>
      <c r="BF1175" s="148">
        <f>IF(N1175="snížená",J1175,0)</f>
        <v>0</v>
      </c>
      <c r="BG1175" s="148">
        <f>IF(N1175="zákl. přenesená",J1175,0)</f>
        <v>0</v>
      </c>
      <c r="BH1175" s="148">
        <f>IF(N1175="sníž. přenesená",J1175,0)</f>
        <v>0</v>
      </c>
      <c r="BI1175" s="148">
        <f>IF(N1175="nulová",J1175,0)</f>
        <v>0</v>
      </c>
      <c r="BJ1175" s="17" t="s">
        <v>83</v>
      </c>
      <c r="BK1175" s="148">
        <f>ROUND(I1175*H1175,2)</f>
        <v>0</v>
      </c>
      <c r="BL1175" s="17" t="s">
        <v>274</v>
      </c>
      <c r="BM1175" s="147" t="s">
        <v>2339</v>
      </c>
    </row>
    <row r="1176" spans="2:65" s="12" customFormat="1" ht="11.25">
      <c r="B1176" s="149"/>
      <c r="D1176" s="150" t="s">
        <v>186</v>
      </c>
      <c r="E1176" s="151" t="s">
        <v>1</v>
      </c>
      <c r="F1176" s="152" t="s">
        <v>2340</v>
      </c>
      <c r="H1176" s="153">
        <v>1</v>
      </c>
      <c r="I1176" s="154"/>
      <c r="L1176" s="149"/>
      <c r="M1176" s="155"/>
      <c r="T1176" s="156"/>
      <c r="AT1176" s="151" t="s">
        <v>186</v>
      </c>
      <c r="AU1176" s="151" t="s">
        <v>85</v>
      </c>
      <c r="AV1176" s="12" t="s">
        <v>85</v>
      </c>
      <c r="AW1176" s="12" t="s">
        <v>32</v>
      </c>
      <c r="AX1176" s="12" t="s">
        <v>83</v>
      </c>
      <c r="AY1176" s="151" t="s">
        <v>178</v>
      </c>
    </row>
    <row r="1177" spans="2:65" s="12" customFormat="1" ht="11.25">
      <c r="B1177" s="149"/>
      <c r="D1177" s="150" t="s">
        <v>186</v>
      </c>
      <c r="F1177" s="152" t="s">
        <v>2341</v>
      </c>
      <c r="H1177" s="153">
        <v>1.05</v>
      </c>
      <c r="I1177" s="154"/>
      <c r="L1177" s="149"/>
      <c r="M1177" s="155"/>
      <c r="T1177" s="156"/>
      <c r="AT1177" s="151" t="s">
        <v>186</v>
      </c>
      <c r="AU1177" s="151" t="s">
        <v>85</v>
      </c>
      <c r="AV1177" s="12" t="s">
        <v>85</v>
      </c>
      <c r="AW1177" s="12" t="s">
        <v>4</v>
      </c>
      <c r="AX1177" s="12" t="s">
        <v>83</v>
      </c>
      <c r="AY1177" s="151" t="s">
        <v>178</v>
      </c>
    </row>
    <row r="1178" spans="2:65" s="1" customFormat="1" ht="33" customHeight="1">
      <c r="B1178" s="32"/>
      <c r="C1178" s="136" t="s">
        <v>2342</v>
      </c>
      <c r="D1178" s="136" t="s">
        <v>180</v>
      </c>
      <c r="E1178" s="137" t="s">
        <v>2343</v>
      </c>
      <c r="F1178" s="138" t="s">
        <v>2344</v>
      </c>
      <c r="G1178" s="139" t="s">
        <v>204</v>
      </c>
      <c r="H1178" s="140">
        <v>265.07900000000001</v>
      </c>
      <c r="I1178" s="141"/>
      <c r="J1178" s="142">
        <f>ROUND(I1178*H1178,2)</f>
        <v>0</v>
      </c>
      <c r="K1178" s="138" t="s">
        <v>846</v>
      </c>
      <c r="L1178" s="32"/>
      <c r="M1178" s="143" t="s">
        <v>1</v>
      </c>
      <c r="N1178" s="144" t="s">
        <v>41</v>
      </c>
      <c r="P1178" s="145">
        <f>O1178*H1178</f>
        <v>0</v>
      </c>
      <c r="Q1178" s="145">
        <v>0</v>
      </c>
      <c r="R1178" s="145">
        <f>Q1178*H1178</f>
        <v>0</v>
      </c>
      <c r="S1178" s="145">
        <v>1.0999999999999999E-2</v>
      </c>
      <c r="T1178" s="146">
        <f>S1178*H1178</f>
        <v>2.9158689999999998</v>
      </c>
      <c r="AR1178" s="147" t="s">
        <v>274</v>
      </c>
      <c r="AT1178" s="147" t="s">
        <v>180</v>
      </c>
      <c r="AU1178" s="147" t="s">
        <v>85</v>
      </c>
      <c r="AY1178" s="17" t="s">
        <v>178</v>
      </c>
      <c r="BE1178" s="148">
        <f>IF(N1178="základní",J1178,0)</f>
        <v>0</v>
      </c>
      <c r="BF1178" s="148">
        <f>IF(N1178="snížená",J1178,0)</f>
        <v>0</v>
      </c>
      <c r="BG1178" s="148">
        <f>IF(N1178="zákl. přenesená",J1178,0)</f>
        <v>0</v>
      </c>
      <c r="BH1178" s="148">
        <f>IF(N1178="sníž. přenesená",J1178,0)</f>
        <v>0</v>
      </c>
      <c r="BI1178" s="148">
        <f>IF(N1178="nulová",J1178,0)</f>
        <v>0</v>
      </c>
      <c r="BJ1178" s="17" t="s">
        <v>83</v>
      </c>
      <c r="BK1178" s="148">
        <f>ROUND(I1178*H1178,2)</f>
        <v>0</v>
      </c>
      <c r="BL1178" s="17" t="s">
        <v>274</v>
      </c>
      <c r="BM1178" s="147" t="s">
        <v>2345</v>
      </c>
    </row>
    <row r="1179" spans="2:65" s="12" customFormat="1" ht="11.25">
      <c r="B1179" s="149"/>
      <c r="D1179" s="150" t="s">
        <v>186</v>
      </c>
      <c r="E1179" s="151" t="s">
        <v>1</v>
      </c>
      <c r="F1179" s="152" t="s">
        <v>2346</v>
      </c>
      <c r="H1179" s="153">
        <v>265.07900000000001</v>
      </c>
      <c r="I1179" s="154"/>
      <c r="L1179" s="149"/>
      <c r="M1179" s="155"/>
      <c r="T1179" s="156"/>
      <c r="AT1179" s="151" t="s">
        <v>186</v>
      </c>
      <c r="AU1179" s="151" t="s">
        <v>85</v>
      </c>
      <c r="AV1179" s="12" t="s">
        <v>85</v>
      </c>
      <c r="AW1179" s="12" t="s">
        <v>32</v>
      </c>
      <c r="AX1179" s="12" t="s">
        <v>83</v>
      </c>
      <c r="AY1179" s="151" t="s">
        <v>178</v>
      </c>
    </row>
    <row r="1180" spans="2:65" s="1" customFormat="1" ht="16.5" customHeight="1">
      <c r="B1180" s="32"/>
      <c r="C1180" s="136" t="s">
        <v>2347</v>
      </c>
      <c r="D1180" s="136" t="s">
        <v>180</v>
      </c>
      <c r="E1180" s="137" t="s">
        <v>2348</v>
      </c>
      <c r="F1180" s="138" t="s">
        <v>2349</v>
      </c>
      <c r="G1180" s="139" t="s">
        <v>420</v>
      </c>
      <c r="H1180" s="140">
        <v>2</v>
      </c>
      <c r="I1180" s="141"/>
      <c r="J1180" s="142">
        <f>ROUND(I1180*H1180,2)</f>
        <v>0</v>
      </c>
      <c r="K1180" s="138" t="s">
        <v>194</v>
      </c>
      <c r="L1180" s="32"/>
      <c r="M1180" s="143" t="s">
        <v>1</v>
      </c>
      <c r="N1180" s="144" t="s">
        <v>41</v>
      </c>
      <c r="P1180" s="145">
        <f>O1180*H1180</f>
        <v>0</v>
      </c>
      <c r="Q1180" s="145">
        <v>6.9999999999999994E-5</v>
      </c>
      <c r="R1180" s="145">
        <f>Q1180*H1180</f>
        <v>1.3999999999999999E-4</v>
      </c>
      <c r="S1180" s="145">
        <v>0</v>
      </c>
      <c r="T1180" s="146">
        <f>S1180*H1180</f>
        <v>0</v>
      </c>
      <c r="AR1180" s="147" t="s">
        <v>274</v>
      </c>
      <c r="AT1180" s="147" t="s">
        <v>180</v>
      </c>
      <c r="AU1180" s="147" t="s">
        <v>85</v>
      </c>
      <c r="AY1180" s="17" t="s">
        <v>178</v>
      </c>
      <c r="BE1180" s="148">
        <f>IF(N1180="základní",J1180,0)</f>
        <v>0</v>
      </c>
      <c r="BF1180" s="148">
        <f>IF(N1180="snížená",J1180,0)</f>
        <v>0</v>
      </c>
      <c r="BG1180" s="148">
        <f>IF(N1180="zákl. přenesená",J1180,0)</f>
        <v>0</v>
      </c>
      <c r="BH1180" s="148">
        <f>IF(N1180="sníž. přenesená",J1180,0)</f>
        <v>0</v>
      </c>
      <c r="BI1180" s="148">
        <f>IF(N1180="nulová",J1180,0)</f>
        <v>0</v>
      </c>
      <c r="BJ1180" s="17" t="s">
        <v>83</v>
      </c>
      <c r="BK1180" s="148">
        <f>ROUND(I1180*H1180,2)</f>
        <v>0</v>
      </c>
      <c r="BL1180" s="17" t="s">
        <v>274</v>
      </c>
      <c r="BM1180" s="147" t="s">
        <v>2350</v>
      </c>
    </row>
    <row r="1181" spans="2:65" s="1" customFormat="1" ht="33" customHeight="1">
      <c r="B1181" s="32"/>
      <c r="C1181" s="177" t="s">
        <v>2351</v>
      </c>
      <c r="D1181" s="177" t="s">
        <v>232</v>
      </c>
      <c r="E1181" s="178" t="s">
        <v>2352</v>
      </c>
      <c r="F1181" s="179" t="s">
        <v>2353</v>
      </c>
      <c r="G1181" s="180" t="s">
        <v>420</v>
      </c>
      <c r="H1181" s="181">
        <v>2</v>
      </c>
      <c r="I1181" s="182"/>
      <c r="J1181" s="183">
        <f>ROUND(I1181*H1181,2)</f>
        <v>0</v>
      </c>
      <c r="K1181" s="179" t="s">
        <v>194</v>
      </c>
      <c r="L1181" s="184"/>
      <c r="M1181" s="185" t="s">
        <v>1</v>
      </c>
      <c r="N1181" s="186" t="s">
        <v>41</v>
      </c>
      <c r="P1181" s="145">
        <f>O1181*H1181</f>
        <v>0</v>
      </c>
      <c r="Q1181" s="145">
        <v>1.64E-3</v>
      </c>
      <c r="R1181" s="145">
        <f>Q1181*H1181</f>
        <v>3.2799999999999999E-3</v>
      </c>
      <c r="S1181" s="145">
        <v>0</v>
      </c>
      <c r="T1181" s="146">
        <f>S1181*H1181</f>
        <v>0</v>
      </c>
      <c r="AR1181" s="147" t="s">
        <v>377</v>
      </c>
      <c r="AT1181" s="147" t="s">
        <v>232</v>
      </c>
      <c r="AU1181" s="147" t="s">
        <v>85</v>
      </c>
      <c r="AY1181" s="17" t="s">
        <v>178</v>
      </c>
      <c r="BE1181" s="148">
        <f>IF(N1181="základní",J1181,0)</f>
        <v>0</v>
      </c>
      <c r="BF1181" s="148">
        <f>IF(N1181="snížená",J1181,0)</f>
        <v>0</v>
      </c>
      <c r="BG1181" s="148">
        <f>IF(N1181="zákl. přenesená",J1181,0)</f>
        <v>0</v>
      </c>
      <c r="BH1181" s="148">
        <f>IF(N1181="sníž. přenesená",J1181,0)</f>
        <v>0</v>
      </c>
      <c r="BI1181" s="148">
        <f>IF(N1181="nulová",J1181,0)</f>
        <v>0</v>
      </c>
      <c r="BJ1181" s="17" t="s">
        <v>83</v>
      </c>
      <c r="BK1181" s="148">
        <f>ROUND(I1181*H1181,2)</f>
        <v>0</v>
      </c>
      <c r="BL1181" s="17" t="s">
        <v>274</v>
      </c>
      <c r="BM1181" s="147" t="s">
        <v>2354</v>
      </c>
    </row>
    <row r="1182" spans="2:65" s="1" customFormat="1" ht="24.2" customHeight="1">
      <c r="B1182" s="32"/>
      <c r="C1182" s="136" t="s">
        <v>2355</v>
      </c>
      <c r="D1182" s="136" t="s">
        <v>180</v>
      </c>
      <c r="E1182" s="137" t="s">
        <v>2356</v>
      </c>
      <c r="F1182" s="138" t="s">
        <v>2357</v>
      </c>
      <c r="G1182" s="139" t="s">
        <v>420</v>
      </c>
      <c r="H1182" s="140">
        <v>2</v>
      </c>
      <c r="I1182" s="141"/>
      <c r="J1182" s="142">
        <f>ROUND(I1182*H1182,2)</f>
        <v>0</v>
      </c>
      <c r="K1182" s="138" t="s">
        <v>194</v>
      </c>
      <c r="L1182" s="32"/>
      <c r="M1182" s="143" t="s">
        <v>1</v>
      </c>
      <c r="N1182" s="144" t="s">
        <v>41</v>
      </c>
      <c r="P1182" s="145">
        <f>O1182*H1182</f>
        <v>0</v>
      </c>
      <c r="Q1182" s="145">
        <v>0</v>
      </c>
      <c r="R1182" s="145">
        <f>Q1182*H1182</f>
        <v>0</v>
      </c>
      <c r="S1182" s="145">
        <v>0</v>
      </c>
      <c r="T1182" s="146">
        <f>S1182*H1182</f>
        <v>0</v>
      </c>
      <c r="AR1182" s="147" t="s">
        <v>274</v>
      </c>
      <c r="AT1182" s="147" t="s">
        <v>180</v>
      </c>
      <c r="AU1182" s="147" t="s">
        <v>85</v>
      </c>
      <c r="AY1182" s="17" t="s">
        <v>178</v>
      </c>
      <c r="BE1182" s="148">
        <f>IF(N1182="základní",J1182,0)</f>
        <v>0</v>
      </c>
      <c r="BF1182" s="148">
        <f>IF(N1182="snížená",J1182,0)</f>
        <v>0</v>
      </c>
      <c r="BG1182" s="148">
        <f>IF(N1182="zákl. přenesená",J1182,0)</f>
        <v>0</v>
      </c>
      <c r="BH1182" s="148">
        <f>IF(N1182="sníž. přenesená",J1182,0)</f>
        <v>0</v>
      </c>
      <c r="BI1182" s="148">
        <f>IF(N1182="nulová",J1182,0)</f>
        <v>0</v>
      </c>
      <c r="BJ1182" s="17" t="s">
        <v>83</v>
      </c>
      <c r="BK1182" s="148">
        <f>ROUND(I1182*H1182,2)</f>
        <v>0</v>
      </c>
      <c r="BL1182" s="17" t="s">
        <v>274</v>
      </c>
      <c r="BM1182" s="147" t="s">
        <v>2358</v>
      </c>
    </row>
    <row r="1183" spans="2:65" s="1" customFormat="1" ht="24.2" customHeight="1">
      <c r="B1183" s="32"/>
      <c r="C1183" s="177" t="s">
        <v>2359</v>
      </c>
      <c r="D1183" s="177" t="s">
        <v>232</v>
      </c>
      <c r="E1183" s="178" t="s">
        <v>2360</v>
      </c>
      <c r="F1183" s="179" t="s">
        <v>2361</v>
      </c>
      <c r="G1183" s="180" t="s">
        <v>420</v>
      </c>
      <c r="H1183" s="181">
        <v>2</v>
      </c>
      <c r="I1183" s="182"/>
      <c r="J1183" s="183">
        <f>ROUND(I1183*H1183,2)</f>
        <v>0</v>
      </c>
      <c r="K1183" s="179" t="s">
        <v>194</v>
      </c>
      <c r="L1183" s="184"/>
      <c r="M1183" s="185" t="s">
        <v>1</v>
      </c>
      <c r="N1183" s="186" t="s">
        <v>41</v>
      </c>
      <c r="P1183" s="145">
        <f>O1183*H1183</f>
        <v>0</v>
      </c>
      <c r="Q1183" s="145">
        <v>3.2000000000000003E-4</v>
      </c>
      <c r="R1183" s="145">
        <f>Q1183*H1183</f>
        <v>6.4000000000000005E-4</v>
      </c>
      <c r="S1183" s="145">
        <v>0</v>
      </c>
      <c r="T1183" s="146">
        <f>S1183*H1183</f>
        <v>0</v>
      </c>
      <c r="AR1183" s="147" t="s">
        <v>377</v>
      </c>
      <c r="AT1183" s="147" t="s">
        <v>232</v>
      </c>
      <c r="AU1183" s="147" t="s">
        <v>85</v>
      </c>
      <c r="AY1183" s="17" t="s">
        <v>178</v>
      </c>
      <c r="BE1183" s="148">
        <f>IF(N1183="základní",J1183,0)</f>
        <v>0</v>
      </c>
      <c r="BF1183" s="148">
        <f>IF(N1183="snížená",J1183,0)</f>
        <v>0</v>
      </c>
      <c r="BG1183" s="148">
        <f>IF(N1183="zákl. přenesená",J1183,0)</f>
        <v>0</v>
      </c>
      <c r="BH1183" s="148">
        <f>IF(N1183="sníž. přenesená",J1183,0)</f>
        <v>0</v>
      </c>
      <c r="BI1183" s="148">
        <f>IF(N1183="nulová",J1183,0)</f>
        <v>0</v>
      </c>
      <c r="BJ1183" s="17" t="s">
        <v>83</v>
      </c>
      <c r="BK1183" s="148">
        <f>ROUND(I1183*H1183,2)</f>
        <v>0</v>
      </c>
      <c r="BL1183" s="17" t="s">
        <v>274</v>
      </c>
      <c r="BM1183" s="147" t="s">
        <v>2362</v>
      </c>
    </row>
    <row r="1184" spans="2:65" s="1" customFormat="1" ht="24.2" customHeight="1">
      <c r="B1184" s="32"/>
      <c r="C1184" s="136" t="s">
        <v>2363</v>
      </c>
      <c r="D1184" s="136" t="s">
        <v>180</v>
      </c>
      <c r="E1184" s="137" t="s">
        <v>2364</v>
      </c>
      <c r="F1184" s="138" t="s">
        <v>2365</v>
      </c>
      <c r="G1184" s="139" t="s">
        <v>384</v>
      </c>
      <c r="H1184" s="140">
        <v>1.4370000000000001</v>
      </c>
      <c r="I1184" s="141"/>
      <c r="J1184" s="142">
        <f>ROUND(I1184*H1184,2)</f>
        <v>0</v>
      </c>
      <c r="K1184" s="138" t="s">
        <v>194</v>
      </c>
      <c r="L1184" s="32"/>
      <c r="M1184" s="143" t="s">
        <v>1</v>
      </c>
      <c r="N1184" s="144" t="s">
        <v>41</v>
      </c>
      <c r="P1184" s="145">
        <f>O1184*H1184</f>
        <v>0</v>
      </c>
      <c r="Q1184" s="145">
        <v>0</v>
      </c>
      <c r="R1184" s="145">
        <f>Q1184*H1184</f>
        <v>0</v>
      </c>
      <c r="S1184" s="145">
        <v>0</v>
      </c>
      <c r="T1184" s="146">
        <f>S1184*H1184</f>
        <v>0</v>
      </c>
      <c r="AR1184" s="147" t="s">
        <v>274</v>
      </c>
      <c r="AT1184" s="147" t="s">
        <v>180</v>
      </c>
      <c r="AU1184" s="147" t="s">
        <v>85</v>
      </c>
      <c r="AY1184" s="17" t="s">
        <v>178</v>
      </c>
      <c r="BE1184" s="148">
        <f>IF(N1184="základní",J1184,0)</f>
        <v>0</v>
      </c>
      <c r="BF1184" s="148">
        <f>IF(N1184="snížená",J1184,0)</f>
        <v>0</v>
      </c>
      <c r="BG1184" s="148">
        <f>IF(N1184="zákl. přenesená",J1184,0)</f>
        <v>0</v>
      </c>
      <c r="BH1184" s="148">
        <f>IF(N1184="sníž. přenesená",J1184,0)</f>
        <v>0</v>
      </c>
      <c r="BI1184" s="148">
        <f>IF(N1184="nulová",J1184,0)</f>
        <v>0</v>
      </c>
      <c r="BJ1184" s="17" t="s">
        <v>83</v>
      </c>
      <c r="BK1184" s="148">
        <f>ROUND(I1184*H1184,2)</f>
        <v>0</v>
      </c>
      <c r="BL1184" s="17" t="s">
        <v>274</v>
      </c>
      <c r="BM1184" s="147" t="s">
        <v>2366</v>
      </c>
    </row>
    <row r="1185" spans="2:65" s="11" customFormat="1" ht="22.9" customHeight="1">
      <c r="B1185" s="124"/>
      <c r="D1185" s="125" t="s">
        <v>75</v>
      </c>
      <c r="E1185" s="134" t="s">
        <v>2367</v>
      </c>
      <c r="F1185" s="134" t="s">
        <v>2368</v>
      </c>
      <c r="I1185" s="127"/>
      <c r="J1185" s="135">
        <f>BK1185</f>
        <v>0</v>
      </c>
      <c r="L1185" s="124"/>
      <c r="M1185" s="129"/>
      <c r="P1185" s="130">
        <f>SUM(P1186:P1188)</f>
        <v>0</v>
      </c>
      <c r="R1185" s="130">
        <f>SUM(R1186:R1188)</f>
        <v>0.16085999999999998</v>
      </c>
      <c r="T1185" s="131">
        <f>SUM(T1186:T1188)</f>
        <v>0</v>
      </c>
      <c r="AR1185" s="125" t="s">
        <v>85</v>
      </c>
      <c r="AT1185" s="132" t="s">
        <v>75</v>
      </c>
      <c r="AU1185" s="132" t="s">
        <v>83</v>
      </c>
      <c r="AY1185" s="125" t="s">
        <v>178</v>
      </c>
      <c r="BK1185" s="133">
        <f>SUM(BK1186:BK1188)</f>
        <v>0</v>
      </c>
    </row>
    <row r="1186" spans="2:65" s="1" customFormat="1" ht="16.5" customHeight="1">
      <c r="B1186" s="32"/>
      <c r="C1186" s="136" t="s">
        <v>2369</v>
      </c>
      <c r="D1186" s="136" t="s">
        <v>180</v>
      </c>
      <c r="E1186" s="137" t="s">
        <v>2370</v>
      </c>
      <c r="F1186" s="138" t="s">
        <v>2371</v>
      </c>
      <c r="G1186" s="139" t="s">
        <v>420</v>
      </c>
      <c r="H1186" s="140">
        <v>6</v>
      </c>
      <c r="I1186" s="141"/>
      <c r="J1186" s="142">
        <f>ROUND(I1186*H1186,2)</f>
        <v>0</v>
      </c>
      <c r="K1186" s="138" t="s">
        <v>846</v>
      </c>
      <c r="L1186" s="32"/>
      <c r="M1186" s="143" t="s">
        <v>1</v>
      </c>
      <c r="N1186" s="144" t="s">
        <v>41</v>
      </c>
      <c r="P1186" s="145">
        <f>O1186*H1186</f>
        <v>0</v>
      </c>
      <c r="Q1186" s="145">
        <v>2.6519999999999998E-2</v>
      </c>
      <c r="R1186" s="145">
        <f>Q1186*H1186</f>
        <v>0.15911999999999998</v>
      </c>
      <c r="S1186" s="145">
        <v>0</v>
      </c>
      <c r="T1186" s="146">
        <f>S1186*H1186</f>
        <v>0</v>
      </c>
      <c r="AR1186" s="147" t="s">
        <v>274</v>
      </c>
      <c r="AT1186" s="147" t="s">
        <v>180</v>
      </c>
      <c r="AU1186" s="147" t="s">
        <v>85</v>
      </c>
      <c r="AY1186" s="17" t="s">
        <v>178</v>
      </c>
      <c r="BE1186" s="148">
        <f>IF(N1186="základní",J1186,0)</f>
        <v>0</v>
      </c>
      <c r="BF1186" s="148">
        <f>IF(N1186="snížená",J1186,0)</f>
        <v>0</v>
      </c>
      <c r="BG1186" s="148">
        <f>IF(N1186="zákl. přenesená",J1186,0)</f>
        <v>0</v>
      </c>
      <c r="BH1186" s="148">
        <f>IF(N1186="sníž. přenesená",J1186,0)</f>
        <v>0</v>
      </c>
      <c r="BI1186" s="148">
        <f>IF(N1186="nulová",J1186,0)</f>
        <v>0</v>
      </c>
      <c r="BJ1186" s="17" t="s">
        <v>83</v>
      </c>
      <c r="BK1186" s="148">
        <f>ROUND(I1186*H1186,2)</f>
        <v>0</v>
      </c>
      <c r="BL1186" s="17" t="s">
        <v>274</v>
      </c>
      <c r="BM1186" s="147" t="s">
        <v>2372</v>
      </c>
    </row>
    <row r="1187" spans="2:65" s="1" customFormat="1" ht="16.5" customHeight="1">
      <c r="B1187" s="32"/>
      <c r="C1187" s="136" t="s">
        <v>2373</v>
      </c>
      <c r="D1187" s="136" t="s">
        <v>180</v>
      </c>
      <c r="E1187" s="137" t="s">
        <v>2374</v>
      </c>
      <c r="F1187" s="138" t="s">
        <v>2375</v>
      </c>
      <c r="G1187" s="139" t="s">
        <v>420</v>
      </c>
      <c r="H1187" s="140">
        <v>6</v>
      </c>
      <c r="I1187" s="141"/>
      <c r="J1187" s="142">
        <f>ROUND(I1187*H1187,2)</f>
        <v>0</v>
      </c>
      <c r="K1187" s="138" t="s">
        <v>194</v>
      </c>
      <c r="L1187" s="32"/>
      <c r="M1187" s="143" t="s">
        <v>1</v>
      </c>
      <c r="N1187" s="144" t="s">
        <v>41</v>
      </c>
      <c r="P1187" s="145">
        <f>O1187*H1187</f>
        <v>0</v>
      </c>
      <c r="Q1187" s="145">
        <v>2.9E-4</v>
      </c>
      <c r="R1187" s="145">
        <f>Q1187*H1187</f>
        <v>1.74E-3</v>
      </c>
      <c r="S1187" s="145">
        <v>0</v>
      </c>
      <c r="T1187" s="146">
        <f>S1187*H1187</f>
        <v>0</v>
      </c>
      <c r="AR1187" s="147" t="s">
        <v>274</v>
      </c>
      <c r="AT1187" s="147" t="s">
        <v>180</v>
      </c>
      <c r="AU1187" s="147" t="s">
        <v>85</v>
      </c>
      <c r="AY1187" s="17" t="s">
        <v>178</v>
      </c>
      <c r="BE1187" s="148">
        <f>IF(N1187="základní",J1187,0)</f>
        <v>0</v>
      </c>
      <c r="BF1187" s="148">
        <f>IF(N1187="snížená",J1187,0)</f>
        <v>0</v>
      </c>
      <c r="BG1187" s="148">
        <f>IF(N1187="zákl. přenesená",J1187,0)</f>
        <v>0</v>
      </c>
      <c r="BH1187" s="148">
        <f>IF(N1187="sníž. přenesená",J1187,0)</f>
        <v>0</v>
      </c>
      <c r="BI1187" s="148">
        <f>IF(N1187="nulová",J1187,0)</f>
        <v>0</v>
      </c>
      <c r="BJ1187" s="17" t="s">
        <v>83</v>
      </c>
      <c r="BK1187" s="148">
        <f>ROUND(I1187*H1187,2)</f>
        <v>0</v>
      </c>
      <c r="BL1187" s="17" t="s">
        <v>274</v>
      </c>
      <c r="BM1187" s="147" t="s">
        <v>2376</v>
      </c>
    </row>
    <row r="1188" spans="2:65" s="12" customFormat="1" ht="11.25">
      <c r="B1188" s="149"/>
      <c r="D1188" s="150" t="s">
        <v>186</v>
      </c>
      <c r="E1188" s="151" t="s">
        <v>1</v>
      </c>
      <c r="F1188" s="152" t="s">
        <v>2377</v>
      </c>
      <c r="H1188" s="153">
        <v>6</v>
      </c>
      <c r="I1188" s="154"/>
      <c r="L1188" s="149"/>
      <c r="M1188" s="155"/>
      <c r="T1188" s="156"/>
      <c r="AT1188" s="151" t="s">
        <v>186</v>
      </c>
      <c r="AU1188" s="151" t="s">
        <v>85</v>
      </c>
      <c r="AV1188" s="12" t="s">
        <v>85</v>
      </c>
      <c r="AW1188" s="12" t="s">
        <v>32</v>
      </c>
      <c r="AX1188" s="12" t="s">
        <v>83</v>
      </c>
      <c r="AY1188" s="151" t="s">
        <v>178</v>
      </c>
    </row>
    <row r="1189" spans="2:65" s="11" customFormat="1" ht="22.9" customHeight="1">
      <c r="B1189" s="124"/>
      <c r="D1189" s="125" t="s">
        <v>75</v>
      </c>
      <c r="E1189" s="134" t="s">
        <v>2378</v>
      </c>
      <c r="F1189" s="134" t="s">
        <v>2379</v>
      </c>
      <c r="I1189" s="127"/>
      <c r="J1189" s="135">
        <f>BK1189</f>
        <v>0</v>
      </c>
      <c r="L1189" s="124"/>
      <c r="M1189" s="129"/>
      <c r="P1189" s="130">
        <f>SUM(P1190:P1193)</f>
        <v>0</v>
      </c>
      <c r="R1189" s="130">
        <f>SUM(R1190:R1193)</f>
        <v>0</v>
      </c>
      <c r="T1189" s="131">
        <f>SUM(T1190:T1193)</f>
        <v>2.5360000000000001E-2</v>
      </c>
      <c r="AR1189" s="125" t="s">
        <v>85</v>
      </c>
      <c r="AT1189" s="132" t="s">
        <v>75</v>
      </c>
      <c r="AU1189" s="132" t="s">
        <v>83</v>
      </c>
      <c r="AY1189" s="125" t="s">
        <v>178</v>
      </c>
      <c r="BK1189" s="133">
        <f>SUM(BK1190:BK1193)</f>
        <v>0</v>
      </c>
    </row>
    <row r="1190" spans="2:65" s="1" customFormat="1" ht="24.2" customHeight="1">
      <c r="B1190" s="32"/>
      <c r="C1190" s="136" t="s">
        <v>2380</v>
      </c>
      <c r="D1190" s="136" t="s">
        <v>180</v>
      </c>
      <c r="E1190" s="137" t="s">
        <v>2381</v>
      </c>
      <c r="F1190" s="138" t="s">
        <v>2382</v>
      </c>
      <c r="G1190" s="139" t="s">
        <v>291</v>
      </c>
      <c r="H1190" s="140">
        <v>37.4</v>
      </c>
      <c r="I1190" s="141"/>
      <c r="J1190" s="142">
        <f>ROUND(I1190*H1190,2)</f>
        <v>0</v>
      </c>
      <c r="K1190" s="138" t="s">
        <v>846</v>
      </c>
      <c r="L1190" s="32"/>
      <c r="M1190" s="143" t="s">
        <v>1</v>
      </c>
      <c r="N1190" s="144" t="s">
        <v>41</v>
      </c>
      <c r="P1190" s="145">
        <f>O1190*H1190</f>
        <v>0</v>
      </c>
      <c r="Q1190" s="145">
        <v>0</v>
      </c>
      <c r="R1190" s="145">
        <f>Q1190*H1190</f>
        <v>0</v>
      </c>
      <c r="S1190" s="145">
        <v>4.0000000000000002E-4</v>
      </c>
      <c r="T1190" s="146">
        <f>S1190*H1190</f>
        <v>1.4959999999999999E-2</v>
      </c>
      <c r="AR1190" s="147" t="s">
        <v>274</v>
      </c>
      <c r="AT1190" s="147" t="s">
        <v>180</v>
      </c>
      <c r="AU1190" s="147" t="s">
        <v>85</v>
      </c>
      <c r="AY1190" s="17" t="s">
        <v>178</v>
      </c>
      <c r="BE1190" s="148">
        <f>IF(N1190="základní",J1190,0)</f>
        <v>0</v>
      </c>
      <c r="BF1190" s="148">
        <f>IF(N1190="snížená",J1190,0)</f>
        <v>0</v>
      </c>
      <c r="BG1190" s="148">
        <f>IF(N1190="zákl. přenesená",J1190,0)</f>
        <v>0</v>
      </c>
      <c r="BH1190" s="148">
        <f>IF(N1190="sníž. přenesená",J1190,0)</f>
        <v>0</v>
      </c>
      <c r="BI1190" s="148">
        <f>IF(N1190="nulová",J1190,0)</f>
        <v>0</v>
      </c>
      <c r="BJ1190" s="17" t="s">
        <v>83</v>
      </c>
      <c r="BK1190" s="148">
        <f>ROUND(I1190*H1190,2)</f>
        <v>0</v>
      </c>
      <c r="BL1190" s="17" t="s">
        <v>274</v>
      </c>
      <c r="BM1190" s="147" t="s">
        <v>2383</v>
      </c>
    </row>
    <row r="1191" spans="2:65" s="12" customFormat="1" ht="11.25">
      <c r="B1191" s="149"/>
      <c r="D1191" s="150" t="s">
        <v>186</v>
      </c>
      <c r="E1191" s="151" t="s">
        <v>1</v>
      </c>
      <c r="F1191" s="152" t="s">
        <v>808</v>
      </c>
      <c r="H1191" s="153">
        <v>37.4</v>
      </c>
      <c r="I1191" s="154"/>
      <c r="L1191" s="149"/>
      <c r="M1191" s="155"/>
      <c r="T1191" s="156"/>
      <c r="AT1191" s="151" t="s">
        <v>186</v>
      </c>
      <c r="AU1191" s="151" t="s">
        <v>85</v>
      </c>
      <c r="AV1191" s="12" t="s">
        <v>85</v>
      </c>
      <c r="AW1191" s="12" t="s">
        <v>32</v>
      </c>
      <c r="AX1191" s="12" t="s">
        <v>83</v>
      </c>
      <c r="AY1191" s="151" t="s">
        <v>178</v>
      </c>
    </row>
    <row r="1192" spans="2:65" s="1" customFormat="1" ht="24.2" customHeight="1">
      <c r="B1192" s="32"/>
      <c r="C1192" s="136" t="s">
        <v>2384</v>
      </c>
      <c r="D1192" s="136" t="s">
        <v>180</v>
      </c>
      <c r="E1192" s="137" t="s">
        <v>2385</v>
      </c>
      <c r="F1192" s="138" t="s">
        <v>2386</v>
      </c>
      <c r="G1192" s="139" t="s">
        <v>291</v>
      </c>
      <c r="H1192" s="140">
        <v>26</v>
      </c>
      <c r="I1192" s="141"/>
      <c r="J1192" s="142">
        <f>ROUND(I1192*H1192,2)</f>
        <v>0</v>
      </c>
      <c r="K1192" s="138" t="s">
        <v>846</v>
      </c>
      <c r="L1192" s="32"/>
      <c r="M1192" s="143" t="s">
        <v>1</v>
      </c>
      <c r="N1192" s="144" t="s">
        <v>41</v>
      </c>
      <c r="P1192" s="145">
        <f>O1192*H1192</f>
        <v>0</v>
      </c>
      <c r="Q1192" s="145">
        <v>0</v>
      </c>
      <c r="R1192" s="145">
        <f>Q1192*H1192</f>
        <v>0</v>
      </c>
      <c r="S1192" s="145">
        <v>4.0000000000000002E-4</v>
      </c>
      <c r="T1192" s="146">
        <f>S1192*H1192</f>
        <v>1.0400000000000001E-2</v>
      </c>
      <c r="AR1192" s="147" t="s">
        <v>274</v>
      </c>
      <c r="AT1192" s="147" t="s">
        <v>180</v>
      </c>
      <c r="AU1192" s="147" t="s">
        <v>85</v>
      </c>
      <c r="AY1192" s="17" t="s">
        <v>178</v>
      </c>
      <c r="BE1192" s="148">
        <f>IF(N1192="základní",J1192,0)</f>
        <v>0</v>
      </c>
      <c r="BF1192" s="148">
        <f>IF(N1192="snížená",J1192,0)</f>
        <v>0</v>
      </c>
      <c r="BG1192" s="148">
        <f>IF(N1192="zákl. přenesená",J1192,0)</f>
        <v>0</v>
      </c>
      <c r="BH1192" s="148">
        <f>IF(N1192="sníž. přenesená",J1192,0)</f>
        <v>0</v>
      </c>
      <c r="BI1192" s="148">
        <f>IF(N1192="nulová",J1192,0)</f>
        <v>0</v>
      </c>
      <c r="BJ1192" s="17" t="s">
        <v>83</v>
      </c>
      <c r="BK1192" s="148">
        <f>ROUND(I1192*H1192,2)</f>
        <v>0</v>
      </c>
      <c r="BL1192" s="17" t="s">
        <v>274</v>
      </c>
      <c r="BM1192" s="147" t="s">
        <v>2387</v>
      </c>
    </row>
    <row r="1193" spans="2:65" s="12" customFormat="1" ht="11.25">
      <c r="B1193" s="149"/>
      <c r="D1193" s="150" t="s">
        <v>186</v>
      </c>
      <c r="E1193" s="151" t="s">
        <v>1</v>
      </c>
      <c r="F1193" s="152" t="s">
        <v>2388</v>
      </c>
      <c r="H1193" s="153">
        <v>26</v>
      </c>
      <c r="I1193" s="154"/>
      <c r="L1193" s="149"/>
      <c r="M1193" s="155"/>
      <c r="T1193" s="156"/>
      <c r="AT1193" s="151" t="s">
        <v>186</v>
      </c>
      <c r="AU1193" s="151" t="s">
        <v>85</v>
      </c>
      <c r="AV1193" s="12" t="s">
        <v>85</v>
      </c>
      <c r="AW1193" s="12" t="s">
        <v>32</v>
      </c>
      <c r="AX1193" s="12" t="s">
        <v>83</v>
      </c>
      <c r="AY1193" s="151" t="s">
        <v>178</v>
      </c>
    </row>
    <row r="1194" spans="2:65" s="11" customFormat="1" ht="22.9" customHeight="1">
      <c r="B1194" s="124"/>
      <c r="D1194" s="125" t="s">
        <v>75</v>
      </c>
      <c r="E1194" s="134" t="s">
        <v>2389</v>
      </c>
      <c r="F1194" s="134" t="s">
        <v>2390</v>
      </c>
      <c r="I1194" s="127"/>
      <c r="J1194" s="135">
        <f>BK1194</f>
        <v>0</v>
      </c>
      <c r="L1194" s="124"/>
      <c r="M1194" s="129"/>
      <c r="P1194" s="130">
        <f>SUM(P1195:P1197)</f>
        <v>0</v>
      </c>
      <c r="R1194" s="130">
        <f>SUM(R1195:R1197)</f>
        <v>5.0000000000000001E-3</v>
      </c>
      <c r="T1194" s="131">
        <f>SUM(T1195:T1197)</f>
        <v>0</v>
      </c>
      <c r="AR1194" s="125" t="s">
        <v>85</v>
      </c>
      <c r="AT1194" s="132" t="s">
        <v>75</v>
      </c>
      <c r="AU1194" s="132" t="s">
        <v>83</v>
      </c>
      <c r="AY1194" s="125" t="s">
        <v>178</v>
      </c>
      <c r="BK1194" s="133">
        <f>SUM(BK1195:BK1197)</f>
        <v>0</v>
      </c>
    </row>
    <row r="1195" spans="2:65" s="1" customFormat="1" ht="24.2" customHeight="1">
      <c r="B1195" s="32"/>
      <c r="C1195" s="136" t="s">
        <v>2391</v>
      </c>
      <c r="D1195" s="136" t="s">
        <v>180</v>
      </c>
      <c r="E1195" s="137" t="s">
        <v>2392</v>
      </c>
      <c r="F1195" s="138" t="s">
        <v>2393</v>
      </c>
      <c r="G1195" s="139" t="s">
        <v>420</v>
      </c>
      <c r="H1195" s="140">
        <v>2</v>
      </c>
      <c r="I1195" s="141"/>
      <c r="J1195" s="142">
        <f>ROUND(I1195*H1195,2)</f>
        <v>0</v>
      </c>
      <c r="K1195" s="138" t="s">
        <v>194</v>
      </c>
      <c r="L1195" s="32"/>
      <c r="M1195" s="143" t="s">
        <v>1</v>
      </c>
      <c r="N1195" s="144" t="s">
        <v>41</v>
      </c>
      <c r="P1195" s="145">
        <f>O1195*H1195</f>
        <v>0</v>
      </c>
      <c r="Q1195" s="145">
        <v>0</v>
      </c>
      <c r="R1195" s="145">
        <f>Q1195*H1195</f>
        <v>0</v>
      </c>
      <c r="S1195" s="145">
        <v>0</v>
      </c>
      <c r="T1195" s="146">
        <f>S1195*H1195</f>
        <v>0</v>
      </c>
      <c r="AR1195" s="147" t="s">
        <v>274</v>
      </c>
      <c r="AT1195" s="147" t="s">
        <v>180</v>
      </c>
      <c r="AU1195" s="147" t="s">
        <v>85</v>
      </c>
      <c r="AY1195" s="17" t="s">
        <v>178</v>
      </c>
      <c r="BE1195" s="148">
        <f>IF(N1195="základní",J1195,0)</f>
        <v>0</v>
      </c>
      <c r="BF1195" s="148">
        <f>IF(N1195="snížená",J1195,0)</f>
        <v>0</v>
      </c>
      <c r="BG1195" s="148">
        <f>IF(N1195="zákl. přenesená",J1195,0)</f>
        <v>0</v>
      </c>
      <c r="BH1195" s="148">
        <f>IF(N1195="sníž. přenesená",J1195,0)</f>
        <v>0</v>
      </c>
      <c r="BI1195" s="148">
        <f>IF(N1195="nulová",J1195,0)</f>
        <v>0</v>
      </c>
      <c r="BJ1195" s="17" t="s">
        <v>83</v>
      </c>
      <c r="BK1195" s="148">
        <f>ROUND(I1195*H1195,2)</f>
        <v>0</v>
      </c>
      <c r="BL1195" s="17" t="s">
        <v>274</v>
      </c>
      <c r="BM1195" s="147" t="s">
        <v>2394</v>
      </c>
    </row>
    <row r="1196" spans="2:65" s="12" customFormat="1" ht="11.25">
      <c r="B1196" s="149"/>
      <c r="D1196" s="150" t="s">
        <v>186</v>
      </c>
      <c r="E1196" s="151" t="s">
        <v>1</v>
      </c>
      <c r="F1196" s="152" t="s">
        <v>2395</v>
      </c>
      <c r="H1196" s="153">
        <v>2</v>
      </c>
      <c r="I1196" s="154"/>
      <c r="L1196" s="149"/>
      <c r="M1196" s="155"/>
      <c r="T1196" s="156"/>
      <c r="AT1196" s="151" t="s">
        <v>186</v>
      </c>
      <c r="AU1196" s="151" t="s">
        <v>85</v>
      </c>
      <c r="AV1196" s="12" t="s">
        <v>85</v>
      </c>
      <c r="AW1196" s="12" t="s">
        <v>32</v>
      </c>
      <c r="AX1196" s="12" t="s">
        <v>83</v>
      </c>
      <c r="AY1196" s="151" t="s">
        <v>178</v>
      </c>
    </row>
    <row r="1197" spans="2:65" s="1" customFormat="1" ht="24.2" customHeight="1">
      <c r="B1197" s="32"/>
      <c r="C1197" s="177" t="s">
        <v>2396</v>
      </c>
      <c r="D1197" s="177" t="s">
        <v>232</v>
      </c>
      <c r="E1197" s="178" t="s">
        <v>2397</v>
      </c>
      <c r="F1197" s="179" t="s">
        <v>2398</v>
      </c>
      <c r="G1197" s="180" t="s">
        <v>420</v>
      </c>
      <c r="H1197" s="181">
        <v>2</v>
      </c>
      <c r="I1197" s="182"/>
      <c r="J1197" s="183">
        <f>ROUND(I1197*H1197,2)</f>
        <v>0</v>
      </c>
      <c r="K1197" s="179" t="s">
        <v>194</v>
      </c>
      <c r="L1197" s="184"/>
      <c r="M1197" s="185" t="s">
        <v>1</v>
      </c>
      <c r="N1197" s="186" t="s">
        <v>41</v>
      </c>
      <c r="P1197" s="145">
        <f>O1197*H1197</f>
        <v>0</v>
      </c>
      <c r="Q1197" s="145">
        <v>2.5000000000000001E-3</v>
      </c>
      <c r="R1197" s="145">
        <f>Q1197*H1197</f>
        <v>5.0000000000000001E-3</v>
      </c>
      <c r="S1197" s="145">
        <v>0</v>
      </c>
      <c r="T1197" s="146">
        <f>S1197*H1197</f>
        <v>0</v>
      </c>
      <c r="AR1197" s="147" t="s">
        <v>377</v>
      </c>
      <c r="AT1197" s="147" t="s">
        <v>232</v>
      </c>
      <c r="AU1197" s="147" t="s">
        <v>85</v>
      </c>
      <c r="AY1197" s="17" t="s">
        <v>178</v>
      </c>
      <c r="BE1197" s="148">
        <f>IF(N1197="základní",J1197,0)</f>
        <v>0</v>
      </c>
      <c r="BF1197" s="148">
        <f>IF(N1197="snížená",J1197,0)</f>
        <v>0</v>
      </c>
      <c r="BG1197" s="148">
        <f>IF(N1197="zákl. přenesená",J1197,0)</f>
        <v>0</v>
      </c>
      <c r="BH1197" s="148">
        <f>IF(N1197="sníž. přenesená",J1197,0)</f>
        <v>0</v>
      </c>
      <c r="BI1197" s="148">
        <f>IF(N1197="nulová",J1197,0)</f>
        <v>0</v>
      </c>
      <c r="BJ1197" s="17" t="s">
        <v>83</v>
      </c>
      <c r="BK1197" s="148">
        <f>ROUND(I1197*H1197,2)</f>
        <v>0</v>
      </c>
      <c r="BL1197" s="17" t="s">
        <v>274</v>
      </c>
      <c r="BM1197" s="147" t="s">
        <v>2399</v>
      </c>
    </row>
    <row r="1198" spans="2:65" s="11" customFormat="1" ht="22.9" customHeight="1">
      <c r="B1198" s="124"/>
      <c r="D1198" s="125" t="s">
        <v>75</v>
      </c>
      <c r="E1198" s="134" t="s">
        <v>750</v>
      </c>
      <c r="F1198" s="134" t="s">
        <v>751</v>
      </c>
      <c r="I1198" s="127"/>
      <c r="J1198" s="135">
        <f>BK1198</f>
        <v>0</v>
      </c>
      <c r="L1198" s="124"/>
      <c r="M1198" s="129"/>
      <c r="P1198" s="130">
        <f>SUM(P1199:P1300)</f>
        <v>0</v>
      </c>
      <c r="R1198" s="130">
        <f>SUM(R1199:R1300)</f>
        <v>8.5503018999999991</v>
      </c>
      <c r="T1198" s="131">
        <f>SUM(T1199:T1300)</f>
        <v>2.7709950000000001</v>
      </c>
      <c r="AR1198" s="125" t="s">
        <v>85</v>
      </c>
      <c r="AT1198" s="132" t="s">
        <v>75</v>
      </c>
      <c r="AU1198" s="132" t="s">
        <v>83</v>
      </c>
      <c r="AY1198" s="125" t="s">
        <v>178</v>
      </c>
      <c r="BK1198" s="133">
        <f>SUM(BK1199:BK1300)</f>
        <v>0</v>
      </c>
    </row>
    <row r="1199" spans="2:65" s="1" customFormat="1" ht="24.2" customHeight="1">
      <c r="B1199" s="32"/>
      <c r="C1199" s="136" t="s">
        <v>2400</v>
      </c>
      <c r="D1199" s="136" t="s">
        <v>180</v>
      </c>
      <c r="E1199" s="137" t="s">
        <v>2401</v>
      </c>
      <c r="F1199" s="138" t="s">
        <v>2402</v>
      </c>
      <c r="G1199" s="139" t="s">
        <v>183</v>
      </c>
      <c r="H1199" s="140">
        <v>2.6989999999999998</v>
      </c>
      <c r="I1199" s="141"/>
      <c r="J1199" s="142">
        <f>ROUND(I1199*H1199,2)</f>
        <v>0</v>
      </c>
      <c r="K1199" s="138" t="s">
        <v>194</v>
      </c>
      <c r="L1199" s="32"/>
      <c r="M1199" s="143" t="s">
        <v>1</v>
      </c>
      <c r="N1199" s="144" t="s">
        <v>41</v>
      </c>
      <c r="P1199" s="145">
        <f>O1199*H1199</f>
        <v>0</v>
      </c>
      <c r="Q1199" s="145">
        <v>1.2199999999999999E-3</v>
      </c>
      <c r="R1199" s="145">
        <f>Q1199*H1199</f>
        <v>3.2927799999999995E-3</v>
      </c>
      <c r="S1199" s="145">
        <v>0</v>
      </c>
      <c r="T1199" s="146">
        <f>S1199*H1199</f>
        <v>0</v>
      </c>
      <c r="AR1199" s="147" t="s">
        <v>274</v>
      </c>
      <c r="AT1199" s="147" t="s">
        <v>180</v>
      </c>
      <c r="AU1199" s="147" t="s">
        <v>85</v>
      </c>
      <c r="AY1199" s="17" t="s">
        <v>178</v>
      </c>
      <c r="BE1199" s="148">
        <f>IF(N1199="základní",J1199,0)</f>
        <v>0</v>
      </c>
      <c r="BF1199" s="148">
        <f>IF(N1199="snížená",J1199,0)</f>
        <v>0</v>
      </c>
      <c r="BG1199" s="148">
        <f>IF(N1199="zákl. přenesená",J1199,0)</f>
        <v>0</v>
      </c>
      <c r="BH1199" s="148">
        <f>IF(N1199="sníž. přenesená",J1199,0)</f>
        <v>0</v>
      </c>
      <c r="BI1199" s="148">
        <f>IF(N1199="nulová",J1199,0)</f>
        <v>0</v>
      </c>
      <c r="BJ1199" s="17" t="s">
        <v>83</v>
      </c>
      <c r="BK1199" s="148">
        <f>ROUND(I1199*H1199,2)</f>
        <v>0</v>
      </c>
      <c r="BL1199" s="17" t="s">
        <v>274</v>
      </c>
      <c r="BM1199" s="147" t="s">
        <v>2403</v>
      </c>
    </row>
    <row r="1200" spans="2:65" s="12" customFormat="1" ht="11.25">
      <c r="B1200" s="149"/>
      <c r="D1200" s="150" t="s">
        <v>186</v>
      </c>
      <c r="E1200" s="151" t="s">
        <v>1</v>
      </c>
      <c r="F1200" s="152" t="s">
        <v>2404</v>
      </c>
      <c r="H1200" s="153">
        <v>2.6989999999999998</v>
      </c>
      <c r="I1200" s="154"/>
      <c r="L1200" s="149"/>
      <c r="M1200" s="155"/>
      <c r="T1200" s="156"/>
      <c r="AT1200" s="151" t="s">
        <v>186</v>
      </c>
      <c r="AU1200" s="151" t="s">
        <v>85</v>
      </c>
      <c r="AV1200" s="12" t="s">
        <v>85</v>
      </c>
      <c r="AW1200" s="12" t="s">
        <v>32</v>
      </c>
      <c r="AX1200" s="12" t="s">
        <v>83</v>
      </c>
      <c r="AY1200" s="151" t="s">
        <v>178</v>
      </c>
    </row>
    <row r="1201" spans="2:65" s="1" customFormat="1" ht="24.2" customHeight="1">
      <c r="B1201" s="32"/>
      <c r="C1201" s="136" t="s">
        <v>2405</v>
      </c>
      <c r="D1201" s="136" t="s">
        <v>180</v>
      </c>
      <c r="E1201" s="137" t="s">
        <v>2406</v>
      </c>
      <c r="F1201" s="138" t="s">
        <v>2407</v>
      </c>
      <c r="G1201" s="139" t="s">
        <v>291</v>
      </c>
      <c r="H1201" s="140">
        <v>1.5</v>
      </c>
      <c r="I1201" s="141"/>
      <c r="J1201" s="142">
        <f>ROUND(I1201*H1201,2)</f>
        <v>0</v>
      </c>
      <c r="K1201" s="138" t="s">
        <v>194</v>
      </c>
      <c r="L1201" s="32"/>
      <c r="M1201" s="143" t="s">
        <v>1</v>
      </c>
      <c r="N1201" s="144" t="s">
        <v>41</v>
      </c>
      <c r="P1201" s="145">
        <f>O1201*H1201</f>
        <v>0</v>
      </c>
      <c r="Q1201" s="145">
        <v>0</v>
      </c>
      <c r="R1201" s="145">
        <f>Q1201*H1201</f>
        <v>0</v>
      </c>
      <c r="S1201" s="145">
        <v>6.6E-3</v>
      </c>
      <c r="T1201" s="146">
        <f>S1201*H1201</f>
        <v>9.8999999999999991E-3</v>
      </c>
      <c r="AR1201" s="147" t="s">
        <v>274</v>
      </c>
      <c r="AT1201" s="147" t="s">
        <v>180</v>
      </c>
      <c r="AU1201" s="147" t="s">
        <v>85</v>
      </c>
      <c r="AY1201" s="17" t="s">
        <v>178</v>
      </c>
      <c r="BE1201" s="148">
        <f>IF(N1201="základní",J1201,0)</f>
        <v>0</v>
      </c>
      <c r="BF1201" s="148">
        <f>IF(N1201="snížená",J1201,0)</f>
        <v>0</v>
      </c>
      <c r="BG1201" s="148">
        <f>IF(N1201="zákl. přenesená",J1201,0)</f>
        <v>0</v>
      </c>
      <c r="BH1201" s="148">
        <f>IF(N1201="sníž. přenesená",J1201,0)</f>
        <v>0</v>
      </c>
      <c r="BI1201" s="148">
        <f>IF(N1201="nulová",J1201,0)</f>
        <v>0</v>
      </c>
      <c r="BJ1201" s="17" t="s">
        <v>83</v>
      </c>
      <c r="BK1201" s="148">
        <f>ROUND(I1201*H1201,2)</f>
        <v>0</v>
      </c>
      <c r="BL1201" s="17" t="s">
        <v>274</v>
      </c>
      <c r="BM1201" s="147" t="s">
        <v>2408</v>
      </c>
    </row>
    <row r="1202" spans="2:65" s="15" customFormat="1" ht="11.25">
      <c r="B1202" s="171"/>
      <c r="D1202" s="150" t="s">
        <v>186</v>
      </c>
      <c r="E1202" s="172" t="s">
        <v>1</v>
      </c>
      <c r="F1202" s="173" t="s">
        <v>2409</v>
      </c>
      <c r="H1202" s="172" t="s">
        <v>1</v>
      </c>
      <c r="I1202" s="174"/>
      <c r="L1202" s="171"/>
      <c r="M1202" s="175"/>
      <c r="T1202" s="176"/>
      <c r="AT1202" s="172" t="s">
        <v>186</v>
      </c>
      <c r="AU1202" s="172" t="s">
        <v>85</v>
      </c>
      <c r="AV1202" s="15" t="s">
        <v>83</v>
      </c>
      <c r="AW1202" s="15" t="s">
        <v>32</v>
      </c>
      <c r="AX1202" s="15" t="s">
        <v>76</v>
      </c>
      <c r="AY1202" s="172" t="s">
        <v>178</v>
      </c>
    </row>
    <row r="1203" spans="2:65" s="12" customFormat="1" ht="11.25">
      <c r="B1203" s="149"/>
      <c r="D1203" s="150" t="s">
        <v>186</v>
      </c>
      <c r="E1203" s="151" t="s">
        <v>1</v>
      </c>
      <c r="F1203" s="152" t="s">
        <v>2410</v>
      </c>
      <c r="H1203" s="153">
        <v>1.5</v>
      </c>
      <c r="I1203" s="154"/>
      <c r="L1203" s="149"/>
      <c r="M1203" s="155"/>
      <c r="T1203" s="156"/>
      <c r="AT1203" s="151" t="s">
        <v>186</v>
      </c>
      <c r="AU1203" s="151" t="s">
        <v>85</v>
      </c>
      <c r="AV1203" s="12" t="s">
        <v>85</v>
      </c>
      <c r="AW1203" s="12" t="s">
        <v>32</v>
      </c>
      <c r="AX1203" s="12" t="s">
        <v>83</v>
      </c>
      <c r="AY1203" s="151" t="s">
        <v>178</v>
      </c>
    </row>
    <row r="1204" spans="2:65" s="1" customFormat="1" ht="24.2" customHeight="1">
      <c r="B1204" s="32"/>
      <c r="C1204" s="136" t="s">
        <v>2411</v>
      </c>
      <c r="D1204" s="136" t="s">
        <v>180</v>
      </c>
      <c r="E1204" s="137" t="s">
        <v>2412</v>
      </c>
      <c r="F1204" s="138" t="s">
        <v>2413</v>
      </c>
      <c r="G1204" s="139" t="s">
        <v>291</v>
      </c>
      <c r="H1204" s="140">
        <v>36</v>
      </c>
      <c r="I1204" s="141"/>
      <c r="J1204" s="142">
        <f>ROUND(I1204*H1204,2)</f>
        <v>0</v>
      </c>
      <c r="K1204" s="138" t="s">
        <v>194</v>
      </c>
      <c r="L1204" s="32"/>
      <c r="M1204" s="143" t="s">
        <v>1</v>
      </c>
      <c r="N1204" s="144" t="s">
        <v>41</v>
      </c>
      <c r="P1204" s="145">
        <f>O1204*H1204</f>
        <v>0</v>
      </c>
      <c r="Q1204" s="145">
        <v>0</v>
      </c>
      <c r="R1204" s="145">
        <f>Q1204*H1204</f>
        <v>0</v>
      </c>
      <c r="S1204" s="145">
        <v>1.2319999999999999E-2</v>
      </c>
      <c r="T1204" s="146">
        <f>S1204*H1204</f>
        <v>0.44351999999999997</v>
      </c>
      <c r="AR1204" s="147" t="s">
        <v>274</v>
      </c>
      <c r="AT1204" s="147" t="s">
        <v>180</v>
      </c>
      <c r="AU1204" s="147" t="s">
        <v>85</v>
      </c>
      <c r="AY1204" s="17" t="s">
        <v>178</v>
      </c>
      <c r="BE1204" s="148">
        <f>IF(N1204="základní",J1204,0)</f>
        <v>0</v>
      </c>
      <c r="BF1204" s="148">
        <f>IF(N1204="snížená",J1204,0)</f>
        <v>0</v>
      </c>
      <c r="BG1204" s="148">
        <f>IF(N1204="zákl. přenesená",J1204,0)</f>
        <v>0</v>
      </c>
      <c r="BH1204" s="148">
        <f>IF(N1204="sníž. přenesená",J1204,0)</f>
        <v>0</v>
      </c>
      <c r="BI1204" s="148">
        <f>IF(N1204="nulová",J1204,0)</f>
        <v>0</v>
      </c>
      <c r="BJ1204" s="17" t="s">
        <v>83</v>
      </c>
      <c r="BK1204" s="148">
        <f>ROUND(I1204*H1204,2)</f>
        <v>0</v>
      </c>
      <c r="BL1204" s="17" t="s">
        <v>274</v>
      </c>
      <c r="BM1204" s="147" t="s">
        <v>2414</v>
      </c>
    </row>
    <row r="1205" spans="2:65" s="15" customFormat="1" ht="11.25">
      <c r="B1205" s="171"/>
      <c r="D1205" s="150" t="s">
        <v>186</v>
      </c>
      <c r="E1205" s="172" t="s">
        <v>1</v>
      </c>
      <c r="F1205" s="173" t="s">
        <v>2409</v>
      </c>
      <c r="H1205" s="172" t="s">
        <v>1</v>
      </c>
      <c r="I1205" s="174"/>
      <c r="L1205" s="171"/>
      <c r="M1205" s="175"/>
      <c r="T1205" s="176"/>
      <c r="AT1205" s="172" t="s">
        <v>186</v>
      </c>
      <c r="AU1205" s="172" t="s">
        <v>85</v>
      </c>
      <c r="AV1205" s="15" t="s">
        <v>83</v>
      </c>
      <c r="AW1205" s="15" t="s">
        <v>32</v>
      </c>
      <c r="AX1205" s="15" t="s">
        <v>76</v>
      </c>
      <c r="AY1205" s="172" t="s">
        <v>178</v>
      </c>
    </row>
    <row r="1206" spans="2:65" s="12" customFormat="1" ht="11.25">
      <c r="B1206" s="149"/>
      <c r="D1206" s="150" t="s">
        <v>186</v>
      </c>
      <c r="E1206" s="151" t="s">
        <v>1</v>
      </c>
      <c r="F1206" s="152" t="s">
        <v>2415</v>
      </c>
      <c r="H1206" s="153">
        <v>20</v>
      </c>
      <c r="I1206" s="154"/>
      <c r="L1206" s="149"/>
      <c r="M1206" s="155"/>
      <c r="T1206" s="156"/>
      <c r="AT1206" s="151" t="s">
        <v>186</v>
      </c>
      <c r="AU1206" s="151" t="s">
        <v>85</v>
      </c>
      <c r="AV1206" s="12" t="s">
        <v>85</v>
      </c>
      <c r="AW1206" s="12" t="s">
        <v>32</v>
      </c>
      <c r="AX1206" s="12" t="s">
        <v>76</v>
      </c>
      <c r="AY1206" s="151" t="s">
        <v>178</v>
      </c>
    </row>
    <row r="1207" spans="2:65" s="12" customFormat="1" ht="11.25">
      <c r="B1207" s="149"/>
      <c r="D1207" s="150" t="s">
        <v>186</v>
      </c>
      <c r="E1207" s="151" t="s">
        <v>1</v>
      </c>
      <c r="F1207" s="152" t="s">
        <v>2416</v>
      </c>
      <c r="H1207" s="153">
        <v>4</v>
      </c>
      <c r="I1207" s="154"/>
      <c r="L1207" s="149"/>
      <c r="M1207" s="155"/>
      <c r="T1207" s="156"/>
      <c r="AT1207" s="151" t="s">
        <v>186</v>
      </c>
      <c r="AU1207" s="151" t="s">
        <v>85</v>
      </c>
      <c r="AV1207" s="12" t="s">
        <v>85</v>
      </c>
      <c r="AW1207" s="12" t="s">
        <v>32</v>
      </c>
      <c r="AX1207" s="12" t="s">
        <v>76</v>
      </c>
      <c r="AY1207" s="151" t="s">
        <v>178</v>
      </c>
    </row>
    <row r="1208" spans="2:65" s="12" customFormat="1" ht="11.25">
      <c r="B1208" s="149"/>
      <c r="D1208" s="150" t="s">
        <v>186</v>
      </c>
      <c r="E1208" s="151" t="s">
        <v>1</v>
      </c>
      <c r="F1208" s="152" t="s">
        <v>2417</v>
      </c>
      <c r="H1208" s="153">
        <v>2</v>
      </c>
      <c r="I1208" s="154"/>
      <c r="L1208" s="149"/>
      <c r="M1208" s="155"/>
      <c r="T1208" s="156"/>
      <c r="AT1208" s="151" t="s">
        <v>186</v>
      </c>
      <c r="AU1208" s="151" t="s">
        <v>85</v>
      </c>
      <c r="AV1208" s="12" t="s">
        <v>85</v>
      </c>
      <c r="AW1208" s="12" t="s">
        <v>32</v>
      </c>
      <c r="AX1208" s="12" t="s">
        <v>76</v>
      </c>
      <c r="AY1208" s="151" t="s">
        <v>178</v>
      </c>
    </row>
    <row r="1209" spans="2:65" s="12" customFormat="1" ht="11.25">
      <c r="B1209" s="149"/>
      <c r="D1209" s="150" t="s">
        <v>186</v>
      </c>
      <c r="E1209" s="151" t="s">
        <v>1</v>
      </c>
      <c r="F1209" s="152" t="s">
        <v>2418</v>
      </c>
      <c r="H1209" s="153">
        <v>10</v>
      </c>
      <c r="I1209" s="154"/>
      <c r="L1209" s="149"/>
      <c r="M1209" s="155"/>
      <c r="T1209" s="156"/>
      <c r="AT1209" s="151" t="s">
        <v>186</v>
      </c>
      <c r="AU1209" s="151" t="s">
        <v>85</v>
      </c>
      <c r="AV1209" s="12" t="s">
        <v>85</v>
      </c>
      <c r="AW1209" s="12" t="s">
        <v>32</v>
      </c>
      <c r="AX1209" s="12" t="s">
        <v>76</v>
      </c>
      <c r="AY1209" s="151" t="s">
        <v>178</v>
      </c>
    </row>
    <row r="1210" spans="2:65" s="14" customFormat="1" ht="11.25">
      <c r="B1210" s="164"/>
      <c r="D1210" s="150" t="s">
        <v>186</v>
      </c>
      <c r="E1210" s="165" t="s">
        <v>1</v>
      </c>
      <c r="F1210" s="166" t="s">
        <v>217</v>
      </c>
      <c r="H1210" s="167">
        <v>36</v>
      </c>
      <c r="I1210" s="168"/>
      <c r="L1210" s="164"/>
      <c r="M1210" s="169"/>
      <c r="T1210" s="170"/>
      <c r="AT1210" s="165" t="s">
        <v>186</v>
      </c>
      <c r="AU1210" s="165" t="s">
        <v>85</v>
      </c>
      <c r="AV1210" s="14" t="s">
        <v>184</v>
      </c>
      <c r="AW1210" s="14" t="s">
        <v>32</v>
      </c>
      <c r="AX1210" s="14" t="s">
        <v>83</v>
      </c>
      <c r="AY1210" s="165" t="s">
        <v>178</v>
      </c>
    </row>
    <row r="1211" spans="2:65" s="1" customFormat="1" ht="24.2" customHeight="1">
      <c r="B1211" s="32"/>
      <c r="C1211" s="136" t="s">
        <v>2419</v>
      </c>
      <c r="D1211" s="136" t="s">
        <v>180</v>
      </c>
      <c r="E1211" s="137" t="s">
        <v>2420</v>
      </c>
      <c r="F1211" s="138" t="s">
        <v>2421</v>
      </c>
      <c r="G1211" s="139" t="s">
        <v>291</v>
      </c>
      <c r="H1211" s="140">
        <v>7</v>
      </c>
      <c r="I1211" s="141"/>
      <c r="J1211" s="142">
        <f>ROUND(I1211*H1211,2)</f>
        <v>0</v>
      </c>
      <c r="K1211" s="138" t="s">
        <v>194</v>
      </c>
      <c r="L1211" s="32"/>
      <c r="M1211" s="143" t="s">
        <v>1</v>
      </c>
      <c r="N1211" s="144" t="s">
        <v>41</v>
      </c>
      <c r="P1211" s="145">
        <f>O1211*H1211</f>
        <v>0</v>
      </c>
      <c r="Q1211" s="145">
        <v>0</v>
      </c>
      <c r="R1211" s="145">
        <f>Q1211*H1211</f>
        <v>0</v>
      </c>
      <c r="S1211" s="145">
        <v>1.584E-2</v>
      </c>
      <c r="T1211" s="146">
        <f>S1211*H1211</f>
        <v>0.11088000000000001</v>
      </c>
      <c r="AR1211" s="147" t="s">
        <v>274</v>
      </c>
      <c r="AT1211" s="147" t="s">
        <v>180</v>
      </c>
      <c r="AU1211" s="147" t="s">
        <v>85</v>
      </c>
      <c r="AY1211" s="17" t="s">
        <v>178</v>
      </c>
      <c r="BE1211" s="148">
        <f>IF(N1211="základní",J1211,0)</f>
        <v>0</v>
      </c>
      <c r="BF1211" s="148">
        <f>IF(N1211="snížená",J1211,0)</f>
        <v>0</v>
      </c>
      <c r="BG1211" s="148">
        <f>IF(N1211="zákl. přenesená",J1211,0)</f>
        <v>0</v>
      </c>
      <c r="BH1211" s="148">
        <f>IF(N1211="sníž. přenesená",J1211,0)</f>
        <v>0</v>
      </c>
      <c r="BI1211" s="148">
        <f>IF(N1211="nulová",J1211,0)</f>
        <v>0</v>
      </c>
      <c r="BJ1211" s="17" t="s">
        <v>83</v>
      </c>
      <c r="BK1211" s="148">
        <f>ROUND(I1211*H1211,2)</f>
        <v>0</v>
      </c>
      <c r="BL1211" s="17" t="s">
        <v>274</v>
      </c>
      <c r="BM1211" s="147" t="s">
        <v>2422</v>
      </c>
    </row>
    <row r="1212" spans="2:65" s="15" customFormat="1" ht="11.25">
      <c r="B1212" s="171"/>
      <c r="D1212" s="150" t="s">
        <v>186</v>
      </c>
      <c r="E1212" s="172" t="s">
        <v>1</v>
      </c>
      <c r="F1212" s="173" t="s">
        <v>2409</v>
      </c>
      <c r="H1212" s="172" t="s">
        <v>1</v>
      </c>
      <c r="I1212" s="174"/>
      <c r="L1212" s="171"/>
      <c r="M1212" s="175"/>
      <c r="T1212" s="176"/>
      <c r="AT1212" s="172" t="s">
        <v>186</v>
      </c>
      <c r="AU1212" s="172" t="s">
        <v>85</v>
      </c>
      <c r="AV1212" s="15" t="s">
        <v>83</v>
      </c>
      <c r="AW1212" s="15" t="s">
        <v>32</v>
      </c>
      <c r="AX1212" s="15" t="s">
        <v>76</v>
      </c>
      <c r="AY1212" s="172" t="s">
        <v>178</v>
      </c>
    </row>
    <row r="1213" spans="2:65" s="12" customFormat="1" ht="11.25">
      <c r="B1213" s="149"/>
      <c r="D1213" s="150" t="s">
        <v>186</v>
      </c>
      <c r="E1213" s="151" t="s">
        <v>1</v>
      </c>
      <c r="F1213" s="152" t="s">
        <v>2423</v>
      </c>
      <c r="H1213" s="153">
        <v>1</v>
      </c>
      <c r="I1213" s="154"/>
      <c r="L1213" s="149"/>
      <c r="M1213" s="155"/>
      <c r="T1213" s="156"/>
      <c r="AT1213" s="151" t="s">
        <v>186</v>
      </c>
      <c r="AU1213" s="151" t="s">
        <v>85</v>
      </c>
      <c r="AV1213" s="12" t="s">
        <v>85</v>
      </c>
      <c r="AW1213" s="12" t="s">
        <v>32</v>
      </c>
      <c r="AX1213" s="12" t="s">
        <v>76</v>
      </c>
      <c r="AY1213" s="151" t="s">
        <v>178</v>
      </c>
    </row>
    <row r="1214" spans="2:65" s="12" customFormat="1" ht="11.25">
      <c r="B1214" s="149"/>
      <c r="D1214" s="150" t="s">
        <v>186</v>
      </c>
      <c r="E1214" s="151" t="s">
        <v>1</v>
      </c>
      <c r="F1214" s="152" t="s">
        <v>2424</v>
      </c>
      <c r="H1214" s="153">
        <v>1</v>
      </c>
      <c r="I1214" s="154"/>
      <c r="L1214" s="149"/>
      <c r="M1214" s="155"/>
      <c r="T1214" s="156"/>
      <c r="AT1214" s="151" t="s">
        <v>186</v>
      </c>
      <c r="AU1214" s="151" t="s">
        <v>85</v>
      </c>
      <c r="AV1214" s="12" t="s">
        <v>85</v>
      </c>
      <c r="AW1214" s="12" t="s">
        <v>32</v>
      </c>
      <c r="AX1214" s="12" t="s">
        <v>76</v>
      </c>
      <c r="AY1214" s="151" t="s">
        <v>178</v>
      </c>
    </row>
    <row r="1215" spans="2:65" s="12" customFormat="1" ht="11.25">
      <c r="B1215" s="149"/>
      <c r="D1215" s="150" t="s">
        <v>186</v>
      </c>
      <c r="E1215" s="151" t="s">
        <v>1</v>
      </c>
      <c r="F1215" s="152" t="s">
        <v>2425</v>
      </c>
      <c r="H1215" s="153">
        <v>5</v>
      </c>
      <c r="I1215" s="154"/>
      <c r="L1215" s="149"/>
      <c r="M1215" s="155"/>
      <c r="T1215" s="156"/>
      <c r="AT1215" s="151" t="s">
        <v>186</v>
      </c>
      <c r="AU1215" s="151" t="s">
        <v>85</v>
      </c>
      <c r="AV1215" s="12" t="s">
        <v>85</v>
      </c>
      <c r="AW1215" s="12" t="s">
        <v>32</v>
      </c>
      <c r="AX1215" s="12" t="s">
        <v>76</v>
      </c>
      <c r="AY1215" s="151" t="s">
        <v>178</v>
      </c>
    </row>
    <row r="1216" spans="2:65" s="14" customFormat="1" ht="11.25">
      <c r="B1216" s="164"/>
      <c r="D1216" s="150" t="s">
        <v>186</v>
      </c>
      <c r="E1216" s="165" t="s">
        <v>1</v>
      </c>
      <c r="F1216" s="166" t="s">
        <v>217</v>
      </c>
      <c r="H1216" s="167">
        <v>7</v>
      </c>
      <c r="I1216" s="168"/>
      <c r="L1216" s="164"/>
      <c r="M1216" s="169"/>
      <c r="T1216" s="170"/>
      <c r="AT1216" s="165" t="s">
        <v>186</v>
      </c>
      <c r="AU1216" s="165" t="s">
        <v>85</v>
      </c>
      <c r="AV1216" s="14" t="s">
        <v>184</v>
      </c>
      <c r="AW1216" s="14" t="s">
        <v>32</v>
      </c>
      <c r="AX1216" s="14" t="s">
        <v>83</v>
      </c>
      <c r="AY1216" s="165" t="s">
        <v>178</v>
      </c>
    </row>
    <row r="1217" spans="2:65" s="1" customFormat="1" ht="24.2" customHeight="1">
      <c r="B1217" s="32"/>
      <c r="C1217" s="136" t="s">
        <v>2426</v>
      </c>
      <c r="D1217" s="136" t="s">
        <v>180</v>
      </c>
      <c r="E1217" s="137" t="s">
        <v>2427</v>
      </c>
      <c r="F1217" s="138" t="s">
        <v>2428</v>
      </c>
      <c r="G1217" s="139" t="s">
        <v>291</v>
      </c>
      <c r="H1217" s="140">
        <v>4</v>
      </c>
      <c r="I1217" s="141"/>
      <c r="J1217" s="142">
        <f>ROUND(I1217*H1217,2)</f>
        <v>0</v>
      </c>
      <c r="K1217" s="138" t="s">
        <v>194</v>
      </c>
      <c r="L1217" s="32"/>
      <c r="M1217" s="143" t="s">
        <v>1</v>
      </c>
      <c r="N1217" s="144" t="s">
        <v>41</v>
      </c>
      <c r="P1217" s="145">
        <f>O1217*H1217</f>
        <v>0</v>
      </c>
      <c r="Q1217" s="145">
        <v>0</v>
      </c>
      <c r="R1217" s="145">
        <f>Q1217*H1217</f>
        <v>0</v>
      </c>
      <c r="S1217" s="145">
        <v>2.4750000000000001E-2</v>
      </c>
      <c r="T1217" s="146">
        <f>S1217*H1217</f>
        <v>9.9000000000000005E-2</v>
      </c>
      <c r="AR1217" s="147" t="s">
        <v>274</v>
      </c>
      <c r="AT1217" s="147" t="s">
        <v>180</v>
      </c>
      <c r="AU1217" s="147" t="s">
        <v>85</v>
      </c>
      <c r="AY1217" s="17" t="s">
        <v>178</v>
      </c>
      <c r="BE1217" s="148">
        <f>IF(N1217="základní",J1217,0)</f>
        <v>0</v>
      </c>
      <c r="BF1217" s="148">
        <f>IF(N1217="snížená",J1217,0)</f>
        <v>0</v>
      </c>
      <c r="BG1217" s="148">
        <f>IF(N1217="zákl. přenesená",J1217,0)</f>
        <v>0</v>
      </c>
      <c r="BH1217" s="148">
        <f>IF(N1217="sníž. přenesená",J1217,0)</f>
        <v>0</v>
      </c>
      <c r="BI1217" s="148">
        <f>IF(N1217="nulová",J1217,0)</f>
        <v>0</v>
      </c>
      <c r="BJ1217" s="17" t="s">
        <v>83</v>
      </c>
      <c r="BK1217" s="148">
        <f>ROUND(I1217*H1217,2)</f>
        <v>0</v>
      </c>
      <c r="BL1217" s="17" t="s">
        <v>274</v>
      </c>
      <c r="BM1217" s="147" t="s">
        <v>2429</v>
      </c>
    </row>
    <row r="1218" spans="2:65" s="15" customFormat="1" ht="11.25">
      <c r="B1218" s="171"/>
      <c r="D1218" s="150" t="s">
        <v>186</v>
      </c>
      <c r="E1218" s="172" t="s">
        <v>1</v>
      </c>
      <c r="F1218" s="173" t="s">
        <v>2409</v>
      </c>
      <c r="H1218" s="172" t="s">
        <v>1</v>
      </c>
      <c r="I1218" s="174"/>
      <c r="L1218" s="171"/>
      <c r="M1218" s="175"/>
      <c r="T1218" s="176"/>
      <c r="AT1218" s="172" t="s">
        <v>186</v>
      </c>
      <c r="AU1218" s="172" t="s">
        <v>85</v>
      </c>
      <c r="AV1218" s="15" t="s">
        <v>83</v>
      </c>
      <c r="AW1218" s="15" t="s">
        <v>32</v>
      </c>
      <c r="AX1218" s="15" t="s">
        <v>76</v>
      </c>
      <c r="AY1218" s="172" t="s">
        <v>178</v>
      </c>
    </row>
    <row r="1219" spans="2:65" s="12" customFormat="1" ht="11.25">
      <c r="B1219" s="149"/>
      <c r="D1219" s="150" t="s">
        <v>186</v>
      </c>
      <c r="E1219" s="151" t="s">
        <v>1</v>
      </c>
      <c r="F1219" s="152" t="s">
        <v>2430</v>
      </c>
      <c r="H1219" s="153">
        <v>4</v>
      </c>
      <c r="I1219" s="154"/>
      <c r="L1219" s="149"/>
      <c r="M1219" s="155"/>
      <c r="T1219" s="156"/>
      <c r="AT1219" s="151" t="s">
        <v>186</v>
      </c>
      <c r="AU1219" s="151" t="s">
        <v>85</v>
      </c>
      <c r="AV1219" s="12" t="s">
        <v>85</v>
      </c>
      <c r="AW1219" s="12" t="s">
        <v>32</v>
      </c>
      <c r="AX1219" s="12" t="s">
        <v>83</v>
      </c>
      <c r="AY1219" s="151" t="s">
        <v>178</v>
      </c>
    </row>
    <row r="1220" spans="2:65" s="1" customFormat="1" ht="24.2" customHeight="1">
      <c r="B1220" s="32"/>
      <c r="C1220" s="136" t="s">
        <v>2431</v>
      </c>
      <c r="D1220" s="136" t="s">
        <v>180</v>
      </c>
      <c r="E1220" s="137" t="s">
        <v>2432</v>
      </c>
      <c r="F1220" s="138" t="s">
        <v>2433</v>
      </c>
      <c r="G1220" s="139" t="s">
        <v>291</v>
      </c>
      <c r="H1220" s="140">
        <v>1.5</v>
      </c>
      <c r="I1220" s="141"/>
      <c r="J1220" s="142">
        <f>ROUND(I1220*H1220,2)</f>
        <v>0</v>
      </c>
      <c r="K1220" s="138" t="s">
        <v>194</v>
      </c>
      <c r="L1220" s="32"/>
      <c r="M1220" s="143" t="s">
        <v>1</v>
      </c>
      <c r="N1220" s="144" t="s">
        <v>41</v>
      </c>
      <c r="P1220" s="145">
        <f>O1220*H1220</f>
        <v>0</v>
      </c>
      <c r="Q1220" s="145">
        <v>7.3200000000000001E-3</v>
      </c>
      <c r="R1220" s="145">
        <f>Q1220*H1220</f>
        <v>1.098E-2</v>
      </c>
      <c r="S1220" s="145">
        <v>0</v>
      </c>
      <c r="T1220" s="146">
        <f>S1220*H1220</f>
        <v>0</v>
      </c>
      <c r="AR1220" s="147" t="s">
        <v>274</v>
      </c>
      <c r="AT1220" s="147" t="s">
        <v>180</v>
      </c>
      <c r="AU1220" s="147" t="s">
        <v>85</v>
      </c>
      <c r="AY1220" s="17" t="s">
        <v>178</v>
      </c>
      <c r="BE1220" s="148">
        <f>IF(N1220="základní",J1220,0)</f>
        <v>0</v>
      </c>
      <c r="BF1220" s="148">
        <f>IF(N1220="snížená",J1220,0)</f>
        <v>0</v>
      </c>
      <c r="BG1220" s="148">
        <f>IF(N1220="zákl. přenesená",J1220,0)</f>
        <v>0</v>
      </c>
      <c r="BH1220" s="148">
        <f>IF(N1220="sníž. přenesená",J1220,0)</f>
        <v>0</v>
      </c>
      <c r="BI1220" s="148">
        <f>IF(N1220="nulová",J1220,0)</f>
        <v>0</v>
      </c>
      <c r="BJ1220" s="17" t="s">
        <v>83</v>
      </c>
      <c r="BK1220" s="148">
        <f>ROUND(I1220*H1220,2)</f>
        <v>0</v>
      </c>
      <c r="BL1220" s="17" t="s">
        <v>274</v>
      </c>
      <c r="BM1220" s="147" t="s">
        <v>2434</v>
      </c>
    </row>
    <row r="1221" spans="2:65" s="15" customFormat="1" ht="11.25">
      <c r="B1221" s="171"/>
      <c r="D1221" s="150" t="s">
        <v>186</v>
      </c>
      <c r="E1221" s="172" t="s">
        <v>1</v>
      </c>
      <c r="F1221" s="173" t="s">
        <v>2409</v>
      </c>
      <c r="H1221" s="172" t="s">
        <v>1</v>
      </c>
      <c r="I1221" s="174"/>
      <c r="L1221" s="171"/>
      <c r="M1221" s="175"/>
      <c r="T1221" s="176"/>
      <c r="AT1221" s="172" t="s">
        <v>186</v>
      </c>
      <c r="AU1221" s="172" t="s">
        <v>85</v>
      </c>
      <c r="AV1221" s="15" t="s">
        <v>83</v>
      </c>
      <c r="AW1221" s="15" t="s">
        <v>32</v>
      </c>
      <c r="AX1221" s="15" t="s">
        <v>76</v>
      </c>
      <c r="AY1221" s="172" t="s">
        <v>178</v>
      </c>
    </row>
    <row r="1222" spans="2:65" s="12" customFormat="1" ht="11.25">
      <c r="B1222" s="149"/>
      <c r="D1222" s="150" t="s">
        <v>186</v>
      </c>
      <c r="E1222" s="151" t="s">
        <v>1</v>
      </c>
      <c r="F1222" s="152" t="s">
        <v>2410</v>
      </c>
      <c r="H1222" s="153">
        <v>1.5</v>
      </c>
      <c r="I1222" s="154"/>
      <c r="L1222" s="149"/>
      <c r="M1222" s="155"/>
      <c r="T1222" s="156"/>
      <c r="AT1222" s="151" t="s">
        <v>186</v>
      </c>
      <c r="AU1222" s="151" t="s">
        <v>85</v>
      </c>
      <c r="AV1222" s="12" t="s">
        <v>85</v>
      </c>
      <c r="AW1222" s="12" t="s">
        <v>32</v>
      </c>
      <c r="AX1222" s="12" t="s">
        <v>83</v>
      </c>
      <c r="AY1222" s="151" t="s">
        <v>178</v>
      </c>
    </row>
    <row r="1223" spans="2:65" s="1" customFormat="1" ht="24.2" customHeight="1">
      <c r="B1223" s="32"/>
      <c r="C1223" s="136" t="s">
        <v>2435</v>
      </c>
      <c r="D1223" s="136" t="s">
        <v>180</v>
      </c>
      <c r="E1223" s="137" t="s">
        <v>2436</v>
      </c>
      <c r="F1223" s="138" t="s">
        <v>2437</v>
      </c>
      <c r="G1223" s="139" t="s">
        <v>291</v>
      </c>
      <c r="H1223" s="140">
        <v>36</v>
      </c>
      <c r="I1223" s="141"/>
      <c r="J1223" s="142">
        <f>ROUND(I1223*H1223,2)</f>
        <v>0</v>
      </c>
      <c r="K1223" s="138" t="s">
        <v>194</v>
      </c>
      <c r="L1223" s="32"/>
      <c r="M1223" s="143" t="s">
        <v>1</v>
      </c>
      <c r="N1223" s="144" t="s">
        <v>41</v>
      </c>
      <c r="P1223" s="145">
        <f>O1223*H1223</f>
        <v>0</v>
      </c>
      <c r="Q1223" s="145">
        <v>1.363E-2</v>
      </c>
      <c r="R1223" s="145">
        <f>Q1223*H1223</f>
        <v>0.49068000000000001</v>
      </c>
      <c r="S1223" s="145">
        <v>0</v>
      </c>
      <c r="T1223" s="146">
        <f>S1223*H1223</f>
        <v>0</v>
      </c>
      <c r="AR1223" s="147" t="s">
        <v>274</v>
      </c>
      <c r="AT1223" s="147" t="s">
        <v>180</v>
      </c>
      <c r="AU1223" s="147" t="s">
        <v>85</v>
      </c>
      <c r="AY1223" s="17" t="s">
        <v>178</v>
      </c>
      <c r="BE1223" s="148">
        <f>IF(N1223="základní",J1223,0)</f>
        <v>0</v>
      </c>
      <c r="BF1223" s="148">
        <f>IF(N1223="snížená",J1223,0)</f>
        <v>0</v>
      </c>
      <c r="BG1223" s="148">
        <f>IF(N1223="zákl. přenesená",J1223,0)</f>
        <v>0</v>
      </c>
      <c r="BH1223" s="148">
        <f>IF(N1223="sníž. přenesená",J1223,0)</f>
        <v>0</v>
      </c>
      <c r="BI1223" s="148">
        <f>IF(N1223="nulová",J1223,0)</f>
        <v>0</v>
      </c>
      <c r="BJ1223" s="17" t="s">
        <v>83</v>
      </c>
      <c r="BK1223" s="148">
        <f>ROUND(I1223*H1223,2)</f>
        <v>0</v>
      </c>
      <c r="BL1223" s="17" t="s">
        <v>274</v>
      </c>
      <c r="BM1223" s="147" t="s">
        <v>2438</v>
      </c>
    </row>
    <row r="1224" spans="2:65" s="15" customFormat="1" ht="11.25">
      <c r="B1224" s="171"/>
      <c r="D1224" s="150" t="s">
        <v>186</v>
      </c>
      <c r="E1224" s="172" t="s">
        <v>1</v>
      </c>
      <c r="F1224" s="173" t="s">
        <v>2409</v>
      </c>
      <c r="H1224" s="172" t="s">
        <v>1</v>
      </c>
      <c r="I1224" s="174"/>
      <c r="L1224" s="171"/>
      <c r="M1224" s="175"/>
      <c r="T1224" s="176"/>
      <c r="AT1224" s="172" t="s">
        <v>186</v>
      </c>
      <c r="AU1224" s="172" t="s">
        <v>85</v>
      </c>
      <c r="AV1224" s="15" t="s">
        <v>83</v>
      </c>
      <c r="AW1224" s="15" t="s">
        <v>32</v>
      </c>
      <c r="AX1224" s="15" t="s">
        <v>76</v>
      </c>
      <c r="AY1224" s="172" t="s">
        <v>178</v>
      </c>
    </row>
    <row r="1225" spans="2:65" s="12" customFormat="1" ht="11.25">
      <c r="B1225" s="149"/>
      <c r="D1225" s="150" t="s">
        <v>186</v>
      </c>
      <c r="E1225" s="151" t="s">
        <v>1</v>
      </c>
      <c r="F1225" s="152" t="s">
        <v>2415</v>
      </c>
      <c r="H1225" s="153">
        <v>20</v>
      </c>
      <c r="I1225" s="154"/>
      <c r="L1225" s="149"/>
      <c r="M1225" s="155"/>
      <c r="T1225" s="156"/>
      <c r="AT1225" s="151" t="s">
        <v>186</v>
      </c>
      <c r="AU1225" s="151" t="s">
        <v>85</v>
      </c>
      <c r="AV1225" s="12" t="s">
        <v>85</v>
      </c>
      <c r="AW1225" s="12" t="s">
        <v>32</v>
      </c>
      <c r="AX1225" s="12" t="s">
        <v>76</v>
      </c>
      <c r="AY1225" s="151" t="s">
        <v>178</v>
      </c>
    </row>
    <row r="1226" spans="2:65" s="12" customFormat="1" ht="11.25">
      <c r="B1226" s="149"/>
      <c r="D1226" s="150" t="s">
        <v>186</v>
      </c>
      <c r="E1226" s="151" t="s">
        <v>1</v>
      </c>
      <c r="F1226" s="152" t="s">
        <v>2416</v>
      </c>
      <c r="H1226" s="153">
        <v>4</v>
      </c>
      <c r="I1226" s="154"/>
      <c r="L1226" s="149"/>
      <c r="M1226" s="155"/>
      <c r="T1226" s="156"/>
      <c r="AT1226" s="151" t="s">
        <v>186</v>
      </c>
      <c r="AU1226" s="151" t="s">
        <v>85</v>
      </c>
      <c r="AV1226" s="12" t="s">
        <v>85</v>
      </c>
      <c r="AW1226" s="12" t="s">
        <v>32</v>
      </c>
      <c r="AX1226" s="12" t="s">
        <v>76</v>
      </c>
      <c r="AY1226" s="151" t="s">
        <v>178</v>
      </c>
    </row>
    <row r="1227" spans="2:65" s="12" customFormat="1" ht="11.25">
      <c r="B1227" s="149"/>
      <c r="D1227" s="150" t="s">
        <v>186</v>
      </c>
      <c r="E1227" s="151" t="s">
        <v>1</v>
      </c>
      <c r="F1227" s="152" t="s">
        <v>2417</v>
      </c>
      <c r="H1227" s="153">
        <v>2</v>
      </c>
      <c r="I1227" s="154"/>
      <c r="L1227" s="149"/>
      <c r="M1227" s="155"/>
      <c r="T1227" s="156"/>
      <c r="AT1227" s="151" t="s">
        <v>186</v>
      </c>
      <c r="AU1227" s="151" t="s">
        <v>85</v>
      </c>
      <c r="AV1227" s="12" t="s">
        <v>85</v>
      </c>
      <c r="AW1227" s="12" t="s">
        <v>32</v>
      </c>
      <c r="AX1227" s="12" t="s">
        <v>76</v>
      </c>
      <c r="AY1227" s="151" t="s">
        <v>178</v>
      </c>
    </row>
    <row r="1228" spans="2:65" s="12" customFormat="1" ht="11.25">
      <c r="B1228" s="149"/>
      <c r="D1228" s="150" t="s">
        <v>186</v>
      </c>
      <c r="E1228" s="151" t="s">
        <v>1</v>
      </c>
      <c r="F1228" s="152" t="s">
        <v>2418</v>
      </c>
      <c r="H1228" s="153">
        <v>10</v>
      </c>
      <c r="I1228" s="154"/>
      <c r="L1228" s="149"/>
      <c r="M1228" s="155"/>
      <c r="T1228" s="156"/>
      <c r="AT1228" s="151" t="s">
        <v>186</v>
      </c>
      <c r="AU1228" s="151" t="s">
        <v>85</v>
      </c>
      <c r="AV1228" s="12" t="s">
        <v>85</v>
      </c>
      <c r="AW1228" s="12" t="s">
        <v>32</v>
      </c>
      <c r="AX1228" s="12" t="s">
        <v>76</v>
      </c>
      <c r="AY1228" s="151" t="s">
        <v>178</v>
      </c>
    </row>
    <row r="1229" spans="2:65" s="14" customFormat="1" ht="11.25">
      <c r="B1229" s="164"/>
      <c r="D1229" s="150" t="s">
        <v>186</v>
      </c>
      <c r="E1229" s="165" t="s">
        <v>1</v>
      </c>
      <c r="F1229" s="166" t="s">
        <v>217</v>
      </c>
      <c r="H1229" s="167">
        <v>36</v>
      </c>
      <c r="I1229" s="168"/>
      <c r="L1229" s="164"/>
      <c r="M1229" s="169"/>
      <c r="T1229" s="170"/>
      <c r="AT1229" s="165" t="s">
        <v>186</v>
      </c>
      <c r="AU1229" s="165" t="s">
        <v>85</v>
      </c>
      <c r="AV1229" s="14" t="s">
        <v>184</v>
      </c>
      <c r="AW1229" s="14" t="s">
        <v>32</v>
      </c>
      <c r="AX1229" s="14" t="s">
        <v>83</v>
      </c>
      <c r="AY1229" s="165" t="s">
        <v>178</v>
      </c>
    </row>
    <row r="1230" spans="2:65" s="1" customFormat="1" ht="24.2" customHeight="1">
      <c r="B1230" s="32"/>
      <c r="C1230" s="136" t="s">
        <v>2439</v>
      </c>
      <c r="D1230" s="136" t="s">
        <v>180</v>
      </c>
      <c r="E1230" s="137" t="s">
        <v>2440</v>
      </c>
      <c r="F1230" s="138" t="s">
        <v>2441</v>
      </c>
      <c r="G1230" s="139" t="s">
        <v>291</v>
      </c>
      <c r="H1230" s="140">
        <v>7</v>
      </c>
      <c r="I1230" s="141"/>
      <c r="J1230" s="142">
        <f>ROUND(I1230*H1230,2)</f>
        <v>0</v>
      </c>
      <c r="K1230" s="138" t="s">
        <v>194</v>
      </c>
      <c r="L1230" s="32"/>
      <c r="M1230" s="143" t="s">
        <v>1</v>
      </c>
      <c r="N1230" s="144" t="s">
        <v>41</v>
      </c>
      <c r="P1230" s="145">
        <f>O1230*H1230</f>
        <v>0</v>
      </c>
      <c r="Q1230" s="145">
        <v>1.7520000000000001E-2</v>
      </c>
      <c r="R1230" s="145">
        <f>Q1230*H1230</f>
        <v>0.12264</v>
      </c>
      <c r="S1230" s="145">
        <v>0</v>
      </c>
      <c r="T1230" s="146">
        <f>S1230*H1230</f>
        <v>0</v>
      </c>
      <c r="AR1230" s="147" t="s">
        <v>274</v>
      </c>
      <c r="AT1230" s="147" t="s">
        <v>180</v>
      </c>
      <c r="AU1230" s="147" t="s">
        <v>85</v>
      </c>
      <c r="AY1230" s="17" t="s">
        <v>178</v>
      </c>
      <c r="BE1230" s="148">
        <f>IF(N1230="základní",J1230,0)</f>
        <v>0</v>
      </c>
      <c r="BF1230" s="148">
        <f>IF(N1230="snížená",J1230,0)</f>
        <v>0</v>
      </c>
      <c r="BG1230" s="148">
        <f>IF(N1230="zákl. přenesená",J1230,0)</f>
        <v>0</v>
      </c>
      <c r="BH1230" s="148">
        <f>IF(N1230="sníž. přenesená",J1230,0)</f>
        <v>0</v>
      </c>
      <c r="BI1230" s="148">
        <f>IF(N1230="nulová",J1230,0)</f>
        <v>0</v>
      </c>
      <c r="BJ1230" s="17" t="s">
        <v>83</v>
      </c>
      <c r="BK1230" s="148">
        <f>ROUND(I1230*H1230,2)</f>
        <v>0</v>
      </c>
      <c r="BL1230" s="17" t="s">
        <v>274</v>
      </c>
      <c r="BM1230" s="147" t="s">
        <v>2442</v>
      </c>
    </row>
    <row r="1231" spans="2:65" s="15" customFormat="1" ht="11.25">
      <c r="B1231" s="171"/>
      <c r="D1231" s="150" t="s">
        <v>186</v>
      </c>
      <c r="E1231" s="172" t="s">
        <v>1</v>
      </c>
      <c r="F1231" s="173" t="s">
        <v>2409</v>
      </c>
      <c r="H1231" s="172" t="s">
        <v>1</v>
      </c>
      <c r="I1231" s="174"/>
      <c r="L1231" s="171"/>
      <c r="M1231" s="175"/>
      <c r="T1231" s="176"/>
      <c r="AT1231" s="172" t="s">
        <v>186</v>
      </c>
      <c r="AU1231" s="172" t="s">
        <v>85</v>
      </c>
      <c r="AV1231" s="15" t="s">
        <v>83</v>
      </c>
      <c r="AW1231" s="15" t="s">
        <v>32</v>
      </c>
      <c r="AX1231" s="15" t="s">
        <v>76</v>
      </c>
      <c r="AY1231" s="172" t="s">
        <v>178</v>
      </c>
    </row>
    <row r="1232" spans="2:65" s="12" customFormat="1" ht="11.25">
      <c r="B1232" s="149"/>
      <c r="D1232" s="150" t="s">
        <v>186</v>
      </c>
      <c r="E1232" s="151" t="s">
        <v>1</v>
      </c>
      <c r="F1232" s="152" t="s">
        <v>2423</v>
      </c>
      <c r="H1232" s="153">
        <v>1</v>
      </c>
      <c r="I1232" s="154"/>
      <c r="L1232" s="149"/>
      <c r="M1232" s="155"/>
      <c r="T1232" s="156"/>
      <c r="AT1232" s="151" t="s">
        <v>186</v>
      </c>
      <c r="AU1232" s="151" t="s">
        <v>85</v>
      </c>
      <c r="AV1232" s="12" t="s">
        <v>85</v>
      </c>
      <c r="AW1232" s="12" t="s">
        <v>32</v>
      </c>
      <c r="AX1232" s="12" t="s">
        <v>76</v>
      </c>
      <c r="AY1232" s="151" t="s">
        <v>178</v>
      </c>
    </row>
    <row r="1233" spans="2:65" s="12" customFormat="1" ht="11.25">
      <c r="B1233" s="149"/>
      <c r="D1233" s="150" t="s">
        <v>186</v>
      </c>
      <c r="E1233" s="151" t="s">
        <v>1</v>
      </c>
      <c r="F1233" s="152" t="s">
        <v>2424</v>
      </c>
      <c r="H1233" s="153">
        <v>1</v>
      </c>
      <c r="I1233" s="154"/>
      <c r="L1233" s="149"/>
      <c r="M1233" s="155"/>
      <c r="T1233" s="156"/>
      <c r="AT1233" s="151" t="s">
        <v>186</v>
      </c>
      <c r="AU1233" s="151" t="s">
        <v>85</v>
      </c>
      <c r="AV1233" s="12" t="s">
        <v>85</v>
      </c>
      <c r="AW1233" s="12" t="s">
        <v>32</v>
      </c>
      <c r="AX1233" s="12" t="s">
        <v>76</v>
      </c>
      <c r="AY1233" s="151" t="s">
        <v>178</v>
      </c>
    </row>
    <row r="1234" spans="2:65" s="12" customFormat="1" ht="11.25">
      <c r="B1234" s="149"/>
      <c r="D1234" s="150" t="s">
        <v>186</v>
      </c>
      <c r="E1234" s="151" t="s">
        <v>1</v>
      </c>
      <c r="F1234" s="152" t="s">
        <v>2425</v>
      </c>
      <c r="H1234" s="153">
        <v>5</v>
      </c>
      <c r="I1234" s="154"/>
      <c r="L1234" s="149"/>
      <c r="M1234" s="155"/>
      <c r="T1234" s="156"/>
      <c r="AT1234" s="151" t="s">
        <v>186</v>
      </c>
      <c r="AU1234" s="151" t="s">
        <v>85</v>
      </c>
      <c r="AV1234" s="12" t="s">
        <v>85</v>
      </c>
      <c r="AW1234" s="12" t="s">
        <v>32</v>
      </c>
      <c r="AX1234" s="12" t="s">
        <v>76</v>
      </c>
      <c r="AY1234" s="151" t="s">
        <v>178</v>
      </c>
    </row>
    <row r="1235" spans="2:65" s="14" customFormat="1" ht="11.25">
      <c r="B1235" s="164"/>
      <c r="D1235" s="150" t="s">
        <v>186</v>
      </c>
      <c r="E1235" s="165" t="s">
        <v>1</v>
      </c>
      <c r="F1235" s="166" t="s">
        <v>217</v>
      </c>
      <c r="H1235" s="167">
        <v>7</v>
      </c>
      <c r="I1235" s="168"/>
      <c r="L1235" s="164"/>
      <c r="M1235" s="169"/>
      <c r="T1235" s="170"/>
      <c r="AT1235" s="165" t="s">
        <v>186</v>
      </c>
      <c r="AU1235" s="165" t="s">
        <v>85</v>
      </c>
      <c r="AV1235" s="14" t="s">
        <v>184</v>
      </c>
      <c r="AW1235" s="14" t="s">
        <v>32</v>
      </c>
      <c r="AX1235" s="14" t="s">
        <v>83</v>
      </c>
      <c r="AY1235" s="165" t="s">
        <v>178</v>
      </c>
    </row>
    <row r="1236" spans="2:65" s="1" customFormat="1" ht="24.2" customHeight="1">
      <c r="B1236" s="32"/>
      <c r="C1236" s="136" t="s">
        <v>2443</v>
      </c>
      <c r="D1236" s="136" t="s">
        <v>180</v>
      </c>
      <c r="E1236" s="137" t="s">
        <v>2444</v>
      </c>
      <c r="F1236" s="138" t="s">
        <v>2445</v>
      </c>
      <c r="G1236" s="139" t="s">
        <v>291</v>
      </c>
      <c r="H1236" s="140">
        <v>4</v>
      </c>
      <c r="I1236" s="141"/>
      <c r="J1236" s="142">
        <f>ROUND(I1236*H1236,2)</f>
        <v>0</v>
      </c>
      <c r="K1236" s="138" t="s">
        <v>194</v>
      </c>
      <c r="L1236" s="32"/>
      <c r="M1236" s="143" t="s">
        <v>1</v>
      </c>
      <c r="N1236" s="144" t="s">
        <v>41</v>
      </c>
      <c r="P1236" s="145">
        <f>O1236*H1236</f>
        <v>0</v>
      </c>
      <c r="Q1236" s="145">
        <v>2.733E-2</v>
      </c>
      <c r="R1236" s="145">
        <f>Q1236*H1236</f>
        <v>0.10932</v>
      </c>
      <c r="S1236" s="145">
        <v>0</v>
      </c>
      <c r="T1236" s="146">
        <f>S1236*H1236</f>
        <v>0</v>
      </c>
      <c r="AR1236" s="147" t="s">
        <v>274</v>
      </c>
      <c r="AT1236" s="147" t="s">
        <v>180</v>
      </c>
      <c r="AU1236" s="147" t="s">
        <v>85</v>
      </c>
      <c r="AY1236" s="17" t="s">
        <v>178</v>
      </c>
      <c r="BE1236" s="148">
        <f>IF(N1236="základní",J1236,0)</f>
        <v>0</v>
      </c>
      <c r="BF1236" s="148">
        <f>IF(N1236="snížená",J1236,0)</f>
        <v>0</v>
      </c>
      <c r="BG1236" s="148">
        <f>IF(N1236="zákl. přenesená",J1236,0)</f>
        <v>0</v>
      </c>
      <c r="BH1236" s="148">
        <f>IF(N1236="sníž. přenesená",J1236,0)</f>
        <v>0</v>
      </c>
      <c r="BI1236" s="148">
        <f>IF(N1236="nulová",J1236,0)</f>
        <v>0</v>
      </c>
      <c r="BJ1236" s="17" t="s">
        <v>83</v>
      </c>
      <c r="BK1236" s="148">
        <f>ROUND(I1236*H1236,2)</f>
        <v>0</v>
      </c>
      <c r="BL1236" s="17" t="s">
        <v>274</v>
      </c>
      <c r="BM1236" s="147" t="s">
        <v>2446</v>
      </c>
    </row>
    <row r="1237" spans="2:65" s="15" customFormat="1" ht="11.25">
      <c r="B1237" s="171"/>
      <c r="D1237" s="150" t="s">
        <v>186</v>
      </c>
      <c r="E1237" s="172" t="s">
        <v>1</v>
      </c>
      <c r="F1237" s="173" t="s">
        <v>2409</v>
      </c>
      <c r="H1237" s="172" t="s">
        <v>1</v>
      </c>
      <c r="I1237" s="174"/>
      <c r="L1237" s="171"/>
      <c r="M1237" s="175"/>
      <c r="T1237" s="176"/>
      <c r="AT1237" s="172" t="s">
        <v>186</v>
      </c>
      <c r="AU1237" s="172" t="s">
        <v>85</v>
      </c>
      <c r="AV1237" s="15" t="s">
        <v>83</v>
      </c>
      <c r="AW1237" s="15" t="s">
        <v>32</v>
      </c>
      <c r="AX1237" s="15" t="s">
        <v>76</v>
      </c>
      <c r="AY1237" s="172" t="s">
        <v>178</v>
      </c>
    </row>
    <row r="1238" spans="2:65" s="12" customFormat="1" ht="11.25">
      <c r="B1238" s="149"/>
      <c r="D1238" s="150" t="s">
        <v>186</v>
      </c>
      <c r="E1238" s="151" t="s">
        <v>1</v>
      </c>
      <c r="F1238" s="152" t="s">
        <v>2430</v>
      </c>
      <c r="H1238" s="153">
        <v>4</v>
      </c>
      <c r="I1238" s="154"/>
      <c r="L1238" s="149"/>
      <c r="M1238" s="155"/>
      <c r="T1238" s="156"/>
      <c r="AT1238" s="151" t="s">
        <v>186</v>
      </c>
      <c r="AU1238" s="151" t="s">
        <v>85</v>
      </c>
      <c r="AV1238" s="12" t="s">
        <v>85</v>
      </c>
      <c r="AW1238" s="12" t="s">
        <v>32</v>
      </c>
      <c r="AX1238" s="12" t="s">
        <v>83</v>
      </c>
      <c r="AY1238" s="151" t="s">
        <v>178</v>
      </c>
    </row>
    <row r="1239" spans="2:65" s="1" customFormat="1" ht="33" customHeight="1">
      <c r="B1239" s="32"/>
      <c r="C1239" s="136" t="s">
        <v>2447</v>
      </c>
      <c r="D1239" s="136" t="s">
        <v>180</v>
      </c>
      <c r="E1239" s="137" t="s">
        <v>2448</v>
      </c>
      <c r="F1239" s="138" t="s">
        <v>2449</v>
      </c>
      <c r="G1239" s="139" t="s">
        <v>204</v>
      </c>
      <c r="H1239" s="140">
        <v>270</v>
      </c>
      <c r="I1239" s="141"/>
      <c r="J1239" s="142">
        <f>ROUND(I1239*H1239,2)</f>
        <v>0</v>
      </c>
      <c r="K1239" s="138" t="s">
        <v>846</v>
      </c>
      <c r="L1239" s="32"/>
      <c r="M1239" s="143" t="s">
        <v>1</v>
      </c>
      <c r="N1239" s="144" t="s">
        <v>41</v>
      </c>
      <c r="P1239" s="145">
        <f>O1239*H1239</f>
        <v>0</v>
      </c>
      <c r="Q1239" s="145">
        <v>0</v>
      </c>
      <c r="R1239" s="145">
        <f>Q1239*H1239</f>
        <v>0</v>
      </c>
      <c r="S1239" s="145">
        <v>0</v>
      </c>
      <c r="T1239" s="146">
        <f>S1239*H1239</f>
        <v>0</v>
      </c>
      <c r="AR1239" s="147" t="s">
        <v>274</v>
      </c>
      <c r="AT1239" s="147" t="s">
        <v>180</v>
      </c>
      <c r="AU1239" s="147" t="s">
        <v>85</v>
      </c>
      <c r="AY1239" s="17" t="s">
        <v>178</v>
      </c>
      <c r="BE1239" s="148">
        <f>IF(N1239="základní",J1239,0)</f>
        <v>0</v>
      </c>
      <c r="BF1239" s="148">
        <f>IF(N1239="snížená",J1239,0)</f>
        <v>0</v>
      </c>
      <c r="BG1239" s="148">
        <f>IF(N1239="zákl. přenesená",J1239,0)</f>
        <v>0</v>
      </c>
      <c r="BH1239" s="148">
        <f>IF(N1239="sníž. přenesená",J1239,0)</f>
        <v>0</v>
      </c>
      <c r="BI1239" s="148">
        <f>IF(N1239="nulová",J1239,0)</f>
        <v>0</v>
      </c>
      <c r="BJ1239" s="17" t="s">
        <v>83</v>
      </c>
      <c r="BK1239" s="148">
        <f>ROUND(I1239*H1239,2)</f>
        <v>0</v>
      </c>
      <c r="BL1239" s="17" t="s">
        <v>274</v>
      </c>
      <c r="BM1239" s="147" t="s">
        <v>2450</v>
      </c>
    </row>
    <row r="1240" spans="2:65" s="12" customFormat="1" ht="11.25">
      <c r="B1240" s="149"/>
      <c r="D1240" s="150" t="s">
        <v>186</v>
      </c>
      <c r="E1240" s="151" t="s">
        <v>1</v>
      </c>
      <c r="F1240" s="152" t="s">
        <v>2451</v>
      </c>
      <c r="H1240" s="153">
        <v>270</v>
      </c>
      <c r="I1240" s="154"/>
      <c r="L1240" s="149"/>
      <c r="M1240" s="155"/>
      <c r="T1240" s="156"/>
      <c r="AT1240" s="151" t="s">
        <v>186</v>
      </c>
      <c r="AU1240" s="151" t="s">
        <v>85</v>
      </c>
      <c r="AV1240" s="12" t="s">
        <v>85</v>
      </c>
      <c r="AW1240" s="12" t="s">
        <v>32</v>
      </c>
      <c r="AX1240" s="12" t="s">
        <v>83</v>
      </c>
      <c r="AY1240" s="151" t="s">
        <v>178</v>
      </c>
    </row>
    <row r="1241" spans="2:65" s="1" customFormat="1" ht="24.2" customHeight="1">
      <c r="B1241" s="32"/>
      <c r="C1241" s="177" t="s">
        <v>2452</v>
      </c>
      <c r="D1241" s="177" t="s">
        <v>232</v>
      </c>
      <c r="E1241" s="178" t="s">
        <v>2453</v>
      </c>
      <c r="F1241" s="179" t="s">
        <v>2454</v>
      </c>
      <c r="G1241" s="180" t="s">
        <v>183</v>
      </c>
      <c r="H1241" s="181">
        <v>6.8040000000000003</v>
      </c>
      <c r="I1241" s="182"/>
      <c r="J1241" s="183">
        <f>ROUND(I1241*H1241,2)</f>
        <v>0</v>
      </c>
      <c r="K1241" s="179" t="s">
        <v>846</v>
      </c>
      <c r="L1241" s="184"/>
      <c r="M1241" s="185" t="s">
        <v>1</v>
      </c>
      <c r="N1241" s="186" t="s">
        <v>41</v>
      </c>
      <c r="P1241" s="145">
        <f>O1241*H1241</f>
        <v>0</v>
      </c>
      <c r="Q1241" s="145">
        <v>0.55000000000000004</v>
      </c>
      <c r="R1241" s="145">
        <f>Q1241*H1241</f>
        <v>3.7422000000000004</v>
      </c>
      <c r="S1241" s="145">
        <v>0</v>
      </c>
      <c r="T1241" s="146">
        <f>S1241*H1241</f>
        <v>0</v>
      </c>
      <c r="AR1241" s="147" t="s">
        <v>377</v>
      </c>
      <c r="AT1241" s="147" t="s">
        <v>232</v>
      </c>
      <c r="AU1241" s="147" t="s">
        <v>85</v>
      </c>
      <c r="AY1241" s="17" t="s">
        <v>178</v>
      </c>
      <c r="BE1241" s="148">
        <f>IF(N1241="základní",J1241,0)</f>
        <v>0</v>
      </c>
      <c r="BF1241" s="148">
        <f>IF(N1241="snížená",J1241,0)</f>
        <v>0</v>
      </c>
      <c r="BG1241" s="148">
        <f>IF(N1241="zákl. přenesená",J1241,0)</f>
        <v>0</v>
      </c>
      <c r="BH1241" s="148">
        <f>IF(N1241="sníž. přenesená",J1241,0)</f>
        <v>0</v>
      </c>
      <c r="BI1241" s="148">
        <f>IF(N1241="nulová",J1241,0)</f>
        <v>0</v>
      </c>
      <c r="BJ1241" s="17" t="s">
        <v>83</v>
      </c>
      <c r="BK1241" s="148">
        <f>ROUND(I1241*H1241,2)</f>
        <v>0</v>
      </c>
      <c r="BL1241" s="17" t="s">
        <v>274</v>
      </c>
      <c r="BM1241" s="147" t="s">
        <v>2455</v>
      </c>
    </row>
    <row r="1242" spans="2:65" s="12" customFormat="1" ht="11.25">
      <c r="B1242" s="149"/>
      <c r="D1242" s="150" t="s">
        <v>186</v>
      </c>
      <c r="E1242" s="151" t="s">
        <v>1</v>
      </c>
      <c r="F1242" s="152" t="s">
        <v>2456</v>
      </c>
      <c r="H1242" s="153">
        <v>6.48</v>
      </c>
      <c r="I1242" s="154"/>
      <c r="L1242" s="149"/>
      <c r="M1242" s="155"/>
      <c r="T1242" s="156"/>
      <c r="AT1242" s="151" t="s">
        <v>186</v>
      </c>
      <c r="AU1242" s="151" t="s">
        <v>85</v>
      </c>
      <c r="AV1242" s="12" t="s">
        <v>85</v>
      </c>
      <c r="AW1242" s="12" t="s">
        <v>32</v>
      </c>
      <c r="AX1242" s="12" t="s">
        <v>83</v>
      </c>
      <c r="AY1242" s="151" t="s">
        <v>178</v>
      </c>
    </row>
    <row r="1243" spans="2:65" s="12" customFormat="1" ht="11.25">
      <c r="B1243" s="149"/>
      <c r="D1243" s="150" t="s">
        <v>186</v>
      </c>
      <c r="F1243" s="152" t="s">
        <v>2457</v>
      </c>
      <c r="H1243" s="153">
        <v>6.8040000000000003</v>
      </c>
      <c r="I1243" s="154"/>
      <c r="L1243" s="149"/>
      <c r="M1243" s="155"/>
      <c r="T1243" s="156"/>
      <c r="AT1243" s="151" t="s">
        <v>186</v>
      </c>
      <c r="AU1243" s="151" t="s">
        <v>85</v>
      </c>
      <c r="AV1243" s="12" t="s">
        <v>85</v>
      </c>
      <c r="AW1243" s="12" t="s">
        <v>4</v>
      </c>
      <c r="AX1243" s="12" t="s">
        <v>83</v>
      </c>
      <c r="AY1243" s="151" t="s">
        <v>178</v>
      </c>
    </row>
    <row r="1244" spans="2:65" s="1" customFormat="1" ht="16.5" customHeight="1">
      <c r="B1244" s="32"/>
      <c r="C1244" s="136" t="s">
        <v>2458</v>
      </c>
      <c r="D1244" s="136" t="s">
        <v>180</v>
      </c>
      <c r="E1244" s="137" t="s">
        <v>2459</v>
      </c>
      <c r="F1244" s="138" t="s">
        <v>2460</v>
      </c>
      <c r="G1244" s="139" t="s">
        <v>204</v>
      </c>
      <c r="H1244" s="140">
        <v>13.792999999999999</v>
      </c>
      <c r="I1244" s="141"/>
      <c r="J1244" s="142">
        <f>ROUND(I1244*H1244,2)</f>
        <v>0</v>
      </c>
      <c r="K1244" s="138" t="s">
        <v>846</v>
      </c>
      <c r="L1244" s="32"/>
      <c r="M1244" s="143" t="s">
        <v>1</v>
      </c>
      <c r="N1244" s="144" t="s">
        <v>41</v>
      </c>
      <c r="P1244" s="145">
        <f>O1244*H1244</f>
        <v>0</v>
      </c>
      <c r="Q1244" s="145">
        <v>0</v>
      </c>
      <c r="R1244" s="145">
        <f>Q1244*H1244</f>
        <v>0</v>
      </c>
      <c r="S1244" s="145">
        <v>1.4999999999999999E-2</v>
      </c>
      <c r="T1244" s="146">
        <f>S1244*H1244</f>
        <v>0.20689499999999997</v>
      </c>
      <c r="AR1244" s="147" t="s">
        <v>274</v>
      </c>
      <c r="AT1244" s="147" t="s">
        <v>180</v>
      </c>
      <c r="AU1244" s="147" t="s">
        <v>85</v>
      </c>
      <c r="AY1244" s="17" t="s">
        <v>178</v>
      </c>
      <c r="BE1244" s="148">
        <f>IF(N1244="základní",J1244,0)</f>
        <v>0</v>
      </c>
      <c r="BF1244" s="148">
        <f>IF(N1244="snížená",J1244,0)</f>
        <v>0</v>
      </c>
      <c r="BG1244" s="148">
        <f>IF(N1244="zákl. přenesená",J1244,0)</f>
        <v>0</v>
      </c>
      <c r="BH1244" s="148">
        <f>IF(N1244="sníž. přenesená",J1244,0)</f>
        <v>0</v>
      </c>
      <c r="BI1244" s="148">
        <f>IF(N1244="nulová",J1244,0)</f>
        <v>0</v>
      </c>
      <c r="BJ1244" s="17" t="s">
        <v>83</v>
      </c>
      <c r="BK1244" s="148">
        <f>ROUND(I1244*H1244,2)</f>
        <v>0</v>
      </c>
      <c r="BL1244" s="17" t="s">
        <v>274</v>
      </c>
      <c r="BM1244" s="147" t="s">
        <v>2461</v>
      </c>
    </row>
    <row r="1245" spans="2:65" s="12" customFormat="1" ht="11.25">
      <c r="B1245" s="149"/>
      <c r="D1245" s="150" t="s">
        <v>186</v>
      </c>
      <c r="E1245" s="151" t="s">
        <v>1</v>
      </c>
      <c r="F1245" s="152" t="s">
        <v>2276</v>
      </c>
      <c r="H1245" s="153">
        <v>13.792999999999999</v>
      </c>
      <c r="I1245" s="154"/>
      <c r="L1245" s="149"/>
      <c r="M1245" s="155"/>
      <c r="T1245" s="156"/>
      <c r="AT1245" s="151" t="s">
        <v>186</v>
      </c>
      <c r="AU1245" s="151" t="s">
        <v>85</v>
      </c>
      <c r="AV1245" s="12" t="s">
        <v>85</v>
      </c>
      <c r="AW1245" s="12" t="s">
        <v>32</v>
      </c>
      <c r="AX1245" s="12" t="s">
        <v>83</v>
      </c>
      <c r="AY1245" s="151" t="s">
        <v>178</v>
      </c>
    </row>
    <row r="1246" spans="2:65" s="1" customFormat="1" ht="24.2" customHeight="1">
      <c r="B1246" s="32"/>
      <c r="C1246" s="136" t="s">
        <v>2462</v>
      </c>
      <c r="D1246" s="136" t="s">
        <v>180</v>
      </c>
      <c r="E1246" s="137" t="s">
        <v>2463</v>
      </c>
      <c r="F1246" s="138" t="s">
        <v>2464</v>
      </c>
      <c r="G1246" s="139" t="s">
        <v>291</v>
      </c>
      <c r="H1246" s="140">
        <v>216</v>
      </c>
      <c r="I1246" s="141"/>
      <c r="J1246" s="142">
        <f>ROUND(I1246*H1246,2)</f>
        <v>0</v>
      </c>
      <c r="K1246" s="138" t="s">
        <v>194</v>
      </c>
      <c r="L1246" s="32"/>
      <c r="M1246" s="143" t="s">
        <v>1</v>
      </c>
      <c r="N1246" s="144" t="s">
        <v>41</v>
      </c>
      <c r="P1246" s="145">
        <f>O1246*H1246</f>
        <v>0</v>
      </c>
      <c r="Q1246" s="145">
        <v>0</v>
      </c>
      <c r="R1246" s="145">
        <f>Q1246*H1246</f>
        <v>0</v>
      </c>
      <c r="S1246" s="145">
        <v>8.8000000000000005E-3</v>
      </c>
      <c r="T1246" s="146">
        <f>S1246*H1246</f>
        <v>1.9008</v>
      </c>
      <c r="AR1246" s="147" t="s">
        <v>274</v>
      </c>
      <c r="AT1246" s="147" t="s">
        <v>180</v>
      </c>
      <c r="AU1246" s="147" t="s">
        <v>85</v>
      </c>
      <c r="AY1246" s="17" t="s">
        <v>178</v>
      </c>
      <c r="BE1246" s="148">
        <f>IF(N1246="základní",J1246,0)</f>
        <v>0</v>
      </c>
      <c r="BF1246" s="148">
        <f>IF(N1246="snížená",J1246,0)</f>
        <v>0</v>
      </c>
      <c r="BG1246" s="148">
        <f>IF(N1246="zákl. přenesená",J1246,0)</f>
        <v>0</v>
      </c>
      <c r="BH1246" s="148">
        <f>IF(N1246="sníž. přenesená",J1246,0)</f>
        <v>0</v>
      </c>
      <c r="BI1246" s="148">
        <f>IF(N1246="nulová",J1246,0)</f>
        <v>0</v>
      </c>
      <c r="BJ1246" s="17" t="s">
        <v>83</v>
      </c>
      <c r="BK1246" s="148">
        <f>ROUND(I1246*H1246,2)</f>
        <v>0</v>
      </c>
      <c r="BL1246" s="17" t="s">
        <v>274</v>
      </c>
      <c r="BM1246" s="147" t="s">
        <v>2465</v>
      </c>
    </row>
    <row r="1247" spans="2:65" s="15" customFormat="1" ht="22.5">
      <c r="B1247" s="171"/>
      <c r="D1247" s="150" t="s">
        <v>186</v>
      </c>
      <c r="E1247" s="172" t="s">
        <v>1</v>
      </c>
      <c r="F1247" s="173" t="s">
        <v>2466</v>
      </c>
      <c r="H1247" s="172" t="s">
        <v>1</v>
      </c>
      <c r="I1247" s="174"/>
      <c r="L1247" s="171"/>
      <c r="M1247" s="175"/>
      <c r="T1247" s="176"/>
      <c r="AT1247" s="172" t="s">
        <v>186</v>
      </c>
      <c r="AU1247" s="172" t="s">
        <v>85</v>
      </c>
      <c r="AV1247" s="15" t="s">
        <v>83</v>
      </c>
      <c r="AW1247" s="15" t="s">
        <v>32</v>
      </c>
      <c r="AX1247" s="15" t="s">
        <v>76</v>
      </c>
      <c r="AY1247" s="172" t="s">
        <v>178</v>
      </c>
    </row>
    <row r="1248" spans="2:65" s="15" customFormat="1" ht="11.25">
      <c r="B1248" s="171"/>
      <c r="D1248" s="150" t="s">
        <v>186</v>
      </c>
      <c r="E1248" s="172" t="s">
        <v>1</v>
      </c>
      <c r="F1248" s="173" t="s">
        <v>2467</v>
      </c>
      <c r="H1248" s="172" t="s">
        <v>1</v>
      </c>
      <c r="I1248" s="174"/>
      <c r="L1248" s="171"/>
      <c r="M1248" s="175"/>
      <c r="T1248" s="176"/>
      <c r="AT1248" s="172" t="s">
        <v>186</v>
      </c>
      <c r="AU1248" s="172" t="s">
        <v>85</v>
      </c>
      <c r="AV1248" s="15" t="s">
        <v>83</v>
      </c>
      <c r="AW1248" s="15" t="s">
        <v>32</v>
      </c>
      <c r="AX1248" s="15" t="s">
        <v>76</v>
      </c>
      <c r="AY1248" s="172" t="s">
        <v>178</v>
      </c>
    </row>
    <row r="1249" spans="2:65" s="12" customFormat="1" ht="11.25">
      <c r="B1249" s="149"/>
      <c r="D1249" s="150" t="s">
        <v>186</v>
      </c>
      <c r="E1249" s="151" t="s">
        <v>1</v>
      </c>
      <c r="F1249" s="152" t="s">
        <v>2468</v>
      </c>
      <c r="H1249" s="153">
        <v>216</v>
      </c>
      <c r="I1249" s="154"/>
      <c r="L1249" s="149"/>
      <c r="M1249" s="155"/>
      <c r="T1249" s="156"/>
      <c r="AT1249" s="151" t="s">
        <v>186</v>
      </c>
      <c r="AU1249" s="151" t="s">
        <v>85</v>
      </c>
      <c r="AV1249" s="12" t="s">
        <v>85</v>
      </c>
      <c r="AW1249" s="12" t="s">
        <v>32</v>
      </c>
      <c r="AX1249" s="12" t="s">
        <v>83</v>
      </c>
      <c r="AY1249" s="151" t="s">
        <v>178</v>
      </c>
    </row>
    <row r="1250" spans="2:65" s="1" customFormat="1" ht="16.5" customHeight="1">
      <c r="B1250" s="32"/>
      <c r="C1250" s="136" t="s">
        <v>2469</v>
      </c>
      <c r="D1250" s="136" t="s">
        <v>180</v>
      </c>
      <c r="E1250" s="137" t="s">
        <v>753</v>
      </c>
      <c r="F1250" s="138" t="s">
        <v>754</v>
      </c>
      <c r="G1250" s="139" t="s">
        <v>291</v>
      </c>
      <c r="H1250" s="140">
        <v>675</v>
      </c>
      <c r="I1250" s="141"/>
      <c r="J1250" s="142">
        <f>ROUND(I1250*H1250,2)</f>
        <v>0</v>
      </c>
      <c r="K1250" s="138" t="s">
        <v>846</v>
      </c>
      <c r="L1250" s="32"/>
      <c r="M1250" s="143" t="s">
        <v>1</v>
      </c>
      <c r="N1250" s="144" t="s">
        <v>41</v>
      </c>
      <c r="P1250" s="145">
        <f>O1250*H1250</f>
        <v>0</v>
      </c>
      <c r="Q1250" s="145">
        <v>2.0000000000000002E-5</v>
      </c>
      <c r="R1250" s="145">
        <f>Q1250*H1250</f>
        <v>1.3500000000000002E-2</v>
      </c>
      <c r="S1250" s="145">
        <v>0</v>
      </c>
      <c r="T1250" s="146">
        <f>S1250*H1250</f>
        <v>0</v>
      </c>
      <c r="AR1250" s="147" t="s">
        <v>274</v>
      </c>
      <c r="AT1250" s="147" t="s">
        <v>180</v>
      </c>
      <c r="AU1250" s="147" t="s">
        <v>85</v>
      </c>
      <c r="AY1250" s="17" t="s">
        <v>178</v>
      </c>
      <c r="BE1250" s="148">
        <f>IF(N1250="základní",J1250,0)</f>
        <v>0</v>
      </c>
      <c r="BF1250" s="148">
        <f>IF(N1250="snížená",J1250,0)</f>
        <v>0</v>
      </c>
      <c r="BG1250" s="148">
        <f>IF(N1250="zákl. přenesená",J1250,0)</f>
        <v>0</v>
      </c>
      <c r="BH1250" s="148">
        <f>IF(N1250="sníž. přenesená",J1250,0)</f>
        <v>0</v>
      </c>
      <c r="BI1250" s="148">
        <f>IF(N1250="nulová",J1250,0)</f>
        <v>0</v>
      </c>
      <c r="BJ1250" s="17" t="s">
        <v>83</v>
      </c>
      <c r="BK1250" s="148">
        <f>ROUND(I1250*H1250,2)</f>
        <v>0</v>
      </c>
      <c r="BL1250" s="17" t="s">
        <v>274</v>
      </c>
      <c r="BM1250" s="147" t="s">
        <v>2470</v>
      </c>
    </row>
    <row r="1251" spans="2:65" s="12" customFormat="1" ht="11.25">
      <c r="B1251" s="149"/>
      <c r="D1251" s="150" t="s">
        <v>186</v>
      </c>
      <c r="E1251" s="151" t="s">
        <v>1</v>
      </c>
      <c r="F1251" s="152" t="s">
        <v>2471</v>
      </c>
      <c r="H1251" s="153">
        <v>675</v>
      </c>
      <c r="I1251" s="154"/>
      <c r="L1251" s="149"/>
      <c r="M1251" s="155"/>
      <c r="T1251" s="156"/>
      <c r="AT1251" s="151" t="s">
        <v>186</v>
      </c>
      <c r="AU1251" s="151" t="s">
        <v>85</v>
      </c>
      <c r="AV1251" s="12" t="s">
        <v>85</v>
      </c>
      <c r="AW1251" s="12" t="s">
        <v>32</v>
      </c>
      <c r="AX1251" s="12" t="s">
        <v>83</v>
      </c>
      <c r="AY1251" s="151" t="s">
        <v>178</v>
      </c>
    </row>
    <row r="1252" spans="2:65" s="1" customFormat="1" ht="24.2" customHeight="1">
      <c r="B1252" s="32"/>
      <c r="C1252" s="177" t="s">
        <v>2472</v>
      </c>
      <c r="D1252" s="177" t="s">
        <v>232</v>
      </c>
      <c r="E1252" s="178" t="s">
        <v>759</v>
      </c>
      <c r="F1252" s="179" t="s">
        <v>2473</v>
      </c>
      <c r="G1252" s="180" t="s">
        <v>183</v>
      </c>
      <c r="H1252" s="181">
        <v>2.552</v>
      </c>
      <c r="I1252" s="182"/>
      <c r="J1252" s="183">
        <f>ROUND(I1252*H1252,2)</f>
        <v>0</v>
      </c>
      <c r="K1252" s="179" t="s">
        <v>846</v>
      </c>
      <c r="L1252" s="184"/>
      <c r="M1252" s="185" t="s">
        <v>1</v>
      </c>
      <c r="N1252" s="186" t="s">
        <v>41</v>
      </c>
      <c r="P1252" s="145">
        <f>O1252*H1252</f>
        <v>0</v>
      </c>
      <c r="Q1252" s="145">
        <v>0.55000000000000004</v>
      </c>
      <c r="R1252" s="145">
        <f>Q1252*H1252</f>
        <v>1.4036000000000002</v>
      </c>
      <c r="S1252" s="145">
        <v>0</v>
      </c>
      <c r="T1252" s="146">
        <f>S1252*H1252</f>
        <v>0</v>
      </c>
      <c r="AR1252" s="147" t="s">
        <v>377</v>
      </c>
      <c r="AT1252" s="147" t="s">
        <v>232</v>
      </c>
      <c r="AU1252" s="147" t="s">
        <v>85</v>
      </c>
      <c r="AY1252" s="17" t="s">
        <v>178</v>
      </c>
      <c r="BE1252" s="148">
        <f>IF(N1252="základní",J1252,0)</f>
        <v>0</v>
      </c>
      <c r="BF1252" s="148">
        <f>IF(N1252="snížená",J1252,0)</f>
        <v>0</v>
      </c>
      <c r="BG1252" s="148">
        <f>IF(N1252="zákl. přenesená",J1252,0)</f>
        <v>0</v>
      </c>
      <c r="BH1252" s="148">
        <f>IF(N1252="sníž. přenesená",J1252,0)</f>
        <v>0</v>
      </c>
      <c r="BI1252" s="148">
        <f>IF(N1252="nulová",J1252,0)</f>
        <v>0</v>
      </c>
      <c r="BJ1252" s="17" t="s">
        <v>83</v>
      </c>
      <c r="BK1252" s="148">
        <f>ROUND(I1252*H1252,2)</f>
        <v>0</v>
      </c>
      <c r="BL1252" s="17" t="s">
        <v>274</v>
      </c>
      <c r="BM1252" s="147" t="s">
        <v>2474</v>
      </c>
    </row>
    <row r="1253" spans="2:65" s="12" customFormat="1" ht="11.25">
      <c r="B1253" s="149"/>
      <c r="D1253" s="150" t="s">
        <v>186</v>
      </c>
      <c r="E1253" s="151" t="s">
        <v>1</v>
      </c>
      <c r="F1253" s="152" t="s">
        <v>2475</v>
      </c>
      <c r="H1253" s="153">
        <v>2.4300000000000002</v>
      </c>
      <c r="I1253" s="154"/>
      <c r="L1253" s="149"/>
      <c r="M1253" s="155"/>
      <c r="T1253" s="156"/>
      <c r="AT1253" s="151" t="s">
        <v>186</v>
      </c>
      <c r="AU1253" s="151" t="s">
        <v>85</v>
      </c>
      <c r="AV1253" s="12" t="s">
        <v>85</v>
      </c>
      <c r="AW1253" s="12" t="s">
        <v>32</v>
      </c>
      <c r="AX1253" s="12" t="s">
        <v>83</v>
      </c>
      <c r="AY1253" s="151" t="s">
        <v>178</v>
      </c>
    </row>
    <row r="1254" spans="2:65" s="12" customFormat="1" ht="11.25">
      <c r="B1254" s="149"/>
      <c r="D1254" s="150" t="s">
        <v>186</v>
      </c>
      <c r="F1254" s="152" t="s">
        <v>2476</v>
      </c>
      <c r="H1254" s="153">
        <v>2.552</v>
      </c>
      <c r="I1254" s="154"/>
      <c r="L1254" s="149"/>
      <c r="M1254" s="155"/>
      <c r="T1254" s="156"/>
      <c r="AT1254" s="151" t="s">
        <v>186</v>
      </c>
      <c r="AU1254" s="151" t="s">
        <v>85</v>
      </c>
      <c r="AV1254" s="12" t="s">
        <v>85</v>
      </c>
      <c r="AW1254" s="12" t="s">
        <v>4</v>
      </c>
      <c r="AX1254" s="12" t="s">
        <v>83</v>
      </c>
      <c r="AY1254" s="151" t="s">
        <v>178</v>
      </c>
    </row>
    <row r="1255" spans="2:65" s="1" customFormat="1" ht="24.2" customHeight="1">
      <c r="B1255" s="32"/>
      <c r="C1255" s="136" t="s">
        <v>2477</v>
      </c>
      <c r="D1255" s="136" t="s">
        <v>180</v>
      </c>
      <c r="E1255" s="137" t="s">
        <v>2478</v>
      </c>
      <c r="F1255" s="138" t="s">
        <v>2479</v>
      </c>
      <c r="G1255" s="139" t="s">
        <v>204</v>
      </c>
      <c r="H1255" s="140">
        <v>54</v>
      </c>
      <c r="I1255" s="141"/>
      <c r="J1255" s="142">
        <f>ROUND(I1255*H1255,2)</f>
        <v>0</v>
      </c>
      <c r="K1255" s="138" t="s">
        <v>194</v>
      </c>
      <c r="L1255" s="32"/>
      <c r="M1255" s="143" t="s">
        <v>1</v>
      </c>
      <c r="N1255" s="144" t="s">
        <v>41</v>
      </c>
      <c r="P1255" s="145">
        <f>O1255*H1255</f>
        <v>0</v>
      </c>
      <c r="Q1255" s="145">
        <v>1.9460000000000002E-2</v>
      </c>
      <c r="R1255" s="145">
        <f>Q1255*H1255</f>
        <v>1.05084</v>
      </c>
      <c r="S1255" s="145">
        <v>0</v>
      </c>
      <c r="T1255" s="146">
        <f>S1255*H1255</f>
        <v>0</v>
      </c>
      <c r="AR1255" s="147" t="s">
        <v>274</v>
      </c>
      <c r="AT1255" s="147" t="s">
        <v>180</v>
      </c>
      <c r="AU1255" s="147" t="s">
        <v>85</v>
      </c>
      <c r="AY1255" s="17" t="s">
        <v>178</v>
      </c>
      <c r="BE1255" s="148">
        <f>IF(N1255="základní",J1255,0)</f>
        <v>0</v>
      </c>
      <c r="BF1255" s="148">
        <f>IF(N1255="snížená",J1255,0)</f>
        <v>0</v>
      </c>
      <c r="BG1255" s="148">
        <f>IF(N1255="zákl. přenesená",J1255,0)</f>
        <v>0</v>
      </c>
      <c r="BH1255" s="148">
        <f>IF(N1255="sníž. přenesená",J1255,0)</f>
        <v>0</v>
      </c>
      <c r="BI1255" s="148">
        <f>IF(N1255="nulová",J1255,0)</f>
        <v>0</v>
      </c>
      <c r="BJ1255" s="17" t="s">
        <v>83</v>
      </c>
      <c r="BK1255" s="148">
        <f>ROUND(I1255*H1255,2)</f>
        <v>0</v>
      </c>
      <c r="BL1255" s="17" t="s">
        <v>274</v>
      </c>
      <c r="BM1255" s="147" t="s">
        <v>2480</v>
      </c>
    </row>
    <row r="1256" spans="2:65" s="12" customFormat="1" ht="22.5">
      <c r="B1256" s="149"/>
      <c r="D1256" s="150" t="s">
        <v>186</v>
      </c>
      <c r="E1256" s="151" t="s">
        <v>1</v>
      </c>
      <c r="F1256" s="152" t="s">
        <v>2481</v>
      </c>
      <c r="H1256" s="153">
        <v>54</v>
      </c>
      <c r="I1256" s="154"/>
      <c r="L1256" s="149"/>
      <c r="M1256" s="155"/>
      <c r="T1256" s="156"/>
      <c r="AT1256" s="151" t="s">
        <v>186</v>
      </c>
      <c r="AU1256" s="151" t="s">
        <v>85</v>
      </c>
      <c r="AV1256" s="12" t="s">
        <v>85</v>
      </c>
      <c r="AW1256" s="12" t="s">
        <v>32</v>
      </c>
      <c r="AX1256" s="12" t="s">
        <v>83</v>
      </c>
      <c r="AY1256" s="151" t="s">
        <v>178</v>
      </c>
    </row>
    <row r="1257" spans="2:65" s="1" customFormat="1" ht="24.2" customHeight="1">
      <c r="B1257" s="32"/>
      <c r="C1257" s="136" t="s">
        <v>2482</v>
      </c>
      <c r="D1257" s="136" t="s">
        <v>180</v>
      </c>
      <c r="E1257" s="137" t="s">
        <v>2483</v>
      </c>
      <c r="F1257" s="138" t="s">
        <v>2484</v>
      </c>
      <c r="G1257" s="139" t="s">
        <v>420</v>
      </c>
      <c r="H1257" s="140">
        <v>1</v>
      </c>
      <c r="I1257" s="141"/>
      <c r="J1257" s="142">
        <f>ROUND(I1257*H1257,2)</f>
        <v>0</v>
      </c>
      <c r="K1257" s="138" t="s">
        <v>194</v>
      </c>
      <c r="L1257" s="32"/>
      <c r="M1257" s="143" t="s">
        <v>1</v>
      </c>
      <c r="N1257" s="144" t="s">
        <v>41</v>
      </c>
      <c r="P1257" s="145">
        <f>O1257*H1257</f>
        <v>0</v>
      </c>
      <c r="Q1257" s="145">
        <v>0.1221</v>
      </c>
      <c r="R1257" s="145">
        <f>Q1257*H1257</f>
        <v>0.1221</v>
      </c>
      <c r="S1257" s="145">
        <v>0</v>
      </c>
      <c r="T1257" s="146">
        <f>S1257*H1257</f>
        <v>0</v>
      </c>
      <c r="AR1257" s="147" t="s">
        <v>274</v>
      </c>
      <c r="AT1257" s="147" t="s">
        <v>180</v>
      </c>
      <c r="AU1257" s="147" t="s">
        <v>85</v>
      </c>
      <c r="AY1257" s="17" t="s">
        <v>178</v>
      </c>
      <c r="BE1257" s="148">
        <f>IF(N1257="základní",J1257,0)</f>
        <v>0</v>
      </c>
      <c r="BF1257" s="148">
        <f>IF(N1257="snížená",J1257,0)</f>
        <v>0</v>
      </c>
      <c r="BG1257" s="148">
        <f>IF(N1257="zákl. přenesená",J1257,0)</f>
        <v>0</v>
      </c>
      <c r="BH1257" s="148">
        <f>IF(N1257="sníž. přenesená",J1257,0)</f>
        <v>0</v>
      </c>
      <c r="BI1257" s="148">
        <f>IF(N1257="nulová",J1257,0)</f>
        <v>0</v>
      </c>
      <c r="BJ1257" s="17" t="s">
        <v>83</v>
      </c>
      <c r="BK1257" s="148">
        <f>ROUND(I1257*H1257,2)</f>
        <v>0</v>
      </c>
      <c r="BL1257" s="17" t="s">
        <v>274</v>
      </c>
      <c r="BM1257" s="147" t="s">
        <v>2485</v>
      </c>
    </row>
    <row r="1258" spans="2:65" s="12" customFormat="1" ht="11.25">
      <c r="B1258" s="149"/>
      <c r="D1258" s="150" t="s">
        <v>186</v>
      </c>
      <c r="E1258" s="151" t="s">
        <v>1</v>
      </c>
      <c r="F1258" s="152" t="s">
        <v>2486</v>
      </c>
      <c r="H1258" s="153">
        <v>1</v>
      </c>
      <c r="I1258" s="154"/>
      <c r="L1258" s="149"/>
      <c r="M1258" s="155"/>
      <c r="T1258" s="156"/>
      <c r="AT1258" s="151" t="s">
        <v>186</v>
      </c>
      <c r="AU1258" s="151" t="s">
        <v>85</v>
      </c>
      <c r="AV1258" s="12" t="s">
        <v>85</v>
      </c>
      <c r="AW1258" s="12" t="s">
        <v>32</v>
      </c>
      <c r="AX1258" s="12" t="s">
        <v>83</v>
      </c>
      <c r="AY1258" s="151" t="s">
        <v>178</v>
      </c>
    </row>
    <row r="1259" spans="2:65" s="1" customFormat="1" ht="24.2" customHeight="1">
      <c r="B1259" s="32"/>
      <c r="C1259" s="136" t="s">
        <v>2487</v>
      </c>
      <c r="D1259" s="136" t="s">
        <v>180</v>
      </c>
      <c r="E1259" s="137" t="s">
        <v>2488</v>
      </c>
      <c r="F1259" s="138" t="s">
        <v>2489</v>
      </c>
      <c r="G1259" s="139" t="s">
        <v>420</v>
      </c>
      <c r="H1259" s="140">
        <v>3</v>
      </c>
      <c r="I1259" s="141"/>
      <c r="J1259" s="142">
        <f>ROUND(I1259*H1259,2)</f>
        <v>0</v>
      </c>
      <c r="K1259" s="138" t="s">
        <v>194</v>
      </c>
      <c r="L1259" s="32"/>
      <c r="M1259" s="143" t="s">
        <v>1</v>
      </c>
      <c r="N1259" s="144" t="s">
        <v>41</v>
      </c>
      <c r="P1259" s="145">
        <f>O1259*H1259</f>
        <v>0</v>
      </c>
      <c r="Q1259" s="145">
        <v>6.7100000000000007E-2</v>
      </c>
      <c r="R1259" s="145">
        <f>Q1259*H1259</f>
        <v>0.20130000000000003</v>
      </c>
      <c r="S1259" s="145">
        <v>0</v>
      </c>
      <c r="T1259" s="146">
        <f>S1259*H1259</f>
        <v>0</v>
      </c>
      <c r="AR1259" s="147" t="s">
        <v>274</v>
      </c>
      <c r="AT1259" s="147" t="s">
        <v>180</v>
      </c>
      <c r="AU1259" s="147" t="s">
        <v>85</v>
      </c>
      <c r="AY1259" s="17" t="s">
        <v>178</v>
      </c>
      <c r="BE1259" s="148">
        <f>IF(N1259="základní",J1259,0)</f>
        <v>0</v>
      </c>
      <c r="BF1259" s="148">
        <f>IF(N1259="snížená",J1259,0)</f>
        <v>0</v>
      </c>
      <c r="BG1259" s="148">
        <f>IF(N1259="zákl. přenesená",J1259,0)</f>
        <v>0</v>
      </c>
      <c r="BH1259" s="148">
        <f>IF(N1259="sníž. přenesená",J1259,0)</f>
        <v>0</v>
      </c>
      <c r="BI1259" s="148">
        <f>IF(N1259="nulová",J1259,0)</f>
        <v>0</v>
      </c>
      <c r="BJ1259" s="17" t="s">
        <v>83</v>
      </c>
      <c r="BK1259" s="148">
        <f>ROUND(I1259*H1259,2)</f>
        <v>0</v>
      </c>
      <c r="BL1259" s="17" t="s">
        <v>274</v>
      </c>
      <c r="BM1259" s="147" t="s">
        <v>2490</v>
      </c>
    </row>
    <row r="1260" spans="2:65" s="12" customFormat="1" ht="11.25">
      <c r="B1260" s="149"/>
      <c r="D1260" s="150" t="s">
        <v>186</v>
      </c>
      <c r="E1260" s="151" t="s">
        <v>1</v>
      </c>
      <c r="F1260" s="152" t="s">
        <v>2491</v>
      </c>
      <c r="H1260" s="153">
        <v>3</v>
      </c>
      <c r="I1260" s="154"/>
      <c r="L1260" s="149"/>
      <c r="M1260" s="155"/>
      <c r="T1260" s="156"/>
      <c r="AT1260" s="151" t="s">
        <v>186</v>
      </c>
      <c r="AU1260" s="151" t="s">
        <v>85</v>
      </c>
      <c r="AV1260" s="12" t="s">
        <v>85</v>
      </c>
      <c r="AW1260" s="12" t="s">
        <v>32</v>
      </c>
      <c r="AX1260" s="12" t="s">
        <v>83</v>
      </c>
      <c r="AY1260" s="151" t="s">
        <v>178</v>
      </c>
    </row>
    <row r="1261" spans="2:65" s="1" customFormat="1" ht="24.2" customHeight="1">
      <c r="B1261" s="32"/>
      <c r="C1261" s="136" t="s">
        <v>2492</v>
      </c>
      <c r="D1261" s="136" t="s">
        <v>180</v>
      </c>
      <c r="E1261" s="137" t="s">
        <v>765</v>
      </c>
      <c r="F1261" s="138" t="s">
        <v>766</v>
      </c>
      <c r="G1261" s="139" t="s">
        <v>183</v>
      </c>
      <c r="H1261" s="140">
        <v>2.6989999999999998</v>
      </c>
      <c r="I1261" s="141"/>
      <c r="J1261" s="142">
        <f>ROUND(I1261*H1261,2)</f>
        <v>0</v>
      </c>
      <c r="K1261" s="138" t="s">
        <v>194</v>
      </c>
      <c r="L1261" s="32"/>
      <c r="M1261" s="143" t="s">
        <v>1</v>
      </c>
      <c r="N1261" s="144" t="s">
        <v>41</v>
      </c>
      <c r="P1261" s="145">
        <f>O1261*H1261</f>
        <v>0</v>
      </c>
      <c r="Q1261" s="145">
        <v>2.3300000000000001E-2</v>
      </c>
      <c r="R1261" s="145">
        <f>Q1261*H1261</f>
        <v>6.2886700000000004E-2</v>
      </c>
      <c r="S1261" s="145">
        <v>0</v>
      </c>
      <c r="T1261" s="146">
        <f>S1261*H1261</f>
        <v>0</v>
      </c>
      <c r="AR1261" s="147" t="s">
        <v>274</v>
      </c>
      <c r="AT1261" s="147" t="s">
        <v>180</v>
      </c>
      <c r="AU1261" s="147" t="s">
        <v>85</v>
      </c>
      <c r="AY1261" s="17" t="s">
        <v>178</v>
      </c>
      <c r="BE1261" s="148">
        <f>IF(N1261="základní",J1261,0)</f>
        <v>0</v>
      </c>
      <c r="BF1261" s="148">
        <f>IF(N1261="snížená",J1261,0)</f>
        <v>0</v>
      </c>
      <c r="BG1261" s="148">
        <f>IF(N1261="zákl. přenesená",J1261,0)</f>
        <v>0</v>
      </c>
      <c r="BH1261" s="148">
        <f>IF(N1261="sníž. přenesená",J1261,0)</f>
        <v>0</v>
      </c>
      <c r="BI1261" s="148">
        <f>IF(N1261="nulová",J1261,0)</f>
        <v>0</v>
      </c>
      <c r="BJ1261" s="17" t="s">
        <v>83</v>
      </c>
      <c r="BK1261" s="148">
        <f>ROUND(I1261*H1261,2)</f>
        <v>0</v>
      </c>
      <c r="BL1261" s="17" t="s">
        <v>274</v>
      </c>
      <c r="BM1261" s="147" t="s">
        <v>2493</v>
      </c>
    </row>
    <row r="1262" spans="2:65" s="15" customFormat="1" ht="11.25">
      <c r="B1262" s="171"/>
      <c r="D1262" s="150" t="s">
        <v>186</v>
      </c>
      <c r="E1262" s="172" t="s">
        <v>1</v>
      </c>
      <c r="F1262" s="173" t="s">
        <v>2409</v>
      </c>
      <c r="H1262" s="172" t="s">
        <v>1</v>
      </c>
      <c r="I1262" s="174"/>
      <c r="L1262" s="171"/>
      <c r="M1262" s="175"/>
      <c r="T1262" s="176"/>
      <c r="AT1262" s="172" t="s">
        <v>186</v>
      </c>
      <c r="AU1262" s="172" t="s">
        <v>85</v>
      </c>
      <c r="AV1262" s="15" t="s">
        <v>83</v>
      </c>
      <c r="AW1262" s="15" t="s">
        <v>32</v>
      </c>
      <c r="AX1262" s="15" t="s">
        <v>76</v>
      </c>
      <c r="AY1262" s="172" t="s">
        <v>178</v>
      </c>
    </row>
    <row r="1263" spans="2:65" s="12" customFormat="1" ht="11.25">
      <c r="B1263" s="149"/>
      <c r="D1263" s="150" t="s">
        <v>186</v>
      </c>
      <c r="E1263" s="151" t="s">
        <v>1</v>
      </c>
      <c r="F1263" s="152" t="s">
        <v>2494</v>
      </c>
      <c r="H1263" s="153">
        <v>1.728</v>
      </c>
      <c r="I1263" s="154"/>
      <c r="L1263" s="149"/>
      <c r="M1263" s="155"/>
      <c r="T1263" s="156"/>
      <c r="AT1263" s="151" t="s">
        <v>186</v>
      </c>
      <c r="AU1263" s="151" t="s">
        <v>85</v>
      </c>
      <c r="AV1263" s="12" t="s">
        <v>85</v>
      </c>
      <c r="AW1263" s="12" t="s">
        <v>32</v>
      </c>
      <c r="AX1263" s="12" t="s">
        <v>76</v>
      </c>
      <c r="AY1263" s="151" t="s">
        <v>178</v>
      </c>
    </row>
    <row r="1264" spans="2:65" s="12" customFormat="1" ht="11.25">
      <c r="B1264" s="149"/>
      <c r="D1264" s="150" t="s">
        <v>186</v>
      </c>
      <c r="E1264" s="151" t="s">
        <v>1</v>
      </c>
      <c r="F1264" s="152" t="s">
        <v>2495</v>
      </c>
      <c r="H1264" s="153">
        <v>1.4999999999999999E-2</v>
      </c>
      <c r="I1264" s="154"/>
      <c r="L1264" s="149"/>
      <c r="M1264" s="155"/>
      <c r="T1264" s="156"/>
      <c r="AT1264" s="151" t="s">
        <v>186</v>
      </c>
      <c r="AU1264" s="151" t="s">
        <v>85</v>
      </c>
      <c r="AV1264" s="12" t="s">
        <v>85</v>
      </c>
      <c r="AW1264" s="12" t="s">
        <v>32</v>
      </c>
      <c r="AX1264" s="12" t="s">
        <v>76</v>
      </c>
      <c r="AY1264" s="151" t="s">
        <v>178</v>
      </c>
    </row>
    <row r="1265" spans="2:65" s="12" customFormat="1" ht="11.25">
      <c r="B1265" s="149"/>
      <c r="D1265" s="150" t="s">
        <v>186</v>
      </c>
      <c r="E1265" s="151" t="s">
        <v>1</v>
      </c>
      <c r="F1265" s="152" t="s">
        <v>2496</v>
      </c>
      <c r="H1265" s="153">
        <v>0.38400000000000001</v>
      </c>
      <c r="I1265" s="154"/>
      <c r="L1265" s="149"/>
      <c r="M1265" s="155"/>
      <c r="T1265" s="156"/>
      <c r="AT1265" s="151" t="s">
        <v>186</v>
      </c>
      <c r="AU1265" s="151" t="s">
        <v>85</v>
      </c>
      <c r="AV1265" s="12" t="s">
        <v>85</v>
      </c>
      <c r="AW1265" s="12" t="s">
        <v>32</v>
      </c>
      <c r="AX1265" s="12" t="s">
        <v>76</v>
      </c>
      <c r="AY1265" s="151" t="s">
        <v>178</v>
      </c>
    </row>
    <row r="1266" spans="2:65" s="12" customFormat="1" ht="11.25">
      <c r="B1266" s="149"/>
      <c r="D1266" s="150" t="s">
        <v>186</v>
      </c>
      <c r="E1266" s="151" t="s">
        <v>1</v>
      </c>
      <c r="F1266" s="152" t="s">
        <v>2497</v>
      </c>
      <c r="H1266" s="153">
        <v>5.0999999999999997E-2</v>
      </c>
      <c r="I1266" s="154"/>
      <c r="L1266" s="149"/>
      <c r="M1266" s="155"/>
      <c r="T1266" s="156"/>
      <c r="AT1266" s="151" t="s">
        <v>186</v>
      </c>
      <c r="AU1266" s="151" t="s">
        <v>85</v>
      </c>
      <c r="AV1266" s="12" t="s">
        <v>85</v>
      </c>
      <c r="AW1266" s="12" t="s">
        <v>32</v>
      </c>
      <c r="AX1266" s="12" t="s">
        <v>76</v>
      </c>
      <c r="AY1266" s="151" t="s">
        <v>178</v>
      </c>
    </row>
    <row r="1267" spans="2:65" s="12" customFormat="1" ht="11.25">
      <c r="B1267" s="149"/>
      <c r="D1267" s="150" t="s">
        <v>186</v>
      </c>
      <c r="E1267" s="151" t="s">
        <v>1</v>
      </c>
      <c r="F1267" s="152" t="s">
        <v>2498</v>
      </c>
      <c r="H1267" s="153">
        <v>3.7999999999999999E-2</v>
      </c>
      <c r="I1267" s="154"/>
      <c r="L1267" s="149"/>
      <c r="M1267" s="155"/>
      <c r="T1267" s="156"/>
      <c r="AT1267" s="151" t="s">
        <v>186</v>
      </c>
      <c r="AU1267" s="151" t="s">
        <v>85</v>
      </c>
      <c r="AV1267" s="12" t="s">
        <v>85</v>
      </c>
      <c r="AW1267" s="12" t="s">
        <v>32</v>
      </c>
      <c r="AX1267" s="12" t="s">
        <v>76</v>
      </c>
      <c r="AY1267" s="151" t="s">
        <v>178</v>
      </c>
    </row>
    <row r="1268" spans="2:65" s="12" customFormat="1" ht="11.25">
      <c r="B1268" s="149"/>
      <c r="D1268" s="150" t="s">
        <v>186</v>
      </c>
      <c r="E1268" s="151" t="s">
        <v>1</v>
      </c>
      <c r="F1268" s="152" t="s">
        <v>2499</v>
      </c>
      <c r="H1268" s="153">
        <v>0.128</v>
      </c>
      <c r="I1268" s="154"/>
      <c r="L1268" s="149"/>
      <c r="M1268" s="155"/>
      <c r="T1268" s="156"/>
      <c r="AT1268" s="151" t="s">
        <v>186</v>
      </c>
      <c r="AU1268" s="151" t="s">
        <v>85</v>
      </c>
      <c r="AV1268" s="12" t="s">
        <v>85</v>
      </c>
      <c r="AW1268" s="12" t="s">
        <v>32</v>
      </c>
      <c r="AX1268" s="12" t="s">
        <v>76</v>
      </c>
      <c r="AY1268" s="151" t="s">
        <v>178</v>
      </c>
    </row>
    <row r="1269" spans="2:65" s="12" customFormat="1" ht="11.25">
      <c r="B1269" s="149"/>
      <c r="D1269" s="150" t="s">
        <v>186</v>
      </c>
      <c r="E1269" s="151" t="s">
        <v>1</v>
      </c>
      <c r="F1269" s="152" t="s">
        <v>2500</v>
      </c>
      <c r="H1269" s="153">
        <v>2.5999999999999999E-2</v>
      </c>
      <c r="I1269" s="154"/>
      <c r="L1269" s="149"/>
      <c r="M1269" s="155"/>
      <c r="T1269" s="156"/>
      <c r="AT1269" s="151" t="s">
        <v>186</v>
      </c>
      <c r="AU1269" s="151" t="s">
        <v>85</v>
      </c>
      <c r="AV1269" s="12" t="s">
        <v>85</v>
      </c>
      <c r="AW1269" s="12" t="s">
        <v>32</v>
      </c>
      <c r="AX1269" s="12" t="s">
        <v>76</v>
      </c>
      <c r="AY1269" s="151" t="s">
        <v>178</v>
      </c>
    </row>
    <row r="1270" spans="2:65" s="12" customFormat="1" ht="11.25">
      <c r="B1270" s="149"/>
      <c r="D1270" s="150" t="s">
        <v>186</v>
      </c>
      <c r="E1270" s="151" t="s">
        <v>1</v>
      </c>
      <c r="F1270" s="152" t="s">
        <v>2501</v>
      </c>
      <c r="H1270" s="153">
        <v>2.9000000000000001E-2</v>
      </c>
      <c r="I1270" s="154"/>
      <c r="L1270" s="149"/>
      <c r="M1270" s="155"/>
      <c r="T1270" s="156"/>
      <c r="AT1270" s="151" t="s">
        <v>186</v>
      </c>
      <c r="AU1270" s="151" t="s">
        <v>85</v>
      </c>
      <c r="AV1270" s="12" t="s">
        <v>85</v>
      </c>
      <c r="AW1270" s="12" t="s">
        <v>32</v>
      </c>
      <c r="AX1270" s="12" t="s">
        <v>76</v>
      </c>
      <c r="AY1270" s="151" t="s">
        <v>178</v>
      </c>
    </row>
    <row r="1271" spans="2:65" s="12" customFormat="1" ht="11.25">
      <c r="B1271" s="149"/>
      <c r="D1271" s="150" t="s">
        <v>186</v>
      </c>
      <c r="E1271" s="151" t="s">
        <v>1</v>
      </c>
      <c r="F1271" s="152" t="s">
        <v>2502</v>
      </c>
      <c r="H1271" s="153">
        <v>0.12</v>
      </c>
      <c r="I1271" s="154"/>
      <c r="L1271" s="149"/>
      <c r="M1271" s="155"/>
      <c r="T1271" s="156"/>
      <c r="AT1271" s="151" t="s">
        <v>186</v>
      </c>
      <c r="AU1271" s="151" t="s">
        <v>85</v>
      </c>
      <c r="AV1271" s="12" t="s">
        <v>85</v>
      </c>
      <c r="AW1271" s="12" t="s">
        <v>32</v>
      </c>
      <c r="AX1271" s="12" t="s">
        <v>76</v>
      </c>
      <c r="AY1271" s="151" t="s">
        <v>178</v>
      </c>
    </row>
    <row r="1272" spans="2:65" s="12" customFormat="1" ht="11.25">
      <c r="B1272" s="149"/>
      <c r="D1272" s="150" t="s">
        <v>186</v>
      </c>
      <c r="E1272" s="151" t="s">
        <v>1</v>
      </c>
      <c r="F1272" s="152" t="s">
        <v>2503</v>
      </c>
      <c r="H1272" s="153">
        <v>0.18</v>
      </c>
      <c r="I1272" s="154"/>
      <c r="L1272" s="149"/>
      <c r="M1272" s="155"/>
      <c r="T1272" s="156"/>
      <c r="AT1272" s="151" t="s">
        <v>186</v>
      </c>
      <c r="AU1272" s="151" t="s">
        <v>85</v>
      </c>
      <c r="AV1272" s="12" t="s">
        <v>85</v>
      </c>
      <c r="AW1272" s="12" t="s">
        <v>32</v>
      </c>
      <c r="AX1272" s="12" t="s">
        <v>76</v>
      </c>
      <c r="AY1272" s="151" t="s">
        <v>178</v>
      </c>
    </row>
    <row r="1273" spans="2:65" s="14" customFormat="1" ht="11.25">
      <c r="B1273" s="164"/>
      <c r="D1273" s="150" t="s">
        <v>186</v>
      </c>
      <c r="E1273" s="165" t="s">
        <v>1</v>
      </c>
      <c r="F1273" s="166" t="s">
        <v>217</v>
      </c>
      <c r="H1273" s="167">
        <v>2.6989999999999998</v>
      </c>
      <c r="I1273" s="168"/>
      <c r="L1273" s="164"/>
      <c r="M1273" s="169"/>
      <c r="T1273" s="170"/>
      <c r="AT1273" s="165" t="s">
        <v>186</v>
      </c>
      <c r="AU1273" s="165" t="s">
        <v>85</v>
      </c>
      <c r="AV1273" s="14" t="s">
        <v>184</v>
      </c>
      <c r="AW1273" s="14" t="s">
        <v>32</v>
      </c>
      <c r="AX1273" s="14" t="s">
        <v>83</v>
      </c>
      <c r="AY1273" s="165" t="s">
        <v>178</v>
      </c>
    </row>
    <row r="1274" spans="2:65" s="1" customFormat="1" ht="24.2" customHeight="1">
      <c r="B1274" s="32"/>
      <c r="C1274" s="136" t="s">
        <v>2504</v>
      </c>
      <c r="D1274" s="136" t="s">
        <v>180</v>
      </c>
      <c r="E1274" s="137" t="s">
        <v>769</v>
      </c>
      <c r="F1274" s="138" t="s">
        <v>770</v>
      </c>
      <c r="G1274" s="139" t="s">
        <v>204</v>
      </c>
      <c r="H1274" s="140">
        <v>20.46</v>
      </c>
      <c r="I1274" s="141"/>
      <c r="J1274" s="142">
        <f>ROUND(I1274*H1274,2)</f>
        <v>0</v>
      </c>
      <c r="K1274" s="138" t="s">
        <v>846</v>
      </c>
      <c r="L1274" s="32"/>
      <c r="M1274" s="143" t="s">
        <v>1</v>
      </c>
      <c r="N1274" s="144" t="s">
        <v>41</v>
      </c>
      <c r="P1274" s="145">
        <f>O1274*H1274</f>
        <v>0</v>
      </c>
      <c r="Q1274" s="145">
        <v>1.5740000000000001E-2</v>
      </c>
      <c r="R1274" s="145">
        <f>Q1274*H1274</f>
        <v>0.3220404</v>
      </c>
      <c r="S1274" s="145">
        <v>0</v>
      </c>
      <c r="T1274" s="146">
        <f>S1274*H1274</f>
        <v>0</v>
      </c>
      <c r="AR1274" s="147" t="s">
        <v>274</v>
      </c>
      <c r="AT1274" s="147" t="s">
        <v>180</v>
      </c>
      <c r="AU1274" s="147" t="s">
        <v>85</v>
      </c>
      <c r="AY1274" s="17" t="s">
        <v>178</v>
      </c>
      <c r="BE1274" s="148">
        <f>IF(N1274="základní",J1274,0)</f>
        <v>0</v>
      </c>
      <c r="BF1274" s="148">
        <f>IF(N1274="snížená",J1274,0)</f>
        <v>0</v>
      </c>
      <c r="BG1274" s="148">
        <f>IF(N1274="zákl. přenesená",J1274,0)</f>
        <v>0</v>
      </c>
      <c r="BH1274" s="148">
        <f>IF(N1274="sníž. přenesená",J1274,0)</f>
        <v>0</v>
      </c>
      <c r="BI1274" s="148">
        <f>IF(N1274="nulová",J1274,0)</f>
        <v>0</v>
      </c>
      <c r="BJ1274" s="17" t="s">
        <v>83</v>
      </c>
      <c r="BK1274" s="148">
        <f>ROUND(I1274*H1274,2)</f>
        <v>0</v>
      </c>
      <c r="BL1274" s="17" t="s">
        <v>274</v>
      </c>
      <c r="BM1274" s="147" t="s">
        <v>2505</v>
      </c>
    </row>
    <row r="1275" spans="2:65" s="12" customFormat="1" ht="11.25">
      <c r="B1275" s="149"/>
      <c r="D1275" s="150" t="s">
        <v>186</v>
      </c>
      <c r="E1275" s="151" t="s">
        <v>1</v>
      </c>
      <c r="F1275" s="152" t="s">
        <v>772</v>
      </c>
      <c r="H1275" s="153">
        <v>20.46</v>
      </c>
      <c r="I1275" s="154"/>
      <c r="L1275" s="149"/>
      <c r="M1275" s="155"/>
      <c r="T1275" s="156"/>
      <c r="AT1275" s="151" t="s">
        <v>186</v>
      </c>
      <c r="AU1275" s="151" t="s">
        <v>85</v>
      </c>
      <c r="AV1275" s="12" t="s">
        <v>85</v>
      </c>
      <c r="AW1275" s="12" t="s">
        <v>32</v>
      </c>
      <c r="AX1275" s="12" t="s">
        <v>83</v>
      </c>
      <c r="AY1275" s="151" t="s">
        <v>178</v>
      </c>
    </row>
    <row r="1276" spans="2:65" s="1" customFormat="1" ht="16.5" customHeight="1">
      <c r="B1276" s="32"/>
      <c r="C1276" s="136" t="s">
        <v>2506</v>
      </c>
      <c r="D1276" s="136" t="s">
        <v>180</v>
      </c>
      <c r="E1276" s="137" t="s">
        <v>2507</v>
      </c>
      <c r="F1276" s="138" t="s">
        <v>2508</v>
      </c>
      <c r="G1276" s="139" t="s">
        <v>291</v>
      </c>
      <c r="H1276" s="140">
        <v>64.790000000000006</v>
      </c>
      <c r="I1276" s="141"/>
      <c r="J1276" s="142">
        <f>ROUND(I1276*H1276,2)</f>
        <v>0</v>
      </c>
      <c r="K1276" s="138" t="s">
        <v>194</v>
      </c>
      <c r="L1276" s="32"/>
      <c r="M1276" s="143" t="s">
        <v>1</v>
      </c>
      <c r="N1276" s="144" t="s">
        <v>41</v>
      </c>
      <c r="P1276" s="145">
        <f>O1276*H1276</f>
        <v>0</v>
      </c>
      <c r="Q1276" s="145">
        <v>1.0000000000000001E-5</v>
      </c>
      <c r="R1276" s="145">
        <f>Q1276*H1276</f>
        <v>6.4790000000000008E-4</v>
      </c>
      <c r="S1276" s="145">
        <v>0</v>
      </c>
      <c r="T1276" s="146">
        <f>S1276*H1276</f>
        <v>0</v>
      </c>
      <c r="AR1276" s="147" t="s">
        <v>274</v>
      </c>
      <c r="AT1276" s="147" t="s">
        <v>180</v>
      </c>
      <c r="AU1276" s="147" t="s">
        <v>85</v>
      </c>
      <c r="AY1276" s="17" t="s">
        <v>178</v>
      </c>
      <c r="BE1276" s="148">
        <f>IF(N1276="základní",J1276,0)</f>
        <v>0</v>
      </c>
      <c r="BF1276" s="148">
        <f>IF(N1276="snížená",J1276,0)</f>
        <v>0</v>
      </c>
      <c r="BG1276" s="148">
        <f>IF(N1276="zákl. přenesená",J1276,0)</f>
        <v>0</v>
      </c>
      <c r="BH1276" s="148">
        <f>IF(N1276="sníž. přenesená",J1276,0)</f>
        <v>0</v>
      </c>
      <c r="BI1276" s="148">
        <f>IF(N1276="nulová",J1276,0)</f>
        <v>0</v>
      </c>
      <c r="BJ1276" s="17" t="s">
        <v>83</v>
      </c>
      <c r="BK1276" s="148">
        <f>ROUND(I1276*H1276,2)</f>
        <v>0</v>
      </c>
      <c r="BL1276" s="17" t="s">
        <v>274</v>
      </c>
      <c r="BM1276" s="147" t="s">
        <v>2509</v>
      </c>
    </row>
    <row r="1277" spans="2:65" s="12" customFormat="1" ht="11.25">
      <c r="B1277" s="149"/>
      <c r="D1277" s="150" t="s">
        <v>186</v>
      </c>
      <c r="E1277" s="151" t="s">
        <v>1</v>
      </c>
      <c r="F1277" s="152" t="s">
        <v>2510</v>
      </c>
      <c r="H1277" s="153">
        <v>23.49</v>
      </c>
      <c r="I1277" s="154"/>
      <c r="L1277" s="149"/>
      <c r="M1277" s="155"/>
      <c r="T1277" s="156"/>
      <c r="AT1277" s="151" t="s">
        <v>186</v>
      </c>
      <c r="AU1277" s="151" t="s">
        <v>85</v>
      </c>
      <c r="AV1277" s="12" t="s">
        <v>85</v>
      </c>
      <c r="AW1277" s="12" t="s">
        <v>32</v>
      </c>
      <c r="AX1277" s="12" t="s">
        <v>76</v>
      </c>
      <c r="AY1277" s="151" t="s">
        <v>178</v>
      </c>
    </row>
    <row r="1278" spans="2:65" s="12" customFormat="1" ht="11.25">
      <c r="B1278" s="149"/>
      <c r="D1278" s="150" t="s">
        <v>186</v>
      </c>
      <c r="E1278" s="151" t="s">
        <v>1</v>
      </c>
      <c r="F1278" s="152" t="s">
        <v>2511</v>
      </c>
      <c r="H1278" s="153">
        <v>12.074999999999999</v>
      </c>
      <c r="I1278" s="154"/>
      <c r="L1278" s="149"/>
      <c r="M1278" s="155"/>
      <c r="T1278" s="156"/>
      <c r="AT1278" s="151" t="s">
        <v>186</v>
      </c>
      <c r="AU1278" s="151" t="s">
        <v>85</v>
      </c>
      <c r="AV1278" s="12" t="s">
        <v>85</v>
      </c>
      <c r="AW1278" s="12" t="s">
        <v>32</v>
      </c>
      <c r="AX1278" s="12" t="s">
        <v>76</v>
      </c>
      <c r="AY1278" s="151" t="s">
        <v>178</v>
      </c>
    </row>
    <row r="1279" spans="2:65" s="12" customFormat="1" ht="11.25">
      <c r="B1279" s="149"/>
      <c r="D1279" s="150" t="s">
        <v>186</v>
      </c>
      <c r="E1279" s="151" t="s">
        <v>1</v>
      </c>
      <c r="F1279" s="152" t="s">
        <v>2512</v>
      </c>
      <c r="H1279" s="153">
        <v>12.03</v>
      </c>
      <c r="I1279" s="154"/>
      <c r="L1279" s="149"/>
      <c r="M1279" s="155"/>
      <c r="T1279" s="156"/>
      <c r="AT1279" s="151" t="s">
        <v>186</v>
      </c>
      <c r="AU1279" s="151" t="s">
        <v>85</v>
      </c>
      <c r="AV1279" s="12" t="s">
        <v>85</v>
      </c>
      <c r="AW1279" s="12" t="s">
        <v>32</v>
      </c>
      <c r="AX1279" s="12" t="s">
        <v>76</v>
      </c>
      <c r="AY1279" s="151" t="s">
        <v>178</v>
      </c>
    </row>
    <row r="1280" spans="2:65" s="12" customFormat="1" ht="11.25">
      <c r="B1280" s="149"/>
      <c r="D1280" s="150" t="s">
        <v>186</v>
      </c>
      <c r="E1280" s="151" t="s">
        <v>1</v>
      </c>
      <c r="F1280" s="152" t="s">
        <v>2513</v>
      </c>
      <c r="H1280" s="153">
        <v>12.48</v>
      </c>
      <c r="I1280" s="154"/>
      <c r="L1280" s="149"/>
      <c r="M1280" s="155"/>
      <c r="T1280" s="156"/>
      <c r="AT1280" s="151" t="s">
        <v>186</v>
      </c>
      <c r="AU1280" s="151" t="s">
        <v>85</v>
      </c>
      <c r="AV1280" s="12" t="s">
        <v>85</v>
      </c>
      <c r="AW1280" s="12" t="s">
        <v>32</v>
      </c>
      <c r="AX1280" s="12" t="s">
        <v>76</v>
      </c>
      <c r="AY1280" s="151" t="s">
        <v>178</v>
      </c>
    </row>
    <row r="1281" spans="2:65" s="12" customFormat="1" ht="11.25">
      <c r="B1281" s="149"/>
      <c r="D1281" s="150" t="s">
        <v>186</v>
      </c>
      <c r="E1281" s="151" t="s">
        <v>1</v>
      </c>
      <c r="F1281" s="152" t="s">
        <v>2514</v>
      </c>
      <c r="H1281" s="153">
        <v>1.9550000000000001</v>
      </c>
      <c r="I1281" s="154"/>
      <c r="L1281" s="149"/>
      <c r="M1281" s="155"/>
      <c r="T1281" s="156"/>
      <c r="AT1281" s="151" t="s">
        <v>186</v>
      </c>
      <c r="AU1281" s="151" t="s">
        <v>85</v>
      </c>
      <c r="AV1281" s="12" t="s">
        <v>85</v>
      </c>
      <c r="AW1281" s="12" t="s">
        <v>32</v>
      </c>
      <c r="AX1281" s="12" t="s">
        <v>76</v>
      </c>
      <c r="AY1281" s="151" t="s">
        <v>178</v>
      </c>
    </row>
    <row r="1282" spans="2:65" s="12" customFormat="1" ht="11.25">
      <c r="B1282" s="149"/>
      <c r="D1282" s="150" t="s">
        <v>186</v>
      </c>
      <c r="E1282" s="151" t="s">
        <v>1</v>
      </c>
      <c r="F1282" s="152" t="s">
        <v>2515</v>
      </c>
      <c r="H1282" s="153">
        <v>2.76</v>
      </c>
      <c r="I1282" s="154"/>
      <c r="L1282" s="149"/>
      <c r="M1282" s="155"/>
      <c r="T1282" s="156"/>
      <c r="AT1282" s="151" t="s">
        <v>186</v>
      </c>
      <c r="AU1282" s="151" t="s">
        <v>85</v>
      </c>
      <c r="AV1282" s="12" t="s">
        <v>85</v>
      </c>
      <c r="AW1282" s="12" t="s">
        <v>32</v>
      </c>
      <c r="AX1282" s="12" t="s">
        <v>76</v>
      </c>
      <c r="AY1282" s="151" t="s">
        <v>178</v>
      </c>
    </row>
    <row r="1283" spans="2:65" s="14" customFormat="1" ht="11.25">
      <c r="B1283" s="164"/>
      <c r="D1283" s="150" t="s">
        <v>186</v>
      </c>
      <c r="E1283" s="165" t="s">
        <v>1</v>
      </c>
      <c r="F1283" s="166" t="s">
        <v>217</v>
      </c>
      <c r="H1283" s="167">
        <v>64.790000000000006</v>
      </c>
      <c r="I1283" s="168"/>
      <c r="L1283" s="164"/>
      <c r="M1283" s="169"/>
      <c r="T1283" s="170"/>
      <c r="AT1283" s="165" t="s">
        <v>186</v>
      </c>
      <c r="AU1283" s="165" t="s">
        <v>85</v>
      </c>
      <c r="AV1283" s="14" t="s">
        <v>184</v>
      </c>
      <c r="AW1283" s="14" t="s">
        <v>32</v>
      </c>
      <c r="AX1283" s="14" t="s">
        <v>83</v>
      </c>
      <c r="AY1283" s="165" t="s">
        <v>178</v>
      </c>
    </row>
    <row r="1284" spans="2:65" s="1" customFormat="1" ht="21.75" customHeight="1">
      <c r="B1284" s="32"/>
      <c r="C1284" s="177" t="s">
        <v>2516</v>
      </c>
      <c r="D1284" s="177" t="s">
        <v>232</v>
      </c>
      <c r="E1284" s="178" t="s">
        <v>2517</v>
      </c>
      <c r="F1284" s="179" t="s">
        <v>2518</v>
      </c>
      <c r="G1284" s="180" t="s">
        <v>183</v>
      </c>
      <c r="H1284" s="181">
        <v>1.2030000000000001</v>
      </c>
      <c r="I1284" s="182"/>
      <c r="J1284" s="183">
        <f>ROUND(I1284*H1284,2)</f>
        <v>0</v>
      </c>
      <c r="K1284" s="179" t="s">
        <v>194</v>
      </c>
      <c r="L1284" s="184"/>
      <c r="M1284" s="185" t="s">
        <v>1</v>
      </c>
      <c r="N1284" s="186" t="s">
        <v>41</v>
      </c>
      <c r="P1284" s="145">
        <f>O1284*H1284</f>
        <v>0</v>
      </c>
      <c r="Q1284" s="145">
        <v>0.55000000000000004</v>
      </c>
      <c r="R1284" s="145">
        <f>Q1284*H1284</f>
        <v>0.66165000000000007</v>
      </c>
      <c r="S1284" s="145">
        <v>0</v>
      </c>
      <c r="T1284" s="146">
        <f>S1284*H1284</f>
        <v>0</v>
      </c>
      <c r="AR1284" s="147" t="s">
        <v>377</v>
      </c>
      <c r="AT1284" s="147" t="s">
        <v>232</v>
      </c>
      <c r="AU1284" s="147" t="s">
        <v>85</v>
      </c>
      <c r="AY1284" s="17" t="s">
        <v>178</v>
      </c>
      <c r="BE1284" s="148">
        <f>IF(N1284="základní",J1284,0)</f>
        <v>0</v>
      </c>
      <c r="BF1284" s="148">
        <f>IF(N1284="snížená",J1284,0)</f>
        <v>0</v>
      </c>
      <c r="BG1284" s="148">
        <f>IF(N1284="zákl. přenesená",J1284,0)</f>
        <v>0</v>
      </c>
      <c r="BH1284" s="148">
        <f>IF(N1284="sníž. přenesená",J1284,0)</f>
        <v>0</v>
      </c>
      <c r="BI1284" s="148">
        <f>IF(N1284="nulová",J1284,0)</f>
        <v>0</v>
      </c>
      <c r="BJ1284" s="17" t="s">
        <v>83</v>
      </c>
      <c r="BK1284" s="148">
        <f>ROUND(I1284*H1284,2)</f>
        <v>0</v>
      </c>
      <c r="BL1284" s="17" t="s">
        <v>274</v>
      </c>
      <c r="BM1284" s="147" t="s">
        <v>2519</v>
      </c>
    </row>
    <row r="1285" spans="2:65" s="12" customFormat="1" ht="11.25">
      <c r="B1285" s="149"/>
      <c r="D1285" s="150" t="s">
        <v>186</v>
      </c>
      <c r="E1285" s="151" t="s">
        <v>1</v>
      </c>
      <c r="F1285" s="152" t="s">
        <v>2520</v>
      </c>
      <c r="H1285" s="153">
        <v>0.376</v>
      </c>
      <c r="I1285" s="154"/>
      <c r="L1285" s="149"/>
      <c r="M1285" s="155"/>
      <c r="T1285" s="156"/>
      <c r="AT1285" s="151" t="s">
        <v>186</v>
      </c>
      <c r="AU1285" s="151" t="s">
        <v>85</v>
      </c>
      <c r="AV1285" s="12" t="s">
        <v>85</v>
      </c>
      <c r="AW1285" s="12" t="s">
        <v>32</v>
      </c>
      <c r="AX1285" s="12" t="s">
        <v>76</v>
      </c>
      <c r="AY1285" s="151" t="s">
        <v>178</v>
      </c>
    </row>
    <row r="1286" spans="2:65" s="12" customFormat="1" ht="11.25">
      <c r="B1286" s="149"/>
      <c r="D1286" s="150" t="s">
        <v>186</v>
      </c>
      <c r="E1286" s="151" t="s">
        <v>1</v>
      </c>
      <c r="F1286" s="152" t="s">
        <v>2521</v>
      </c>
      <c r="H1286" s="153">
        <v>0.193</v>
      </c>
      <c r="I1286" s="154"/>
      <c r="L1286" s="149"/>
      <c r="M1286" s="155"/>
      <c r="T1286" s="156"/>
      <c r="AT1286" s="151" t="s">
        <v>186</v>
      </c>
      <c r="AU1286" s="151" t="s">
        <v>85</v>
      </c>
      <c r="AV1286" s="12" t="s">
        <v>85</v>
      </c>
      <c r="AW1286" s="12" t="s">
        <v>32</v>
      </c>
      <c r="AX1286" s="12" t="s">
        <v>76</v>
      </c>
      <c r="AY1286" s="151" t="s">
        <v>178</v>
      </c>
    </row>
    <row r="1287" spans="2:65" s="12" customFormat="1" ht="11.25">
      <c r="B1287" s="149"/>
      <c r="D1287" s="150" t="s">
        <v>186</v>
      </c>
      <c r="E1287" s="151" t="s">
        <v>1</v>
      </c>
      <c r="F1287" s="152" t="s">
        <v>2522</v>
      </c>
      <c r="H1287" s="153">
        <v>0.192</v>
      </c>
      <c r="I1287" s="154"/>
      <c r="L1287" s="149"/>
      <c r="M1287" s="155"/>
      <c r="T1287" s="156"/>
      <c r="AT1287" s="151" t="s">
        <v>186</v>
      </c>
      <c r="AU1287" s="151" t="s">
        <v>85</v>
      </c>
      <c r="AV1287" s="12" t="s">
        <v>85</v>
      </c>
      <c r="AW1287" s="12" t="s">
        <v>32</v>
      </c>
      <c r="AX1287" s="12" t="s">
        <v>76</v>
      </c>
      <c r="AY1287" s="151" t="s">
        <v>178</v>
      </c>
    </row>
    <row r="1288" spans="2:65" s="12" customFormat="1" ht="11.25">
      <c r="B1288" s="149"/>
      <c r="D1288" s="150" t="s">
        <v>186</v>
      </c>
      <c r="E1288" s="151" t="s">
        <v>1</v>
      </c>
      <c r="F1288" s="152" t="s">
        <v>2523</v>
      </c>
      <c r="H1288" s="153">
        <v>0.2</v>
      </c>
      <c r="I1288" s="154"/>
      <c r="L1288" s="149"/>
      <c r="M1288" s="155"/>
      <c r="T1288" s="156"/>
      <c r="AT1288" s="151" t="s">
        <v>186</v>
      </c>
      <c r="AU1288" s="151" t="s">
        <v>85</v>
      </c>
      <c r="AV1288" s="12" t="s">
        <v>85</v>
      </c>
      <c r="AW1288" s="12" t="s">
        <v>32</v>
      </c>
      <c r="AX1288" s="12" t="s">
        <v>76</v>
      </c>
      <c r="AY1288" s="151" t="s">
        <v>178</v>
      </c>
    </row>
    <row r="1289" spans="2:65" s="12" customFormat="1" ht="11.25">
      <c r="B1289" s="149"/>
      <c r="D1289" s="150" t="s">
        <v>186</v>
      </c>
      <c r="E1289" s="151" t="s">
        <v>1</v>
      </c>
      <c r="F1289" s="152" t="s">
        <v>2524</v>
      </c>
      <c r="H1289" s="153">
        <v>3.5000000000000003E-2</v>
      </c>
      <c r="I1289" s="154"/>
      <c r="L1289" s="149"/>
      <c r="M1289" s="155"/>
      <c r="T1289" s="156"/>
      <c r="AT1289" s="151" t="s">
        <v>186</v>
      </c>
      <c r="AU1289" s="151" t="s">
        <v>85</v>
      </c>
      <c r="AV1289" s="12" t="s">
        <v>85</v>
      </c>
      <c r="AW1289" s="12" t="s">
        <v>32</v>
      </c>
      <c r="AX1289" s="12" t="s">
        <v>76</v>
      </c>
      <c r="AY1289" s="151" t="s">
        <v>178</v>
      </c>
    </row>
    <row r="1290" spans="2:65" s="12" customFormat="1" ht="11.25">
      <c r="B1290" s="149"/>
      <c r="D1290" s="150" t="s">
        <v>186</v>
      </c>
      <c r="E1290" s="151" t="s">
        <v>1</v>
      </c>
      <c r="F1290" s="152" t="s">
        <v>2525</v>
      </c>
      <c r="H1290" s="153">
        <v>0.05</v>
      </c>
      <c r="I1290" s="154"/>
      <c r="L1290" s="149"/>
      <c r="M1290" s="155"/>
      <c r="T1290" s="156"/>
      <c r="AT1290" s="151" t="s">
        <v>186</v>
      </c>
      <c r="AU1290" s="151" t="s">
        <v>85</v>
      </c>
      <c r="AV1290" s="12" t="s">
        <v>85</v>
      </c>
      <c r="AW1290" s="12" t="s">
        <v>32</v>
      </c>
      <c r="AX1290" s="12" t="s">
        <v>76</v>
      </c>
      <c r="AY1290" s="151" t="s">
        <v>178</v>
      </c>
    </row>
    <row r="1291" spans="2:65" s="14" customFormat="1" ht="11.25">
      <c r="B1291" s="164"/>
      <c r="D1291" s="150" t="s">
        <v>186</v>
      </c>
      <c r="E1291" s="165" t="s">
        <v>1</v>
      </c>
      <c r="F1291" s="166" t="s">
        <v>217</v>
      </c>
      <c r="H1291" s="167">
        <v>1.046</v>
      </c>
      <c r="I1291" s="168"/>
      <c r="L1291" s="164"/>
      <c r="M1291" s="169"/>
      <c r="T1291" s="170"/>
      <c r="AT1291" s="165" t="s">
        <v>186</v>
      </c>
      <c r="AU1291" s="165" t="s">
        <v>85</v>
      </c>
      <c r="AV1291" s="14" t="s">
        <v>184</v>
      </c>
      <c r="AW1291" s="14" t="s">
        <v>32</v>
      </c>
      <c r="AX1291" s="14" t="s">
        <v>83</v>
      </c>
      <c r="AY1291" s="165" t="s">
        <v>178</v>
      </c>
    </row>
    <row r="1292" spans="2:65" s="12" customFormat="1" ht="11.25">
      <c r="B1292" s="149"/>
      <c r="D1292" s="150" t="s">
        <v>186</v>
      </c>
      <c r="F1292" s="152" t="s">
        <v>2526</v>
      </c>
      <c r="H1292" s="153">
        <v>1.2030000000000001</v>
      </c>
      <c r="I1292" s="154"/>
      <c r="L1292" s="149"/>
      <c r="M1292" s="155"/>
      <c r="T1292" s="156"/>
      <c r="AT1292" s="151" t="s">
        <v>186</v>
      </c>
      <c r="AU1292" s="151" t="s">
        <v>85</v>
      </c>
      <c r="AV1292" s="12" t="s">
        <v>85</v>
      </c>
      <c r="AW1292" s="12" t="s">
        <v>4</v>
      </c>
      <c r="AX1292" s="12" t="s">
        <v>83</v>
      </c>
      <c r="AY1292" s="151" t="s">
        <v>178</v>
      </c>
    </row>
    <row r="1293" spans="2:65" s="1" customFormat="1" ht="24.2" customHeight="1">
      <c r="B1293" s="32"/>
      <c r="C1293" s="136" t="s">
        <v>2527</v>
      </c>
      <c r="D1293" s="136" t="s">
        <v>180</v>
      </c>
      <c r="E1293" s="137" t="s">
        <v>774</v>
      </c>
      <c r="F1293" s="138" t="s">
        <v>775</v>
      </c>
      <c r="G1293" s="139" t="s">
        <v>204</v>
      </c>
      <c r="H1293" s="140">
        <v>20.46</v>
      </c>
      <c r="I1293" s="141"/>
      <c r="J1293" s="142">
        <f>ROUND(I1293*H1293,2)</f>
        <v>0</v>
      </c>
      <c r="K1293" s="138" t="s">
        <v>846</v>
      </c>
      <c r="L1293" s="32"/>
      <c r="M1293" s="143" t="s">
        <v>1</v>
      </c>
      <c r="N1293" s="144" t="s">
        <v>41</v>
      </c>
      <c r="P1293" s="145">
        <f>O1293*H1293</f>
        <v>0</v>
      </c>
      <c r="Q1293" s="145">
        <v>1.8000000000000001E-4</v>
      </c>
      <c r="R1293" s="145">
        <f>Q1293*H1293</f>
        <v>3.6828000000000004E-3</v>
      </c>
      <c r="S1293" s="145">
        <v>0</v>
      </c>
      <c r="T1293" s="146">
        <f>S1293*H1293</f>
        <v>0</v>
      </c>
      <c r="AR1293" s="147" t="s">
        <v>274</v>
      </c>
      <c r="AT1293" s="147" t="s">
        <v>180</v>
      </c>
      <c r="AU1293" s="147" t="s">
        <v>85</v>
      </c>
      <c r="AY1293" s="17" t="s">
        <v>178</v>
      </c>
      <c r="BE1293" s="148">
        <f>IF(N1293="základní",J1293,0)</f>
        <v>0</v>
      </c>
      <c r="BF1293" s="148">
        <f>IF(N1293="snížená",J1293,0)</f>
        <v>0</v>
      </c>
      <c r="BG1293" s="148">
        <f>IF(N1293="zákl. přenesená",J1293,0)</f>
        <v>0</v>
      </c>
      <c r="BH1293" s="148">
        <f>IF(N1293="sníž. přenesená",J1293,0)</f>
        <v>0</v>
      </c>
      <c r="BI1293" s="148">
        <f>IF(N1293="nulová",J1293,0)</f>
        <v>0</v>
      </c>
      <c r="BJ1293" s="17" t="s">
        <v>83</v>
      </c>
      <c r="BK1293" s="148">
        <f>ROUND(I1293*H1293,2)</f>
        <v>0</v>
      </c>
      <c r="BL1293" s="17" t="s">
        <v>274</v>
      </c>
      <c r="BM1293" s="147" t="s">
        <v>2528</v>
      </c>
    </row>
    <row r="1294" spans="2:65" s="15" customFormat="1" ht="22.5">
      <c r="B1294" s="171"/>
      <c r="D1294" s="150" t="s">
        <v>186</v>
      </c>
      <c r="E1294" s="172" t="s">
        <v>1</v>
      </c>
      <c r="F1294" s="173" t="s">
        <v>2529</v>
      </c>
      <c r="H1294" s="172" t="s">
        <v>1</v>
      </c>
      <c r="I1294" s="174"/>
      <c r="L1294" s="171"/>
      <c r="M1294" s="175"/>
      <c r="T1294" s="176"/>
      <c r="AT1294" s="172" t="s">
        <v>186</v>
      </c>
      <c r="AU1294" s="172" t="s">
        <v>85</v>
      </c>
      <c r="AV1294" s="15" t="s">
        <v>83</v>
      </c>
      <c r="AW1294" s="15" t="s">
        <v>32</v>
      </c>
      <c r="AX1294" s="15" t="s">
        <v>76</v>
      </c>
      <c r="AY1294" s="172" t="s">
        <v>178</v>
      </c>
    </row>
    <row r="1295" spans="2:65" s="12" customFormat="1" ht="11.25">
      <c r="B1295" s="149"/>
      <c r="D1295" s="150" t="s">
        <v>186</v>
      </c>
      <c r="E1295" s="151" t="s">
        <v>1</v>
      </c>
      <c r="F1295" s="152" t="s">
        <v>2530</v>
      </c>
      <c r="H1295" s="153">
        <v>20.46</v>
      </c>
      <c r="I1295" s="154"/>
      <c r="L1295" s="149"/>
      <c r="M1295" s="155"/>
      <c r="T1295" s="156"/>
      <c r="AT1295" s="151" t="s">
        <v>186</v>
      </c>
      <c r="AU1295" s="151" t="s">
        <v>85</v>
      </c>
      <c r="AV1295" s="12" t="s">
        <v>85</v>
      </c>
      <c r="AW1295" s="12" t="s">
        <v>32</v>
      </c>
      <c r="AX1295" s="12" t="s">
        <v>83</v>
      </c>
      <c r="AY1295" s="151" t="s">
        <v>178</v>
      </c>
    </row>
    <row r="1296" spans="2:65" s="1" customFormat="1" ht="24.2" customHeight="1">
      <c r="B1296" s="32"/>
      <c r="C1296" s="136" t="s">
        <v>2531</v>
      </c>
      <c r="D1296" s="136" t="s">
        <v>180</v>
      </c>
      <c r="E1296" s="137" t="s">
        <v>2532</v>
      </c>
      <c r="F1296" s="138" t="s">
        <v>2533</v>
      </c>
      <c r="G1296" s="139" t="s">
        <v>183</v>
      </c>
      <c r="H1296" s="140">
        <v>9.3559999999999999</v>
      </c>
      <c r="I1296" s="141"/>
      <c r="J1296" s="142">
        <f>ROUND(I1296*H1296,2)</f>
        <v>0</v>
      </c>
      <c r="K1296" s="138" t="s">
        <v>846</v>
      </c>
      <c r="L1296" s="32"/>
      <c r="M1296" s="143" t="s">
        <v>1</v>
      </c>
      <c r="N1296" s="144" t="s">
        <v>41</v>
      </c>
      <c r="P1296" s="145">
        <f>O1296*H1296</f>
        <v>0</v>
      </c>
      <c r="Q1296" s="145">
        <v>2.4469999999999999E-2</v>
      </c>
      <c r="R1296" s="145">
        <f>Q1296*H1296</f>
        <v>0.22894131999999998</v>
      </c>
      <c r="S1296" s="145">
        <v>0</v>
      </c>
      <c r="T1296" s="146">
        <f>S1296*H1296</f>
        <v>0</v>
      </c>
      <c r="AR1296" s="147" t="s">
        <v>274</v>
      </c>
      <c r="AT1296" s="147" t="s">
        <v>180</v>
      </c>
      <c r="AU1296" s="147" t="s">
        <v>85</v>
      </c>
      <c r="AY1296" s="17" t="s">
        <v>178</v>
      </c>
      <c r="BE1296" s="148">
        <f>IF(N1296="základní",J1296,0)</f>
        <v>0</v>
      </c>
      <c r="BF1296" s="148">
        <f>IF(N1296="snížená",J1296,0)</f>
        <v>0</v>
      </c>
      <c r="BG1296" s="148">
        <f>IF(N1296="zákl. přenesená",J1296,0)</f>
        <v>0</v>
      </c>
      <c r="BH1296" s="148">
        <f>IF(N1296="sníž. přenesená",J1296,0)</f>
        <v>0</v>
      </c>
      <c r="BI1296" s="148">
        <f>IF(N1296="nulová",J1296,0)</f>
        <v>0</v>
      </c>
      <c r="BJ1296" s="17" t="s">
        <v>83</v>
      </c>
      <c r="BK1296" s="148">
        <f>ROUND(I1296*H1296,2)</f>
        <v>0</v>
      </c>
      <c r="BL1296" s="17" t="s">
        <v>274</v>
      </c>
      <c r="BM1296" s="147" t="s">
        <v>2534</v>
      </c>
    </row>
    <row r="1297" spans="2:65" s="12" customFormat="1" ht="11.25">
      <c r="B1297" s="149"/>
      <c r="D1297" s="150" t="s">
        <v>186</v>
      </c>
      <c r="E1297" s="151" t="s">
        <v>1</v>
      </c>
      <c r="F1297" s="152" t="s">
        <v>2535</v>
      </c>
      <c r="H1297" s="153">
        <v>6.8040000000000003</v>
      </c>
      <c r="I1297" s="154"/>
      <c r="L1297" s="149"/>
      <c r="M1297" s="155"/>
      <c r="T1297" s="156"/>
      <c r="AT1297" s="151" t="s">
        <v>186</v>
      </c>
      <c r="AU1297" s="151" t="s">
        <v>85</v>
      </c>
      <c r="AV1297" s="12" t="s">
        <v>85</v>
      </c>
      <c r="AW1297" s="12" t="s">
        <v>32</v>
      </c>
      <c r="AX1297" s="12" t="s">
        <v>76</v>
      </c>
      <c r="AY1297" s="151" t="s">
        <v>178</v>
      </c>
    </row>
    <row r="1298" spans="2:65" s="12" customFormat="1" ht="11.25">
      <c r="B1298" s="149"/>
      <c r="D1298" s="150" t="s">
        <v>186</v>
      </c>
      <c r="E1298" s="151" t="s">
        <v>1</v>
      </c>
      <c r="F1298" s="152" t="s">
        <v>2536</v>
      </c>
      <c r="H1298" s="153">
        <v>2.552</v>
      </c>
      <c r="I1298" s="154"/>
      <c r="L1298" s="149"/>
      <c r="M1298" s="155"/>
      <c r="T1298" s="156"/>
      <c r="AT1298" s="151" t="s">
        <v>186</v>
      </c>
      <c r="AU1298" s="151" t="s">
        <v>85</v>
      </c>
      <c r="AV1298" s="12" t="s">
        <v>85</v>
      </c>
      <c r="AW1298" s="12" t="s">
        <v>32</v>
      </c>
      <c r="AX1298" s="12" t="s">
        <v>76</v>
      </c>
      <c r="AY1298" s="151" t="s">
        <v>178</v>
      </c>
    </row>
    <row r="1299" spans="2:65" s="14" customFormat="1" ht="11.25">
      <c r="B1299" s="164"/>
      <c r="D1299" s="150" t="s">
        <v>186</v>
      </c>
      <c r="E1299" s="165" t="s">
        <v>1</v>
      </c>
      <c r="F1299" s="166" t="s">
        <v>217</v>
      </c>
      <c r="H1299" s="167">
        <v>9.3559999999999999</v>
      </c>
      <c r="I1299" s="168"/>
      <c r="L1299" s="164"/>
      <c r="M1299" s="169"/>
      <c r="T1299" s="170"/>
      <c r="AT1299" s="165" t="s">
        <v>186</v>
      </c>
      <c r="AU1299" s="165" t="s">
        <v>85</v>
      </c>
      <c r="AV1299" s="14" t="s">
        <v>184</v>
      </c>
      <c r="AW1299" s="14" t="s">
        <v>32</v>
      </c>
      <c r="AX1299" s="14" t="s">
        <v>83</v>
      </c>
      <c r="AY1299" s="165" t="s">
        <v>178</v>
      </c>
    </row>
    <row r="1300" spans="2:65" s="1" customFormat="1" ht="24.2" customHeight="1">
      <c r="B1300" s="32"/>
      <c r="C1300" s="136" t="s">
        <v>2537</v>
      </c>
      <c r="D1300" s="136" t="s">
        <v>180</v>
      </c>
      <c r="E1300" s="137" t="s">
        <v>778</v>
      </c>
      <c r="F1300" s="138" t="s">
        <v>779</v>
      </c>
      <c r="G1300" s="139" t="s">
        <v>384</v>
      </c>
      <c r="H1300" s="140">
        <v>8.5500000000000007</v>
      </c>
      <c r="I1300" s="141"/>
      <c r="J1300" s="142">
        <f>ROUND(I1300*H1300,2)</f>
        <v>0</v>
      </c>
      <c r="K1300" s="138" t="s">
        <v>194</v>
      </c>
      <c r="L1300" s="32"/>
      <c r="M1300" s="143" t="s">
        <v>1</v>
      </c>
      <c r="N1300" s="144" t="s">
        <v>41</v>
      </c>
      <c r="P1300" s="145">
        <f>O1300*H1300</f>
        <v>0</v>
      </c>
      <c r="Q1300" s="145">
        <v>0</v>
      </c>
      <c r="R1300" s="145">
        <f>Q1300*H1300</f>
        <v>0</v>
      </c>
      <c r="S1300" s="145">
        <v>0</v>
      </c>
      <c r="T1300" s="146">
        <f>S1300*H1300</f>
        <v>0</v>
      </c>
      <c r="AR1300" s="147" t="s">
        <v>274</v>
      </c>
      <c r="AT1300" s="147" t="s">
        <v>180</v>
      </c>
      <c r="AU1300" s="147" t="s">
        <v>85</v>
      </c>
      <c r="AY1300" s="17" t="s">
        <v>178</v>
      </c>
      <c r="BE1300" s="148">
        <f>IF(N1300="základní",J1300,0)</f>
        <v>0</v>
      </c>
      <c r="BF1300" s="148">
        <f>IF(N1300="snížená",J1300,0)</f>
        <v>0</v>
      </c>
      <c r="BG1300" s="148">
        <f>IF(N1300="zákl. přenesená",J1300,0)</f>
        <v>0</v>
      </c>
      <c r="BH1300" s="148">
        <f>IF(N1300="sníž. přenesená",J1300,0)</f>
        <v>0</v>
      </c>
      <c r="BI1300" s="148">
        <f>IF(N1300="nulová",J1300,0)</f>
        <v>0</v>
      </c>
      <c r="BJ1300" s="17" t="s">
        <v>83</v>
      </c>
      <c r="BK1300" s="148">
        <f>ROUND(I1300*H1300,2)</f>
        <v>0</v>
      </c>
      <c r="BL1300" s="17" t="s">
        <v>274</v>
      </c>
      <c r="BM1300" s="147" t="s">
        <v>2538</v>
      </c>
    </row>
    <row r="1301" spans="2:65" s="11" customFormat="1" ht="22.9" customHeight="1">
      <c r="B1301" s="124"/>
      <c r="D1301" s="125" t="s">
        <v>75</v>
      </c>
      <c r="E1301" s="134" t="s">
        <v>2539</v>
      </c>
      <c r="F1301" s="134" t="s">
        <v>2540</v>
      </c>
      <c r="I1301" s="127"/>
      <c r="J1301" s="135">
        <f>BK1301</f>
        <v>0</v>
      </c>
      <c r="L1301" s="124"/>
      <c r="M1301" s="129"/>
      <c r="P1301" s="130">
        <f>SUM(P1302:P1377)</f>
        <v>0</v>
      </c>
      <c r="R1301" s="130">
        <f>SUM(R1302:R1377)</f>
        <v>6.1647865900000003</v>
      </c>
      <c r="T1301" s="131">
        <f>SUM(T1302:T1377)</f>
        <v>0</v>
      </c>
      <c r="AR1301" s="125" t="s">
        <v>85</v>
      </c>
      <c r="AT1301" s="132" t="s">
        <v>75</v>
      </c>
      <c r="AU1301" s="132" t="s">
        <v>83</v>
      </c>
      <c r="AY1301" s="125" t="s">
        <v>178</v>
      </c>
      <c r="BK1301" s="133">
        <f>SUM(BK1302:BK1377)</f>
        <v>0</v>
      </c>
    </row>
    <row r="1302" spans="2:65" s="1" customFormat="1" ht="24.2" customHeight="1">
      <c r="B1302" s="32"/>
      <c r="C1302" s="136" t="s">
        <v>2541</v>
      </c>
      <c r="D1302" s="136" t="s">
        <v>180</v>
      </c>
      <c r="E1302" s="137" t="s">
        <v>2542</v>
      </c>
      <c r="F1302" s="138" t="s">
        <v>2543</v>
      </c>
      <c r="G1302" s="139" t="s">
        <v>204</v>
      </c>
      <c r="H1302" s="140">
        <v>389.57</v>
      </c>
      <c r="I1302" s="141"/>
      <c r="J1302" s="142">
        <f>ROUND(I1302*H1302,2)</f>
        <v>0</v>
      </c>
      <c r="K1302" s="138" t="s">
        <v>194</v>
      </c>
      <c r="L1302" s="32"/>
      <c r="M1302" s="143" t="s">
        <v>1</v>
      </c>
      <c r="N1302" s="144" t="s">
        <v>41</v>
      </c>
      <c r="P1302" s="145">
        <f>O1302*H1302</f>
        <v>0</v>
      </c>
      <c r="Q1302" s="145">
        <v>1.2200000000000001E-2</v>
      </c>
      <c r="R1302" s="145">
        <f>Q1302*H1302</f>
        <v>4.7527540000000004</v>
      </c>
      <c r="S1302" s="145">
        <v>0</v>
      </c>
      <c r="T1302" s="146">
        <f>S1302*H1302</f>
        <v>0</v>
      </c>
      <c r="AR1302" s="147" t="s">
        <v>274</v>
      </c>
      <c r="AT1302" s="147" t="s">
        <v>180</v>
      </c>
      <c r="AU1302" s="147" t="s">
        <v>85</v>
      </c>
      <c r="AY1302" s="17" t="s">
        <v>178</v>
      </c>
      <c r="BE1302" s="148">
        <f>IF(N1302="základní",J1302,0)</f>
        <v>0</v>
      </c>
      <c r="BF1302" s="148">
        <f>IF(N1302="snížená",J1302,0)</f>
        <v>0</v>
      </c>
      <c r="BG1302" s="148">
        <f>IF(N1302="zákl. přenesená",J1302,0)</f>
        <v>0</v>
      </c>
      <c r="BH1302" s="148">
        <f>IF(N1302="sníž. přenesená",J1302,0)</f>
        <v>0</v>
      </c>
      <c r="BI1302" s="148">
        <f>IF(N1302="nulová",J1302,0)</f>
        <v>0</v>
      </c>
      <c r="BJ1302" s="17" t="s">
        <v>83</v>
      </c>
      <c r="BK1302" s="148">
        <f>ROUND(I1302*H1302,2)</f>
        <v>0</v>
      </c>
      <c r="BL1302" s="17" t="s">
        <v>274</v>
      </c>
      <c r="BM1302" s="147" t="s">
        <v>2544</v>
      </c>
    </row>
    <row r="1303" spans="2:65" s="12" customFormat="1" ht="11.25">
      <c r="B1303" s="149"/>
      <c r="D1303" s="150" t="s">
        <v>186</v>
      </c>
      <c r="E1303" s="151" t="s">
        <v>1</v>
      </c>
      <c r="F1303" s="152" t="s">
        <v>2545</v>
      </c>
      <c r="H1303" s="153">
        <v>14.97</v>
      </c>
      <c r="I1303" s="154"/>
      <c r="L1303" s="149"/>
      <c r="M1303" s="155"/>
      <c r="T1303" s="156"/>
      <c r="AT1303" s="151" t="s">
        <v>186</v>
      </c>
      <c r="AU1303" s="151" t="s">
        <v>85</v>
      </c>
      <c r="AV1303" s="12" t="s">
        <v>85</v>
      </c>
      <c r="AW1303" s="12" t="s">
        <v>32</v>
      </c>
      <c r="AX1303" s="12" t="s">
        <v>76</v>
      </c>
      <c r="AY1303" s="151" t="s">
        <v>178</v>
      </c>
    </row>
    <row r="1304" spans="2:65" s="12" customFormat="1" ht="11.25">
      <c r="B1304" s="149"/>
      <c r="D1304" s="150" t="s">
        <v>186</v>
      </c>
      <c r="E1304" s="151" t="s">
        <v>1</v>
      </c>
      <c r="F1304" s="152" t="s">
        <v>2546</v>
      </c>
      <c r="H1304" s="153">
        <v>12.96</v>
      </c>
      <c r="I1304" s="154"/>
      <c r="L1304" s="149"/>
      <c r="M1304" s="155"/>
      <c r="T1304" s="156"/>
      <c r="AT1304" s="151" t="s">
        <v>186</v>
      </c>
      <c r="AU1304" s="151" t="s">
        <v>85</v>
      </c>
      <c r="AV1304" s="12" t="s">
        <v>85</v>
      </c>
      <c r="AW1304" s="12" t="s">
        <v>32</v>
      </c>
      <c r="AX1304" s="12" t="s">
        <v>76</v>
      </c>
      <c r="AY1304" s="151" t="s">
        <v>178</v>
      </c>
    </row>
    <row r="1305" spans="2:65" s="12" customFormat="1" ht="11.25">
      <c r="B1305" s="149"/>
      <c r="D1305" s="150" t="s">
        <v>186</v>
      </c>
      <c r="E1305" s="151" t="s">
        <v>1</v>
      </c>
      <c r="F1305" s="152" t="s">
        <v>2547</v>
      </c>
      <c r="H1305" s="153">
        <v>10.26</v>
      </c>
      <c r="I1305" s="154"/>
      <c r="L1305" s="149"/>
      <c r="M1305" s="155"/>
      <c r="T1305" s="156"/>
      <c r="AT1305" s="151" t="s">
        <v>186</v>
      </c>
      <c r="AU1305" s="151" t="s">
        <v>85</v>
      </c>
      <c r="AV1305" s="12" t="s">
        <v>85</v>
      </c>
      <c r="AW1305" s="12" t="s">
        <v>32</v>
      </c>
      <c r="AX1305" s="12" t="s">
        <v>76</v>
      </c>
      <c r="AY1305" s="151" t="s">
        <v>178</v>
      </c>
    </row>
    <row r="1306" spans="2:65" s="12" customFormat="1" ht="11.25">
      <c r="B1306" s="149"/>
      <c r="D1306" s="150" t="s">
        <v>186</v>
      </c>
      <c r="E1306" s="151" t="s">
        <v>1</v>
      </c>
      <c r="F1306" s="152" t="s">
        <v>2548</v>
      </c>
      <c r="H1306" s="153">
        <v>8.7799999999999994</v>
      </c>
      <c r="I1306" s="154"/>
      <c r="L1306" s="149"/>
      <c r="M1306" s="155"/>
      <c r="T1306" s="156"/>
      <c r="AT1306" s="151" t="s">
        <v>186</v>
      </c>
      <c r="AU1306" s="151" t="s">
        <v>85</v>
      </c>
      <c r="AV1306" s="12" t="s">
        <v>85</v>
      </c>
      <c r="AW1306" s="12" t="s">
        <v>32</v>
      </c>
      <c r="AX1306" s="12" t="s">
        <v>76</v>
      </c>
      <c r="AY1306" s="151" t="s">
        <v>178</v>
      </c>
    </row>
    <row r="1307" spans="2:65" s="12" customFormat="1" ht="11.25">
      <c r="B1307" s="149"/>
      <c r="D1307" s="150" t="s">
        <v>186</v>
      </c>
      <c r="E1307" s="151" t="s">
        <v>1</v>
      </c>
      <c r="F1307" s="152" t="s">
        <v>2549</v>
      </c>
      <c r="H1307" s="153">
        <v>9.35</v>
      </c>
      <c r="I1307" s="154"/>
      <c r="L1307" s="149"/>
      <c r="M1307" s="155"/>
      <c r="T1307" s="156"/>
      <c r="AT1307" s="151" t="s">
        <v>186</v>
      </c>
      <c r="AU1307" s="151" t="s">
        <v>85</v>
      </c>
      <c r="AV1307" s="12" t="s">
        <v>85</v>
      </c>
      <c r="AW1307" s="12" t="s">
        <v>32</v>
      </c>
      <c r="AX1307" s="12" t="s">
        <v>76</v>
      </c>
      <c r="AY1307" s="151" t="s">
        <v>178</v>
      </c>
    </row>
    <row r="1308" spans="2:65" s="12" customFormat="1" ht="11.25">
      <c r="B1308" s="149"/>
      <c r="D1308" s="150" t="s">
        <v>186</v>
      </c>
      <c r="E1308" s="151" t="s">
        <v>1</v>
      </c>
      <c r="F1308" s="152" t="s">
        <v>2550</v>
      </c>
      <c r="H1308" s="153">
        <v>4.59</v>
      </c>
      <c r="I1308" s="154"/>
      <c r="L1308" s="149"/>
      <c r="M1308" s="155"/>
      <c r="T1308" s="156"/>
      <c r="AT1308" s="151" t="s">
        <v>186</v>
      </c>
      <c r="AU1308" s="151" t="s">
        <v>85</v>
      </c>
      <c r="AV1308" s="12" t="s">
        <v>85</v>
      </c>
      <c r="AW1308" s="12" t="s">
        <v>32</v>
      </c>
      <c r="AX1308" s="12" t="s">
        <v>76</v>
      </c>
      <c r="AY1308" s="151" t="s">
        <v>178</v>
      </c>
    </row>
    <row r="1309" spans="2:65" s="12" customFormat="1" ht="11.25">
      <c r="B1309" s="149"/>
      <c r="D1309" s="150" t="s">
        <v>186</v>
      </c>
      <c r="E1309" s="151" t="s">
        <v>1</v>
      </c>
      <c r="F1309" s="152" t="s">
        <v>2551</v>
      </c>
      <c r="H1309" s="153">
        <v>32.159999999999997</v>
      </c>
      <c r="I1309" s="154"/>
      <c r="L1309" s="149"/>
      <c r="M1309" s="155"/>
      <c r="T1309" s="156"/>
      <c r="AT1309" s="151" t="s">
        <v>186</v>
      </c>
      <c r="AU1309" s="151" t="s">
        <v>85</v>
      </c>
      <c r="AV1309" s="12" t="s">
        <v>85</v>
      </c>
      <c r="AW1309" s="12" t="s">
        <v>32</v>
      </c>
      <c r="AX1309" s="12" t="s">
        <v>76</v>
      </c>
      <c r="AY1309" s="151" t="s">
        <v>178</v>
      </c>
    </row>
    <row r="1310" spans="2:65" s="12" customFormat="1" ht="11.25">
      <c r="B1310" s="149"/>
      <c r="D1310" s="150" t="s">
        <v>186</v>
      </c>
      <c r="E1310" s="151" t="s">
        <v>1</v>
      </c>
      <c r="F1310" s="152" t="s">
        <v>2552</v>
      </c>
      <c r="H1310" s="153">
        <v>6.04</v>
      </c>
      <c r="I1310" s="154"/>
      <c r="L1310" s="149"/>
      <c r="M1310" s="155"/>
      <c r="T1310" s="156"/>
      <c r="AT1310" s="151" t="s">
        <v>186</v>
      </c>
      <c r="AU1310" s="151" t="s">
        <v>85</v>
      </c>
      <c r="AV1310" s="12" t="s">
        <v>85</v>
      </c>
      <c r="AW1310" s="12" t="s">
        <v>32</v>
      </c>
      <c r="AX1310" s="12" t="s">
        <v>76</v>
      </c>
      <c r="AY1310" s="151" t="s">
        <v>178</v>
      </c>
    </row>
    <row r="1311" spans="2:65" s="13" customFormat="1" ht="11.25">
      <c r="B1311" s="157"/>
      <c r="D1311" s="150" t="s">
        <v>186</v>
      </c>
      <c r="E1311" s="158" t="s">
        <v>1</v>
      </c>
      <c r="F1311" s="159" t="s">
        <v>209</v>
      </c>
      <c r="H1311" s="160">
        <v>99.11</v>
      </c>
      <c r="I1311" s="161"/>
      <c r="L1311" s="157"/>
      <c r="M1311" s="162"/>
      <c r="T1311" s="163"/>
      <c r="AT1311" s="158" t="s">
        <v>186</v>
      </c>
      <c r="AU1311" s="158" t="s">
        <v>85</v>
      </c>
      <c r="AV1311" s="13" t="s">
        <v>96</v>
      </c>
      <c r="AW1311" s="13" t="s">
        <v>32</v>
      </c>
      <c r="AX1311" s="13" t="s">
        <v>76</v>
      </c>
      <c r="AY1311" s="158" t="s">
        <v>178</v>
      </c>
    </row>
    <row r="1312" spans="2:65" s="12" customFormat="1" ht="11.25">
      <c r="B1312" s="149"/>
      <c r="D1312" s="150" t="s">
        <v>186</v>
      </c>
      <c r="E1312" s="151" t="s">
        <v>1</v>
      </c>
      <c r="F1312" s="152" t="s">
        <v>2553</v>
      </c>
      <c r="H1312" s="153">
        <v>14.55</v>
      </c>
      <c r="I1312" s="154"/>
      <c r="L1312" s="149"/>
      <c r="M1312" s="155"/>
      <c r="T1312" s="156"/>
      <c r="AT1312" s="151" t="s">
        <v>186</v>
      </c>
      <c r="AU1312" s="151" t="s">
        <v>85</v>
      </c>
      <c r="AV1312" s="12" t="s">
        <v>85</v>
      </c>
      <c r="AW1312" s="12" t="s">
        <v>32</v>
      </c>
      <c r="AX1312" s="12" t="s">
        <v>76</v>
      </c>
      <c r="AY1312" s="151" t="s">
        <v>178</v>
      </c>
    </row>
    <row r="1313" spans="2:51" s="12" customFormat="1" ht="11.25">
      <c r="B1313" s="149"/>
      <c r="D1313" s="150" t="s">
        <v>186</v>
      </c>
      <c r="E1313" s="151" t="s">
        <v>1</v>
      </c>
      <c r="F1313" s="152" t="s">
        <v>2554</v>
      </c>
      <c r="H1313" s="153">
        <v>15.17</v>
      </c>
      <c r="I1313" s="154"/>
      <c r="L1313" s="149"/>
      <c r="M1313" s="155"/>
      <c r="T1313" s="156"/>
      <c r="AT1313" s="151" t="s">
        <v>186</v>
      </c>
      <c r="AU1313" s="151" t="s">
        <v>85</v>
      </c>
      <c r="AV1313" s="12" t="s">
        <v>85</v>
      </c>
      <c r="AW1313" s="12" t="s">
        <v>32</v>
      </c>
      <c r="AX1313" s="12" t="s">
        <v>76</v>
      </c>
      <c r="AY1313" s="151" t="s">
        <v>178</v>
      </c>
    </row>
    <row r="1314" spans="2:51" s="12" customFormat="1" ht="11.25">
      <c r="B1314" s="149"/>
      <c r="D1314" s="150" t="s">
        <v>186</v>
      </c>
      <c r="E1314" s="151" t="s">
        <v>1</v>
      </c>
      <c r="F1314" s="152" t="s">
        <v>2555</v>
      </c>
      <c r="H1314" s="153">
        <v>15.27</v>
      </c>
      <c r="I1314" s="154"/>
      <c r="L1314" s="149"/>
      <c r="M1314" s="155"/>
      <c r="T1314" s="156"/>
      <c r="AT1314" s="151" t="s">
        <v>186</v>
      </c>
      <c r="AU1314" s="151" t="s">
        <v>85</v>
      </c>
      <c r="AV1314" s="12" t="s">
        <v>85</v>
      </c>
      <c r="AW1314" s="12" t="s">
        <v>32</v>
      </c>
      <c r="AX1314" s="12" t="s">
        <v>76</v>
      </c>
      <c r="AY1314" s="151" t="s">
        <v>178</v>
      </c>
    </row>
    <row r="1315" spans="2:51" s="12" customFormat="1" ht="11.25">
      <c r="B1315" s="149"/>
      <c r="D1315" s="150" t="s">
        <v>186</v>
      </c>
      <c r="E1315" s="151" t="s">
        <v>1</v>
      </c>
      <c r="F1315" s="152" t="s">
        <v>2556</v>
      </c>
      <c r="H1315" s="153">
        <v>5.95</v>
      </c>
      <c r="I1315" s="154"/>
      <c r="L1315" s="149"/>
      <c r="M1315" s="155"/>
      <c r="T1315" s="156"/>
      <c r="AT1315" s="151" t="s">
        <v>186</v>
      </c>
      <c r="AU1315" s="151" t="s">
        <v>85</v>
      </c>
      <c r="AV1315" s="12" t="s">
        <v>85</v>
      </c>
      <c r="AW1315" s="12" t="s">
        <v>32</v>
      </c>
      <c r="AX1315" s="12" t="s">
        <v>76</v>
      </c>
      <c r="AY1315" s="151" t="s">
        <v>178</v>
      </c>
    </row>
    <row r="1316" spans="2:51" s="12" customFormat="1" ht="11.25">
      <c r="B1316" s="149"/>
      <c r="D1316" s="150" t="s">
        <v>186</v>
      </c>
      <c r="E1316" s="151" t="s">
        <v>1</v>
      </c>
      <c r="F1316" s="152" t="s">
        <v>2557</v>
      </c>
      <c r="H1316" s="153">
        <v>57.62</v>
      </c>
      <c r="I1316" s="154"/>
      <c r="L1316" s="149"/>
      <c r="M1316" s="155"/>
      <c r="T1316" s="156"/>
      <c r="AT1316" s="151" t="s">
        <v>186</v>
      </c>
      <c r="AU1316" s="151" t="s">
        <v>85</v>
      </c>
      <c r="AV1316" s="12" t="s">
        <v>85</v>
      </c>
      <c r="AW1316" s="12" t="s">
        <v>32</v>
      </c>
      <c r="AX1316" s="12" t="s">
        <v>76</v>
      </c>
      <c r="AY1316" s="151" t="s">
        <v>178</v>
      </c>
    </row>
    <row r="1317" spans="2:51" s="12" customFormat="1" ht="11.25">
      <c r="B1317" s="149"/>
      <c r="D1317" s="150" t="s">
        <v>186</v>
      </c>
      <c r="E1317" s="151" t="s">
        <v>1</v>
      </c>
      <c r="F1317" s="152" t="s">
        <v>2558</v>
      </c>
      <c r="H1317" s="153">
        <v>16.09</v>
      </c>
      <c r="I1317" s="154"/>
      <c r="L1317" s="149"/>
      <c r="M1317" s="155"/>
      <c r="T1317" s="156"/>
      <c r="AT1317" s="151" t="s">
        <v>186</v>
      </c>
      <c r="AU1317" s="151" t="s">
        <v>85</v>
      </c>
      <c r="AV1317" s="12" t="s">
        <v>85</v>
      </c>
      <c r="AW1317" s="12" t="s">
        <v>32</v>
      </c>
      <c r="AX1317" s="12" t="s">
        <v>76</v>
      </c>
      <c r="AY1317" s="151" t="s">
        <v>178</v>
      </c>
    </row>
    <row r="1318" spans="2:51" s="12" customFormat="1" ht="11.25">
      <c r="B1318" s="149"/>
      <c r="D1318" s="150" t="s">
        <v>186</v>
      </c>
      <c r="E1318" s="151" t="s">
        <v>1</v>
      </c>
      <c r="F1318" s="152" t="s">
        <v>2559</v>
      </c>
      <c r="H1318" s="153">
        <v>1.88</v>
      </c>
      <c r="I1318" s="154"/>
      <c r="L1318" s="149"/>
      <c r="M1318" s="155"/>
      <c r="T1318" s="156"/>
      <c r="AT1318" s="151" t="s">
        <v>186</v>
      </c>
      <c r="AU1318" s="151" t="s">
        <v>85</v>
      </c>
      <c r="AV1318" s="12" t="s">
        <v>85</v>
      </c>
      <c r="AW1318" s="12" t="s">
        <v>32</v>
      </c>
      <c r="AX1318" s="12" t="s">
        <v>76</v>
      </c>
      <c r="AY1318" s="151" t="s">
        <v>178</v>
      </c>
    </row>
    <row r="1319" spans="2:51" s="13" customFormat="1" ht="11.25">
      <c r="B1319" s="157"/>
      <c r="D1319" s="150" t="s">
        <v>186</v>
      </c>
      <c r="E1319" s="158" t="s">
        <v>1</v>
      </c>
      <c r="F1319" s="159" t="s">
        <v>209</v>
      </c>
      <c r="H1319" s="160">
        <v>126.53</v>
      </c>
      <c r="I1319" s="161"/>
      <c r="L1319" s="157"/>
      <c r="M1319" s="162"/>
      <c r="T1319" s="163"/>
      <c r="AT1319" s="158" t="s">
        <v>186</v>
      </c>
      <c r="AU1319" s="158" t="s">
        <v>85</v>
      </c>
      <c r="AV1319" s="13" t="s">
        <v>96</v>
      </c>
      <c r="AW1319" s="13" t="s">
        <v>32</v>
      </c>
      <c r="AX1319" s="13" t="s">
        <v>76</v>
      </c>
      <c r="AY1319" s="158" t="s">
        <v>178</v>
      </c>
    </row>
    <row r="1320" spans="2:51" s="12" customFormat="1" ht="11.25">
      <c r="B1320" s="149"/>
      <c r="D1320" s="150" t="s">
        <v>186</v>
      </c>
      <c r="E1320" s="151" t="s">
        <v>1</v>
      </c>
      <c r="F1320" s="152" t="s">
        <v>2560</v>
      </c>
      <c r="H1320" s="153">
        <v>18.5</v>
      </c>
      <c r="I1320" s="154"/>
      <c r="L1320" s="149"/>
      <c r="M1320" s="155"/>
      <c r="T1320" s="156"/>
      <c r="AT1320" s="151" t="s">
        <v>186</v>
      </c>
      <c r="AU1320" s="151" t="s">
        <v>85</v>
      </c>
      <c r="AV1320" s="12" t="s">
        <v>85</v>
      </c>
      <c r="AW1320" s="12" t="s">
        <v>32</v>
      </c>
      <c r="AX1320" s="12" t="s">
        <v>76</v>
      </c>
      <c r="AY1320" s="151" t="s">
        <v>178</v>
      </c>
    </row>
    <row r="1321" spans="2:51" s="12" customFormat="1" ht="11.25">
      <c r="B1321" s="149"/>
      <c r="D1321" s="150" t="s">
        <v>186</v>
      </c>
      <c r="E1321" s="151" t="s">
        <v>1</v>
      </c>
      <c r="F1321" s="152" t="s">
        <v>2561</v>
      </c>
      <c r="H1321" s="153">
        <v>11.31</v>
      </c>
      <c r="I1321" s="154"/>
      <c r="L1321" s="149"/>
      <c r="M1321" s="155"/>
      <c r="T1321" s="156"/>
      <c r="AT1321" s="151" t="s">
        <v>186</v>
      </c>
      <c r="AU1321" s="151" t="s">
        <v>85</v>
      </c>
      <c r="AV1321" s="12" t="s">
        <v>85</v>
      </c>
      <c r="AW1321" s="12" t="s">
        <v>32</v>
      </c>
      <c r="AX1321" s="12" t="s">
        <v>76</v>
      </c>
      <c r="AY1321" s="151" t="s">
        <v>178</v>
      </c>
    </row>
    <row r="1322" spans="2:51" s="12" customFormat="1" ht="11.25">
      <c r="B1322" s="149"/>
      <c r="D1322" s="150" t="s">
        <v>186</v>
      </c>
      <c r="E1322" s="151" t="s">
        <v>1</v>
      </c>
      <c r="F1322" s="152" t="s">
        <v>2562</v>
      </c>
      <c r="H1322" s="153">
        <v>8.59</v>
      </c>
      <c r="I1322" s="154"/>
      <c r="L1322" s="149"/>
      <c r="M1322" s="155"/>
      <c r="T1322" s="156"/>
      <c r="AT1322" s="151" t="s">
        <v>186</v>
      </c>
      <c r="AU1322" s="151" t="s">
        <v>85</v>
      </c>
      <c r="AV1322" s="12" t="s">
        <v>85</v>
      </c>
      <c r="AW1322" s="12" t="s">
        <v>32</v>
      </c>
      <c r="AX1322" s="12" t="s">
        <v>76</v>
      </c>
      <c r="AY1322" s="151" t="s">
        <v>178</v>
      </c>
    </row>
    <row r="1323" spans="2:51" s="12" customFormat="1" ht="11.25">
      <c r="B1323" s="149"/>
      <c r="D1323" s="150" t="s">
        <v>186</v>
      </c>
      <c r="E1323" s="151" t="s">
        <v>1</v>
      </c>
      <c r="F1323" s="152" t="s">
        <v>2563</v>
      </c>
      <c r="H1323" s="153">
        <v>24.03</v>
      </c>
      <c r="I1323" s="154"/>
      <c r="L1323" s="149"/>
      <c r="M1323" s="155"/>
      <c r="T1323" s="156"/>
      <c r="AT1323" s="151" t="s">
        <v>186</v>
      </c>
      <c r="AU1323" s="151" t="s">
        <v>85</v>
      </c>
      <c r="AV1323" s="12" t="s">
        <v>85</v>
      </c>
      <c r="AW1323" s="12" t="s">
        <v>32</v>
      </c>
      <c r="AX1323" s="12" t="s">
        <v>76</v>
      </c>
      <c r="AY1323" s="151" t="s">
        <v>178</v>
      </c>
    </row>
    <row r="1324" spans="2:51" s="12" customFormat="1" ht="11.25">
      <c r="B1324" s="149"/>
      <c r="D1324" s="150" t="s">
        <v>186</v>
      </c>
      <c r="E1324" s="151" t="s">
        <v>1</v>
      </c>
      <c r="F1324" s="152" t="s">
        <v>2564</v>
      </c>
      <c r="H1324" s="153">
        <v>21.88</v>
      </c>
      <c r="I1324" s="154"/>
      <c r="L1324" s="149"/>
      <c r="M1324" s="155"/>
      <c r="T1324" s="156"/>
      <c r="AT1324" s="151" t="s">
        <v>186</v>
      </c>
      <c r="AU1324" s="151" t="s">
        <v>85</v>
      </c>
      <c r="AV1324" s="12" t="s">
        <v>85</v>
      </c>
      <c r="AW1324" s="12" t="s">
        <v>32</v>
      </c>
      <c r="AX1324" s="12" t="s">
        <v>76</v>
      </c>
      <c r="AY1324" s="151" t="s">
        <v>178</v>
      </c>
    </row>
    <row r="1325" spans="2:51" s="12" customFormat="1" ht="11.25">
      <c r="B1325" s="149"/>
      <c r="D1325" s="150" t="s">
        <v>186</v>
      </c>
      <c r="E1325" s="151" t="s">
        <v>1</v>
      </c>
      <c r="F1325" s="152" t="s">
        <v>2565</v>
      </c>
      <c r="H1325" s="153">
        <v>15.81</v>
      </c>
      <c r="I1325" s="154"/>
      <c r="L1325" s="149"/>
      <c r="M1325" s="155"/>
      <c r="T1325" s="156"/>
      <c r="AT1325" s="151" t="s">
        <v>186</v>
      </c>
      <c r="AU1325" s="151" t="s">
        <v>85</v>
      </c>
      <c r="AV1325" s="12" t="s">
        <v>85</v>
      </c>
      <c r="AW1325" s="12" t="s">
        <v>32</v>
      </c>
      <c r="AX1325" s="12" t="s">
        <v>76</v>
      </c>
      <c r="AY1325" s="151" t="s">
        <v>178</v>
      </c>
    </row>
    <row r="1326" spans="2:51" s="12" customFormat="1" ht="11.25">
      <c r="B1326" s="149"/>
      <c r="D1326" s="150" t="s">
        <v>186</v>
      </c>
      <c r="E1326" s="151" t="s">
        <v>1</v>
      </c>
      <c r="F1326" s="152" t="s">
        <v>2566</v>
      </c>
      <c r="H1326" s="153">
        <v>34.57</v>
      </c>
      <c r="I1326" s="154"/>
      <c r="L1326" s="149"/>
      <c r="M1326" s="155"/>
      <c r="T1326" s="156"/>
      <c r="AT1326" s="151" t="s">
        <v>186</v>
      </c>
      <c r="AU1326" s="151" t="s">
        <v>85</v>
      </c>
      <c r="AV1326" s="12" t="s">
        <v>85</v>
      </c>
      <c r="AW1326" s="12" t="s">
        <v>32</v>
      </c>
      <c r="AX1326" s="12" t="s">
        <v>76</v>
      </c>
      <c r="AY1326" s="151" t="s">
        <v>178</v>
      </c>
    </row>
    <row r="1327" spans="2:51" s="12" customFormat="1" ht="11.25">
      <c r="B1327" s="149"/>
      <c r="D1327" s="150" t="s">
        <v>186</v>
      </c>
      <c r="E1327" s="151" t="s">
        <v>1</v>
      </c>
      <c r="F1327" s="152" t="s">
        <v>2567</v>
      </c>
      <c r="H1327" s="153">
        <v>29.24</v>
      </c>
      <c r="I1327" s="154"/>
      <c r="L1327" s="149"/>
      <c r="M1327" s="155"/>
      <c r="T1327" s="156"/>
      <c r="AT1327" s="151" t="s">
        <v>186</v>
      </c>
      <c r="AU1327" s="151" t="s">
        <v>85</v>
      </c>
      <c r="AV1327" s="12" t="s">
        <v>85</v>
      </c>
      <c r="AW1327" s="12" t="s">
        <v>32</v>
      </c>
      <c r="AX1327" s="12" t="s">
        <v>76</v>
      </c>
      <c r="AY1327" s="151" t="s">
        <v>178</v>
      </c>
    </row>
    <row r="1328" spans="2:51" s="13" customFormat="1" ht="11.25">
      <c r="B1328" s="157"/>
      <c r="D1328" s="150" t="s">
        <v>186</v>
      </c>
      <c r="E1328" s="158" t="s">
        <v>1</v>
      </c>
      <c r="F1328" s="159" t="s">
        <v>209</v>
      </c>
      <c r="H1328" s="160">
        <v>163.93</v>
      </c>
      <c r="I1328" s="161"/>
      <c r="L1328" s="157"/>
      <c r="M1328" s="162"/>
      <c r="T1328" s="163"/>
      <c r="AT1328" s="158" t="s">
        <v>186</v>
      </c>
      <c r="AU1328" s="158" t="s">
        <v>85</v>
      </c>
      <c r="AV1328" s="13" t="s">
        <v>96</v>
      </c>
      <c r="AW1328" s="13" t="s">
        <v>32</v>
      </c>
      <c r="AX1328" s="13" t="s">
        <v>76</v>
      </c>
      <c r="AY1328" s="158" t="s">
        <v>178</v>
      </c>
    </row>
    <row r="1329" spans="2:65" s="14" customFormat="1" ht="11.25">
      <c r="B1329" s="164"/>
      <c r="D1329" s="150" t="s">
        <v>186</v>
      </c>
      <c r="E1329" s="165" t="s">
        <v>1</v>
      </c>
      <c r="F1329" s="166" t="s">
        <v>217</v>
      </c>
      <c r="H1329" s="167">
        <v>389.57</v>
      </c>
      <c r="I1329" s="168"/>
      <c r="L1329" s="164"/>
      <c r="M1329" s="169"/>
      <c r="T1329" s="170"/>
      <c r="AT1329" s="165" t="s">
        <v>186</v>
      </c>
      <c r="AU1329" s="165" t="s">
        <v>85</v>
      </c>
      <c r="AV1329" s="14" t="s">
        <v>184</v>
      </c>
      <c r="AW1329" s="14" t="s">
        <v>32</v>
      </c>
      <c r="AX1329" s="14" t="s">
        <v>83</v>
      </c>
      <c r="AY1329" s="165" t="s">
        <v>178</v>
      </c>
    </row>
    <row r="1330" spans="2:65" s="1" customFormat="1" ht="24.2" customHeight="1">
      <c r="B1330" s="32"/>
      <c r="C1330" s="136" t="s">
        <v>2568</v>
      </c>
      <c r="D1330" s="136" t="s">
        <v>180</v>
      </c>
      <c r="E1330" s="137" t="s">
        <v>2569</v>
      </c>
      <c r="F1330" s="138" t="s">
        <v>2570</v>
      </c>
      <c r="G1330" s="139" t="s">
        <v>204</v>
      </c>
      <c r="H1330" s="140">
        <v>93.72</v>
      </c>
      <c r="I1330" s="141"/>
      <c r="J1330" s="142">
        <f>ROUND(I1330*H1330,2)</f>
        <v>0</v>
      </c>
      <c r="K1330" s="138" t="s">
        <v>194</v>
      </c>
      <c r="L1330" s="32"/>
      <c r="M1330" s="143" t="s">
        <v>1</v>
      </c>
      <c r="N1330" s="144" t="s">
        <v>41</v>
      </c>
      <c r="P1330" s="145">
        <f>O1330*H1330</f>
        <v>0</v>
      </c>
      <c r="Q1330" s="145">
        <v>1.259E-2</v>
      </c>
      <c r="R1330" s="145">
        <f>Q1330*H1330</f>
        <v>1.1799348000000001</v>
      </c>
      <c r="S1330" s="145">
        <v>0</v>
      </c>
      <c r="T1330" s="146">
        <f>S1330*H1330</f>
        <v>0</v>
      </c>
      <c r="AR1330" s="147" t="s">
        <v>274</v>
      </c>
      <c r="AT1330" s="147" t="s">
        <v>180</v>
      </c>
      <c r="AU1330" s="147" t="s">
        <v>85</v>
      </c>
      <c r="AY1330" s="17" t="s">
        <v>178</v>
      </c>
      <c r="BE1330" s="148">
        <f>IF(N1330="základní",J1330,0)</f>
        <v>0</v>
      </c>
      <c r="BF1330" s="148">
        <f>IF(N1330="snížená",J1330,0)</f>
        <v>0</v>
      </c>
      <c r="BG1330" s="148">
        <f>IF(N1330="zákl. přenesená",J1330,0)</f>
        <v>0</v>
      </c>
      <c r="BH1330" s="148">
        <f>IF(N1330="sníž. přenesená",J1330,0)</f>
        <v>0</v>
      </c>
      <c r="BI1330" s="148">
        <f>IF(N1330="nulová",J1330,0)</f>
        <v>0</v>
      </c>
      <c r="BJ1330" s="17" t="s">
        <v>83</v>
      </c>
      <c r="BK1330" s="148">
        <f>ROUND(I1330*H1330,2)</f>
        <v>0</v>
      </c>
      <c r="BL1330" s="17" t="s">
        <v>274</v>
      </c>
      <c r="BM1330" s="147" t="s">
        <v>2571</v>
      </c>
    </row>
    <row r="1331" spans="2:65" s="12" customFormat="1" ht="11.25">
      <c r="B1331" s="149"/>
      <c r="D1331" s="150" t="s">
        <v>186</v>
      </c>
      <c r="E1331" s="151" t="s">
        <v>1</v>
      </c>
      <c r="F1331" s="152" t="s">
        <v>2572</v>
      </c>
      <c r="H1331" s="153">
        <v>4.91</v>
      </c>
      <c r="I1331" s="154"/>
      <c r="L1331" s="149"/>
      <c r="M1331" s="155"/>
      <c r="T1331" s="156"/>
      <c r="AT1331" s="151" t="s">
        <v>186</v>
      </c>
      <c r="AU1331" s="151" t="s">
        <v>85</v>
      </c>
      <c r="AV1331" s="12" t="s">
        <v>85</v>
      </c>
      <c r="AW1331" s="12" t="s">
        <v>32</v>
      </c>
      <c r="AX1331" s="12" t="s">
        <v>76</v>
      </c>
      <c r="AY1331" s="151" t="s">
        <v>178</v>
      </c>
    </row>
    <row r="1332" spans="2:65" s="12" customFormat="1" ht="11.25">
      <c r="B1332" s="149"/>
      <c r="D1332" s="150" t="s">
        <v>186</v>
      </c>
      <c r="E1332" s="151" t="s">
        <v>1</v>
      </c>
      <c r="F1332" s="152" t="s">
        <v>2573</v>
      </c>
      <c r="H1332" s="153">
        <v>3.37</v>
      </c>
      <c r="I1332" s="154"/>
      <c r="L1332" s="149"/>
      <c r="M1332" s="155"/>
      <c r="T1332" s="156"/>
      <c r="AT1332" s="151" t="s">
        <v>186</v>
      </c>
      <c r="AU1332" s="151" t="s">
        <v>85</v>
      </c>
      <c r="AV1332" s="12" t="s">
        <v>85</v>
      </c>
      <c r="AW1332" s="12" t="s">
        <v>32</v>
      </c>
      <c r="AX1332" s="12" t="s">
        <v>76</v>
      </c>
      <c r="AY1332" s="151" t="s">
        <v>178</v>
      </c>
    </row>
    <row r="1333" spans="2:65" s="12" customFormat="1" ht="11.25">
      <c r="B1333" s="149"/>
      <c r="D1333" s="150" t="s">
        <v>186</v>
      </c>
      <c r="E1333" s="151" t="s">
        <v>1</v>
      </c>
      <c r="F1333" s="152" t="s">
        <v>2574</v>
      </c>
      <c r="H1333" s="153">
        <v>1.94</v>
      </c>
      <c r="I1333" s="154"/>
      <c r="L1333" s="149"/>
      <c r="M1333" s="155"/>
      <c r="T1333" s="156"/>
      <c r="AT1333" s="151" t="s">
        <v>186</v>
      </c>
      <c r="AU1333" s="151" t="s">
        <v>85</v>
      </c>
      <c r="AV1333" s="12" t="s">
        <v>85</v>
      </c>
      <c r="AW1333" s="12" t="s">
        <v>32</v>
      </c>
      <c r="AX1333" s="12" t="s">
        <v>76</v>
      </c>
      <c r="AY1333" s="151" t="s">
        <v>178</v>
      </c>
    </row>
    <row r="1334" spans="2:65" s="13" customFormat="1" ht="11.25">
      <c r="B1334" s="157"/>
      <c r="D1334" s="150" t="s">
        <v>186</v>
      </c>
      <c r="E1334" s="158" t="s">
        <v>1</v>
      </c>
      <c r="F1334" s="159" t="s">
        <v>209</v>
      </c>
      <c r="H1334" s="160">
        <v>10.220000000000001</v>
      </c>
      <c r="I1334" s="161"/>
      <c r="L1334" s="157"/>
      <c r="M1334" s="162"/>
      <c r="T1334" s="163"/>
      <c r="AT1334" s="158" t="s">
        <v>186</v>
      </c>
      <c r="AU1334" s="158" t="s">
        <v>85</v>
      </c>
      <c r="AV1334" s="13" t="s">
        <v>96</v>
      </c>
      <c r="AW1334" s="13" t="s">
        <v>32</v>
      </c>
      <c r="AX1334" s="13" t="s">
        <v>76</v>
      </c>
      <c r="AY1334" s="158" t="s">
        <v>178</v>
      </c>
    </row>
    <row r="1335" spans="2:65" s="12" customFormat="1" ht="11.25">
      <c r="B1335" s="149"/>
      <c r="D1335" s="150" t="s">
        <v>186</v>
      </c>
      <c r="E1335" s="151" t="s">
        <v>1</v>
      </c>
      <c r="F1335" s="152" t="s">
        <v>2575</v>
      </c>
      <c r="H1335" s="153">
        <v>5.05</v>
      </c>
      <c r="I1335" s="154"/>
      <c r="L1335" s="149"/>
      <c r="M1335" s="155"/>
      <c r="T1335" s="156"/>
      <c r="AT1335" s="151" t="s">
        <v>186</v>
      </c>
      <c r="AU1335" s="151" t="s">
        <v>85</v>
      </c>
      <c r="AV1335" s="12" t="s">
        <v>85</v>
      </c>
      <c r="AW1335" s="12" t="s">
        <v>32</v>
      </c>
      <c r="AX1335" s="12" t="s">
        <v>76</v>
      </c>
      <c r="AY1335" s="151" t="s">
        <v>178</v>
      </c>
    </row>
    <row r="1336" spans="2:65" s="12" customFormat="1" ht="11.25">
      <c r="B1336" s="149"/>
      <c r="D1336" s="150" t="s">
        <v>186</v>
      </c>
      <c r="E1336" s="151" t="s">
        <v>1</v>
      </c>
      <c r="F1336" s="152" t="s">
        <v>2576</v>
      </c>
      <c r="H1336" s="153">
        <v>3.75</v>
      </c>
      <c r="I1336" s="154"/>
      <c r="L1336" s="149"/>
      <c r="M1336" s="155"/>
      <c r="T1336" s="156"/>
      <c r="AT1336" s="151" t="s">
        <v>186</v>
      </c>
      <c r="AU1336" s="151" t="s">
        <v>85</v>
      </c>
      <c r="AV1336" s="12" t="s">
        <v>85</v>
      </c>
      <c r="AW1336" s="12" t="s">
        <v>32</v>
      </c>
      <c r="AX1336" s="12" t="s">
        <v>76</v>
      </c>
      <c r="AY1336" s="151" t="s">
        <v>178</v>
      </c>
    </row>
    <row r="1337" spans="2:65" s="12" customFormat="1" ht="11.25">
      <c r="B1337" s="149"/>
      <c r="D1337" s="150" t="s">
        <v>186</v>
      </c>
      <c r="E1337" s="151" t="s">
        <v>1</v>
      </c>
      <c r="F1337" s="152" t="s">
        <v>2577</v>
      </c>
      <c r="H1337" s="153">
        <v>6.59</v>
      </c>
      <c r="I1337" s="154"/>
      <c r="L1337" s="149"/>
      <c r="M1337" s="155"/>
      <c r="T1337" s="156"/>
      <c r="AT1337" s="151" t="s">
        <v>186</v>
      </c>
      <c r="AU1337" s="151" t="s">
        <v>85</v>
      </c>
      <c r="AV1337" s="12" t="s">
        <v>85</v>
      </c>
      <c r="AW1337" s="12" t="s">
        <v>32</v>
      </c>
      <c r="AX1337" s="12" t="s">
        <v>76</v>
      </c>
      <c r="AY1337" s="151" t="s">
        <v>178</v>
      </c>
    </row>
    <row r="1338" spans="2:65" s="12" customFormat="1" ht="11.25">
      <c r="B1338" s="149"/>
      <c r="D1338" s="150" t="s">
        <v>186</v>
      </c>
      <c r="E1338" s="151" t="s">
        <v>1</v>
      </c>
      <c r="F1338" s="152" t="s">
        <v>2578</v>
      </c>
      <c r="H1338" s="153">
        <v>7.03</v>
      </c>
      <c r="I1338" s="154"/>
      <c r="L1338" s="149"/>
      <c r="M1338" s="155"/>
      <c r="T1338" s="156"/>
      <c r="AT1338" s="151" t="s">
        <v>186</v>
      </c>
      <c r="AU1338" s="151" t="s">
        <v>85</v>
      </c>
      <c r="AV1338" s="12" t="s">
        <v>85</v>
      </c>
      <c r="AW1338" s="12" t="s">
        <v>32</v>
      </c>
      <c r="AX1338" s="12" t="s">
        <v>76</v>
      </c>
      <c r="AY1338" s="151" t="s">
        <v>178</v>
      </c>
    </row>
    <row r="1339" spans="2:65" s="12" customFormat="1" ht="11.25">
      <c r="B1339" s="149"/>
      <c r="D1339" s="150" t="s">
        <v>186</v>
      </c>
      <c r="E1339" s="151" t="s">
        <v>1</v>
      </c>
      <c r="F1339" s="152" t="s">
        <v>2579</v>
      </c>
      <c r="H1339" s="153">
        <v>3.32</v>
      </c>
      <c r="I1339" s="154"/>
      <c r="L1339" s="149"/>
      <c r="M1339" s="155"/>
      <c r="T1339" s="156"/>
      <c r="AT1339" s="151" t="s">
        <v>186</v>
      </c>
      <c r="AU1339" s="151" t="s">
        <v>85</v>
      </c>
      <c r="AV1339" s="12" t="s">
        <v>85</v>
      </c>
      <c r="AW1339" s="12" t="s">
        <v>32</v>
      </c>
      <c r="AX1339" s="12" t="s">
        <v>76</v>
      </c>
      <c r="AY1339" s="151" t="s">
        <v>178</v>
      </c>
    </row>
    <row r="1340" spans="2:65" s="12" customFormat="1" ht="11.25">
      <c r="B1340" s="149"/>
      <c r="D1340" s="150" t="s">
        <v>186</v>
      </c>
      <c r="E1340" s="151" t="s">
        <v>1</v>
      </c>
      <c r="F1340" s="152" t="s">
        <v>2580</v>
      </c>
      <c r="H1340" s="153">
        <v>5.17</v>
      </c>
      <c r="I1340" s="154"/>
      <c r="L1340" s="149"/>
      <c r="M1340" s="155"/>
      <c r="T1340" s="156"/>
      <c r="AT1340" s="151" t="s">
        <v>186</v>
      </c>
      <c r="AU1340" s="151" t="s">
        <v>85</v>
      </c>
      <c r="AV1340" s="12" t="s">
        <v>85</v>
      </c>
      <c r="AW1340" s="12" t="s">
        <v>32</v>
      </c>
      <c r="AX1340" s="12" t="s">
        <v>76</v>
      </c>
      <c r="AY1340" s="151" t="s">
        <v>178</v>
      </c>
    </row>
    <row r="1341" spans="2:65" s="12" customFormat="1" ht="11.25">
      <c r="B1341" s="149"/>
      <c r="D1341" s="150" t="s">
        <v>186</v>
      </c>
      <c r="E1341" s="151" t="s">
        <v>1</v>
      </c>
      <c r="F1341" s="152" t="s">
        <v>2581</v>
      </c>
      <c r="H1341" s="153">
        <v>3.11</v>
      </c>
      <c r="I1341" s="154"/>
      <c r="L1341" s="149"/>
      <c r="M1341" s="155"/>
      <c r="T1341" s="156"/>
      <c r="AT1341" s="151" t="s">
        <v>186</v>
      </c>
      <c r="AU1341" s="151" t="s">
        <v>85</v>
      </c>
      <c r="AV1341" s="12" t="s">
        <v>85</v>
      </c>
      <c r="AW1341" s="12" t="s">
        <v>32</v>
      </c>
      <c r="AX1341" s="12" t="s">
        <v>76</v>
      </c>
      <c r="AY1341" s="151" t="s">
        <v>178</v>
      </c>
    </row>
    <row r="1342" spans="2:65" s="12" customFormat="1" ht="11.25">
      <c r="B1342" s="149"/>
      <c r="D1342" s="150" t="s">
        <v>186</v>
      </c>
      <c r="E1342" s="151" t="s">
        <v>1</v>
      </c>
      <c r="F1342" s="152" t="s">
        <v>2582</v>
      </c>
      <c r="H1342" s="153">
        <v>24.01</v>
      </c>
      <c r="I1342" s="154"/>
      <c r="L1342" s="149"/>
      <c r="M1342" s="155"/>
      <c r="T1342" s="156"/>
      <c r="AT1342" s="151" t="s">
        <v>186</v>
      </c>
      <c r="AU1342" s="151" t="s">
        <v>85</v>
      </c>
      <c r="AV1342" s="12" t="s">
        <v>85</v>
      </c>
      <c r="AW1342" s="12" t="s">
        <v>32</v>
      </c>
      <c r="AX1342" s="12" t="s">
        <v>76</v>
      </c>
      <c r="AY1342" s="151" t="s">
        <v>178</v>
      </c>
    </row>
    <row r="1343" spans="2:65" s="12" customFormat="1" ht="11.25">
      <c r="B1343" s="149"/>
      <c r="D1343" s="150" t="s">
        <v>186</v>
      </c>
      <c r="E1343" s="151" t="s">
        <v>1</v>
      </c>
      <c r="F1343" s="152" t="s">
        <v>2583</v>
      </c>
      <c r="H1343" s="153">
        <v>2.61</v>
      </c>
      <c r="I1343" s="154"/>
      <c r="L1343" s="149"/>
      <c r="M1343" s="155"/>
      <c r="T1343" s="156"/>
      <c r="AT1343" s="151" t="s">
        <v>186</v>
      </c>
      <c r="AU1343" s="151" t="s">
        <v>85</v>
      </c>
      <c r="AV1343" s="12" t="s">
        <v>85</v>
      </c>
      <c r="AW1343" s="12" t="s">
        <v>32</v>
      </c>
      <c r="AX1343" s="12" t="s">
        <v>76</v>
      </c>
      <c r="AY1343" s="151" t="s">
        <v>178</v>
      </c>
    </row>
    <row r="1344" spans="2:65" s="13" customFormat="1" ht="11.25">
      <c r="B1344" s="157"/>
      <c r="D1344" s="150" t="s">
        <v>186</v>
      </c>
      <c r="E1344" s="158" t="s">
        <v>1</v>
      </c>
      <c r="F1344" s="159" t="s">
        <v>209</v>
      </c>
      <c r="H1344" s="160">
        <v>60.64</v>
      </c>
      <c r="I1344" s="161"/>
      <c r="L1344" s="157"/>
      <c r="M1344" s="162"/>
      <c r="T1344" s="163"/>
      <c r="AT1344" s="158" t="s">
        <v>186</v>
      </c>
      <c r="AU1344" s="158" t="s">
        <v>85</v>
      </c>
      <c r="AV1344" s="13" t="s">
        <v>96</v>
      </c>
      <c r="AW1344" s="13" t="s">
        <v>32</v>
      </c>
      <c r="AX1344" s="13" t="s">
        <v>76</v>
      </c>
      <c r="AY1344" s="158" t="s">
        <v>178</v>
      </c>
    </row>
    <row r="1345" spans="2:65" s="12" customFormat="1" ht="11.25">
      <c r="B1345" s="149"/>
      <c r="D1345" s="150" t="s">
        <v>186</v>
      </c>
      <c r="E1345" s="151" t="s">
        <v>1</v>
      </c>
      <c r="F1345" s="152" t="s">
        <v>2584</v>
      </c>
      <c r="H1345" s="153">
        <v>6.03</v>
      </c>
      <c r="I1345" s="154"/>
      <c r="L1345" s="149"/>
      <c r="M1345" s="155"/>
      <c r="T1345" s="156"/>
      <c r="AT1345" s="151" t="s">
        <v>186</v>
      </c>
      <c r="AU1345" s="151" t="s">
        <v>85</v>
      </c>
      <c r="AV1345" s="12" t="s">
        <v>85</v>
      </c>
      <c r="AW1345" s="12" t="s">
        <v>32</v>
      </c>
      <c r="AX1345" s="12" t="s">
        <v>76</v>
      </c>
      <c r="AY1345" s="151" t="s">
        <v>178</v>
      </c>
    </row>
    <row r="1346" spans="2:65" s="12" customFormat="1" ht="11.25">
      <c r="B1346" s="149"/>
      <c r="D1346" s="150" t="s">
        <v>186</v>
      </c>
      <c r="E1346" s="151" t="s">
        <v>1</v>
      </c>
      <c r="F1346" s="152" t="s">
        <v>2585</v>
      </c>
      <c r="H1346" s="153">
        <v>6.37</v>
      </c>
      <c r="I1346" s="154"/>
      <c r="L1346" s="149"/>
      <c r="M1346" s="155"/>
      <c r="T1346" s="156"/>
      <c r="AT1346" s="151" t="s">
        <v>186</v>
      </c>
      <c r="AU1346" s="151" t="s">
        <v>85</v>
      </c>
      <c r="AV1346" s="12" t="s">
        <v>85</v>
      </c>
      <c r="AW1346" s="12" t="s">
        <v>32</v>
      </c>
      <c r="AX1346" s="12" t="s">
        <v>76</v>
      </c>
      <c r="AY1346" s="151" t="s">
        <v>178</v>
      </c>
    </row>
    <row r="1347" spans="2:65" s="12" customFormat="1" ht="11.25">
      <c r="B1347" s="149"/>
      <c r="D1347" s="150" t="s">
        <v>186</v>
      </c>
      <c r="E1347" s="151" t="s">
        <v>1</v>
      </c>
      <c r="F1347" s="152" t="s">
        <v>2586</v>
      </c>
      <c r="H1347" s="153">
        <v>6.93</v>
      </c>
      <c r="I1347" s="154"/>
      <c r="L1347" s="149"/>
      <c r="M1347" s="155"/>
      <c r="T1347" s="156"/>
      <c r="AT1347" s="151" t="s">
        <v>186</v>
      </c>
      <c r="AU1347" s="151" t="s">
        <v>85</v>
      </c>
      <c r="AV1347" s="12" t="s">
        <v>85</v>
      </c>
      <c r="AW1347" s="12" t="s">
        <v>32</v>
      </c>
      <c r="AX1347" s="12" t="s">
        <v>76</v>
      </c>
      <c r="AY1347" s="151" t="s">
        <v>178</v>
      </c>
    </row>
    <row r="1348" spans="2:65" s="12" customFormat="1" ht="11.25">
      <c r="B1348" s="149"/>
      <c r="D1348" s="150" t="s">
        <v>186</v>
      </c>
      <c r="E1348" s="151" t="s">
        <v>1</v>
      </c>
      <c r="F1348" s="152" t="s">
        <v>2587</v>
      </c>
      <c r="H1348" s="153">
        <v>3.53</v>
      </c>
      <c r="I1348" s="154"/>
      <c r="L1348" s="149"/>
      <c r="M1348" s="155"/>
      <c r="T1348" s="156"/>
      <c r="AT1348" s="151" t="s">
        <v>186</v>
      </c>
      <c r="AU1348" s="151" t="s">
        <v>85</v>
      </c>
      <c r="AV1348" s="12" t="s">
        <v>85</v>
      </c>
      <c r="AW1348" s="12" t="s">
        <v>32</v>
      </c>
      <c r="AX1348" s="12" t="s">
        <v>76</v>
      </c>
      <c r="AY1348" s="151" t="s">
        <v>178</v>
      </c>
    </row>
    <row r="1349" spans="2:65" s="13" customFormat="1" ht="11.25">
      <c r="B1349" s="157"/>
      <c r="D1349" s="150" t="s">
        <v>186</v>
      </c>
      <c r="E1349" s="158" t="s">
        <v>1</v>
      </c>
      <c r="F1349" s="159" t="s">
        <v>209</v>
      </c>
      <c r="H1349" s="160">
        <v>22.86</v>
      </c>
      <c r="I1349" s="161"/>
      <c r="L1349" s="157"/>
      <c r="M1349" s="162"/>
      <c r="T1349" s="163"/>
      <c r="AT1349" s="158" t="s">
        <v>186</v>
      </c>
      <c r="AU1349" s="158" t="s">
        <v>85</v>
      </c>
      <c r="AV1349" s="13" t="s">
        <v>96</v>
      </c>
      <c r="AW1349" s="13" t="s">
        <v>32</v>
      </c>
      <c r="AX1349" s="13" t="s">
        <v>76</v>
      </c>
      <c r="AY1349" s="158" t="s">
        <v>178</v>
      </c>
    </row>
    <row r="1350" spans="2:65" s="14" customFormat="1" ht="11.25">
      <c r="B1350" s="164"/>
      <c r="D1350" s="150" t="s">
        <v>186</v>
      </c>
      <c r="E1350" s="165" t="s">
        <v>1</v>
      </c>
      <c r="F1350" s="166" t="s">
        <v>217</v>
      </c>
      <c r="H1350" s="167">
        <v>93.72</v>
      </c>
      <c r="I1350" s="168"/>
      <c r="L1350" s="164"/>
      <c r="M1350" s="169"/>
      <c r="T1350" s="170"/>
      <c r="AT1350" s="165" t="s">
        <v>186</v>
      </c>
      <c r="AU1350" s="165" t="s">
        <v>85</v>
      </c>
      <c r="AV1350" s="14" t="s">
        <v>184</v>
      </c>
      <c r="AW1350" s="14" t="s">
        <v>32</v>
      </c>
      <c r="AX1350" s="14" t="s">
        <v>83</v>
      </c>
      <c r="AY1350" s="165" t="s">
        <v>178</v>
      </c>
    </row>
    <row r="1351" spans="2:65" s="1" customFormat="1" ht="16.5" customHeight="1">
      <c r="B1351" s="32"/>
      <c r="C1351" s="136" t="s">
        <v>2588</v>
      </c>
      <c r="D1351" s="136" t="s">
        <v>180</v>
      </c>
      <c r="E1351" s="137" t="s">
        <v>2589</v>
      </c>
      <c r="F1351" s="138" t="s">
        <v>2590</v>
      </c>
      <c r="G1351" s="139" t="s">
        <v>204</v>
      </c>
      <c r="H1351" s="140">
        <v>483.29</v>
      </c>
      <c r="I1351" s="141"/>
      <c r="J1351" s="142">
        <f>ROUND(I1351*H1351,2)</f>
        <v>0</v>
      </c>
      <c r="K1351" s="138" t="s">
        <v>194</v>
      </c>
      <c r="L1351" s="32"/>
      <c r="M1351" s="143" t="s">
        <v>1</v>
      </c>
      <c r="N1351" s="144" t="s">
        <v>41</v>
      </c>
      <c r="P1351" s="145">
        <f>O1351*H1351</f>
        <v>0</v>
      </c>
      <c r="Q1351" s="145">
        <v>1E-4</v>
      </c>
      <c r="R1351" s="145">
        <f>Q1351*H1351</f>
        <v>4.8329000000000004E-2</v>
      </c>
      <c r="S1351" s="145">
        <v>0</v>
      </c>
      <c r="T1351" s="146">
        <f>S1351*H1351</f>
        <v>0</v>
      </c>
      <c r="AR1351" s="147" t="s">
        <v>274</v>
      </c>
      <c r="AT1351" s="147" t="s">
        <v>180</v>
      </c>
      <c r="AU1351" s="147" t="s">
        <v>85</v>
      </c>
      <c r="AY1351" s="17" t="s">
        <v>178</v>
      </c>
      <c r="BE1351" s="148">
        <f>IF(N1351="základní",J1351,0)</f>
        <v>0</v>
      </c>
      <c r="BF1351" s="148">
        <f>IF(N1351="snížená",J1351,0)</f>
        <v>0</v>
      </c>
      <c r="BG1351" s="148">
        <f>IF(N1351="zákl. přenesená",J1351,0)</f>
        <v>0</v>
      </c>
      <c r="BH1351" s="148">
        <f>IF(N1351="sníž. přenesená",J1351,0)</f>
        <v>0</v>
      </c>
      <c r="BI1351" s="148">
        <f>IF(N1351="nulová",J1351,0)</f>
        <v>0</v>
      </c>
      <c r="BJ1351" s="17" t="s">
        <v>83</v>
      </c>
      <c r="BK1351" s="148">
        <f>ROUND(I1351*H1351,2)</f>
        <v>0</v>
      </c>
      <c r="BL1351" s="17" t="s">
        <v>274</v>
      </c>
      <c r="BM1351" s="147" t="s">
        <v>2591</v>
      </c>
    </row>
    <row r="1352" spans="2:65" s="12" customFormat="1" ht="11.25">
      <c r="B1352" s="149"/>
      <c r="D1352" s="150" t="s">
        <v>186</v>
      </c>
      <c r="E1352" s="151" t="s">
        <v>1</v>
      </c>
      <c r="F1352" s="152" t="s">
        <v>2592</v>
      </c>
      <c r="H1352" s="153">
        <v>389.57</v>
      </c>
      <c r="I1352" s="154"/>
      <c r="L1352" s="149"/>
      <c r="M1352" s="155"/>
      <c r="T1352" s="156"/>
      <c r="AT1352" s="151" t="s">
        <v>186</v>
      </c>
      <c r="AU1352" s="151" t="s">
        <v>85</v>
      </c>
      <c r="AV1352" s="12" t="s">
        <v>85</v>
      </c>
      <c r="AW1352" s="12" t="s">
        <v>32</v>
      </c>
      <c r="AX1352" s="12" t="s">
        <v>76</v>
      </c>
      <c r="AY1352" s="151" t="s">
        <v>178</v>
      </c>
    </row>
    <row r="1353" spans="2:65" s="12" customFormat="1" ht="11.25">
      <c r="B1353" s="149"/>
      <c r="D1353" s="150" t="s">
        <v>186</v>
      </c>
      <c r="E1353" s="151" t="s">
        <v>1</v>
      </c>
      <c r="F1353" s="152" t="s">
        <v>2593</v>
      </c>
      <c r="H1353" s="153">
        <v>93.72</v>
      </c>
      <c r="I1353" s="154"/>
      <c r="L1353" s="149"/>
      <c r="M1353" s="155"/>
      <c r="T1353" s="156"/>
      <c r="AT1353" s="151" t="s">
        <v>186</v>
      </c>
      <c r="AU1353" s="151" t="s">
        <v>85</v>
      </c>
      <c r="AV1353" s="12" t="s">
        <v>85</v>
      </c>
      <c r="AW1353" s="12" t="s">
        <v>32</v>
      </c>
      <c r="AX1353" s="12" t="s">
        <v>76</v>
      </c>
      <c r="AY1353" s="151" t="s">
        <v>178</v>
      </c>
    </row>
    <row r="1354" spans="2:65" s="14" customFormat="1" ht="11.25">
      <c r="B1354" s="164"/>
      <c r="D1354" s="150" t="s">
        <v>186</v>
      </c>
      <c r="E1354" s="165" t="s">
        <v>1</v>
      </c>
      <c r="F1354" s="166" t="s">
        <v>217</v>
      </c>
      <c r="H1354" s="167">
        <v>483.29</v>
      </c>
      <c r="I1354" s="168"/>
      <c r="L1354" s="164"/>
      <c r="M1354" s="169"/>
      <c r="T1354" s="170"/>
      <c r="AT1354" s="165" t="s">
        <v>186</v>
      </c>
      <c r="AU1354" s="165" t="s">
        <v>85</v>
      </c>
      <c r="AV1354" s="14" t="s">
        <v>184</v>
      </c>
      <c r="AW1354" s="14" t="s">
        <v>32</v>
      </c>
      <c r="AX1354" s="14" t="s">
        <v>83</v>
      </c>
      <c r="AY1354" s="165" t="s">
        <v>178</v>
      </c>
    </row>
    <row r="1355" spans="2:65" s="1" customFormat="1" ht="16.5" customHeight="1">
      <c r="B1355" s="32"/>
      <c r="C1355" s="136" t="s">
        <v>2594</v>
      </c>
      <c r="D1355" s="136" t="s">
        <v>180</v>
      </c>
      <c r="E1355" s="137" t="s">
        <v>2595</v>
      </c>
      <c r="F1355" s="138" t="s">
        <v>2596</v>
      </c>
      <c r="G1355" s="139" t="s">
        <v>204</v>
      </c>
      <c r="H1355" s="140">
        <v>32.159999999999997</v>
      </c>
      <c r="I1355" s="141"/>
      <c r="J1355" s="142">
        <f>ROUND(I1355*H1355,2)</f>
        <v>0</v>
      </c>
      <c r="K1355" s="138" t="s">
        <v>194</v>
      </c>
      <c r="L1355" s="32"/>
      <c r="M1355" s="143" t="s">
        <v>1</v>
      </c>
      <c r="N1355" s="144" t="s">
        <v>41</v>
      </c>
      <c r="P1355" s="145">
        <f>O1355*H1355</f>
        <v>0</v>
      </c>
      <c r="Q1355" s="145">
        <v>0</v>
      </c>
      <c r="R1355" s="145">
        <f>Q1355*H1355</f>
        <v>0</v>
      </c>
      <c r="S1355" s="145">
        <v>0</v>
      </c>
      <c r="T1355" s="146">
        <f>S1355*H1355</f>
        <v>0</v>
      </c>
      <c r="AR1355" s="147" t="s">
        <v>274</v>
      </c>
      <c r="AT1355" s="147" t="s">
        <v>180</v>
      </c>
      <c r="AU1355" s="147" t="s">
        <v>85</v>
      </c>
      <c r="AY1355" s="17" t="s">
        <v>178</v>
      </c>
      <c r="BE1355" s="148">
        <f>IF(N1355="základní",J1355,0)</f>
        <v>0</v>
      </c>
      <c r="BF1355" s="148">
        <f>IF(N1355="snížená",J1355,0)</f>
        <v>0</v>
      </c>
      <c r="BG1355" s="148">
        <f>IF(N1355="zákl. přenesená",J1355,0)</f>
        <v>0</v>
      </c>
      <c r="BH1355" s="148">
        <f>IF(N1355="sníž. přenesená",J1355,0)</f>
        <v>0</v>
      </c>
      <c r="BI1355" s="148">
        <f>IF(N1355="nulová",J1355,0)</f>
        <v>0</v>
      </c>
      <c r="BJ1355" s="17" t="s">
        <v>83</v>
      </c>
      <c r="BK1355" s="148">
        <f>ROUND(I1355*H1355,2)</f>
        <v>0</v>
      </c>
      <c r="BL1355" s="17" t="s">
        <v>274</v>
      </c>
      <c r="BM1355" s="147" t="s">
        <v>2597</v>
      </c>
    </row>
    <row r="1356" spans="2:65" s="12" customFormat="1" ht="11.25">
      <c r="B1356" s="149"/>
      <c r="D1356" s="150" t="s">
        <v>186</v>
      </c>
      <c r="E1356" s="151" t="s">
        <v>1</v>
      </c>
      <c r="F1356" s="152" t="s">
        <v>2551</v>
      </c>
      <c r="H1356" s="153">
        <v>32.159999999999997</v>
      </c>
      <c r="I1356" s="154"/>
      <c r="L1356" s="149"/>
      <c r="M1356" s="155"/>
      <c r="T1356" s="156"/>
      <c r="AT1356" s="151" t="s">
        <v>186</v>
      </c>
      <c r="AU1356" s="151" t="s">
        <v>85</v>
      </c>
      <c r="AV1356" s="12" t="s">
        <v>85</v>
      </c>
      <c r="AW1356" s="12" t="s">
        <v>32</v>
      </c>
      <c r="AX1356" s="12" t="s">
        <v>83</v>
      </c>
      <c r="AY1356" s="151" t="s">
        <v>178</v>
      </c>
    </row>
    <row r="1357" spans="2:65" s="1" customFormat="1" ht="24.2" customHeight="1">
      <c r="B1357" s="32"/>
      <c r="C1357" s="177" t="s">
        <v>2598</v>
      </c>
      <c r="D1357" s="177" t="s">
        <v>232</v>
      </c>
      <c r="E1357" s="178" t="s">
        <v>2599</v>
      </c>
      <c r="F1357" s="179" t="s">
        <v>2600</v>
      </c>
      <c r="G1357" s="180" t="s">
        <v>204</v>
      </c>
      <c r="H1357" s="181">
        <v>36.131999999999998</v>
      </c>
      <c r="I1357" s="182"/>
      <c r="J1357" s="183">
        <f>ROUND(I1357*H1357,2)</f>
        <v>0</v>
      </c>
      <c r="K1357" s="179" t="s">
        <v>194</v>
      </c>
      <c r="L1357" s="184"/>
      <c r="M1357" s="185" t="s">
        <v>1</v>
      </c>
      <c r="N1357" s="186" t="s">
        <v>41</v>
      </c>
      <c r="P1357" s="145">
        <f>O1357*H1357</f>
        <v>0</v>
      </c>
      <c r="Q1357" s="145">
        <v>1.7000000000000001E-4</v>
      </c>
      <c r="R1357" s="145">
        <f>Q1357*H1357</f>
        <v>6.1424399999999999E-3</v>
      </c>
      <c r="S1357" s="145">
        <v>0</v>
      </c>
      <c r="T1357" s="146">
        <f>S1357*H1357</f>
        <v>0</v>
      </c>
      <c r="AR1357" s="147" t="s">
        <v>377</v>
      </c>
      <c r="AT1357" s="147" t="s">
        <v>232</v>
      </c>
      <c r="AU1357" s="147" t="s">
        <v>85</v>
      </c>
      <c r="AY1357" s="17" t="s">
        <v>178</v>
      </c>
      <c r="BE1357" s="148">
        <f>IF(N1357="základní",J1357,0)</f>
        <v>0</v>
      </c>
      <c r="BF1357" s="148">
        <f>IF(N1357="snížená",J1357,0)</f>
        <v>0</v>
      </c>
      <c r="BG1357" s="148">
        <f>IF(N1357="zákl. přenesená",J1357,0)</f>
        <v>0</v>
      </c>
      <c r="BH1357" s="148">
        <f>IF(N1357="sníž. přenesená",J1357,0)</f>
        <v>0</v>
      </c>
      <c r="BI1357" s="148">
        <f>IF(N1357="nulová",J1357,0)</f>
        <v>0</v>
      </c>
      <c r="BJ1357" s="17" t="s">
        <v>83</v>
      </c>
      <c r="BK1357" s="148">
        <f>ROUND(I1357*H1357,2)</f>
        <v>0</v>
      </c>
      <c r="BL1357" s="17" t="s">
        <v>274</v>
      </c>
      <c r="BM1357" s="147" t="s">
        <v>2601</v>
      </c>
    </row>
    <row r="1358" spans="2:65" s="12" customFormat="1" ht="11.25">
      <c r="B1358" s="149"/>
      <c r="D1358" s="150" t="s">
        <v>186</v>
      </c>
      <c r="F1358" s="152" t="s">
        <v>2602</v>
      </c>
      <c r="H1358" s="153">
        <v>36.131999999999998</v>
      </c>
      <c r="I1358" s="154"/>
      <c r="L1358" s="149"/>
      <c r="M1358" s="155"/>
      <c r="T1358" s="156"/>
      <c r="AT1358" s="151" t="s">
        <v>186</v>
      </c>
      <c r="AU1358" s="151" t="s">
        <v>85</v>
      </c>
      <c r="AV1358" s="12" t="s">
        <v>85</v>
      </c>
      <c r="AW1358" s="12" t="s">
        <v>4</v>
      </c>
      <c r="AX1358" s="12" t="s">
        <v>83</v>
      </c>
      <c r="AY1358" s="151" t="s">
        <v>178</v>
      </c>
    </row>
    <row r="1359" spans="2:65" s="1" customFormat="1" ht="21.75" customHeight="1">
      <c r="B1359" s="32"/>
      <c r="C1359" s="136" t="s">
        <v>2603</v>
      </c>
      <c r="D1359" s="136" t="s">
        <v>180</v>
      </c>
      <c r="E1359" s="137" t="s">
        <v>2604</v>
      </c>
      <c r="F1359" s="138" t="s">
        <v>2605</v>
      </c>
      <c r="G1359" s="139" t="s">
        <v>204</v>
      </c>
      <c r="H1359" s="140">
        <v>32.159999999999997</v>
      </c>
      <c r="I1359" s="141"/>
      <c r="J1359" s="142">
        <f>ROUND(I1359*H1359,2)</f>
        <v>0</v>
      </c>
      <c r="K1359" s="138" t="s">
        <v>194</v>
      </c>
      <c r="L1359" s="32"/>
      <c r="M1359" s="143" t="s">
        <v>1</v>
      </c>
      <c r="N1359" s="144" t="s">
        <v>41</v>
      </c>
      <c r="P1359" s="145">
        <f>O1359*H1359</f>
        <v>0</v>
      </c>
      <c r="Q1359" s="145">
        <v>0</v>
      </c>
      <c r="R1359" s="145">
        <f>Q1359*H1359</f>
        <v>0</v>
      </c>
      <c r="S1359" s="145">
        <v>0</v>
      </c>
      <c r="T1359" s="146">
        <f>S1359*H1359</f>
        <v>0</v>
      </c>
      <c r="AR1359" s="147" t="s">
        <v>274</v>
      </c>
      <c r="AT1359" s="147" t="s">
        <v>180</v>
      </c>
      <c r="AU1359" s="147" t="s">
        <v>85</v>
      </c>
      <c r="AY1359" s="17" t="s">
        <v>178</v>
      </c>
      <c r="BE1359" s="148">
        <f>IF(N1359="základní",J1359,0)</f>
        <v>0</v>
      </c>
      <c r="BF1359" s="148">
        <f>IF(N1359="snížená",J1359,0)</f>
        <v>0</v>
      </c>
      <c r="BG1359" s="148">
        <f>IF(N1359="zákl. přenesená",J1359,0)</f>
        <v>0</v>
      </c>
      <c r="BH1359" s="148">
        <f>IF(N1359="sníž. přenesená",J1359,0)</f>
        <v>0</v>
      </c>
      <c r="BI1359" s="148">
        <f>IF(N1359="nulová",J1359,0)</f>
        <v>0</v>
      </c>
      <c r="BJ1359" s="17" t="s">
        <v>83</v>
      </c>
      <c r="BK1359" s="148">
        <f>ROUND(I1359*H1359,2)</f>
        <v>0</v>
      </c>
      <c r="BL1359" s="17" t="s">
        <v>274</v>
      </c>
      <c r="BM1359" s="147" t="s">
        <v>2606</v>
      </c>
    </row>
    <row r="1360" spans="2:65" s="12" customFormat="1" ht="11.25">
      <c r="B1360" s="149"/>
      <c r="D1360" s="150" t="s">
        <v>186</v>
      </c>
      <c r="E1360" s="151" t="s">
        <v>1</v>
      </c>
      <c r="F1360" s="152" t="s">
        <v>2551</v>
      </c>
      <c r="H1360" s="153">
        <v>32.159999999999997</v>
      </c>
      <c r="I1360" s="154"/>
      <c r="L1360" s="149"/>
      <c r="M1360" s="155"/>
      <c r="T1360" s="156"/>
      <c r="AT1360" s="151" t="s">
        <v>186</v>
      </c>
      <c r="AU1360" s="151" t="s">
        <v>85</v>
      </c>
      <c r="AV1360" s="12" t="s">
        <v>85</v>
      </c>
      <c r="AW1360" s="12" t="s">
        <v>32</v>
      </c>
      <c r="AX1360" s="12" t="s">
        <v>83</v>
      </c>
      <c r="AY1360" s="151" t="s">
        <v>178</v>
      </c>
    </row>
    <row r="1361" spans="2:65" s="1" customFormat="1" ht="24.2" customHeight="1">
      <c r="B1361" s="32"/>
      <c r="C1361" s="177" t="s">
        <v>2607</v>
      </c>
      <c r="D1361" s="177" t="s">
        <v>232</v>
      </c>
      <c r="E1361" s="178" t="s">
        <v>2608</v>
      </c>
      <c r="F1361" s="179" t="s">
        <v>2609</v>
      </c>
      <c r="G1361" s="180" t="s">
        <v>204</v>
      </c>
      <c r="H1361" s="181">
        <v>34.732999999999997</v>
      </c>
      <c r="I1361" s="182"/>
      <c r="J1361" s="183">
        <f>ROUND(I1361*H1361,2)</f>
        <v>0</v>
      </c>
      <c r="K1361" s="179" t="s">
        <v>194</v>
      </c>
      <c r="L1361" s="184"/>
      <c r="M1361" s="185" t="s">
        <v>1</v>
      </c>
      <c r="N1361" s="186" t="s">
        <v>41</v>
      </c>
      <c r="P1361" s="145">
        <f>O1361*H1361</f>
        <v>0</v>
      </c>
      <c r="Q1361" s="145">
        <v>2.8E-3</v>
      </c>
      <c r="R1361" s="145">
        <f>Q1361*H1361</f>
        <v>9.7252399999999989E-2</v>
      </c>
      <c r="S1361" s="145">
        <v>0</v>
      </c>
      <c r="T1361" s="146">
        <f>S1361*H1361</f>
        <v>0</v>
      </c>
      <c r="AR1361" s="147" t="s">
        <v>377</v>
      </c>
      <c r="AT1361" s="147" t="s">
        <v>232</v>
      </c>
      <c r="AU1361" s="147" t="s">
        <v>85</v>
      </c>
      <c r="AY1361" s="17" t="s">
        <v>178</v>
      </c>
      <c r="BE1361" s="148">
        <f>IF(N1361="základní",J1361,0)</f>
        <v>0</v>
      </c>
      <c r="BF1361" s="148">
        <f>IF(N1361="snížená",J1361,0)</f>
        <v>0</v>
      </c>
      <c r="BG1361" s="148">
        <f>IF(N1361="zákl. přenesená",J1361,0)</f>
        <v>0</v>
      </c>
      <c r="BH1361" s="148">
        <f>IF(N1361="sníž. přenesená",J1361,0)</f>
        <v>0</v>
      </c>
      <c r="BI1361" s="148">
        <f>IF(N1361="nulová",J1361,0)</f>
        <v>0</v>
      </c>
      <c r="BJ1361" s="17" t="s">
        <v>83</v>
      </c>
      <c r="BK1361" s="148">
        <f>ROUND(I1361*H1361,2)</f>
        <v>0</v>
      </c>
      <c r="BL1361" s="17" t="s">
        <v>274</v>
      </c>
      <c r="BM1361" s="147" t="s">
        <v>2610</v>
      </c>
    </row>
    <row r="1362" spans="2:65" s="12" customFormat="1" ht="11.25">
      <c r="B1362" s="149"/>
      <c r="D1362" s="150" t="s">
        <v>186</v>
      </c>
      <c r="F1362" s="152" t="s">
        <v>2611</v>
      </c>
      <c r="H1362" s="153">
        <v>34.732999999999997</v>
      </c>
      <c r="I1362" s="154"/>
      <c r="L1362" s="149"/>
      <c r="M1362" s="155"/>
      <c r="T1362" s="156"/>
      <c r="AT1362" s="151" t="s">
        <v>186</v>
      </c>
      <c r="AU1362" s="151" t="s">
        <v>85</v>
      </c>
      <c r="AV1362" s="12" t="s">
        <v>85</v>
      </c>
      <c r="AW1362" s="12" t="s">
        <v>4</v>
      </c>
      <c r="AX1362" s="12" t="s">
        <v>83</v>
      </c>
      <c r="AY1362" s="151" t="s">
        <v>178</v>
      </c>
    </row>
    <row r="1363" spans="2:65" s="1" customFormat="1" ht="21.75" customHeight="1">
      <c r="B1363" s="32"/>
      <c r="C1363" s="136" t="s">
        <v>2612</v>
      </c>
      <c r="D1363" s="136" t="s">
        <v>180</v>
      </c>
      <c r="E1363" s="137" t="s">
        <v>2613</v>
      </c>
      <c r="F1363" s="138" t="s">
        <v>2614</v>
      </c>
      <c r="G1363" s="139" t="s">
        <v>204</v>
      </c>
      <c r="H1363" s="140">
        <v>21.63</v>
      </c>
      <c r="I1363" s="141"/>
      <c r="J1363" s="142">
        <f>ROUND(I1363*H1363,2)</f>
        <v>0</v>
      </c>
      <c r="K1363" s="138" t="s">
        <v>194</v>
      </c>
      <c r="L1363" s="32"/>
      <c r="M1363" s="143" t="s">
        <v>1</v>
      </c>
      <c r="N1363" s="144" t="s">
        <v>41</v>
      </c>
      <c r="P1363" s="145">
        <f>O1363*H1363</f>
        <v>0</v>
      </c>
      <c r="Q1363" s="145">
        <v>0</v>
      </c>
      <c r="R1363" s="145">
        <f>Q1363*H1363</f>
        <v>0</v>
      </c>
      <c r="S1363" s="145">
        <v>0</v>
      </c>
      <c r="T1363" s="146">
        <f>S1363*H1363</f>
        <v>0</v>
      </c>
      <c r="AR1363" s="147" t="s">
        <v>274</v>
      </c>
      <c r="AT1363" s="147" t="s">
        <v>180</v>
      </c>
      <c r="AU1363" s="147" t="s">
        <v>85</v>
      </c>
      <c r="AY1363" s="17" t="s">
        <v>178</v>
      </c>
      <c r="BE1363" s="148">
        <f>IF(N1363="základní",J1363,0)</f>
        <v>0</v>
      </c>
      <c r="BF1363" s="148">
        <f>IF(N1363="snížená",J1363,0)</f>
        <v>0</v>
      </c>
      <c r="BG1363" s="148">
        <f>IF(N1363="zákl. přenesená",J1363,0)</f>
        <v>0</v>
      </c>
      <c r="BH1363" s="148">
        <f>IF(N1363="sníž. přenesená",J1363,0)</f>
        <v>0</v>
      </c>
      <c r="BI1363" s="148">
        <f>IF(N1363="nulová",J1363,0)</f>
        <v>0</v>
      </c>
      <c r="BJ1363" s="17" t="s">
        <v>83</v>
      </c>
      <c r="BK1363" s="148">
        <f>ROUND(I1363*H1363,2)</f>
        <v>0</v>
      </c>
      <c r="BL1363" s="17" t="s">
        <v>274</v>
      </c>
      <c r="BM1363" s="147" t="s">
        <v>2615</v>
      </c>
    </row>
    <row r="1364" spans="2:65" s="12" customFormat="1" ht="11.25">
      <c r="B1364" s="149"/>
      <c r="D1364" s="150" t="s">
        <v>186</v>
      </c>
      <c r="E1364" s="151" t="s">
        <v>1</v>
      </c>
      <c r="F1364" s="152" t="s">
        <v>2573</v>
      </c>
      <c r="H1364" s="153">
        <v>3.37</v>
      </c>
      <c r="I1364" s="154"/>
      <c r="L1364" s="149"/>
      <c r="M1364" s="155"/>
      <c r="T1364" s="156"/>
      <c r="AT1364" s="151" t="s">
        <v>186</v>
      </c>
      <c r="AU1364" s="151" t="s">
        <v>85</v>
      </c>
      <c r="AV1364" s="12" t="s">
        <v>85</v>
      </c>
      <c r="AW1364" s="12" t="s">
        <v>32</v>
      </c>
      <c r="AX1364" s="12" t="s">
        <v>76</v>
      </c>
      <c r="AY1364" s="151" t="s">
        <v>178</v>
      </c>
    </row>
    <row r="1365" spans="2:65" s="12" customFormat="1" ht="11.25">
      <c r="B1365" s="149"/>
      <c r="D1365" s="150" t="s">
        <v>186</v>
      </c>
      <c r="E1365" s="151" t="s">
        <v>1</v>
      </c>
      <c r="F1365" s="152" t="s">
        <v>2574</v>
      </c>
      <c r="H1365" s="153">
        <v>1.94</v>
      </c>
      <c r="I1365" s="154"/>
      <c r="L1365" s="149"/>
      <c r="M1365" s="155"/>
      <c r="T1365" s="156"/>
      <c r="AT1365" s="151" t="s">
        <v>186</v>
      </c>
      <c r="AU1365" s="151" t="s">
        <v>85</v>
      </c>
      <c r="AV1365" s="12" t="s">
        <v>85</v>
      </c>
      <c r="AW1365" s="12" t="s">
        <v>32</v>
      </c>
      <c r="AX1365" s="12" t="s">
        <v>76</v>
      </c>
      <c r="AY1365" s="151" t="s">
        <v>178</v>
      </c>
    </row>
    <row r="1366" spans="2:65" s="12" customFormat="1" ht="11.25">
      <c r="B1366" s="149"/>
      <c r="D1366" s="150" t="s">
        <v>186</v>
      </c>
      <c r="E1366" s="151" t="s">
        <v>1</v>
      </c>
      <c r="F1366" s="152" t="s">
        <v>2576</v>
      </c>
      <c r="H1366" s="153">
        <v>3.75</v>
      </c>
      <c r="I1366" s="154"/>
      <c r="L1366" s="149"/>
      <c r="M1366" s="155"/>
      <c r="T1366" s="156"/>
      <c r="AT1366" s="151" t="s">
        <v>186</v>
      </c>
      <c r="AU1366" s="151" t="s">
        <v>85</v>
      </c>
      <c r="AV1366" s="12" t="s">
        <v>85</v>
      </c>
      <c r="AW1366" s="12" t="s">
        <v>32</v>
      </c>
      <c r="AX1366" s="12" t="s">
        <v>76</v>
      </c>
      <c r="AY1366" s="151" t="s">
        <v>178</v>
      </c>
    </row>
    <row r="1367" spans="2:65" s="12" customFormat="1" ht="11.25">
      <c r="B1367" s="149"/>
      <c r="D1367" s="150" t="s">
        <v>186</v>
      </c>
      <c r="E1367" s="151" t="s">
        <v>1</v>
      </c>
      <c r="F1367" s="152" t="s">
        <v>2579</v>
      </c>
      <c r="H1367" s="153">
        <v>3.32</v>
      </c>
      <c r="I1367" s="154"/>
      <c r="L1367" s="149"/>
      <c r="M1367" s="155"/>
      <c r="T1367" s="156"/>
      <c r="AT1367" s="151" t="s">
        <v>186</v>
      </c>
      <c r="AU1367" s="151" t="s">
        <v>85</v>
      </c>
      <c r="AV1367" s="12" t="s">
        <v>85</v>
      </c>
      <c r="AW1367" s="12" t="s">
        <v>32</v>
      </c>
      <c r="AX1367" s="12" t="s">
        <v>76</v>
      </c>
      <c r="AY1367" s="151" t="s">
        <v>178</v>
      </c>
    </row>
    <row r="1368" spans="2:65" s="12" customFormat="1" ht="11.25">
      <c r="B1368" s="149"/>
      <c r="D1368" s="150" t="s">
        <v>186</v>
      </c>
      <c r="E1368" s="151" t="s">
        <v>1</v>
      </c>
      <c r="F1368" s="152" t="s">
        <v>2581</v>
      </c>
      <c r="H1368" s="153">
        <v>3.11</v>
      </c>
      <c r="I1368" s="154"/>
      <c r="L1368" s="149"/>
      <c r="M1368" s="155"/>
      <c r="T1368" s="156"/>
      <c r="AT1368" s="151" t="s">
        <v>186</v>
      </c>
      <c r="AU1368" s="151" t="s">
        <v>85</v>
      </c>
      <c r="AV1368" s="12" t="s">
        <v>85</v>
      </c>
      <c r="AW1368" s="12" t="s">
        <v>32</v>
      </c>
      <c r="AX1368" s="12" t="s">
        <v>76</v>
      </c>
      <c r="AY1368" s="151" t="s">
        <v>178</v>
      </c>
    </row>
    <row r="1369" spans="2:65" s="12" customFormat="1" ht="11.25">
      <c r="B1369" s="149"/>
      <c r="D1369" s="150" t="s">
        <v>186</v>
      </c>
      <c r="E1369" s="151" t="s">
        <v>1</v>
      </c>
      <c r="F1369" s="152" t="s">
        <v>2583</v>
      </c>
      <c r="H1369" s="153">
        <v>2.61</v>
      </c>
      <c r="I1369" s="154"/>
      <c r="L1369" s="149"/>
      <c r="M1369" s="155"/>
      <c r="T1369" s="156"/>
      <c r="AT1369" s="151" t="s">
        <v>186</v>
      </c>
      <c r="AU1369" s="151" t="s">
        <v>85</v>
      </c>
      <c r="AV1369" s="12" t="s">
        <v>85</v>
      </c>
      <c r="AW1369" s="12" t="s">
        <v>32</v>
      </c>
      <c r="AX1369" s="12" t="s">
        <v>76</v>
      </c>
      <c r="AY1369" s="151" t="s">
        <v>178</v>
      </c>
    </row>
    <row r="1370" spans="2:65" s="12" customFormat="1" ht="11.25">
      <c r="B1370" s="149"/>
      <c r="D1370" s="150" t="s">
        <v>186</v>
      </c>
      <c r="E1370" s="151" t="s">
        <v>1</v>
      </c>
      <c r="F1370" s="152" t="s">
        <v>2587</v>
      </c>
      <c r="H1370" s="153">
        <v>3.53</v>
      </c>
      <c r="I1370" s="154"/>
      <c r="L1370" s="149"/>
      <c r="M1370" s="155"/>
      <c r="T1370" s="156"/>
      <c r="AT1370" s="151" t="s">
        <v>186</v>
      </c>
      <c r="AU1370" s="151" t="s">
        <v>85</v>
      </c>
      <c r="AV1370" s="12" t="s">
        <v>85</v>
      </c>
      <c r="AW1370" s="12" t="s">
        <v>32</v>
      </c>
      <c r="AX1370" s="12" t="s">
        <v>76</v>
      </c>
      <c r="AY1370" s="151" t="s">
        <v>178</v>
      </c>
    </row>
    <row r="1371" spans="2:65" s="14" customFormat="1" ht="11.25">
      <c r="B1371" s="164"/>
      <c r="D1371" s="150" t="s">
        <v>186</v>
      </c>
      <c r="E1371" s="165" t="s">
        <v>1</v>
      </c>
      <c r="F1371" s="166" t="s">
        <v>217</v>
      </c>
      <c r="H1371" s="167">
        <v>21.63</v>
      </c>
      <c r="I1371" s="168"/>
      <c r="L1371" s="164"/>
      <c r="M1371" s="169"/>
      <c r="T1371" s="170"/>
      <c r="AT1371" s="165" t="s">
        <v>186</v>
      </c>
      <c r="AU1371" s="165" t="s">
        <v>85</v>
      </c>
      <c r="AV1371" s="14" t="s">
        <v>184</v>
      </c>
      <c r="AW1371" s="14" t="s">
        <v>32</v>
      </c>
      <c r="AX1371" s="14" t="s">
        <v>83</v>
      </c>
      <c r="AY1371" s="165" t="s">
        <v>178</v>
      </c>
    </row>
    <row r="1372" spans="2:65" s="1" customFormat="1" ht="21.75" customHeight="1">
      <c r="B1372" s="32"/>
      <c r="C1372" s="136" t="s">
        <v>2616</v>
      </c>
      <c r="D1372" s="136" t="s">
        <v>180</v>
      </c>
      <c r="E1372" s="137" t="s">
        <v>2617</v>
      </c>
      <c r="F1372" s="138" t="s">
        <v>2618</v>
      </c>
      <c r="G1372" s="139" t="s">
        <v>204</v>
      </c>
      <c r="H1372" s="140">
        <v>5.843</v>
      </c>
      <c r="I1372" s="141"/>
      <c r="J1372" s="142">
        <f>ROUND(I1372*H1372,2)</f>
        <v>0</v>
      </c>
      <c r="K1372" s="138" t="s">
        <v>194</v>
      </c>
      <c r="L1372" s="32"/>
      <c r="M1372" s="143" t="s">
        <v>1</v>
      </c>
      <c r="N1372" s="144" t="s">
        <v>41</v>
      </c>
      <c r="P1372" s="145">
        <f>O1372*H1372</f>
        <v>0</v>
      </c>
      <c r="Q1372" s="145">
        <v>1.255E-2</v>
      </c>
      <c r="R1372" s="145">
        <f>Q1372*H1372</f>
        <v>7.3329649999999996E-2</v>
      </c>
      <c r="S1372" s="145">
        <v>0</v>
      </c>
      <c r="T1372" s="146">
        <f>S1372*H1372</f>
        <v>0</v>
      </c>
      <c r="AR1372" s="147" t="s">
        <v>274</v>
      </c>
      <c r="AT1372" s="147" t="s">
        <v>180</v>
      </c>
      <c r="AU1372" s="147" t="s">
        <v>85</v>
      </c>
      <c r="AY1372" s="17" t="s">
        <v>178</v>
      </c>
      <c r="BE1372" s="148">
        <f>IF(N1372="základní",J1372,0)</f>
        <v>0</v>
      </c>
      <c r="BF1372" s="148">
        <f>IF(N1372="snížená",J1372,0)</f>
        <v>0</v>
      </c>
      <c r="BG1372" s="148">
        <f>IF(N1372="zákl. přenesená",J1372,0)</f>
        <v>0</v>
      </c>
      <c r="BH1372" s="148">
        <f>IF(N1372="sníž. přenesená",J1372,0)</f>
        <v>0</v>
      </c>
      <c r="BI1372" s="148">
        <f>IF(N1372="nulová",J1372,0)</f>
        <v>0</v>
      </c>
      <c r="BJ1372" s="17" t="s">
        <v>83</v>
      </c>
      <c r="BK1372" s="148">
        <f>ROUND(I1372*H1372,2)</f>
        <v>0</v>
      </c>
      <c r="BL1372" s="17" t="s">
        <v>274</v>
      </c>
      <c r="BM1372" s="147" t="s">
        <v>2619</v>
      </c>
    </row>
    <row r="1373" spans="2:65" s="12" customFormat="1" ht="11.25">
      <c r="B1373" s="149"/>
      <c r="D1373" s="150" t="s">
        <v>186</v>
      </c>
      <c r="E1373" s="151" t="s">
        <v>1</v>
      </c>
      <c r="F1373" s="152" t="s">
        <v>2620</v>
      </c>
      <c r="H1373" s="153">
        <v>5.843</v>
      </c>
      <c r="I1373" s="154"/>
      <c r="L1373" s="149"/>
      <c r="M1373" s="155"/>
      <c r="T1373" s="156"/>
      <c r="AT1373" s="151" t="s">
        <v>186</v>
      </c>
      <c r="AU1373" s="151" t="s">
        <v>85</v>
      </c>
      <c r="AV1373" s="12" t="s">
        <v>85</v>
      </c>
      <c r="AW1373" s="12" t="s">
        <v>32</v>
      </c>
      <c r="AX1373" s="12" t="s">
        <v>83</v>
      </c>
      <c r="AY1373" s="151" t="s">
        <v>178</v>
      </c>
    </row>
    <row r="1374" spans="2:65" s="1" customFormat="1" ht="16.5" customHeight="1">
      <c r="B1374" s="32"/>
      <c r="C1374" s="136" t="s">
        <v>2621</v>
      </c>
      <c r="D1374" s="136" t="s">
        <v>180</v>
      </c>
      <c r="E1374" s="137" t="s">
        <v>2622</v>
      </c>
      <c r="F1374" s="138" t="s">
        <v>2623</v>
      </c>
      <c r="G1374" s="139" t="s">
        <v>204</v>
      </c>
      <c r="H1374" s="140">
        <v>5.843</v>
      </c>
      <c r="I1374" s="141"/>
      <c r="J1374" s="142">
        <f>ROUND(I1374*H1374,2)</f>
        <v>0</v>
      </c>
      <c r="K1374" s="138" t="s">
        <v>194</v>
      </c>
      <c r="L1374" s="32"/>
      <c r="M1374" s="143" t="s">
        <v>1</v>
      </c>
      <c r="N1374" s="144" t="s">
        <v>41</v>
      </c>
      <c r="P1374" s="145">
        <f>O1374*H1374</f>
        <v>0</v>
      </c>
      <c r="Q1374" s="145">
        <v>1E-4</v>
      </c>
      <c r="R1374" s="145">
        <f>Q1374*H1374</f>
        <v>5.8430000000000005E-4</v>
      </c>
      <c r="S1374" s="145">
        <v>0</v>
      </c>
      <c r="T1374" s="146">
        <f>S1374*H1374</f>
        <v>0</v>
      </c>
      <c r="AR1374" s="147" t="s">
        <v>274</v>
      </c>
      <c r="AT1374" s="147" t="s">
        <v>180</v>
      </c>
      <c r="AU1374" s="147" t="s">
        <v>85</v>
      </c>
      <c r="AY1374" s="17" t="s">
        <v>178</v>
      </c>
      <c r="BE1374" s="148">
        <f>IF(N1374="základní",J1374,0)</f>
        <v>0</v>
      </c>
      <c r="BF1374" s="148">
        <f>IF(N1374="snížená",J1374,0)</f>
        <v>0</v>
      </c>
      <c r="BG1374" s="148">
        <f>IF(N1374="zákl. přenesená",J1374,0)</f>
        <v>0</v>
      </c>
      <c r="BH1374" s="148">
        <f>IF(N1374="sníž. přenesená",J1374,0)</f>
        <v>0</v>
      </c>
      <c r="BI1374" s="148">
        <f>IF(N1374="nulová",J1374,0)</f>
        <v>0</v>
      </c>
      <c r="BJ1374" s="17" t="s">
        <v>83</v>
      </c>
      <c r="BK1374" s="148">
        <f>ROUND(I1374*H1374,2)</f>
        <v>0</v>
      </c>
      <c r="BL1374" s="17" t="s">
        <v>274</v>
      </c>
      <c r="BM1374" s="147" t="s">
        <v>2624</v>
      </c>
    </row>
    <row r="1375" spans="2:65" s="1" customFormat="1" ht="33" customHeight="1">
      <c r="B1375" s="32"/>
      <c r="C1375" s="136" t="s">
        <v>2625</v>
      </c>
      <c r="D1375" s="136" t="s">
        <v>180</v>
      </c>
      <c r="E1375" s="137" t="s">
        <v>2626</v>
      </c>
      <c r="F1375" s="138" t="s">
        <v>2627</v>
      </c>
      <c r="G1375" s="139" t="s">
        <v>420</v>
      </c>
      <c r="H1375" s="140">
        <v>2</v>
      </c>
      <c r="I1375" s="141"/>
      <c r="J1375" s="142">
        <f>ROUND(I1375*H1375,2)</f>
        <v>0</v>
      </c>
      <c r="K1375" s="138" t="s">
        <v>194</v>
      </c>
      <c r="L1375" s="32"/>
      <c r="M1375" s="143" t="s">
        <v>1</v>
      </c>
      <c r="N1375" s="144" t="s">
        <v>41</v>
      </c>
      <c r="P1375" s="145">
        <f>O1375*H1375</f>
        <v>0</v>
      </c>
      <c r="Q1375" s="145">
        <v>3.0000000000000001E-5</v>
      </c>
      <c r="R1375" s="145">
        <f>Q1375*H1375</f>
        <v>6.0000000000000002E-5</v>
      </c>
      <c r="S1375" s="145">
        <v>0</v>
      </c>
      <c r="T1375" s="146">
        <f>S1375*H1375</f>
        <v>0</v>
      </c>
      <c r="AR1375" s="147" t="s">
        <v>274</v>
      </c>
      <c r="AT1375" s="147" t="s">
        <v>180</v>
      </c>
      <c r="AU1375" s="147" t="s">
        <v>85</v>
      </c>
      <c r="AY1375" s="17" t="s">
        <v>178</v>
      </c>
      <c r="BE1375" s="148">
        <f>IF(N1375="základní",J1375,0)</f>
        <v>0</v>
      </c>
      <c r="BF1375" s="148">
        <f>IF(N1375="snížená",J1375,0)</f>
        <v>0</v>
      </c>
      <c r="BG1375" s="148">
        <f>IF(N1375="zákl. přenesená",J1375,0)</f>
        <v>0</v>
      </c>
      <c r="BH1375" s="148">
        <f>IF(N1375="sníž. přenesená",J1375,0)</f>
        <v>0</v>
      </c>
      <c r="BI1375" s="148">
        <f>IF(N1375="nulová",J1375,0)</f>
        <v>0</v>
      </c>
      <c r="BJ1375" s="17" t="s">
        <v>83</v>
      </c>
      <c r="BK1375" s="148">
        <f>ROUND(I1375*H1375,2)</f>
        <v>0</v>
      </c>
      <c r="BL1375" s="17" t="s">
        <v>274</v>
      </c>
      <c r="BM1375" s="147" t="s">
        <v>2628</v>
      </c>
    </row>
    <row r="1376" spans="2:65" s="1" customFormat="1" ht="24.2" customHeight="1">
      <c r="B1376" s="32"/>
      <c r="C1376" s="177" t="s">
        <v>2629</v>
      </c>
      <c r="D1376" s="177" t="s">
        <v>232</v>
      </c>
      <c r="E1376" s="178" t="s">
        <v>2630</v>
      </c>
      <c r="F1376" s="179" t="s">
        <v>2631</v>
      </c>
      <c r="G1376" s="180" t="s">
        <v>420</v>
      </c>
      <c r="H1376" s="181">
        <v>2</v>
      </c>
      <c r="I1376" s="182"/>
      <c r="J1376" s="183">
        <f>ROUND(I1376*H1376,2)</f>
        <v>0</v>
      </c>
      <c r="K1376" s="179" t="s">
        <v>194</v>
      </c>
      <c r="L1376" s="184"/>
      <c r="M1376" s="185" t="s">
        <v>1</v>
      </c>
      <c r="N1376" s="186" t="s">
        <v>41</v>
      </c>
      <c r="P1376" s="145">
        <f>O1376*H1376</f>
        <v>0</v>
      </c>
      <c r="Q1376" s="145">
        <v>3.2000000000000002E-3</v>
      </c>
      <c r="R1376" s="145">
        <f>Q1376*H1376</f>
        <v>6.4000000000000003E-3</v>
      </c>
      <c r="S1376" s="145">
        <v>0</v>
      </c>
      <c r="T1376" s="146">
        <f>S1376*H1376</f>
        <v>0</v>
      </c>
      <c r="AR1376" s="147" t="s">
        <v>377</v>
      </c>
      <c r="AT1376" s="147" t="s">
        <v>232</v>
      </c>
      <c r="AU1376" s="147" t="s">
        <v>85</v>
      </c>
      <c r="AY1376" s="17" t="s">
        <v>178</v>
      </c>
      <c r="BE1376" s="148">
        <f>IF(N1376="základní",J1376,0)</f>
        <v>0</v>
      </c>
      <c r="BF1376" s="148">
        <f>IF(N1376="snížená",J1376,0)</f>
        <v>0</v>
      </c>
      <c r="BG1376" s="148">
        <f>IF(N1376="zákl. přenesená",J1376,0)</f>
        <v>0</v>
      </c>
      <c r="BH1376" s="148">
        <f>IF(N1376="sníž. přenesená",J1376,0)</f>
        <v>0</v>
      </c>
      <c r="BI1376" s="148">
        <f>IF(N1376="nulová",J1376,0)</f>
        <v>0</v>
      </c>
      <c r="BJ1376" s="17" t="s">
        <v>83</v>
      </c>
      <c r="BK1376" s="148">
        <f>ROUND(I1376*H1376,2)</f>
        <v>0</v>
      </c>
      <c r="BL1376" s="17" t="s">
        <v>274</v>
      </c>
      <c r="BM1376" s="147" t="s">
        <v>2632</v>
      </c>
    </row>
    <row r="1377" spans="2:65" s="1" customFormat="1" ht="24.2" customHeight="1">
      <c r="B1377" s="32"/>
      <c r="C1377" s="136" t="s">
        <v>2633</v>
      </c>
      <c r="D1377" s="136" t="s">
        <v>180</v>
      </c>
      <c r="E1377" s="137" t="s">
        <v>2634</v>
      </c>
      <c r="F1377" s="138" t="s">
        <v>2635</v>
      </c>
      <c r="G1377" s="139" t="s">
        <v>384</v>
      </c>
      <c r="H1377" s="140">
        <v>6.165</v>
      </c>
      <c r="I1377" s="141"/>
      <c r="J1377" s="142">
        <f>ROUND(I1377*H1377,2)</f>
        <v>0</v>
      </c>
      <c r="K1377" s="138" t="s">
        <v>194</v>
      </c>
      <c r="L1377" s="32"/>
      <c r="M1377" s="143" t="s">
        <v>1</v>
      </c>
      <c r="N1377" s="144" t="s">
        <v>41</v>
      </c>
      <c r="P1377" s="145">
        <f>O1377*H1377</f>
        <v>0</v>
      </c>
      <c r="Q1377" s="145">
        <v>0</v>
      </c>
      <c r="R1377" s="145">
        <f>Q1377*H1377</f>
        <v>0</v>
      </c>
      <c r="S1377" s="145">
        <v>0</v>
      </c>
      <c r="T1377" s="146">
        <f>S1377*H1377</f>
        <v>0</v>
      </c>
      <c r="AR1377" s="147" t="s">
        <v>274</v>
      </c>
      <c r="AT1377" s="147" t="s">
        <v>180</v>
      </c>
      <c r="AU1377" s="147" t="s">
        <v>85</v>
      </c>
      <c r="AY1377" s="17" t="s">
        <v>178</v>
      </c>
      <c r="BE1377" s="148">
        <f>IF(N1377="základní",J1377,0)</f>
        <v>0</v>
      </c>
      <c r="BF1377" s="148">
        <f>IF(N1377="snížená",J1377,0)</f>
        <v>0</v>
      </c>
      <c r="BG1377" s="148">
        <f>IF(N1377="zákl. přenesená",J1377,0)</f>
        <v>0</v>
      </c>
      <c r="BH1377" s="148">
        <f>IF(N1377="sníž. přenesená",J1377,0)</f>
        <v>0</v>
      </c>
      <c r="BI1377" s="148">
        <f>IF(N1377="nulová",J1377,0)</f>
        <v>0</v>
      </c>
      <c r="BJ1377" s="17" t="s">
        <v>83</v>
      </c>
      <c r="BK1377" s="148">
        <f>ROUND(I1377*H1377,2)</f>
        <v>0</v>
      </c>
      <c r="BL1377" s="17" t="s">
        <v>274</v>
      </c>
      <c r="BM1377" s="147" t="s">
        <v>2636</v>
      </c>
    </row>
    <row r="1378" spans="2:65" s="11" customFormat="1" ht="22.9" customHeight="1">
      <c r="B1378" s="124"/>
      <c r="D1378" s="125" t="s">
        <v>75</v>
      </c>
      <c r="E1378" s="134" t="s">
        <v>781</v>
      </c>
      <c r="F1378" s="134" t="s">
        <v>782</v>
      </c>
      <c r="I1378" s="127"/>
      <c r="J1378" s="135">
        <f>BK1378</f>
        <v>0</v>
      </c>
      <c r="L1378" s="124"/>
      <c r="M1378" s="129"/>
      <c r="P1378" s="130">
        <f>SUM(P1379:P1438)</f>
        <v>0</v>
      </c>
      <c r="R1378" s="130">
        <f>SUM(R1379:R1438)</f>
        <v>1.1617520000000001</v>
      </c>
      <c r="T1378" s="131">
        <f>SUM(T1379:T1438)</f>
        <v>0.43982549999999998</v>
      </c>
      <c r="AR1378" s="125" t="s">
        <v>85</v>
      </c>
      <c r="AT1378" s="132" t="s">
        <v>75</v>
      </c>
      <c r="AU1378" s="132" t="s">
        <v>83</v>
      </c>
      <c r="AY1378" s="125" t="s">
        <v>178</v>
      </c>
      <c r="BK1378" s="133">
        <f>SUM(BK1379:BK1438)</f>
        <v>0</v>
      </c>
    </row>
    <row r="1379" spans="2:65" s="1" customFormat="1" ht="21.75" customHeight="1">
      <c r="B1379" s="32"/>
      <c r="C1379" s="136" t="s">
        <v>2637</v>
      </c>
      <c r="D1379" s="136" t="s">
        <v>180</v>
      </c>
      <c r="E1379" s="137" t="s">
        <v>2638</v>
      </c>
      <c r="F1379" s="138" t="s">
        <v>2639</v>
      </c>
      <c r="G1379" s="139" t="s">
        <v>204</v>
      </c>
      <c r="H1379" s="140">
        <v>270</v>
      </c>
      <c r="I1379" s="141"/>
      <c r="J1379" s="142">
        <f>ROUND(I1379*H1379,2)</f>
        <v>0</v>
      </c>
      <c r="K1379" s="138" t="s">
        <v>846</v>
      </c>
      <c r="L1379" s="32"/>
      <c r="M1379" s="143" t="s">
        <v>1</v>
      </c>
      <c r="N1379" s="144" t="s">
        <v>41</v>
      </c>
      <c r="P1379" s="145">
        <f>O1379*H1379</f>
        <v>0</v>
      </c>
      <c r="Q1379" s="145">
        <v>0</v>
      </c>
      <c r="R1379" s="145">
        <f>Q1379*H1379</f>
        <v>0</v>
      </c>
      <c r="S1379" s="145">
        <v>0</v>
      </c>
      <c r="T1379" s="146">
        <f>S1379*H1379</f>
        <v>0</v>
      </c>
      <c r="AR1379" s="147" t="s">
        <v>274</v>
      </c>
      <c r="AT1379" s="147" t="s">
        <v>180</v>
      </c>
      <c r="AU1379" s="147" t="s">
        <v>85</v>
      </c>
      <c r="AY1379" s="17" t="s">
        <v>178</v>
      </c>
      <c r="BE1379" s="148">
        <f>IF(N1379="základní",J1379,0)</f>
        <v>0</v>
      </c>
      <c r="BF1379" s="148">
        <f>IF(N1379="snížená",J1379,0)</f>
        <v>0</v>
      </c>
      <c r="BG1379" s="148">
        <f>IF(N1379="zákl. přenesená",J1379,0)</f>
        <v>0</v>
      </c>
      <c r="BH1379" s="148">
        <f>IF(N1379="sníž. přenesená",J1379,0)</f>
        <v>0</v>
      </c>
      <c r="BI1379" s="148">
        <f>IF(N1379="nulová",J1379,0)</f>
        <v>0</v>
      </c>
      <c r="BJ1379" s="17" t="s">
        <v>83</v>
      </c>
      <c r="BK1379" s="148">
        <f>ROUND(I1379*H1379,2)</f>
        <v>0</v>
      </c>
      <c r="BL1379" s="17" t="s">
        <v>274</v>
      </c>
      <c r="BM1379" s="147" t="s">
        <v>2640</v>
      </c>
    </row>
    <row r="1380" spans="2:65" s="12" customFormat="1" ht="11.25">
      <c r="B1380" s="149"/>
      <c r="D1380" s="150" t="s">
        <v>186</v>
      </c>
      <c r="E1380" s="151" t="s">
        <v>1</v>
      </c>
      <c r="F1380" s="152" t="s">
        <v>2641</v>
      </c>
      <c r="H1380" s="153">
        <v>270</v>
      </c>
      <c r="I1380" s="154"/>
      <c r="L1380" s="149"/>
      <c r="M1380" s="155"/>
      <c r="T1380" s="156"/>
      <c r="AT1380" s="151" t="s">
        <v>186</v>
      </c>
      <c r="AU1380" s="151" t="s">
        <v>85</v>
      </c>
      <c r="AV1380" s="12" t="s">
        <v>85</v>
      </c>
      <c r="AW1380" s="12" t="s">
        <v>32</v>
      </c>
      <c r="AX1380" s="12" t="s">
        <v>83</v>
      </c>
      <c r="AY1380" s="151" t="s">
        <v>178</v>
      </c>
    </row>
    <row r="1381" spans="2:65" s="1" customFormat="1" ht="44.25" customHeight="1">
      <c r="B1381" s="32"/>
      <c r="C1381" s="177" t="s">
        <v>2642</v>
      </c>
      <c r="D1381" s="177" t="s">
        <v>232</v>
      </c>
      <c r="E1381" s="178" t="s">
        <v>2643</v>
      </c>
      <c r="F1381" s="179" t="s">
        <v>2644</v>
      </c>
      <c r="G1381" s="180" t="s">
        <v>204</v>
      </c>
      <c r="H1381" s="181">
        <v>283.5</v>
      </c>
      <c r="I1381" s="182"/>
      <c r="J1381" s="183">
        <f>ROUND(I1381*H1381,2)</f>
        <v>0</v>
      </c>
      <c r="K1381" s="179" t="s">
        <v>846</v>
      </c>
      <c r="L1381" s="184"/>
      <c r="M1381" s="185" t="s">
        <v>1</v>
      </c>
      <c r="N1381" s="186" t="s">
        <v>41</v>
      </c>
      <c r="P1381" s="145">
        <f>O1381*H1381</f>
        <v>0</v>
      </c>
      <c r="Q1381" s="145">
        <v>4.0000000000000002E-4</v>
      </c>
      <c r="R1381" s="145">
        <f>Q1381*H1381</f>
        <v>0.1134</v>
      </c>
      <c r="S1381" s="145">
        <v>0</v>
      </c>
      <c r="T1381" s="146">
        <f>S1381*H1381</f>
        <v>0</v>
      </c>
      <c r="AR1381" s="147" t="s">
        <v>377</v>
      </c>
      <c r="AT1381" s="147" t="s">
        <v>232</v>
      </c>
      <c r="AU1381" s="147" t="s">
        <v>85</v>
      </c>
      <c r="AY1381" s="17" t="s">
        <v>178</v>
      </c>
      <c r="BE1381" s="148">
        <f>IF(N1381="základní",J1381,0)</f>
        <v>0</v>
      </c>
      <c r="BF1381" s="148">
        <f>IF(N1381="snížená",J1381,0)</f>
        <v>0</v>
      </c>
      <c r="BG1381" s="148">
        <f>IF(N1381="zákl. přenesená",J1381,0)</f>
        <v>0</v>
      </c>
      <c r="BH1381" s="148">
        <f>IF(N1381="sníž. přenesená",J1381,0)</f>
        <v>0</v>
      </c>
      <c r="BI1381" s="148">
        <f>IF(N1381="nulová",J1381,0)</f>
        <v>0</v>
      </c>
      <c r="BJ1381" s="17" t="s">
        <v>83</v>
      </c>
      <c r="BK1381" s="148">
        <f>ROUND(I1381*H1381,2)</f>
        <v>0</v>
      </c>
      <c r="BL1381" s="17" t="s">
        <v>274</v>
      </c>
      <c r="BM1381" s="147" t="s">
        <v>2645</v>
      </c>
    </row>
    <row r="1382" spans="2:65" s="12" customFormat="1" ht="11.25">
      <c r="B1382" s="149"/>
      <c r="D1382" s="150" t="s">
        <v>186</v>
      </c>
      <c r="F1382" s="152" t="s">
        <v>2646</v>
      </c>
      <c r="H1382" s="153">
        <v>283.5</v>
      </c>
      <c r="I1382" s="154"/>
      <c r="L1382" s="149"/>
      <c r="M1382" s="155"/>
      <c r="T1382" s="156"/>
      <c r="AT1382" s="151" t="s">
        <v>186</v>
      </c>
      <c r="AU1382" s="151" t="s">
        <v>85</v>
      </c>
      <c r="AV1382" s="12" t="s">
        <v>85</v>
      </c>
      <c r="AW1382" s="12" t="s">
        <v>4</v>
      </c>
      <c r="AX1382" s="12" t="s">
        <v>83</v>
      </c>
      <c r="AY1382" s="151" t="s">
        <v>178</v>
      </c>
    </row>
    <row r="1383" spans="2:65" s="1" customFormat="1" ht="16.5" customHeight="1">
      <c r="B1383" s="32"/>
      <c r="C1383" s="136" t="s">
        <v>2647</v>
      </c>
      <c r="D1383" s="136" t="s">
        <v>180</v>
      </c>
      <c r="E1383" s="137" t="s">
        <v>2648</v>
      </c>
      <c r="F1383" s="138" t="s">
        <v>2649</v>
      </c>
      <c r="G1383" s="139" t="s">
        <v>291</v>
      </c>
      <c r="H1383" s="140">
        <v>6.13</v>
      </c>
      <c r="I1383" s="141"/>
      <c r="J1383" s="142">
        <f>ROUND(I1383*H1383,2)</f>
        <v>0</v>
      </c>
      <c r="K1383" s="138" t="s">
        <v>846</v>
      </c>
      <c r="L1383" s="32"/>
      <c r="M1383" s="143" t="s">
        <v>1</v>
      </c>
      <c r="N1383" s="144" t="s">
        <v>41</v>
      </c>
      <c r="P1383" s="145">
        <f>O1383*H1383</f>
        <v>0</v>
      </c>
      <c r="Q1383" s="145">
        <v>0</v>
      </c>
      <c r="R1383" s="145">
        <f>Q1383*H1383</f>
        <v>0</v>
      </c>
      <c r="S1383" s="145">
        <v>1.6999999999999999E-3</v>
      </c>
      <c r="T1383" s="146">
        <f>S1383*H1383</f>
        <v>1.0421E-2</v>
      </c>
      <c r="AR1383" s="147" t="s">
        <v>274</v>
      </c>
      <c r="AT1383" s="147" t="s">
        <v>180</v>
      </c>
      <c r="AU1383" s="147" t="s">
        <v>85</v>
      </c>
      <c r="AY1383" s="17" t="s">
        <v>178</v>
      </c>
      <c r="BE1383" s="148">
        <f>IF(N1383="základní",J1383,0)</f>
        <v>0</v>
      </c>
      <c r="BF1383" s="148">
        <f>IF(N1383="snížená",J1383,0)</f>
        <v>0</v>
      </c>
      <c r="BG1383" s="148">
        <f>IF(N1383="zákl. přenesená",J1383,0)</f>
        <v>0</v>
      </c>
      <c r="BH1383" s="148">
        <f>IF(N1383="sníž. přenesená",J1383,0)</f>
        <v>0</v>
      </c>
      <c r="BI1383" s="148">
        <f>IF(N1383="nulová",J1383,0)</f>
        <v>0</v>
      </c>
      <c r="BJ1383" s="17" t="s">
        <v>83</v>
      </c>
      <c r="BK1383" s="148">
        <f>ROUND(I1383*H1383,2)</f>
        <v>0</v>
      </c>
      <c r="BL1383" s="17" t="s">
        <v>274</v>
      </c>
      <c r="BM1383" s="147" t="s">
        <v>2650</v>
      </c>
    </row>
    <row r="1384" spans="2:65" s="12" customFormat="1" ht="11.25">
      <c r="B1384" s="149"/>
      <c r="D1384" s="150" t="s">
        <v>186</v>
      </c>
      <c r="E1384" s="151" t="s">
        <v>1</v>
      </c>
      <c r="F1384" s="152" t="s">
        <v>2651</v>
      </c>
      <c r="H1384" s="153">
        <v>6.13</v>
      </c>
      <c r="I1384" s="154"/>
      <c r="L1384" s="149"/>
      <c r="M1384" s="155"/>
      <c r="T1384" s="156"/>
      <c r="AT1384" s="151" t="s">
        <v>186</v>
      </c>
      <c r="AU1384" s="151" t="s">
        <v>85</v>
      </c>
      <c r="AV1384" s="12" t="s">
        <v>85</v>
      </c>
      <c r="AW1384" s="12" t="s">
        <v>32</v>
      </c>
      <c r="AX1384" s="12" t="s">
        <v>83</v>
      </c>
      <c r="AY1384" s="151" t="s">
        <v>178</v>
      </c>
    </row>
    <row r="1385" spans="2:65" s="1" customFormat="1" ht="24.2" customHeight="1">
      <c r="B1385" s="32"/>
      <c r="C1385" s="136" t="s">
        <v>2652</v>
      </c>
      <c r="D1385" s="136" t="s">
        <v>180</v>
      </c>
      <c r="E1385" s="137" t="s">
        <v>2653</v>
      </c>
      <c r="F1385" s="138" t="s">
        <v>2654</v>
      </c>
      <c r="G1385" s="139" t="s">
        <v>291</v>
      </c>
      <c r="H1385" s="140">
        <v>74.099999999999994</v>
      </c>
      <c r="I1385" s="141"/>
      <c r="J1385" s="142">
        <f>ROUND(I1385*H1385,2)</f>
        <v>0</v>
      </c>
      <c r="K1385" s="138" t="s">
        <v>194</v>
      </c>
      <c r="L1385" s="32"/>
      <c r="M1385" s="143" t="s">
        <v>1</v>
      </c>
      <c r="N1385" s="144" t="s">
        <v>41</v>
      </c>
      <c r="P1385" s="145">
        <f>O1385*H1385</f>
        <v>0</v>
      </c>
      <c r="Q1385" s="145">
        <v>0</v>
      </c>
      <c r="R1385" s="145">
        <f>Q1385*H1385</f>
        <v>0</v>
      </c>
      <c r="S1385" s="145">
        <v>1.7700000000000001E-3</v>
      </c>
      <c r="T1385" s="146">
        <f>S1385*H1385</f>
        <v>0.131157</v>
      </c>
      <c r="AR1385" s="147" t="s">
        <v>274</v>
      </c>
      <c r="AT1385" s="147" t="s">
        <v>180</v>
      </c>
      <c r="AU1385" s="147" t="s">
        <v>85</v>
      </c>
      <c r="AY1385" s="17" t="s">
        <v>178</v>
      </c>
      <c r="BE1385" s="148">
        <f>IF(N1385="základní",J1385,0)</f>
        <v>0</v>
      </c>
      <c r="BF1385" s="148">
        <f>IF(N1385="snížená",J1385,0)</f>
        <v>0</v>
      </c>
      <c r="BG1385" s="148">
        <f>IF(N1385="zákl. přenesená",J1385,0)</f>
        <v>0</v>
      </c>
      <c r="BH1385" s="148">
        <f>IF(N1385="sníž. přenesená",J1385,0)</f>
        <v>0</v>
      </c>
      <c r="BI1385" s="148">
        <f>IF(N1385="nulová",J1385,0)</f>
        <v>0</v>
      </c>
      <c r="BJ1385" s="17" t="s">
        <v>83</v>
      </c>
      <c r="BK1385" s="148">
        <f>ROUND(I1385*H1385,2)</f>
        <v>0</v>
      </c>
      <c r="BL1385" s="17" t="s">
        <v>274</v>
      </c>
      <c r="BM1385" s="147" t="s">
        <v>2655</v>
      </c>
    </row>
    <row r="1386" spans="2:65" s="1" customFormat="1" ht="16.5" customHeight="1">
      <c r="B1386" s="32"/>
      <c r="C1386" s="136" t="s">
        <v>2656</v>
      </c>
      <c r="D1386" s="136" t="s">
        <v>180</v>
      </c>
      <c r="E1386" s="137" t="s">
        <v>2657</v>
      </c>
      <c r="F1386" s="138" t="s">
        <v>2658</v>
      </c>
      <c r="G1386" s="139" t="s">
        <v>420</v>
      </c>
      <c r="H1386" s="140">
        <v>4</v>
      </c>
      <c r="I1386" s="141"/>
      <c r="J1386" s="142">
        <f>ROUND(I1386*H1386,2)</f>
        <v>0</v>
      </c>
      <c r="K1386" s="138" t="s">
        <v>194</v>
      </c>
      <c r="L1386" s="32"/>
      <c r="M1386" s="143" t="s">
        <v>1</v>
      </c>
      <c r="N1386" s="144" t="s">
        <v>41</v>
      </c>
      <c r="P1386" s="145">
        <f>O1386*H1386</f>
        <v>0</v>
      </c>
      <c r="Q1386" s="145">
        <v>0</v>
      </c>
      <c r="R1386" s="145">
        <f>Q1386*H1386</f>
        <v>0</v>
      </c>
      <c r="S1386" s="145">
        <v>1.4999999999999999E-2</v>
      </c>
      <c r="T1386" s="146">
        <f>S1386*H1386</f>
        <v>0.06</v>
      </c>
      <c r="AR1386" s="147" t="s">
        <v>274</v>
      </c>
      <c r="AT1386" s="147" t="s">
        <v>180</v>
      </c>
      <c r="AU1386" s="147" t="s">
        <v>85</v>
      </c>
      <c r="AY1386" s="17" t="s">
        <v>178</v>
      </c>
      <c r="BE1386" s="148">
        <f>IF(N1386="základní",J1386,0)</f>
        <v>0</v>
      </c>
      <c r="BF1386" s="148">
        <f>IF(N1386="snížená",J1386,0)</f>
        <v>0</v>
      </c>
      <c r="BG1386" s="148">
        <f>IF(N1386="zákl. přenesená",J1386,0)</f>
        <v>0</v>
      </c>
      <c r="BH1386" s="148">
        <f>IF(N1386="sníž. přenesená",J1386,0)</f>
        <v>0</v>
      </c>
      <c r="BI1386" s="148">
        <f>IF(N1386="nulová",J1386,0)</f>
        <v>0</v>
      </c>
      <c r="BJ1386" s="17" t="s">
        <v>83</v>
      </c>
      <c r="BK1386" s="148">
        <f>ROUND(I1386*H1386,2)</f>
        <v>0</v>
      </c>
      <c r="BL1386" s="17" t="s">
        <v>274</v>
      </c>
      <c r="BM1386" s="147" t="s">
        <v>2659</v>
      </c>
    </row>
    <row r="1387" spans="2:65" s="1" customFormat="1" ht="16.5" customHeight="1">
      <c r="B1387" s="32"/>
      <c r="C1387" s="136" t="s">
        <v>2660</v>
      </c>
      <c r="D1387" s="136" t="s">
        <v>180</v>
      </c>
      <c r="E1387" s="137" t="s">
        <v>2661</v>
      </c>
      <c r="F1387" s="138" t="s">
        <v>2662</v>
      </c>
      <c r="G1387" s="139" t="s">
        <v>291</v>
      </c>
      <c r="H1387" s="140">
        <v>26.05</v>
      </c>
      <c r="I1387" s="141"/>
      <c r="J1387" s="142">
        <f>ROUND(I1387*H1387,2)</f>
        <v>0</v>
      </c>
      <c r="K1387" s="138" t="s">
        <v>846</v>
      </c>
      <c r="L1387" s="32"/>
      <c r="M1387" s="143" t="s">
        <v>1</v>
      </c>
      <c r="N1387" s="144" t="s">
        <v>41</v>
      </c>
      <c r="P1387" s="145">
        <f>O1387*H1387</f>
        <v>0</v>
      </c>
      <c r="Q1387" s="145">
        <v>0</v>
      </c>
      <c r="R1387" s="145">
        <f>Q1387*H1387</f>
        <v>0</v>
      </c>
      <c r="S1387" s="145">
        <v>1.75E-3</v>
      </c>
      <c r="T1387" s="146">
        <f>S1387*H1387</f>
        <v>4.5587500000000003E-2</v>
      </c>
      <c r="AR1387" s="147" t="s">
        <v>274</v>
      </c>
      <c r="AT1387" s="147" t="s">
        <v>180</v>
      </c>
      <c r="AU1387" s="147" t="s">
        <v>85</v>
      </c>
      <c r="AY1387" s="17" t="s">
        <v>178</v>
      </c>
      <c r="BE1387" s="148">
        <f>IF(N1387="základní",J1387,0)</f>
        <v>0</v>
      </c>
      <c r="BF1387" s="148">
        <f>IF(N1387="snížená",J1387,0)</f>
        <v>0</v>
      </c>
      <c r="BG1387" s="148">
        <f>IF(N1387="zákl. přenesená",J1387,0)</f>
        <v>0</v>
      </c>
      <c r="BH1387" s="148">
        <f>IF(N1387="sníž. přenesená",J1387,0)</f>
        <v>0</v>
      </c>
      <c r="BI1387" s="148">
        <f>IF(N1387="nulová",J1387,0)</f>
        <v>0</v>
      </c>
      <c r="BJ1387" s="17" t="s">
        <v>83</v>
      </c>
      <c r="BK1387" s="148">
        <f>ROUND(I1387*H1387,2)</f>
        <v>0</v>
      </c>
      <c r="BL1387" s="17" t="s">
        <v>274</v>
      </c>
      <c r="BM1387" s="147" t="s">
        <v>2663</v>
      </c>
    </row>
    <row r="1388" spans="2:65" s="12" customFormat="1" ht="11.25">
      <c r="B1388" s="149"/>
      <c r="D1388" s="150" t="s">
        <v>186</v>
      </c>
      <c r="E1388" s="151" t="s">
        <v>1</v>
      </c>
      <c r="F1388" s="152" t="s">
        <v>2664</v>
      </c>
      <c r="H1388" s="153">
        <v>4.5</v>
      </c>
      <c r="I1388" s="154"/>
      <c r="L1388" s="149"/>
      <c r="M1388" s="155"/>
      <c r="T1388" s="156"/>
      <c r="AT1388" s="151" t="s">
        <v>186</v>
      </c>
      <c r="AU1388" s="151" t="s">
        <v>85</v>
      </c>
      <c r="AV1388" s="12" t="s">
        <v>85</v>
      </c>
      <c r="AW1388" s="12" t="s">
        <v>32</v>
      </c>
      <c r="AX1388" s="12" t="s">
        <v>76</v>
      </c>
      <c r="AY1388" s="151" t="s">
        <v>178</v>
      </c>
    </row>
    <row r="1389" spans="2:65" s="12" customFormat="1" ht="11.25">
      <c r="B1389" s="149"/>
      <c r="D1389" s="150" t="s">
        <v>186</v>
      </c>
      <c r="E1389" s="151" t="s">
        <v>1</v>
      </c>
      <c r="F1389" s="152" t="s">
        <v>2665</v>
      </c>
      <c r="H1389" s="153">
        <v>11.3</v>
      </c>
      <c r="I1389" s="154"/>
      <c r="L1389" s="149"/>
      <c r="M1389" s="155"/>
      <c r="T1389" s="156"/>
      <c r="AT1389" s="151" t="s">
        <v>186</v>
      </c>
      <c r="AU1389" s="151" t="s">
        <v>85</v>
      </c>
      <c r="AV1389" s="12" t="s">
        <v>85</v>
      </c>
      <c r="AW1389" s="12" t="s">
        <v>32</v>
      </c>
      <c r="AX1389" s="12" t="s">
        <v>76</v>
      </c>
      <c r="AY1389" s="151" t="s">
        <v>178</v>
      </c>
    </row>
    <row r="1390" spans="2:65" s="12" customFormat="1" ht="11.25">
      <c r="B1390" s="149"/>
      <c r="D1390" s="150" t="s">
        <v>186</v>
      </c>
      <c r="E1390" s="151" t="s">
        <v>1</v>
      </c>
      <c r="F1390" s="152" t="s">
        <v>2666</v>
      </c>
      <c r="H1390" s="153">
        <v>10.25</v>
      </c>
      <c r="I1390" s="154"/>
      <c r="L1390" s="149"/>
      <c r="M1390" s="155"/>
      <c r="T1390" s="156"/>
      <c r="AT1390" s="151" t="s">
        <v>186</v>
      </c>
      <c r="AU1390" s="151" t="s">
        <v>85</v>
      </c>
      <c r="AV1390" s="12" t="s">
        <v>85</v>
      </c>
      <c r="AW1390" s="12" t="s">
        <v>32</v>
      </c>
      <c r="AX1390" s="12" t="s">
        <v>76</v>
      </c>
      <c r="AY1390" s="151" t="s">
        <v>178</v>
      </c>
    </row>
    <row r="1391" spans="2:65" s="14" customFormat="1" ht="11.25">
      <c r="B1391" s="164"/>
      <c r="D1391" s="150" t="s">
        <v>186</v>
      </c>
      <c r="E1391" s="165" t="s">
        <v>1</v>
      </c>
      <c r="F1391" s="166" t="s">
        <v>217</v>
      </c>
      <c r="H1391" s="167">
        <v>26.05</v>
      </c>
      <c r="I1391" s="168"/>
      <c r="L1391" s="164"/>
      <c r="M1391" s="169"/>
      <c r="T1391" s="170"/>
      <c r="AT1391" s="165" t="s">
        <v>186</v>
      </c>
      <c r="AU1391" s="165" t="s">
        <v>85</v>
      </c>
      <c r="AV1391" s="14" t="s">
        <v>184</v>
      </c>
      <c r="AW1391" s="14" t="s">
        <v>32</v>
      </c>
      <c r="AX1391" s="14" t="s">
        <v>83</v>
      </c>
      <c r="AY1391" s="165" t="s">
        <v>178</v>
      </c>
    </row>
    <row r="1392" spans="2:65" s="1" customFormat="1" ht="16.5" customHeight="1">
      <c r="B1392" s="32"/>
      <c r="C1392" s="136" t="s">
        <v>2667</v>
      </c>
      <c r="D1392" s="136" t="s">
        <v>180</v>
      </c>
      <c r="E1392" s="137" t="s">
        <v>2668</v>
      </c>
      <c r="F1392" s="138" t="s">
        <v>2669</v>
      </c>
      <c r="G1392" s="139" t="s">
        <v>291</v>
      </c>
      <c r="H1392" s="140">
        <v>74.099999999999994</v>
      </c>
      <c r="I1392" s="141"/>
      <c r="J1392" s="142">
        <f>ROUND(I1392*H1392,2)</f>
        <v>0</v>
      </c>
      <c r="K1392" s="138" t="s">
        <v>194</v>
      </c>
      <c r="L1392" s="32"/>
      <c r="M1392" s="143" t="s">
        <v>1</v>
      </c>
      <c r="N1392" s="144" t="s">
        <v>41</v>
      </c>
      <c r="P1392" s="145">
        <f>O1392*H1392</f>
        <v>0</v>
      </c>
      <c r="Q1392" s="145">
        <v>0</v>
      </c>
      <c r="R1392" s="145">
        <f>Q1392*H1392</f>
        <v>0</v>
      </c>
      <c r="S1392" s="145">
        <v>2.5999999999999999E-3</v>
      </c>
      <c r="T1392" s="146">
        <f>S1392*H1392</f>
        <v>0.19265999999999997</v>
      </c>
      <c r="AR1392" s="147" t="s">
        <v>274</v>
      </c>
      <c r="AT1392" s="147" t="s">
        <v>180</v>
      </c>
      <c r="AU1392" s="147" t="s">
        <v>85</v>
      </c>
      <c r="AY1392" s="17" t="s">
        <v>178</v>
      </c>
      <c r="BE1392" s="148">
        <f>IF(N1392="základní",J1392,0)</f>
        <v>0</v>
      </c>
      <c r="BF1392" s="148">
        <f>IF(N1392="snížená",J1392,0)</f>
        <v>0</v>
      </c>
      <c r="BG1392" s="148">
        <f>IF(N1392="zákl. přenesená",J1392,0)</f>
        <v>0</v>
      </c>
      <c r="BH1392" s="148">
        <f>IF(N1392="sníž. přenesená",J1392,0)</f>
        <v>0</v>
      </c>
      <c r="BI1392" s="148">
        <f>IF(N1392="nulová",J1392,0)</f>
        <v>0</v>
      </c>
      <c r="BJ1392" s="17" t="s">
        <v>83</v>
      </c>
      <c r="BK1392" s="148">
        <f>ROUND(I1392*H1392,2)</f>
        <v>0</v>
      </c>
      <c r="BL1392" s="17" t="s">
        <v>274</v>
      </c>
      <c r="BM1392" s="147" t="s">
        <v>2670</v>
      </c>
    </row>
    <row r="1393" spans="2:65" s="1" customFormat="1" ht="24.2" customHeight="1">
      <c r="B1393" s="32"/>
      <c r="C1393" s="136" t="s">
        <v>2671</v>
      </c>
      <c r="D1393" s="136" t="s">
        <v>180</v>
      </c>
      <c r="E1393" s="137" t="s">
        <v>2672</v>
      </c>
      <c r="F1393" s="138" t="s">
        <v>2673</v>
      </c>
      <c r="G1393" s="139" t="s">
        <v>204</v>
      </c>
      <c r="H1393" s="140">
        <v>270</v>
      </c>
      <c r="I1393" s="141"/>
      <c r="J1393" s="142">
        <f>ROUND(I1393*H1393,2)</f>
        <v>0</v>
      </c>
      <c r="K1393" s="138" t="s">
        <v>194</v>
      </c>
      <c r="L1393" s="32"/>
      <c r="M1393" s="143" t="s">
        <v>1</v>
      </c>
      <c r="N1393" s="144" t="s">
        <v>41</v>
      </c>
      <c r="P1393" s="145">
        <f>O1393*H1393</f>
        <v>0</v>
      </c>
      <c r="Q1393" s="145">
        <v>2.64E-3</v>
      </c>
      <c r="R1393" s="145">
        <f>Q1393*H1393</f>
        <v>0.71279999999999999</v>
      </c>
      <c r="S1393" s="145">
        <v>0</v>
      </c>
      <c r="T1393" s="146">
        <f>S1393*H1393</f>
        <v>0</v>
      </c>
      <c r="AR1393" s="147" t="s">
        <v>274</v>
      </c>
      <c r="AT1393" s="147" t="s">
        <v>180</v>
      </c>
      <c r="AU1393" s="147" t="s">
        <v>85</v>
      </c>
      <c r="AY1393" s="17" t="s">
        <v>178</v>
      </c>
      <c r="BE1393" s="148">
        <f>IF(N1393="základní",J1393,0)</f>
        <v>0</v>
      </c>
      <c r="BF1393" s="148">
        <f>IF(N1393="snížená",J1393,0)</f>
        <v>0</v>
      </c>
      <c r="BG1393" s="148">
        <f>IF(N1393="zákl. přenesená",J1393,0)</f>
        <v>0</v>
      </c>
      <c r="BH1393" s="148">
        <f>IF(N1393="sníž. přenesená",J1393,0)</f>
        <v>0</v>
      </c>
      <c r="BI1393" s="148">
        <f>IF(N1393="nulová",J1393,0)</f>
        <v>0</v>
      </c>
      <c r="BJ1393" s="17" t="s">
        <v>83</v>
      </c>
      <c r="BK1393" s="148">
        <f>ROUND(I1393*H1393,2)</f>
        <v>0</v>
      </c>
      <c r="BL1393" s="17" t="s">
        <v>274</v>
      </c>
      <c r="BM1393" s="147" t="s">
        <v>2674</v>
      </c>
    </row>
    <row r="1394" spans="2:65" s="12" customFormat="1" ht="11.25">
      <c r="B1394" s="149"/>
      <c r="D1394" s="150" t="s">
        <v>186</v>
      </c>
      <c r="E1394" s="151" t="s">
        <v>1</v>
      </c>
      <c r="F1394" s="152" t="s">
        <v>2451</v>
      </c>
      <c r="H1394" s="153">
        <v>270</v>
      </c>
      <c r="I1394" s="154"/>
      <c r="L1394" s="149"/>
      <c r="M1394" s="155"/>
      <c r="T1394" s="156"/>
      <c r="AT1394" s="151" t="s">
        <v>186</v>
      </c>
      <c r="AU1394" s="151" t="s">
        <v>85</v>
      </c>
      <c r="AV1394" s="12" t="s">
        <v>85</v>
      </c>
      <c r="AW1394" s="12" t="s">
        <v>32</v>
      </c>
      <c r="AX1394" s="12" t="s">
        <v>83</v>
      </c>
      <c r="AY1394" s="151" t="s">
        <v>178</v>
      </c>
    </row>
    <row r="1395" spans="2:65" s="1" customFormat="1" ht="24.2" customHeight="1">
      <c r="B1395" s="32"/>
      <c r="C1395" s="136" t="s">
        <v>2675</v>
      </c>
      <c r="D1395" s="136" t="s">
        <v>180</v>
      </c>
      <c r="E1395" s="137" t="s">
        <v>2676</v>
      </c>
      <c r="F1395" s="138" t="s">
        <v>2677</v>
      </c>
      <c r="G1395" s="139" t="s">
        <v>291</v>
      </c>
      <c r="H1395" s="140">
        <v>10</v>
      </c>
      <c r="I1395" s="141"/>
      <c r="J1395" s="142">
        <f>ROUND(I1395*H1395,2)</f>
        <v>0</v>
      </c>
      <c r="K1395" s="138" t="s">
        <v>846</v>
      </c>
      <c r="L1395" s="32"/>
      <c r="M1395" s="143" t="s">
        <v>1</v>
      </c>
      <c r="N1395" s="144" t="s">
        <v>41</v>
      </c>
      <c r="P1395" s="145">
        <f>O1395*H1395</f>
        <v>0</v>
      </c>
      <c r="Q1395" s="145">
        <v>0</v>
      </c>
      <c r="R1395" s="145">
        <f>Q1395*H1395</f>
        <v>0</v>
      </c>
      <c r="S1395" s="145">
        <v>0</v>
      </c>
      <c r="T1395" s="146">
        <f>S1395*H1395</f>
        <v>0</v>
      </c>
      <c r="AR1395" s="147" t="s">
        <v>274</v>
      </c>
      <c r="AT1395" s="147" t="s">
        <v>180</v>
      </c>
      <c r="AU1395" s="147" t="s">
        <v>85</v>
      </c>
      <c r="AY1395" s="17" t="s">
        <v>178</v>
      </c>
      <c r="BE1395" s="148">
        <f>IF(N1395="základní",J1395,0)</f>
        <v>0</v>
      </c>
      <c r="BF1395" s="148">
        <f>IF(N1395="snížená",J1395,0)</f>
        <v>0</v>
      </c>
      <c r="BG1395" s="148">
        <f>IF(N1395="zákl. přenesená",J1395,0)</f>
        <v>0</v>
      </c>
      <c r="BH1395" s="148">
        <f>IF(N1395="sníž. přenesená",J1395,0)</f>
        <v>0</v>
      </c>
      <c r="BI1395" s="148">
        <f>IF(N1395="nulová",J1395,0)</f>
        <v>0</v>
      </c>
      <c r="BJ1395" s="17" t="s">
        <v>83</v>
      </c>
      <c r="BK1395" s="148">
        <f>ROUND(I1395*H1395,2)</f>
        <v>0</v>
      </c>
      <c r="BL1395" s="17" t="s">
        <v>274</v>
      </c>
      <c r="BM1395" s="147" t="s">
        <v>2678</v>
      </c>
    </row>
    <row r="1396" spans="2:65" s="12" customFormat="1" ht="11.25">
      <c r="B1396" s="149"/>
      <c r="D1396" s="150" t="s">
        <v>186</v>
      </c>
      <c r="E1396" s="151" t="s">
        <v>1</v>
      </c>
      <c r="F1396" s="152" t="s">
        <v>2679</v>
      </c>
      <c r="H1396" s="153">
        <v>1</v>
      </c>
      <c r="I1396" s="154"/>
      <c r="L1396" s="149"/>
      <c r="M1396" s="155"/>
      <c r="T1396" s="156"/>
      <c r="AT1396" s="151" t="s">
        <v>186</v>
      </c>
      <c r="AU1396" s="151" t="s">
        <v>85</v>
      </c>
      <c r="AV1396" s="12" t="s">
        <v>85</v>
      </c>
      <c r="AW1396" s="12" t="s">
        <v>32</v>
      </c>
      <c r="AX1396" s="12" t="s">
        <v>76</v>
      </c>
      <c r="AY1396" s="151" t="s">
        <v>178</v>
      </c>
    </row>
    <row r="1397" spans="2:65" s="12" customFormat="1" ht="11.25">
      <c r="B1397" s="149"/>
      <c r="D1397" s="150" t="s">
        <v>186</v>
      </c>
      <c r="E1397" s="151" t="s">
        <v>1</v>
      </c>
      <c r="F1397" s="152" t="s">
        <v>2680</v>
      </c>
      <c r="H1397" s="153">
        <v>9</v>
      </c>
      <c r="I1397" s="154"/>
      <c r="L1397" s="149"/>
      <c r="M1397" s="155"/>
      <c r="T1397" s="156"/>
      <c r="AT1397" s="151" t="s">
        <v>186</v>
      </c>
      <c r="AU1397" s="151" t="s">
        <v>85</v>
      </c>
      <c r="AV1397" s="12" t="s">
        <v>85</v>
      </c>
      <c r="AW1397" s="12" t="s">
        <v>32</v>
      </c>
      <c r="AX1397" s="12" t="s">
        <v>76</v>
      </c>
      <c r="AY1397" s="151" t="s">
        <v>178</v>
      </c>
    </row>
    <row r="1398" spans="2:65" s="14" customFormat="1" ht="11.25">
      <c r="B1398" s="164"/>
      <c r="D1398" s="150" t="s">
        <v>186</v>
      </c>
      <c r="E1398" s="165" t="s">
        <v>1</v>
      </c>
      <c r="F1398" s="166" t="s">
        <v>217</v>
      </c>
      <c r="H1398" s="167">
        <v>10</v>
      </c>
      <c r="I1398" s="168"/>
      <c r="L1398" s="164"/>
      <c r="M1398" s="169"/>
      <c r="T1398" s="170"/>
      <c r="AT1398" s="165" t="s">
        <v>186</v>
      </c>
      <c r="AU1398" s="165" t="s">
        <v>85</v>
      </c>
      <c r="AV1398" s="14" t="s">
        <v>184</v>
      </c>
      <c r="AW1398" s="14" t="s">
        <v>32</v>
      </c>
      <c r="AX1398" s="14" t="s">
        <v>83</v>
      </c>
      <c r="AY1398" s="165" t="s">
        <v>178</v>
      </c>
    </row>
    <row r="1399" spans="2:65" s="1" customFormat="1" ht="16.5" customHeight="1">
      <c r="B1399" s="32"/>
      <c r="C1399" s="136" t="s">
        <v>2681</v>
      </c>
      <c r="D1399" s="136" t="s">
        <v>180</v>
      </c>
      <c r="E1399" s="137" t="s">
        <v>2682</v>
      </c>
      <c r="F1399" s="138" t="s">
        <v>2683</v>
      </c>
      <c r="G1399" s="139" t="s">
        <v>291</v>
      </c>
      <c r="H1399" s="140">
        <v>7</v>
      </c>
      <c r="I1399" s="141"/>
      <c r="J1399" s="142">
        <f>ROUND(I1399*H1399,2)</f>
        <v>0</v>
      </c>
      <c r="K1399" s="138" t="s">
        <v>846</v>
      </c>
      <c r="L1399" s="32"/>
      <c r="M1399" s="143" t="s">
        <v>1</v>
      </c>
      <c r="N1399" s="144" t="s">
        <v>41</v>
      </c>
      <c r="P1399" s="145">
        <f>O1399*H1399</f>
        <v>0</v>
      </c>
      <c r="Q1399" s="145">
        <v>1.49E-3</v>
      </c>
      <c r="R1399" s="145">
        <f>Q1399*H1399</f>
        <v>1.043E-2</v>
      </c>
      <c r="S1399" s="145">
        <v>0</v>
      </c>
      <c r="T1399" s="146">
        <f>S1399*H1399</f>
        <v>0</v>
      </c>
      <c r="AR1399" s="147" t="s">
        <v>274</v>
      </c>
      <c r="AT1399" s="147" t="s">
        <v>180</v>
      </c>
      <c r="AU1399" s="147" t="s">
        <v>85</v>
      </c>
      <c r="AY1399" s="17" t="s">
        <v>178</v>
      </c>
      <c r="BE1399" s="148">
        <f>IF(N1399="základní",J1399,0)</f>
        <v>0</v>
      </c>
      <c r="BF1399" s="148">
        <f>IF(N1399="snížená",J1399,0)</f>
        <v>0</v>
      </c>
      <c r="BG1399" s="148">
        <f>IF(N1399="zákl. přenesená",J1399,0)</f>
        <v>0</v>
      </c>
      <c r="BH1399" s="148">
        <f>IF(N1399="sníž. přenesená",J1399,0)</f>
        <v>0</v>
      </c>
      <c r="BI1399" s="148">
        <f>IF(N1399="nulová",J1399,0)</f>
        <v>0</v>
      </c>
      <c r="BJ1399" s="17" t="s">
        <v>83</v>
      </c>
      <c r="BK1399" s="148">
        <f>ROUND(I1399*H1399,2)</f>
        <v>0</v>
      </c>
      <c r="BL1399" s="17" t="s">
        <v>274</v>
      </c>
      <c r="BM1399" s="147" t="s">
        <v>2684</v>
      </c>
    </row>
    <row r="1400" spans="2:65" s="12" customFormat="1" ht="11.25">
      <c r="B1400" s="149"/>
      <c r="D1400" s="150" t="s">
        <v>186</v>
      </c>
      <c r="E1400" s="151" t="s">
        <v>1</v>
      </c>
      <c r="F1400" s="152" t="s">
        <v>2685</v>
      </c>
      <c r="H1400" s="153">
        <v>7</v>
      </c>
      <c r="I1400" s="154"/>
      <c r="L1400" s="149"/>
      <c r="M1400" s="155"/>
      <c r="T1400" s="156"/>
      <c r="AT1400" s="151" t="s">
        <v>186</v>
      </c>
      <c r="AU1400" s="151" t="s">
        <v>85</v>
      </c>
      <c r="AV1400" s="12" t="s">
        <v>85</v>
      </c>
      <c r="AW1400" s="12" t="s">
        <v>32</v>
      </c>
      <c r="AX1400" s="12" t="s">
        <v>83</v>
      </c>
      <c r="AY1400" s="151" t="s">
        <v>178</v>
      </c>
    </row>
    <row r="1401" spans="2:65" s="1" customFormat="1" ht="24.2" customHeight="1">
      <c r="B1401" s="32"/>
      <c r="C1401" s="136" t="s">
        <v>2686</v>
      </c>
      <c r="D1401" s="136" t="s">
        <v>180</v>
      </c>
      <c r="E1401" s="137" t="s">
        <v>2687</v>
      </c>
      <c r="F1401" s="138" t="s">
        <v>2688</v>
      </c>
      <c r="G1401" s="139" t="s">
        <v>291</v>
      </c>
      <c r="H1401" s="140">
        <v>7</v>
      </c>
      <c r="I1401" s="141"/>
      <c r="J1401" s="142">
        <f>ROUND(I1401*H1401,2)</f>
        <v>0</v>
      </c>
      <c r="K1401" s="138" t="s">
        <v>846</v>
      </c>
      <c r="L1401" s="32"/>
      <c r="M1401" s="143" t="s">
        <v>1</v>
      </c>
      <c r="N1401" s="144" t="s">
        <v>41</v>
      </c>
      <c r="P1401" s="145">
        <f>O1401*H1401</f>
        <v>0</v>
      </c>
      <c r="Q1401" s="145">
        <v>2.2000000000000001E-4</v>
      </c>
      <c r="R1401" s="145">
        <f>Q1401*H1401</f>
        <v>1.5400000000000001E-3</v>
      </c>
      <c r="S1401" s="145">
        <v>0</v>
      </c>
      <c r="T1401" s="146">
        <f>S1401*H1401</f>
        <v>0</v>
      </c>
      <c r="AR1401" s="147" t="s">
        <v>274</v>
      </c>
      <c r="AT1401" s="147" t="s">
        <v>180</v>
      </c>
      <c r="AU1401" s="147" t="s">
        <v>85</v>
      </c>
      <c r="AY1401" s="17" t="s">
        <v>178</v>
      </c>
      <c r="BE1401" s="148">
        <f>IF(N1401="základní",J1401,0)</f>
        <v>0</v>
      </c>
      <c r="BF1401" s="148">
        <f>IF(N1401="snížená",J1401,0)</f>
        <v>0</v>
      </c>
      <c r="BG1401" s="148">
        <f>IF(N1401="zákl. přenesená",J1401,0)</f>
        <v>0</v>
      </c>
      <c r="BH1401" s="148">
        <f>IF(N1401="sníž. přenesená",J1401,0)</f>
        <v>0</v>
      </c>
      <c r="BI1401" s="148">
        <f>IF(N1401="nulová",J1401,0)</f>
        <v>0</v>
      </c>
      <c r="BJ1401" s="17" t="s">
        <v>83</v>
      </c>
      <c r="BK1401" s="148">
        <f>ROUND(I1401*H1401,2)</f>
        <v>0</v>
      </c>
      <c r="BL1401" s="17" t="s">
        <v>274</v>
      </c>
      <c r="BM1401" s="147" t="s">
        <v>2689</v>
      </c>
    </row>
    <row r="1402" spans="2:65" s="1" customFormat="1" ht="24.2" customHeight="1">
      <c r="B1402" s="32"/>
      <c r="C1402" s="136" t="s">
        <v>2690</v>
      </c>
      <c r="D1402" s="136" t="s">
        <v>180</v>
      </c>
      <c r="E1402" s="137" t="s">
        <v>2691</v>
      </c>
      <c r="F1402" s="138" t="s">
        <v>2692</v>
      </c>
      <c r="G1402" s="139" t="s">
        <v>291</v>
      </c>
      <c r="H1402" s="140">
        <v>74.099999999999994</v>
      </c>
      <c r="I1402" s="141"/>
      <c r="J1402" s="142">
        <f>ROUND(I1402*H1402,2)</f>
        <v>0</v>
      </c>
      <c r="K1402" s="138" t="s">
        <v>846</v>
      </c>
      <c r="L1402" s="32"/>
      <c r="M1402" s="143" t="s">
        <v>1</v>
      </c>
      <c r="N1402" s="144" t="s">
        <v>41</v>
      </c>
      <c r="P1402" s="145">
        <f>O1402*H1402</f>
        <v>0</v>
      </c>
      <c r="Q1402" s="145">
        <v>5.5999999999999995E-4</v>
      </c>
      <c r="R1402" s="145">
        <f>Q1402*H1402</f>
        <v>4.1495999999999991E-2</v>
      </c>
      <c r="S1402" s="145">
        <v>0</v>
      </c>
      <c r="T1402" s="146">
        <f>S1402*H1402</f>
        <v>0</v>
      </c>
      <c r="AR1402" s="147" t="s">
        <v>274</v>
      </c>
      <c r="AT1402" s="147" t="s">
        <v>180</v>
      </c>
      <c r="AU1402" s="147" t="s">
        <v>85</v>
      </c>
      <c r="AY1402" s="17" t="s">
        <v>178</v>
      </c>
      <c r="BE1402" s="148">
        <f>IF(N1402="základní",J1402,0)</f>
        <v>0</v>
      </c>
      <c r="BF1402" s="148">
        <f>IF(N1402="snížená",J1402,0)</f>
        <v>0</v>
      </c>
      <c r="BG1402" s="148">
        <f>IF(N1402="zákl. přenesená",J1402,0)</f>
        <v>0</v>
      </c>
      <c r="BH1402" s="148">
        <f>IF(N1402="sníž. přenesená",J1402,0)</f>
        <v>0</v>
      </c>
      <c r="BI1402" s="148">
        <f>IF(N1402="nulová",J1402,0)</f>
        <v>0</v>
      </c>
      <c r="BJ1402" s="17" t="s">
        <v>83</v>
      </c>
      <c r="BK1402" s="148">
        <f>ROUND(I1402*H1402,2)</f>
        <v>0</v>
      </c>
      <c r="BL1402" s="17" t="s">
        <v>274</v>
      </c>
      <c r="BM1402" s="147" t="s">
        <v>2693</v>
      </c>
    </row>
    <row r="1403" spans="2:65" s="12" customFormat="1" ht="11.25">
      <c r="B1403" s="149"/>
      <c r="D1403" s="150" t="s">
        <v>186</v>
      </c>
      <c r="E1403" s="151" t="s">
        <v>1</v>
      </c>
      <c r="F1403" s="152" t="s">
        <v>2694</v>
      </c>
      <c r="H1403" s="153">
        <v>74.099999999999994</v>
      </c>
      <c r="I1403" s="154"/>
      <c r="L1403" s="149"/>
      <c r="M1403" s="155"/>
      <c r="T1403" s="156"/>
      <c r="AT1403" s="151" t="s">
        <v>186</v>
      </c>
      <c r="AU1403" s="151" t="s">
        <v>85</v>
      </c>
      <c r="AV1403" s="12" t="s">
        <v>85</v>
      </c>
      <c r="AW1403" s="12" t="s">
        <v>32</v>
      </c>
      <c r="AX1403" s="12" t="s">
        <v>83</v>
      </c>
      <c r="AY1403" s="151" t="s">
        <v>178</v>
      </c>
    </row>
    <row r="1404" spans="2:65" s="1" customFormat="1" ht="33" customHeight="1">
      <c r="B1404" s="32"/>
      <c r="C1404" s="136" t="s">
        <v>2695</v>
      </c>
      <c r="D1404" s="136" t="s">
        <v>180</v>
      </c>
      <c r="E1404" s="137" t="s">
        <v>2696</v>
      </c>
      <c r="F1404" s="138" t="s">
        <v>2697</v>
      </c>
      <c r="G1404" s="139" t="s">
        <v>420</v>
      </c>
      <c r="H1404" s="140">
        <v>3</v>
      </c>
      <c r="I1404" s="141"/>
      <c r="J1404" s="142">
        <f>ROUND(I1404*H1404,2)</f>
        <v>0</v>
      </c>
      <c r="K1404" s="138" t="s">
        <v>1</v>
      </c>
      <c r="L1404" s="32"/>
      <c r="M1404" s="143" t="s">
        <v>1</v>
      </c>
      <c r="N1404" s="144" t="s">
        <v>41</v>
      </c>
      <c r="P1404" s="145">
        <f>O1404*H1404</f>
        <v>0</v>
      </c>
      <c r="Q1404" s="145">
        <v>8.7100000000000007E-3</v>
      </c>
      <c r="R1404" s="145">
        <f>Q1404*H1404</f>
        <v>2.613E-2</v>
      </c>
      <c r="S1404" s="145">
        <v>0</v>
      </c>
      <c r="T1404" s="146">
        <f>S1404*H1404</f>
        <v>0</v>
      </c>
      <c r="AR1404" s="147" t="s">
        <v>274</v>
      </c>
      <c r="AT1404" s="147" t="s">
        <v>180</v>
      </c>
      <c r="AU1404" s="147" t="s">
        <v>85</v>
      </c>
      <c r="AY1404" s="17" t="s">
        <v>178</v>
      </c>
      <c r="BE1404" s="148">
        <f>IF(N1404="základní",J1404,0)</f>
        <v>0</v>
      </c>
      <c r="BF1404" s="148">
        <f>IF(N1404="snížená",J1404,0)</f>
        <v>0</v>
      </c>
      <c r="BG1404" s="148">
        <f>IF(N1404="zákl. přenesená",J1404,0)</f>
        <v>0</v>
      </c>
      <c r="BH1404" s="148">
        <f>IF(N1404="sníž. přenesená",J1404,0)</f>
        <v>0</v>
      </c>
      <c r="BI1404" s="148">
        <f>IF(N1404="nulová",J1404,0)</f>
        <v>0</v>
      </c>
      <c r="BJ1404" s="17" t="s">
        <v>83</v>
      </c>
      <c r="BK1404" s="148">
        <f>ROUND(I1404*H1404,2)</f>
        <v>0</v>
      </c>
      <c r="BL1404" s="17" t="s">
        <v>274</v>
      </c>
      <c r="BM1404" s="147" t="s">
        <v>2698</v>
      </c>
    </row>
    <row r="1405" spans="2:65" s="12" customFormat="1" ht="11.25">
      <c r="B1405" s="149"/>
      <c r="D1405" s="150" t="s">
        <v>186</v>
      </c>
      <c r="E1405" s="151" t="s">
        <v>1</v>
      </c>
      <c r="F1405" s="152" t="s">
        <v>2699</v>
      </c>
      <c r="H1405" s="153">
        <v>3</v>
      </c>
      <c r="I1405" s="154"/>
      <c r="L1405" s="149"/>
      <c r="M1405" s="155"/>
      <c r="T1405" s="156"/>
      <c r="AT1405" s="151" t="s">
        <v>186</v>
      </c>
      <c r="AU1405" s="151" t="s">
        <v>85</v>
      </c>
      <c r="AV1405" s="12" t="s">
        <v>85</v>
      </c>
      <c r="AW1405" s="12" t="s">
        <v>32</v>
      </c>
      <c r="AX1405" s="12" t="s">
        <v>83</v>
      </c>
      <c r="AY1405" s="151" t="s">
        <v>178</v>
      </c>
    </row>
    <row r="1406" spans="2:65" s="1" customFormat="1" ht="24.2" customHeight="1">
      <c r="B1406" s="32"/>
      <c r="C1406" s="136" t="s">
        <v>2700</v>
      </c>
      <c r="D1406" s="136" t="s">
        <v>180</v>
      </c>
      <c r="E1406" s="137" t="s">
        <v>2701</v>
      </c>
      <c r="F1406" s="138" t="s">
        <v>2702</v>
      </c>
      <c r="G1406" s="139" t="s">
        <v>291</v>
      </c>
      <c r="H1406" s="140">
        <v>47.6</v>
      </c>
      <c r="I1406" s="141"/>
      <c r="J1406" s="142">
        <f>ROUND(I1406*H1406,2)</f>
        <v>0</v>
      </c>
      <c r="K1406" s="138" t="s">
        <v>194</v>
      </c>
      <c r="L1406" s="32"/>
      <c r="M1406" s="143" t="s">
        <v>1</v>
      </c>
      <c r="N1406" s="144" t="s">
        <v>41</v>
      </c>
      <c r="P1406" s="145">
        <f>O1406*H1406</f>
        <v>0</v>
      </c>
      <c r="Q1406" s="145">
        <v>2.8300000000000001E-3</v>
      </c>
      <c r="R1406" s="145">
        <f>Q1406*H1406</f>
        <v>0.13470799999999999</v>
      </c>
      <c r="S1406" s="145">
        <v>0</v>
      </c>
      <c r="T1406" s="146">
        <f>S1406*H1406</f>
        <v>0</v>
      </c>
      <c r="AR1406" s="147" t="s">
        <v>274</v>
      </c>
      <c r="AT1406" s="147" t="s">
        <v>180</v>
      </c>
      <c r="AU1406" s="147" t="s">
        <v>85</v>
      </c>
      <c r="AY1406" s="17" t="s">
        <v>178</v>
      </c>
      <c r="BE1406" s="148">
        <f>IF(N1406="základní",J1406,0)</f>
        <v>0</v>
      </c>
      <c r="BF1406" s="148">
        <f>IF(N1406="snížená",J1406,0)</f>
        <v>0</v>
      </c>
      <c r="BG1406" s="148">
        <f>IF(N1406="zákl. přenesená",J1406,0)</f>
        <v>0</v>
      </c>
      <c r="BH1406" s="148">
        <f>IF(N1406="sníž. přenesená",J1406,0)</f>
        <v>0</v>
      </c>
      <c r="BI1406" s="148">
        <f>IF(N1406="nulová",J1406,0)</f>
        <v>0</v>
      </c>
      <c r="BJ1406" s="17" t="s">
        <v>83</v>
      </c>
      <c r="BK1406" s="148">
        <f>ROUND(I1406*H1406,2)</f>
        <v>0</v>
      </c>
      <c r="BL1406" s="17" t="s">
        <v>274</v>
      </c>
      <c r="BM1406" s="147" t="s">
        <v>2703</v>
      </c>
    </row>
    <row r="1407" spans="2:65" s="12" customFormat="1" ht="11.25">
      <c r="B1407" s="149"/>
      <c r="D1407" s="150" t="s">
        <v>186</v>
      </c>
      <c r="E1407" s="151" t="s">
        <v>1</v>
      </c>
      <c r="F1407" s="152" t="s">
        <v>2704</v>
      </c>
      <c r="H1407" s="153">
        <v>47.6</v>
      </c>
      <c r="I1407" s="154"/>
      <c r="L1407" s="149"/>
      <c r="M1407" s="155"/>
      <c r="T1407" s="156"/>
      <c r="AT1407" s="151" t="s">
        <v>186</v>
      </c>
      <c r="AU1407" s="151" t="s">
        <v>85</v>
      </c>
      <c r="AV1407" s="12" t="s">
        <v>85</v>
      </c>
      <c r="AW1407" s="12" t="s">
        <v>32</v>
      </c>
      <c r="AX1407" s="12" t="s">
        <v>83</v>
      </c>
      <c r="AY1407" s="151" t="s">
        <v>178</v>
      </c>
    </row>
    <row r="1408" spans="2:65" s="1" customFormat="1" ht="24.2" customHeight="1">
      <c r="B1408" s="32"/>
      <c r="C1408" s="136" t="s">
        <v>2705</v>
      </c>
      <c r="D1408" s="136" t="s">
        <v>180</v>
      </c>
      <c r="E1408" s="137" t="s">
        <v>2706</v>
      </c>
      <c r="F1408" s="138" t="s">
        <v>2707</v>
      </c>
      <c r="G1408" s="139" t="s">
        <v>204</v>
      </c>
      <c r="H1408" s="140">
        <v>2</v>
      </c>
      <c r="I1408" s="141"/>
      <c r="J1408" s="142">
        <f>ROUND(I1408*H1408,2)</f>
        <v>0</v>
      </c>
      <c r="K1408" s="138" t="s">
        <v>194</v>
      </c>
      <c r="L1408" s="32"/>
      <c r="M1408" s="143" t="s">
        <v>1</v>
      </c>
      <c r="N1408" s="144" t="s">
        <v>41</v>
      </c>
      <c r="P1408" s="145">
        <f>O1408*H1408</f>
        <v>0</v>
      </c>
      <c r="Q1408" s="145">
        <v>0</v>
      </c>
      <c r="R1408" s="145">
        <f>Q1408*H1408</f>
        <v>0</v>
      </c>
      <c r="S1408" s="145">
        <v>0</v>
      </c>
      <c r="T1408" s="146">
        <f>S1408*H1408</f>
        <v>0</v>
      </c>
      <c r="AR1408" s="147" t="s">
        <v>274</v>
      </c>
      <c r="AT1408" s="147" t="s">
        <v>180</v>
      </c>
      <c r="AU1408" s="147" t="s">
        <v>85</v>
      </c>
      <c r="AY1408" s="17" t="s">
        <v>178</v>
      </c>
      <c r="BE1408" s="148">
        <f>IF(N1408="základní",J1408,0)</f>
        <v>0</v>
      </c>
      <c r="BF1408" s="148">
        <f>IF(N1408="snížená",J1408,0)</f>
        <v>0</v>
      </c>
      <c r="BG1408" s="148">
        <f>IF(N1408="zákl. přenesená",J1408,0)</f>
        <v>0</v>
      </c>
      <c r="BH1408" s="148">
        <f>IF(N1408="sníž. přenesená",J1408,0)</f>
        <v>0</v>
      </c>
      <c r="BI1408" s="148">
        <f>IF(N1408="nulová",J1408,0)</f>
        <v>0</v>
      </c>
      <c r="BJ1408" s="17" t="s">
        <v>83</v>
      </c>
      <c r="BK1408" s="148">
        <f>ROUND(I1408*H1408,2)</f>
        <v>0</v>
      </c>
      <c r="BL1408" s="17" t="s">
        <v>274</v>
      </c>
      <c r="BM1408" s="147" t="s">
        <v>2708</v>
      </c>
    </row>
    <row r="1409" spans="2:65" s="12" customFormat="1" ht="11.25">
      <c r="B1409" s="149"/>
      <c r="D1409" s="150" t="s">
        <v>186</v>
      </c>
      <c r="E1409" s="151" t="s">
        <v>1</v>
      </c>
      <c r="F1409" s="152" t="s">
        <v>2709</v>
      </c>
      <c r="H1409" s="153">
        <v>2</v>
      </c>
      <c r="I1409" s="154"/>
      <c r="L1409" s="149"/>
      <c r="M1409" s="155"/>
      <c r="T1409" s="156"/>
      <c r="AT1409" s="151" t="s">
        <v>186</v>
      </c>
      <c r="AU1409" s="151" t="s">
        <v>85</v>
      </c>
      <c r="AV1409" s="12" t="s">
        <v>85</v>
      </c>
      <c r="AW1409" s="12" t="s">
        <v>32</v>
      </c>
      <c r="AX1409" s="12" t="s">
        <v>83</v>
      </c>
      <c r="AY1409" s="151" t="s">
        <v>178</v>
      </c>
    </row>
    <row r="1410" spans="2:65" s="1" customFormat="1" ht="16.5" customHeight="1">
      <c r="B1410" s="32"/>
      <c r="C1410" s="177" t="s">
        <v>2710</v>
      </c>
      <c r="D1410" s="177" t="s">
        <v>232</v>
      </c>
      <c r="E1410" s="178" t="s">
        <v>2711</v>
      </c>
      <c r="F1410" s="179" t="s">
        <v>2712</v>
      </c>
      <c r="G1410" s="180" t="s">
        <v>420</v>
      </c>
      <c r="H1410" s="181">
        <v>2</v>
      </c>
      <c r="I1410" s="182"/>
      <c r="J1410" s="183">
        <f>ROUND(I1410*H1410,2)</f>
        <v>0</v>
      </c>
      <c r="K1410" s="179" t="s">
        <v>194</v>
      </c>
      <c r="L1410" s="184"/>
      <c r="M1410" s="185" t="s">
        <v>1</v>
      </c>
      <c r="N1410" s="186" t="s">
        <v>41</v>
      </c>
      <c r="P1410" s="145">
        <f>O1410*H1410</f>
        <v>0</v>
      </c>
      <c r="Q1410" s="145">
        <v>4.0000000000000002E-4</v>
      </c>
      <c r="R1410" s="145">
        <f>Q1410*H1410</f>
        <v>8.0000000000000004E-4</v>
      </c>
      <c r="S1410" s="145">
        <v>0</v>
      </c>
      <c r="T1410" s="146">
        <f>S1410*H1410</f>
        <v>0</v>
      </c>
      <c r="AR1410" s="147" t="s">
        <v>377</v>
      </c>
      <c r="AT1410" s="147" t="s">
        <v>232</v>
      </c>
      <c r="AU1410" s="147" t="s">
        <v>85</v>
      </c>
      <c r="AY1410" s="17" t="s">
        <v>178</v>
      </c>
      <c r="BE1410" s="148">
        <f>IF(N1410="základní",J1410,0)</f>
        <v>0</v>
      </c>
      <c r="BF1410" s="148">
        <f>IF(N1410="snížená",J1410,0)</f>
        <v>0</v>
      </c>
      <c r="BG1410" s="148">
        <f>IF(N1410="zákl. přenesená",J1410,0)</f>
        <v>0</v>
      </c>
      <c r="BH1410" s="148">
        <f>IF(N1410="sníž. přenesená",J1410,0)</f>
        <v>0</v>
      </c>
      <c r="BI1410" s="148">
        <f>IF(N1410="nulová",J1410,0)</f>
        <v>0</v>
      </c>
      <c r="BJ1410" s="17" t="s">
        <v>83</v>
      </c>
      <c r="BK1410" s="148">
        <f>ROUND(I1410*H1410,2)</f>
        <v>0</v>
      </c>
      <c r="BL1410" s="17" t="s">
        <v>274</v>
      </c>
      <c r="BM1410" s="147" t="s">
        <v>2713</v>
      </c>
    </row>
    <row r="1411" spans="2:65" s="1" customFormat="1" ht="21.75" customHeight="1">
      <c r="B1411" s="32"/>
      <c r="C1411" s="177" t="s">
        <v>2714</v>
      </c>
      <c r="D1411" s="177" t="s">
        <v>232</v>
      </c>
      <c r="E1411" s="178" t="s">
        <v>2715</v>
      </c>
      <c r="F1411" s="179" t="s">
        <v>2716</v>
      </c>
      <c r="G1411" s="180" t="s">
        <v>420</v>
      </c>
      <c r="H1411" s="181">
        <v>4</v>
      </c>
      <c r="I1411" s="182"/>
      <c r="J1411" s="183">
        <f>ROUND(I1411*H1411,2)</f>
        <v>0</v>
      </c>
      <c r="K1411" s="179" t="s">
        <v>194</v>
      </c>
      <c r="L1411" s="184"/>
      <c r="M1411" s="185" t="s">
        <v>1</v>
      </c>
      <c r="N1411" s="186" t="s">
        <v>41</v>
      </c>
      <c r="P1411" s="145">
        <f>O1411*H1411</f>
        <v>0</v>
      </c>
      <c r="Q1411" s="145">
        <v>2.4000000000000001E-4</v>
      </c>
      <c r="R1411" s="145">
        <f>Q1411*H1411</f>
        <v>9.6000000000000002E-4</v>
      </c>
      <c r="S1411" s="145">
        <v>0</v>
      </c>
      <c r="T1411" s="146">
        <f>S1411*H1411</f>
        <v>0</v>
      </c>
      <c r="AR1411" s="147" t="s">
        <v>377</v>
      </c>
      <c r="AT1411" s="147" t="s">
        <v>232</v>
      </c>
      <c r="AU1411" s="147" t="s">
        <v>85</v>
      </c>
      <c r="AY1411" s="17" t="s">
        <v>178</v>
      </c>
      <c r="BE1411" s="148">
        <f>IF(N1411="základní",J1411,0)</f>
        <v>0</v>
      </c>
      <c r="BF1411" s="148">
        <f>IF(N1411="snížená",J1411,0)</f>
        <v>0</v>
      </c>
      <c r="BG1411" s="148">
        <f>IF(N1411="zákl. přenesená",J1411,0)</f>
        <v>0</v>
      </c>
      <c r="BH1411" s="148">
        <f>IF(N1411="sníž. přenesená",J1411,0)</f>
        <v>0</v>
      </c>
      <c r="BI1411" s="148">
        <f>IF(N1411="nulová",J1411,0)</f>
        <v>0</v>
      </c>
      <c r="BJ1411" s="17" t="s">
        <v>83</v>
      </c>
      <c r="BK1411" s="148">
        <f>ROUND(I1411*H1411,2)</f>
        <v>0</v>
      </c>
      <c r="BL1411" s="17" t="s">
        <v>274</v>
      </c>
      <c r="BM1411" s="147" t="s">
        <v>2717</v>
      </c>
    </row>
    <row r="1412" spans="2:65" s="1" customFormat="1" ht="24.2" customHeight="1">
      <c r="B1412" s="32"/>
      <c r="C1412" s="136" t="s">
        <v>2718</v>
      </c>
      <c r="D1412" s="136" t="s">
        <v>180</v>
      </c>
      <c r="E1412" s="137" t="s">
        <v>2719</v>
      </c>
      <c r="F1412" s="138" t="s">
        <v>2720</v>
      </c>
      <c r="G1412" s="139" t="s">
        <v>204</v>
      </c>
      <c r="H1412" s="140">
        <v>2.2000000000000002</v>
      </c>
      <c r="I1412" s="141"/>
      <c r="J1412" s="142">
        <f>ROUND(I1412*H1412,2)</f>
        <v>0</v>
      </c>
      <c r="K1412" s="138" t="s">
        <v>846</v>
      </c>
      <c r="L1412" s="32"/>
      <c r="M1412" s="143" t="s">
        <v>1</v>
      </c>
      <c r="N1412" s="144" t="s">
        <v>41</v>
      </c>
      <c r="P1412" s="145">
        <f>O1412*H1412</f>
        <v>0</v>
      </c>
      <c r="Q1412" s="145">
        <v>2.2899999999999999E-3</v>
      </c>
      <c r="R1412" s="145">
        <f>Q1412*H1412</f>
        <v>5.0379999999999999E-3</v>
      </c>
      <c r="S1412" s="145">
        <v>0</v>
      </c>
      <c r="T1412" s="146">
        <f>S1412*H1412</f>
        <v>0</v>
      </c>
      <c r="AR1412" s="147" t="s">
        <v>274</v>
      </c>
      <c r="AT1412" s="147" t="s">
        <v>180</v>
      </c>
      <c r="AU1412" s="147" t="s">
        <v>85</v>
      </c>
      <c r="AY1412" s="17" t="s">
        <v>178</v>
      </c>
      <c r="BE1412" s="148">
        <f>IF(N1412="základní",J1412,0)</f>
        <v>0</v>
      </c>
      <c r="BF1412" s="148">
        <f>IF(N1412="snížená",J1412,0)</f>
        <v>0</v>
      </c>
      <c r="BG1412" s="148">
        <f>IF(N1412="zákl. přenesená",J1412,0)</f>
        <v>0</v>
      </c>
      <c r="BH1412" s="148">
        <f>IF(N1412="sníž. přenesená",J1412,0)</f>
        <v>0</v>
      </c>
      <c r="BI1412" s="148">
        <f>IF(N1412="nulová",J1412,0)</f>
        <v>0</v>
      </c>
      <c r="BJ1412" s="17" t="s">
        <v>83</v>
      </c>
      <c r="BK1412" s="148">
        <f>ROUND(I1412*H1412,2)</f>
        <v>0</v>
      </c>
      <c r="BL1412" s="17" t="s">
        <v>274</v>
      </c>
      <c r="BM1412" s="147" t="s">
        <v>2721</v>
      </c>
    </row>
    <row r="1413" spans="2:65" s="12" customFormat="1" ht="11.25">
      <c r="B1413" s="149"/>
      <c r="D1413" s="150" t="s">
        <v>186</v>
      </c>
      <c r="E1413" s="151" t="s">
        <v>1</v>
      </c>
      <c r="F1413" s="152" t="s">
        <v>2722</v>
      </c>
      <c r="H1413" s="153">
        <v>0.7</v>
      </c>
      <c r="I1413" s="154"/>
      <c r="L1413" s="149"/>
      <c r="M1413" s="155"/>
      <c r="T1413" s="156"/>
      <c r="AT1413" s="151" t="s">
        <v>186</v>
      </c>
      <c r="AU1413" s="151" t="s">
        <v>85</v>
      </c>
      <c r="AV1413" s="12" t="s">
        <v>85</v>
      </c>
      <c r="AW1413" s="12" t="s">
        <v>32</v>
      </c>
      <c r="AX1413" s="12" t="s">
        <v>76</v>
      </c>
      <c r="AY1413" s="151" t="s">
        <v>178</v>
      </c>
    </row>
    <row r="1414" spans="2:65" s="12" customFormat="1" ht="11.25">
      <c r="B1414" s="149"/>
      <c r="D1414" s="150" t="s">
        <v>186</v>
      </c>
      <c r="E1414" s="151" t="s">
        <v>1</v>
      </c>
      <c r="F1414" s="152" t="s">
        <v>2723</v>
      </c>
      <c r="H1414" s="153">
        <v>0.5</v>
      </c>
      <c r="I1414" s="154"/>
      <c r="L1414" s="149"/>
      <c r="M1414" s="155"/>
      <c r="T1414" s="156"/>
      <c r="AT1414" s="151" t="s">
        <v>186</v>
      </c>
      <c r="AU1414" s="151" t="s">
        <v>85</v>
      </c>
      <c r="AV1414" s="12" t="s">
        <v>85</v>
      </c>
      <c r="AW1414" s="12" t="s">
        <v>32</v>
      </c>
      <c r="AX1414" s="12" t="s">
        <v>76</v>
      </c>
      <c r="AY1414" s="151" t="s">
        <v>178</v>
      </c>
    </row>
    <row r="1415" spans="2:65" s="12" customFormat="1" ht="11.25">
      <c r="B1415" s="149"/>
      <c r="D1415" s="150" t="s">
        <v>186</v>
      </c>
      <c r="E1415" s="151" t="s">
        <v>1</v>
      </c>
      <c r="F1415" s="152" t="s">
        <v>2724</v>
      </c>
      <c r="H1415" s="153">
        <v>1</v>
      </c>
      <c r="I1415" s="154"/>
      <c r="L1415" s="149"/>
      <c r="M1415" s="155"/>
      <c r="T1415" s="156"/>
      <c r="AT1415" s="151" t="s">
        <v>186</v>
      </c>
      <c r="AU1415" s="151" t="s">
        <v>85</v>
      </c>
      <c r="AV1415" s="12" t="s">
        <v>85</v>
      </c>
      <c r="AW1415" s="12" t="s">
        <v>32</v>
      </c>
      <c r="AX1415" s="12" t="s">
        <v>76</v>
      </c>
      <c r="AY1415" s="151" t="s">
        <v>178</v>
      </c>
    </row>
    <row r="1416" spans="2:65" s="14" customFormat="1" ht="11.25">
      <c r="B1416" s="164"/>
      <c r="D1416" s="150" t="s">
        <v>186</v>
      </c>
      <c r="E1416" s="165" t="s">
        <v>1</v>
      </c>
      <c r="F1416" s="166" t="s">
        <v>217</v>
      </c>
      <c r="H1416" s="167">
        <v>2.2000000000000002</v>
      </c>
      <c r="I1416" s="168"/>
      <c r="L1416" s="164"/>
      <c r="M1416" s="169"/>
      <c r="T1416" s="170"/>
      <c r="AT1416" s="165" t="s">
        <v>186</v>
      </c>
      <c r="AU1416" s="165" t="s">
        <v>85</v>
      </c>
      <c r="AV1416" s="14" t="s">
        <v>184</v>
      </c>
      <c r="AW1416" s="14" t="s">
        <v>32</v>
      </c>
      <c r="AX1416" s="14" t="s">
        <v>83</v>
      </c>
      <c r="AY1416" s="165" t="s">
        <v>178</v>
      </c>
    </row>
    <row r="1417" spans="2:65" s="1" customFormat="1" ht="21.75" customHeight="1">
      <c r="B1417" s="32"/>
      <c r="C1417" s="136" t="s">
        <v>2725</v>
      </c>
      <c r="D1417" s="136" t="s">
        <v>180</v>
      </c>
      <c r="E1417" s="137" t="s">
        <v>2726</v>
      </c>
      <c r="F1417" s="138" t="s">
        <v>2727</v>
      </c>
      <c r="G1417" s="139" t="s">
        <v>291</v>
      </c>
      <c r="H1417" s="140">
        <v>74.099999999999994</v>
      </c>
      <c r="I1417" s="141"/>
      <c r="J1417" s="142">
        <f>ROUND(I1417*H1417,2)</f>
        <v>0</v>
      </c>
      <c r="K1417" s="138" t="s">
        <v>194</v>
      </c>
      <c r="L1417" s="32"/>
      <c r="M1417" s="143" t="s">
        <v>1</v>
      </c>
      <c r="N1417" s="144" t="s">
        <v>41</v>
      </c>
      <c r="P1417" s="145">
        <f>O1417*H1417</f>
        <v>0</v>
      </c>
      <c r="Q1417" s="145">
        <v>9.1E-4</v>
      </c>
      <c r="R1417" s="145">
        <f>Q1417*H1417</f>
        <v>6.7430999999999991E-2</v>
      </c>
      <c r="S1417" s="145">
        <v>0</v>
      </c>
      <c r="T1417" s="146">
        <f>S1417*H1417</f>
        <v>0</v>
      </c>
      <c r="AR1417" s="147" t="s">
        <v>274</v>
      </c>
      <c r="AT1417" s="147" t="s">
        <v>180</v>
      </c>
      <c r="AU1417" s="147" t="s">
        <v>85</v>
      </c>
      <c r="AY1417" s="17" t="s">
        <v>178</v>
      </c>
      <c r="BE1417" s="148">
        <f>IF(N1417="základní",J1417,0)</f>
        <v>0</v>
      </c>
      <c r="BF1417" s="148">
        <f>IF(N1417="snížená",J1417,0)</f>
        <v>0</v>
      </c>
      <c r="BG1417" s="148">
        <f>IF(N1417="zákl. přenesená",J1417,0)</f>
        <v>0</v>
      </c>
      <c r="BH1417" s="148">
        <f>IF(N1417="sníž. přenesená",J1417,0)</f>
        <v>0</v>
      </c>
      <c r="BI1417" s="148">
        <f>IF(N1417="nulová",J1417,0)</f>
        <v>0</v>
      </c>
      <c r="BJ1417" s="17" t="s">
        <v>83</v>
      </c>
      <c r="BK1417" s="148">
        <f>ROUND(I1417*H1417,2)</f>
        <v>0</v>
      </c>
      <c r="BL1417" s="17" t="s">
        <v>274</v>
      </c>
      <c r="BM1417" s="147" t="s">
        <v>2728</v>
      </c>
    </row>
    <row r="1418" spans="2:65" s="12" customFormat="1" ht="11.25">
      <c r="B1418" s="149"/>
      <c r="D1418" s="150" t="s">
        <v>186</v>
      </c>
      <c r="E1418" s="151" t="s">
        <v>1</v>
      </c>
      <c r="F1418" s="152" t="s">
        <v>2729</v>
      </c>
      <c r="H1418" s="153">
        <v>74.099999999999994</v>
      </c>
      <c r="I1418" s="154"/>
      <c r="L1418" s="149"/>
      <c r="M1418" s="155"/>
      <c r="T1418" s="156"/>
      <c r="AT1418" s="151" t="s">
        <v>186</v>
      </c>
      <c r="AU1418" s="151" t="s">
        <v>85</v>
      </c>
      <c r="AV1418" s="12" t="s">
        <v>85</v>
      </c>
      <c r="AW1418" s="12" t="s">
        <v>32</v>
      </c>
      <c r="AX1418" s="12" t="s">
        <v>83</v>
      </c>
      <c r="AY1418" s="151" t="s">
        <v>178</v>
      </c>
    </row>
    <row r="1419" spans="2:65" s="1" customFormat="1" ht="16.5" customHeight="1">
      <c r="B1419" s="32"/>
      <c r="C1419" s="136" t="s">
        <v>2730</v>
      </c>
      <c r="D1419" s="136" t="s">
        <v>180</v>
      </c>
      <c r="E1419" s="137" t="s">
        <v>2731</v>
      </c>
      <c r="F1419" s="138" t="s">
        <v>2732</v>
      </c>
      <c r="G1419" s="139" t="s">
        <v>291</v>
      </c>
      <c r="H1419" s="140">
        <v>42.51</v>
      </c>
      <c r="I1419" s="141"/>
      <c r="J1419" s="142">
        <f>ROUND(I1419*H1419,2)</f>
        <v>0</v>
      </c>
      <c r="K1419" s="138" t="s">
        <v>846</v>
      </c>
      <c r="L1419" s="32"/>
      <c r="M1419" s="143" t="s">
        <v>1</v>
      </c>
      <c r="N1419" s="144" t="s">
        <v>41</v>
      </c>
      <c r="P1419" s="145">
        <f>O1419*H1419</f>
        <v>0</v>
      </c>
      <c r="Q1419" s="145">
        <v>8.9999999999999998E-4</v>
      </c>
      <c r="R1419" s="145">
        <f>Q1419*H1419</f>
        <v>3.8258999999999994E-2</v>
      </c>
      <c r="S1419" s="145">
        <v>0</v>
      </c>
      <c r="T1419" s="146">
        <f>S1419*H1419</f>
        <v>0</v>
      </c>
      <c r="AR1419" s="147" t="s">
        <v>274</v>
      </c>
      <c r="AT1419" s="147" t="s">
        <v>180</v>
      </c>
      <c r="AU1419" s="147" t="s">
        <v>85</v>
      </c>
      <c r="AY1419" s="17" t="s">
        <v>178</v>
      </c>
      <c r="BE1419" s="148">
        <f>IF(N1419="základní",J1419,0)</f>
        <v>0</v>
      </c>
      <c r="BF1419" s="148">
        <f>IF(N1419="snížená",J1419,0)</f>
        <v>0</v>
      </c>
      <c r="BG1419" s="148">
        <f>IF(N1419="zákl. přenesená",J1419,0)</f>
        <v>0</v>
      </c>
      <c r="BH1419" s="148">
        <f>IF(N1419="sníž. přenesená",J1419,0)</f>
        <v>0</v>
      </c>
      <c r="BI1419" s="148">
        <f>IF(N1419="nulová",J1419,0)</f>
        <v>0</v>
      </c>
      <c r="BJ1419" s="17" t="s">
        <v>83</v>
      </c>
      <c r="BK1419" s="148">
        <f>ROUND(I1419*H1419,2)</f>
        <v>0</v>
      </c>
      <c r="BL1419" s="17" t="s">
        <v>274</v>
      </c>
      <c r="BM1419" s="147" t="s">
        <v>2733</v>
      </c>
    </row>
    <row r="1420" spans="2:65" s="12" customFormat="1" ht="11.25">
      <c r="B1420" s="149"/>
      <c r="D1420" s="150" t="s">
        <v>186</v>
      </c>
      <c r="E1420" s="151" t="s">
        <v>1</v>
      </c>
      <c r="F1420" s="152" t="s">
        <v>2734</v>
      </c>
      <c r="H1420" s="153">
        <v>18.3</v>
      </c>
      <c r="I1420" s="154"/>
      <c r="L1420" s="149"/>
      <c r="M1420" s="155"/>
      <c r="T1420" s="156"/>
      <c r="AT1420" s="151" t="s">
        <v>186</v>
      </c>
      <c r="AU1420" s="151" t="s">
        <v>85</v>
      </c>
      <c r="AV1420" s="12" t="s">
        <v>85</v>
      </c>
      <c r="AW1420" s="12" t="s">
        <v>32</v>
      </c>
      <c r="AX1420" s="12" t="s">
        <v>76</v>
      </c>
      <c r="AY1420" s="151" t="s">
        <v>178</v>
      </c>
    </row>
    <row r="1421" spans="2:65" s="12" customFormat="1" ht="11.25">
      <c r="B1421" s="149"/>
      <c r="D1421" s="150" t="s">
        <v>186</v>
      </c>
      <c r="E1421" s="151" t="s">
        <v>1</v>
      </c>
      <c r="F1421" s="152" t="s">
        <v>2735</v>
      </c>
      <c r="H1421" s="153">
        <v>24.21</v>
      </c>
      <c r="I1421" s="154"/>
      <c r="L1421" s="149"/>
      <c r="M1421" s="155"/>
      <c r="T1421" s="156"/>
      <c r="AT1421" s="151" t="s">
        <v>186</v>
      </c>
      <c r="AU1421" s="151" t="s">
        <v>85</v>
      </c>
      <c r="AV1421" s="12" t="s">
        <v>85</v>
      </c>
      <c r="AW1421" s="12" t="s">
        <v>32</v>
      </c>
      <c r="AX1421" s="12" t="s">
        <v>76</v>
      </c>
      <c r="AY1421" s="151" t="s">
        <v>178</v>
      </c>
    </row>
    <row r="1422" spans="2:65" s="14" customFormat="1" ht="11.25">
      <c r="B1422" s="164"/>
      <c r="D1422" s="150" t="s">
        <v>186</v>
      </c>
      <c r="E1422" s="165" t="s">
        <v>1</v>
      </c>
      <c r="F1422" s="166" t="s">
        <v>217</v>
      </c>
      <c r="H1422" s="167">
        <v>42.51</v>
      </c>
      <c r="I1422" s="168"/>
      <c r="L1422" s="164"/>
      <c r="M1422" s="169"/>
      <c r="T1422" s="170"/>
      <c r="AT1422" s="165" t="s">
        <v>186</v>
      </c>
      <c r="AU1422" s="165" t="s">
        <v>85</v>
      </c>
      <c r="AV1422" s="14" t="s">
        <v>184</v>
      </c>
      <c r="AW1422" s="14" t="s">
        <v>32</v>
      </c>
      <c r="AX1422" s="14" t="s">
        <v>83</v>
      </c>
      <c r="AY1422" s="165" t="s">
        <v>178</v>
      </c>
    </row>
    <row r="1423" spans="2:65" s="1" customFormat="1" ht="24.2" customHeight="1">
      <c r="B1423" s="32"/>
      <c r="C1423" s="136" t="s">
        <v>2736</v>
      </c>
      <c r="D1423" s="136" t="s">
        <v>180</v>
      </c>
      <c r="E1423" s="137" t="s">
        <v>2737</v>
      </c>
      <c r="F1423" s="138" t="s">
        <v>2738</v>
      </c>
      <c r="G1423" s="139" t="s">
        <v>420</v>
      </c>
      <c r="H1423" s="140">
        <v>8</v>
      </c>
      <c r="I1423" s="141"/>
      <c r="J1423" s="142">
        <f>ROUND(I1423*H1423,2)</f>
        <v>0</v>
      </c>
      <c r="K1423" s="138" t="s">
        <v>846</v>
      </c>
      <c r="L1423" s="32"/>
      <c r="M1423" s="143" t="s">
        <v>1</v>
      </c>
      <c r="N1423" s="144" t="s">
        <v>41</v>
      </c>
      <c r="P1423" s="145">
        <f>O1423*H1423</f>
        <v>0</v>
      </c>
      <c r="Q1423" s="145">
        <v>3.3E-4</v>
      </c>
      <c r="R1423" s="145">
        <f>Q1423*H1423</f>
        <v>2.64E-3</v>
      </c>
      <c r="S1423" s="145">
        <v>0</v>
      </c>
      <c r="T1423" s="146">
        <f>S1423*H1423</f>
        <v>0</v>
      </c>
      <c r="AR1423" s="147" t="s">
        <v>274</v>
      </c>
      <c r="AT1423" s="147" t="s">
        <v>180</v>
      </c>
      <c r="AU1423" s="147" t="s">
        <v>85</v>
      </c>
      <c r="AY1423" s="17" t="s">
        <v>178</v>
      </c>
      <c r="BE1423" s="148">
        <f>IF(N1423="základní",J1423,0)</f>
        <v>0</v>
      </c>
      <c r="BF1423" s="148">
        <f>IF(N1423="snížená",J1423,0)</f>
        <v>0</v>
      </c>
      <c r="BG1423" s="148">
        <f>IF(N1423="zákl. přenesená",J1423,0)</f>
        <v>0</v>
      </c>
      <c r="BH1423" s="148">
        <f>IF(N1423="sníž. přenesená",J1423,0)</f>
        <v>0</v>
      </c>
      <c r="BI1423" s="148">
        <f>IF(N1423="nulová",J1423,0)</f>
        <v>0</v>
      </c>
      <c r="BJ1423" s="17" t="s">
        <v>83</v>
      </c>
      <c r="BK1423" s="148">
        <f>ROUND(I1423*H1423,2)</f>
        <v>0</v>
      </c>
      <c r="BL1423" s="17" t="s">
        <v>274</v>
      </c>
      <c r="BM1423" s="147" t="s">
        <v>2739</v>
      </c>
    </row>
    <row r="1424" spans="2:65" s="12" customFormat="1" ht="11.25">
      <c r="B1424" s="149"/>
      <c r="D1424" s="150" t="s">
        <v>186</v>
      </c>
      <c r="E1424" s="151" t="s">
        <v>1</v>
      </c>
      <c r="F1424" s="152" t="s">
        <v>2740</v>
      </c>
      <c r="H1424" s="153">
        <v>2</v>
      </c>
      <c r="I1424" s="154"/>
      <c r="L1424" s="149"/>
      <c r="M1424" s="155"/>
      <c r="T1424" s="156"/>
      <c r="AT1424" s="151" t="s">
        <v>186</v>
      </c>
      <c r="AU1424" s="151" t="s">
        <v>85</v>
      </c>
      <c r="AV1424" s="12" t="s">
        <v>85</v>
      </c>
      <c r="AW1424" s="12" t="s">
        <v>32</v>
      </c>
      <c r="AX1424" s="12" t="s">
        <v>76</v>
      </c>
      <c r="AY1424" s="151" t="s">
        <v>178</v>
      </c>
    </row>
    <row r="1425" spans="2:65" s="12" customFormat="1" ht="11.25">
      <c r="B1425" s="149"/>
      <c r="D1425" s="150" t="s">
        <v>186</v>
      </c>
      <c r="E1425" s="151" t="s">
        <v>1</v>
      </c>
      <c r="F1425" s="152" t="s">
        <v>2741</v>
      </c>
      <c r="H1425" s="153">
        <v>6</v>
      </c>
      <c r="I1425" s="154"/>
      <c r="L1425" s="149"/>
      <c r="M1425" s="155"/>
      <c r="T1425" s="156"/>
      <c r="AT1425" s="151" t="s">
        <v>186</v>
      </c>
      <c r="AU1425" s="151" t="s">
        <v>85</v>
      </c>
      <c r="AV1425" s="12" t="s">
        <v>85</v>
      </c>
      <c r="AW1425" s="12" t="s">
        <v>32</v>
      </c>
      <c r="AX1425" s="12" t="s">
        <v>76</v>
      </c>
      <c r="AY1425" s="151" t="s">
        <v>178</v>
      </c>
    </row>
    <row r="1426" spans="2:65" s="14" customFormat="1" ht="11.25">
      <c r="B1426" s="164"/>
      <c r="D1426" s="150" t="s">
        <v>186</v>
      </c>
      <c r="E1426" s="165" t="s">
        <v>1</v>
      </c>
      <c r="F1426" s="166" t="s">
        <v>217</v>
      </c>
      <c r="H1426" s="167">
        <v>8</v>
      </c>
      <c r="I1426" s="168"/>
      <c r="L1426" s="164"/>
      <c r="M1426" s="169"/>
      <c r="T1426" s="170"/>
      <c r="AT1426" s="165" t="s">
        <v>186</v>
      </c>
      <c r="AU1426" s="165" t="s">
        <v>85</v>
      </c>
      <c r="AV1426" s="14" t="s">
        <v>184</v>
      </c>
      <c r="AW1426" s="14" t="s">
        <v>32</v>
      </c>
      <c r="AX1426" s="14" t="s">
        <v>83</v>
      </c>
      <c r="AY1426" s="165" t="s">
        <v>178</v>
      </c>
    </row>
    <row r="1427" spans="2:65" s="1" customFormat="1" ht="24.2" customHeight="1">
      <c r="B1427" s="32"/>
      <c r="C1427" s="136" t="s">
        <v>2641</v>
      </c>
      <c r="D1427" s="136" t="s">
        <v>180</v>
      </c>
      <c r="E1427" s="137" t="s">
        <v>2742</v>
      </c>
      <c r="F1427" s="138" t="s">
        <v>2743</v>
      </c>
      <c r="G1427" s="139" t="s">
        <v>420</v>
      </c>
      <c r="H1427" s="140">
        <v>4</v>
      </c>
      <c r="I1427" s="141"/>
      <c r="J1427" s="142">
        <f>ROUND(I1427*H1427,2)</f>
        <v>0</v>
      </c>
      <c r="K1427" s="138" t="s">
        <v>846</v>
      </c>
      <c r="L1427" s="32"/>
      <c r="M1427" s="143" t="s">
        <v>1</v>
      </c>
      <c r="N1427" s="144" t="s">
        <v>41</v>
      </c>
      <c r="P1427" s="145">
        <f>O1427*H1427</f>
        <v>0</v>
      </c>
      <c r="Q1427" s="145">
        <v>3.1E-4</v>
      </c>
      <c r="R1427" s="145">
        <f>Q1427*H1427</f>
        <v>1.24E-3</v>
      </c>
      <c r="S1427" s="145">
        <v>0</v>
      </c>
      <c r="T1427" s="146">
        <f>S1427*H1427</f>
        <v>0</v>
      </c>
      <c r="AR1427" s="147" t="s">
        <v>274</v>
      </c>
      <c r="AT1427" s="147" t="s">
        <v>180</v>
      </c>
      <c r="AU1427" s="147" t="s">
        <v>85</v>
      </c>
      <c r="AY1427" s="17" t="s">
        <v>178</v>
      </c>
      <c r="BE1427" s="148">
        <f>IF(N1427="základní",J1427,0)</f>
        <v>0</v>
      </c>
      <c r="BF1427" s="148">
        <f>IF(N1427="snížená",J1427,0)</f>
        <v>0</v>
      </c>
      <c r="BG1427" s="148">
        <f>IF(N1427="zákl. přenesená",J1427,0)</f>
        <v>0</v>
      </c>
      <c r="BH1427" s="148">
        <f>IF(N1427="sníž. přenesená",J1427,0)</f>
        <v>0</v>
      </c>
      <c r="BI1427" s="148">
        <f>IF(N1427="nulová",J1427,0)</f>
        <v>0</v>
      </c>
      <c r="BJ1427" s="17" t="s">
        <v>83</v>
      </c>
      <c r="BK1427" s="148">
        <f>ROUND(I1427*H1427,2)</f>
        <v>0</v>
      </c>
      <c r="BL1427" s="17" t="s">
        <v>274</v>
      </c>
      <c r="BM1427" s="147" t="s">
        <v>2744</v>
      </c>
    </row>
    <row r="1428" spans="2:65" s="12" customFormat="1" ht="11.25">
      <c r="B1428" s="149"/>
      <c r="D1428" s="150" t="s">
        <v>186</v>
      </c>
      <c r="E1428" s="151" t="s">
        <v>1</v>
      </c>
      <c r="F1428" s="152" t="s">
        <v>2745</v>
      </c>
      <c r="H1428" s="153">
        <v>2</v>
      </c>
      <c r="I1428" s="154"/>
      <c r="L1428" s="149"/>
      <c r="M1428" s="155"/>
      <c r="T1428" s="156"/>
      <c r="AT1428" s="151" t="s">
        <v>186</v>
      </c>
      <c r="AU1428" s="151" t="s">
        <v>85</v>
      </c>
      <c r="AV1428" s="12" t="s">
        <v>85</v>
      </c>
      <c r="AW1428" s="12" t="s">
        <v>32</v>
      </c>
      <c r="AX1428" s="12" t="s">
        <v>76</v>
      </c>
      <c r="AY1428" s="151" t="s">
        <v>178</v>
      </c>
    </row>
    <row r="1429" spans="2:65" s="12" customFormat="1" ht="11.25">
      <c r="B1429" s="149"/>
      <c r="D1429" s="150" t="s">
        <v>186</v>
      </c>
      <c r="E1429" s="151" t="s">
        <v>1</v>
      </c>
      <c r="F1429" s="152" t="s">
        <v>2746</v>
      </c>
      <c r="H1429" s="153">
        <v>2</v>
      </c>
      <c r="I1429" s="154"/>
      <c r="L1429" s="149"/>
      <c r="M1429" s="155"/>
      <c r="T1429" s="156"/>
      <c r="AT1429" s="151" t="s">
        <v>186</v>
      </c>
      <c r="AU1429" s="151" t="s">
        <v>85</v>
      </c>
      <c r="AV1429" s="12" t="s">
        <v>85</v>
      </c>
      <c r="AW1429" s="12" t="s">
        <v>32</v>
      </c>
      <c r="AX1429" s="12" t="s">
        <v>76</v>
      </c>
      <c r="AY1429" s="151" t="s">
        <v>178</v>
      </c>
    </row>
    <row r="1430" spans="2:65" s="14" customFormat="1" ht="11.25">
      <c r="B1430" s="164"/>
      <c r="D1430" s="150" t="s">
        <v>186</v>
      </c>
      <c r="E1430" s="165" t="s">
        <v>1</v>
      </c>
      <c r="F1430" s="166" t="s">
        <v>217</v>
      </c>
      <c r="H1430" s="167">
        <v>4</v>
      </c>
      <c r="I1430" s="168"/>
      <c r="L1430" s="164"/>
      <c r="M1430" s="169"/>
      <c r="T1430" s="170"/>
      <c r="AT1430" s="165" t="s">
        <v>186</v>
      </c>
      <c r="AU1430" s="165" t="s">
        <v>85</v>
      </c>
      <c r="AV1430" s="14" t="s">
        <v>184</v>
      </c>
      <c r="AW1430" s="14" t="s">
        <v>32</v>
      </c>
      <c r="AX1430" s="14" t="s">
        <v>83</v>
      </c>
      <c r="AY1430" s="165" t="s">
        <v>178</v>
      </c>
    </row>
    <row r="1431" spans="2:65" s="1" customFormat="1" ht="24.2" customHeight="1">
      <c r="B1431" s="32"/>
      <c r="C1431" s="136" t="s">
        <v>2747</v>
      </c>
      <c r="D1431" s="136" t="s">
        <v>180</v>
      </c>
      <c r="E1431" s="137" t="s">
        <v>2748</v>
      </c>
      <c r="F1431" s="138" t="s">
        <v>2749</v>
      </c>
      <c r="G1431" s="139" t="s">
        <v>420</v>
      </c>
      <c r="H1431" s="140">
        <v>5</v>
      </c>
      <c r="I1431" s="141"/>
      <c r="J1431" s="142">
        <f>ROUND(I1431*H1431,2)</f>
        <v>0</v>
      </c>
      <c r="K1431" s="138" t="s">
        <v>846</v>
      </c>
      <c r="L1431" s="32"/>
      <c r="M1431" s="143" t="s">
        <v>1</v>
      </c>
      <c r="N1431" s="144" t="s">
        <v>41</v>
      </c>
      <c r="P1431" s="145">
        <f>O1431*H1431</f>
        <v>0</v>
      </c>
      <c r="Q1431" s="145">
        <v>1.9000000000000001E-4</v>
      </c>
      <c r="R1431" s="145">
        <f>Q1431*H1431</f>
        <v>9.5000000000000011E-4</v>
      </c>
      <c r="S1431" s="145">
        <v>0</v>
      </c>
      <c r="T1431" s="146">
        <f>S1431*H1431</f>
        <v>0</v>
      </c>
      <c r="AR1431" s="147" t="s">
        <v>274</v>
      </c>
      <c r="AT1431" s="147" t="s">
        <v>180</v>
      </c>
      <c r="AU1431" s="147" t="s">
        <v>85</v>
      </c>
      <c r="AY1431" s="17" t="s">
        <v>178</v>
      </c>
      <c r="BE1431" s="148">
        <f>IF(N1431="základní",J1431,0)</f>
        <v>0</v>
      </c>
      <c r="BF1431" s="148">
        <f>IF(N1431="snížená",J1431,0)</f>
        <v>0</v>
      </c>
      <c r="BG1431" s="148">
        <f>IF(N1431="zákl. přenesená",J1431,0)</f>
        <v>0</v>
      </c>
      <c r="BH1431" s="148">
        <f>IF(N1431="sníž. přenesená",J1431,0)</f>
        <v>0</v>
      </c>
      <c r="BI1431" s="148">
        <f>IF(N1431="nulová",J1431,0)</f>
        <v>0</v>
      </c>
      <c r="BJ1431" s="17" t="s">
        <v>83</v>
      </c>
      <c r="BK1431" s="148">
        <f>ROUND(I1431*H1431,2)</f>
        <v>0</v>
      </c>
      <c r="BL1431" s="17" t="s">
        <v>274</v>
      </c>
      <c r="BM1431" s="147" t="s">
        <v>2750</v>
      </c>
    </row>
    <row r="1432" spans="2:65" s="12" customFormat="1" ht="11.25">
      <c r="B1432" s="149"/>
      <c r="D1432" s="150" t="s">
        <v>186</v>
      </c>
      <c r="E1432" s="151" t="s">
        <v>1</v>
      </c>
      <c r="F1432" s="152" t="s">
        <v>2751</v>
      </c>
      <c r="H1432" s="153">
        <v>5</v>
      </c>
      <c r="I1432" s="154"/>
      <c r="L1432" s="149"/>
      <c r="M1432" s="155"/>
      <c r="T1432" s="156"/>
      <c r="AT1432" s="151" t="s">
        <v>186</v>
      </c>
      <c r="AU1432" s="151" t="s">
        <v>85</v>
      </c>
      <c r="AV1432" s="12" t="s">
        <v>85</v>
      </c>
      <c r="AW1432" s="12" t="s">
        <v>32</v>
      </c>
      <c r="AX1432" s="12" t="s">
        <v>83</v>
      </c>
      <c r="AY1432" s="151" t="s">
        <v>178</v>
      </c>
    </row>
    <row r="1433" spans="2:65" s="1" customFormat="1" ht="24.2" customHeight="1">
      <c r="B1433" s="32"/>
      <c r="C1433" s="136" t="s">
        <v>2752</v>
      </c>
      <c r="D1433" s="136" t="s">
        <v>180</v>
      </c>
      <c r="E1433" s="137" t="s">
        <v>2753</v>
      </c>
      <c r="F1433" s="138" t="s">
        <v>2754</v>
      </c>
      <c r="G1433" s="139" t="s">
        <v>420</v>
      </c>
      <c r="H1433" s="140">
        <v>3</v>
      </c>
      <c r="I1433" s="141"/>
      <c r="J1433" s="142">
        <f>ROUND(I1433*H1433,2)</f>
        <v>0</v>
      </c>
      <c r="K1433" s="138" t="s">
        <v>846</v>
      </c>
      <c r="L1433" s="32"/>
      <c r="M1433" s="143" t="s">
        <v>1</v>
      </c>
      <c r="N1433" s="144" t="s">
        <v>41</v>
      </c>
      <c r="P1433" s="145">
        <f>O1433*H1433</f>
        <v>0</v>
      </c>
      <c r="Q1433" s="145">
        <v>1.6000000000000001E-4</v>
      </c>
      <c r="R1433" s="145">
        <f>Q1433*H1433</f>
        <v>4.8000000000000007E-4</v>
      </c>
      <c r="S1433" s="145">
        <v>0</v>
      </c>
      <c r="T1433" s="146">
        <f>S1433*H1433</f>
        <v>0</v>
      </c>
      <c r="AR1433" s="147" t="s">
        <v>274</v>
      </c>
      <c r="AT1433" s="147" t="s">
        <v>180</v>
      </c>
      <c r="AU1433" s="147" t="s">
        <v>85</v>
      </c>
      <c r="AY1433" s="17" t="s">
        <v>178</v>
      </c>
      <c r="BE1433" s="148">
        <f>IF(N1433="základní",J1433,0)</f>
        <v>0</v>
      </c>
      <c r="BF1433" s="148">
        <f>IF(N1433="snížená",J1433,0)</f>
        <v>0</v>
      </c>
      <c r="BG1433" s="148">
        <f>IF(N1433="zákl. přenesená",J1433,0)</f>
        <v>0</v>
      </c>
      <c r="BH1433" s="148">
        <f>IF(N1433="sníž. přenesená",J1433,0)</f>
        <v>0</v>
      </c>
      <c r="BI1433" s="148">
        <f>IF(N1433="nulová",J1433,0)</f>
        <v>0</v>
      </c>
      <c r="BJ1433" s="17" t="s">
        <v>83</v>
      </c>
      <c r="BK1433" s="148">
        <f>ROUND(I1433*H1433,2)</f>
        <v>0</v>
      </c>
      <c r="BL1433" s="17" t="s">
        <v>274</v>
      </c>
      <c r="BM1433" s="147" t="s">
        <v>2755</v>
      </c>
    </row>
    <row r="1434" spans="2:65" s="12" customFormat="1" ht="11.25">
      <c r="B1434" s="149"/>
      <c r="D1434" s="150" t="s">
        <v>186</v>
      </c>
      <c r="E1434" s="151" t="s">
        <v>1</v>
      </c>
      <c r="F1434" s="152" t="s">
        <v>2756</v>
      </c>
      <c r="H1434" s="153">
        <v>1</v>
      </c>
      <c r="I1434" s="154"/>
      <c r="L1434" s="149"/>
      <c r="M1434" s="155"/>
      <c r="T1434" s="156"/>
      <c r="AT1434" s="151" t="s">
        <v>186</v>
      </c>
      <c r="AU1434" s="151" t="s">
        <v>85</v>
      </c>
      <c r="AV1434" s="12" t="s">
        <v>85</v>
      </c>
      <c r="AW1434" s="12" t="s">
        <v>32</v>
      </c>
      <c r="AX1434" s="12" t="s">
        <v>76</v>
      </c>
      <c r="AY1434" s="151" t="s">
        <v>178</v>
      </c>
    </row>
    <row r="1435" spans="2:65" s="12" customFormat="1" ht="11.25">
      <c r="B1435" s="149"/>
      <c r="D1435" s="150" t="s">
        <v>186</v>
      </c>
      <c r="E1435" s="151" t="s">
        <v>1</v>
      </c>
      <c r="F1435" s="152" t="s">
        <v>2757</v>
      </c>
      <c r="H1435" s="153">
        <v>2</v>
      </c>
      <c r="I1435" s="154"/>
      <c r="L1435" s="149"/>
      <c r="M1435" s="155"/>
      <c r="T1435" s="156"/>
      <c r="AT1435" s="151" t="s">
        <v>186</v>
      </c>
      <c r="AU1435" s="151" t="s">
        <v>85</v>
      </c>
      <c r="AV1435" s="12" t="s">
        <v>85</v>
      </c>
      <c r="AW1435" s="12" t="s">
        <v>32</v>
      </c>
      <c r="AX1435" s="12" t="s">
        <v>76</v>
      </c>
      <c r="AY1435" s="151" t="s">
        <v>178</v>
      </c>
    </row>
    <row r="1436" spans="2:65" s="14" customFormat="1" ht="11.25">
      <c r="B1436" s="164"/>
      <c r="D1436" s="150" t="s">
        <v>186</v>
      </c>
      <c r="E1436" s="165" t="s">
        <v>1</v>
      </c>
      <c r="F1436" s="166" t="s">
        <v>217</v>
      </c>
      <c r="H1436" s="167">
        <v>3</v>
      </c>
      <c r="I1436" s="168"/>
      <c r="L1436" s="164"/>
      <c r="M1436" s="169"/>
      <c r="T1436" s="170"/>
      <c r="AT1436" s="165" t="s">
        <v>186</v>
      </c>
      <c r="AU1436" s="165" t="s">
        <v>85</v>
      </c>
      <c r="AV1436" s="14" t="s">
        <v>184</v>
      </c>
      <c r="AW1436" s="14" t="s">
        <v>32</v>
      </c>
      <c r="AX1436" s="14" t="s">
        <v>83</v>
      </c>
      <c r="AY1436" s="165" t="s">
        <v>178</v>
      </c>
    </row>
    <row r="1437" spans="2:65" s="1" customFormat="1" ht="24.2" customHeight="1">
      <c r="B1437" s="32"/>
      <c r="C1437" s="136" t="s">
        <v>2758</v>
      </c>
      <c r="D1437" s="136" t="s">
        <v>180</v>
      </c>
      <c r="E1437" s="137" t="s">
        <v>2759</v>
      </c>
      <c r="F1437" s="138" t="s">
        <v>2760</v>
      </c>
      <c r="G1437" s="139" t="s">
        <v>420</v>
      </c>
      <c r="H1437" s="140">
        <v>3</v>
      </c>
      <c r="I1437" s="141"/>
      <c r="J1437" s="142">
        <f>ROUND(I1437*H1437,2)</f>
        <v>0</v>
      </c>
      <c r="K1437" s="138" t="s">
        <v>194</v>
      </c>
      <c r="L1437" s="32"/>
      <c r="M1437" s="143" t="s">
        <v>1</v>
      </c>
      <c r="N1437" s="144" t="s">
        <v>41</v>
      </c>
      <c r="P1437" s="145">
        <f>O1437*H1437</f>
        <v>0</v>
      </c>
      <c r="Q1437" s="145">
        <v>1.15E-3</v>
      </c>
      <c r="R1437" s="145">
        <f>Q1437*H1437</f>
        <v>3.4499999999999999E-3</v>
      </c>
      <c r="S1437" s="145">
        <v>0</v>
      </c>
      <c r="T1437" s="146">
        <f>S1437*H1437</f>
        <v>0</v>
      </c>
      <c r="AR1437" s="147" t="s">
        <v>274</v>
      </c>
      <c r="AT1437" s="147" t="s">
        <v>180</v>
      </c>
      <c r="AU1437" s="147" t="s">
        <v>85</v>
      </c>
      <c r="AY1437" s="17" t="s">
        <v>178</v>
      </c>
      <c r="BE1437" s="148">
        <f>IF(N1437="základní",J1437,0)</f>
        <v>0</v>
      </c>
      <c r="BF1437" s="148">
        <f>IF(N1437="snížená",J1437,0)</f>
        <v>0</v>
      </c>
      <c r="BG1437" s="148">
        <f>IF(N1437="zákl. přenesená",J1437,0)</f>
        <v>0</v>
      </c>
      <c r="BH1437" s="148">
        <f>IF(N1437="sníž. přenesená",J1437,0)</f>
        <v>0</v>
      </c>
      <c r="BI1437" s="148">
        <f>IF(N1437="nulová",J1437,0)</f>
        <v>0</v>
      </c>
      <c r="BJ1437" s="17" t="s">
        <v>83</v>
      </c>
      <c r="BK1437" s="148">
        <f>ROUND(I1437*H1437,2)</f>
        <v>0</v>
      </c>
      <c r="BL1437" s="17" t="s">
        <v>274</v>
      </c>
      <c r="BM1437" s="147" t="s">
        <v>2761</v>
      </c>
    </row>
    <row r="1438" spans="2:65" s="1" customFormat="1" ht="24.2" customHeight="1">
      <c r="B1438" s="32"/>
      <c r="C1438" s="136" t="s">
        <v>2762</v>
      </c>
      <c r="D1438" s="136" t="s">
        <v>180</v>
      </c>
      <c r="E1438" s="137" t="s">
        <v>838</v>
      </c>
      <c r="F1438" s="138" t="s">
        <v>839</v>
      </c>
      <c r="G1438" s="139" t="s">
        <v>384</v>
      </c>
      <c r="H1438" s="140">
        <v>1.1619999999999999</v>
      </c>
      <c r="I1438" s="141"/>
      <c r="J1438" s="142">
        <f>ROUND(I1438*H1438,2)</f>
        <v>0</v>
      </c>
      <c r="K1438" s="138" t="s">
        <v>194</v>
      </c>
      <c r="L1438" s="32"/>
      <c r="M1438" s="143" t="s">
        <v>1</v>
      </c>
      <c r="N1438" s="144" t="s">
        <v>41</v>
      </c>
      <c r="P1438" s="145">
        <f>O1438*H1438</f>
        <v>0</v>
      </c>
      <c r="Q1438" s="145">
        <v>0</v>
      </c>
      <c r="R1438" s="145">
        <f>Q1438*H1438</f>
        <v>0</v>
      </c>
      <c r="S1438" s="145">
        <v>0</v>
      </c>
      <c r="T1438" s="146">
        <f>S1438*H1438</f>
        <v>0</v>
      </c>
      <c r="AR1438" s="147" t="s">
        <v>274</v>
      </c>
      <c r="AT1438" s="147" t="s">
        <v>180</v>
      </c>
      <c r="AU1438" s="147" t="s">
        <v>85</v>
      </c>
      <c r="AY1438" s="17" t="s">
        <v>178</v>
      </c>
      <c r="BE1438" s="148">
        <f>IF(N1438="základní",J1438,0)</f>
        <v>0</v>
      </c>
      <c r="BF1438" s="148">
        <f>IF(N1438="snížená",J1438,0)</f>
        <v>0</v>
      </c>
      <c r="BG1438" s="148">
        <f>IF(N1438="zákl. přenesená",J1438,0)</f>
        <v>0</v>
      </c>
      <c r="BH1438" s="148">
        <f>IF(N1438="sníž. přenesená",J1438,0)</f>
        <v>0</v>
      </c>
      <c r="BI1438" s="148">
        <f>IF(N1438="nulová",J1438,0)</f>
        <v>0</v>
      </c>
      <c r="BJ1438" s="17" t="s">
        <v>83</v>
      </c>
      <c r="BK1438" s="148">
        <f>ROUND(I1438*H1438,2)</f>
        <v>0</v>
      </c>
      <c r="BL1438" s="17" t="s">
        <v>274</v>
      </c>
      <c r="BM1438" s="147" t="s">
        <v>2763</v>
      </c>
    </row>
    <row r="1439" spans="2:65" s="11" customFormat="1" ht="22.9" customHeight="1">
      <c r="B1439" s="124"/>
      <c r="D1439" s="125" t="s">
        <v>75</v>
      </c>
      <c r="E1439" s="134" t="s">
        <v>2764</v>
      </c>
      <c r="F1439" s="134" t="s">
        <v>2765</v>
      </c>
      <c r="I1439" s="127"/>
      <c r="J1439" s="135">
        <f>BK1439</f>
        <v>0</v>
      </c>
      <c r="L1439" s="124"/>
      <c r="M1439" s="129"/>
      <c r="P1439" s="130">
        <f>SUM(P1440:P1453)</f>
        <v>0</v>
      </c>
      <c r="R1439" s="130">
        <f>SUM(R1440:R1453)</f>
        <v>6.7399000000000001E-2</v>
      </c>
      <c r="T1439" s="131">
        <f>SUM(T1440:T1453)</f>
        <v>0</v>
      </c>
      <c r="AR1439" s="125" t="s">
        <v>85</v>
      </c>
      <c r="AT1439" s="132" t="s">
        <v>75</v>
      </c>
      <c r="AU1439" s="132" t="s">
        <v>83</v>
      </c>
      <c r="AY1439" s="125" t="s">
        <v>178</v>
      </c>
      <c r="BK1439" s="133">
        <f>SUM(BK1440:BK1453)</f>
        <v>0</v>
      </c>
    </row>
    <row r="1440" spans="2:65" s="1" customFormat="1" ht="24.2" customHeight="1">
      <c r="B1440" s="32"/>
      <c r="C1440" s="136" t="s">
        <v>2766</v>
      </c>
      <c r="D1440" s="136" t="s">
        <v>180</v>
      </c>
      <c r="E1440" s="137" t="s">
        <v>2767</v>
      </c>
      <c r="F1440" s="138" t="s">
        <v>2768</v>
      </c>
      <c r="G1440" s="139" t="s">
        <v>291</v>
      </c>
      <c r="H1440" s="140">
        <v>89.3</v>
      </c>
      <c r="I1440" s="141"/>
      <c r="J1440" s="142">
        <f>ROUND(I1440*H1440,2)</f>
        <v>0</v>
      </c>
      <c r="K1440" s="138" t="s">
        <v>1</v>
      </c>
      <c r="L1440" s="32"/>
      <c r="M1440" s="143" t="s">
        <v>1</v>
      </c>
      <c r="N1440" s="144" t="s">
        <v>41</v>
      </c>
      <c r="P1440" s="145">
        <f>O1440*H1440</f>
        <v>0</v>
      </c>
      <c r="Q1440" s="145">
        <v>1.1E-4</v>
      </c>
      <c r="R1440" s="145">
        <f>Q1440*H1440</f>
        <v>9.8230000000000001E-3</v>
      </c>
      <c r="S1440" s="145">
        <v>0</v>
      </c>
      <c r="T1440" s="146">
        <f>S1440*H1440</f>
        <v>0</v>
      </c>
      <c r="AR1440" s="147" t="s">
        <v>274</v>
      </c>
      <c r="AT1440" s="147" t="s">
        <v>180</v>
      </c>
      <c r="AU1440" s="147" t="s">
        <v>85</v>
      </c>
      <c r="AY1440" s="17" t="s">
        <v>178</v>
      </c>
      <c r="BE1440" s="148">
        <f>IF(N1440="základní",J1440,0)</f>
        <v>0</v>
      </c>
      <c r="BF1440" s="148">
        <f>IF(N1440="snížená",J1440,0)</f>
        <v>0</v>
      </c>
      <c r="BG1440" s="148">
        <f>IF(N1440="zákl. přenesená",J1440,0)</f>
        <v>0</v>
      </c>
      <c r="BH1440" s="148">
        <f>IF(N1440="sníž. přenesená",J1440,0)</f>
        <v>0</v>
      </c>
      <c r="BI1440" s="148">
        <f>IF(N1440="nulová",J1440,0)</f>
        <v>0</v>
      </c>
      <c r="BJ1440" s="17" t="s">
        <v>83</v>
      </c>
      <c r="BK1440" s="148">
        <f>ROUND(I1440*H1440,2)</f>
        <v>0</v>
      </c>
      <c r="BL1440" s="17" t="s">
        <v>274</v>
      </c>
      <c r="BM1440" s="147" t="s">
        <v>2769</v>
      </c>
    </row>
    <row r="1441" spans="2:65" s="12" customFormat="1" ht="11.25">
      <c r="B1441" s="149"/>
      <c r="D1441" s="150" t="s">
        <v>186</v>
      </c>
      <c r="E1441" s="151" t="s">
        <v>1</v>
      </c>
      <c r="F1441" s="152" t="s">
        <v>2770</v>
      </c>
      <c r="H1441" s="153">
        <v>15.2</v>
      </c>
      <c r="I1441" s="154"/>
      <c r="L1441" s="149"/>
      <c r="M1441" s="155"/>
      <c r="T1441" s="156"/>
      <c r="AT1441" s="151" t="s">
        <v>186</v>
      </c>
      <c r="AU1441" s="151" t="s">
        <v>85</v>
      </c>
      <c r="AV1441" s="12" t="s">
        <v>85</v>
      </c>
      <c r="AW1441" s="12" t="s">
        <v>32</v>
      </c>
      <c r="AX1441" s="12" t="s">
        <v>76</v>
      </c>
      <c r="AY1441" s="151" t="s">
        <v>178</v>
      </c>
    </row>
    <row r="1442" spans="2:65" s="12" customFormat="1" ht="11.25">
      <c r="B1442" s="149"/>
      <c r="D1442" s="150" t="s">
        <v>186</v>
      </c>
      <c r="E1442" s="151" t="s">
        <v>1</v>
      </c>
      <c r="F1442" s="152" t="s">
        <v>2771</v>
      </c>
      <c r="H1442" s="153">
        <v>74.099999999999994</v>
      </c>
      <c r="I1442" s="154"/>
      <c r="L1442" s="149"/>
      <c r="M1442" s="155"/>
      <c r="T1442" s="156"/>
      <c r="AT1442" s="151" t="s">
        <v>186</v>
      </c>
      <c r="AU1442" s="151" t="s">
        <v>85</v>
      </c>
      <c r="AV1442" s="12" t="s">
        <v>85</v>
      </c>
      <c r="AW1442" s="12" t="s">
        <v>32</v>
      </c>
      <c r="AX1442" s="12" t="s">
        <v>76</v>
      </c>
      <c r="AY1442" s="151" t="s">
        <v>178</v>
      </c>
    </row>
    <row r="1443" spans="2:65" s="14" customFormat="1" ht="11.25">
      <c r="B1443" s="164"/>
      <c r="D1443" s="150" t="s">
        <v>186</v>
      </c>
      <c r="E1443" s="165" t="s">
        <v>1</v>
      </c>
      <c r="F1443" s="166" t="s">
        <v>217</v>
      </c>
      <c r="H1443" s="167">
        <v>89.3</v>
      </c>
      <c r="I1443" s="168"/>
      <c r="L1443" s="164"/>
      <c r="M1443" s="169"/>
      <c r="T1443" s="170"/>
      <c r="AT1443" s="165" t="s">
        <v>186</v>
      </c>
      <c r="AU1443" s="165" t="s">
        <v>85</v>
      </c>
      <c r="AV1443" s="14" t="s">
        <v>184</v>
      </c>
      <c r="AW1443" s="14" t="s">
        <v>32</v>
      </c>
      <c r="AX1443" s="14" t="s">
        <v>83</v>
      </c>
      <c r="AY1443" s="165" t="s">
        <v>178</v>
      </c>
    </row>
    <row r="1444" spans="2:65" s="1" customFormat="1" ht="16.5" customHeight="1">
      <c r="B1444" s="32"/>
      <c r="C1444" s="136" t="s">
        <v>2772</v>
      </c>
      <c r="D1444" s="136" t="s">
        <v>180</v>
      </c>
      <c r="E1444" s="137" t="s">
        <v>2773</v>
      </c>
      <c r="F1444" s="138" t="s">
        <v>2774</v>
      </c>
      <c r="G1444" s="139" t="s">
        <v>420</v>
      </c>
      <c r="H1444" s="140">
        <v>6</v>
      </c>
      <c r="I1444" s="141"/>
      <c r="J1444" s="142">
        <f>ROUND(I1444*H1444,2)</f>
        <v>0</v>
      </c>
      <c r="K1444" s="138" t="s">
        <v>846</v>
      </c>
      <c r="L1444" s="32"/>
      <c r="M1444" s="143" t="s">
        <v>1</v>
      </c>
      <c r="N1444" s="144" t="s">
        <v>41</v>
      </c>
      <c r="P1444" s="145">
        <f>O1444*H1444</f>
        <v>0</v>
      </c>
      <c r="Q1444" s="145">
        <v>0</v>
      </c>
      <c r="R1444" s="145">
        <f>Q1444*H1444</f>
        <v>0</v>
      </c>
      <c r="S1444" s="145">
        <v>0</v>
      </c>
      <c r="T1444" s="146">
        <f>S1444*H1444</f>
        <v>0</v>
      </c>
      <c r="AR1444" s="147" t="s">
        <v>274</v>
      </c>
      <c r="AT1444" s="147" t="s">
        <v>180</v>
      </c>
      <c r="AU1444" s="147" t="s">
        <v>85</v>
      </c>
      <c r="AY1444" s="17" t="s">
        <v>178</v>
      </c>
      <c r="BE1444" s="148">
        <f>IF(N1444="základní",J1444,0)</f>
        <v>0</v>
      </c>
      <c r="BF1444" s="148">
        <f>IF(N1444="snížená",J1444,0)</f>
        <v>0</v>
      </c>
      <c r="BG1444" s="148">
        <f>IF(N1444="zákl. přenesená",J1444,0)</f>
        <v>0</v>
      </c>
      <c r="BH1444" s="148">
        <f>IF(N1444="sníž. přenesená",J1444,0)</f>
        <v>0</v>
      </c>
      <c r="BI1444" s="148">
        <f>IF(N1444="nulová",J1444,0)</f>
        <v>0</v>
      </c>
      <c r="BJ1444" s="17" t="s">
        <v>83</v>
      </c>
      <c r="BK1444" s="148">
        <f>ROUND(I1444*H1444,2)</f>
        <v>0</v>
      </c>
      <c r="BL1444" s="17" t="s">
        <v>274</v>
      </c>
      <c r="BM1444" s="147" t="s">
        <v>2775</v>
      </c>
    </row>
    <row r="1445" spans="2:65" s="12" customFormat="1" ht="11.25">
      <c r="B1445" s="149"/>
      <c r="D1445" s="150" t="s">
        <v>186</v>
      </c>
      <c r="E1445" s="151" t="s">
        <v>1</v>
      </c>
      <c r="F1445" s="152" t="s">
        <v>199</v>
      </c>
      <c r="H1445" s="153">
        <v>6</v>
      </c>
      <c r="I1445" s="154"/>
      <c r="L1445" s="149"/>
      <c r="M1445" s="155"/>
      <c r="T1445" s="156"/>
      <c r="AT1445" s="151" t="s">
        <v>186</v>
      </c>
      <c r="AU1445" s="151" t="s">
        <v>85</v>
      </c>
      <c r="AV1445" s="12" t="s">
        <v>85</v>
      </c>
      <c r="AW1445" s="12" t="s">
        <v>32</v>
      </c>
      <c r="AX1445" s="12" t="s">
        <v>83</v>
      </c>
      <c r="AY1445" s="151" t="s">
        <v>178</v>
      </c>
    </row>
    <row r="1446" spans="2:65" s="1" customFormat="1" ht="16.5" customHeight="1">
      <c r="B1446" s="32"/>
      <c r="C1446" s="177" t="s">
        <v>2776</v>
      </c>
      <c r="D1446" s="177" t="s">
        <v>232</v>
      </c>
      <c r="E1446" s="178" t="s">
        <v>2777</v>
      </c>
      <c r="F1446" s="179" t="s">
        <v>2778</v>
      </c>
      <c r="G1446" s="180" t="s">
        <v>420</v>
      </c>
      <c r="H1446" s="181">
        <v>6</v>
      </c>
      <c r="I1446" s="182"/>
      <c r="J1446" s="183">
        <f>ROUND(I1446*H1446,2)</f>
        <v>0</v>
      </c>
      <c r="K1446" s="179" t="s">
        <v>846</v>
      </c>
      <c r="L1446" s="184"/>
      <c r="M1446" s="185" t="s">
        <v>1</v>
      </c>
      <c r="N1446" s="186" t="s">
        <v>41</v>
      </c>
      <c r="P1446" s="145">
        <f>O1446*H1446</f>
        <v>0</v>
      </c>
      <c r="Q1446" s="145">
        <v>2E-3</v>
      </c>
      <c r="R1446" s="145">
        <f>Q1446*H1446</f>
        <v>1.2E-2</v>
      </c>
      <c r="S1446" s="145">
        <v>0</v>
      </c>
      <c r="T1446" s="146">
        <f>S1446*H1446</f>
        <v>0</v>
      </c>
      <c r="AR1446" s="147" t="s">
        <v>377</v>
      </c>
      <c r="AT1446" s="147" t="s">
        <v>232</v>
      </c>
      <c r="AU1446" s="147" t="s">
        <v>85</v>
      </c>
      <c r="AY1446" s="17" t="s">
        <v>178</v>
      </c>
      <c r="BE1446" s="148">
        <f>IF(N1446="základní",J1446,0)</f>
        <v>0</v>
      </c>
      <c r="BF1446" s="148">
        <f>IF(N1446="snížená",J1446,0)</f>
        <v>0</v>
      </c>
      <c r="BG1446" s="148">
        <f>IF(N1446="zákl. přenesená",J1446,0)</f>
        <v>0</v>
      </c>
      <c r="BH1446" s="148">
        <f>IF(N1446="sníž. přenesená",J1446,0)</f>
        <v>0</v>
      </c>
      <c r="BI1446" s="148">
        <f>IF(N1446="nulová",J1446,0)</f>
        <v>0</v>
      </c>
      <c r="BJ1446" s="17" t="s">
        <v>83</v>
      </c>
      <c r="BK1446" s="148">
        <f>ROUND(I1446*H1446,2)</f>
        <v>0</v>
      </c>
      <c r="BL1446" s="17" t="s">
        <v>274</v>
      </c>
      <c r="BM1446" s="147" t="s">
        <v>2779</v>
      </c>
    </row>
    <row r="1447" spans="2:65" s="1" customFormat="1" ht="33" customHeight="1">
      <c r="B1447" s="32"/>
      <c r="C1447" s="136" t="s">
        <v>2780</v>
      </c>
      <c r="D1447" s="136" t="s">
        <v>180</v>
      </c>
      <c r="E1447" s="137" t="s">
        <v>2781</v>
      </c>
      <c r="F1447" s="138" t="s">
        <v>2782</v>
      </c>
      <c r="G1447" s="139" t="s">
        <v>204</v>
      </c>
      <c r="H1447" s="140">
        <v>270</v>
      </c>
      <c r="I1447" s="141"/>
      <c r="J1447" s="142">
        <f>ROUND(I1447*H1447,2)</f>
        <v>0</v>
      </c>
      <c r="K1447" s="138" t="s">
        <v>194</v>
      </c>
      <c r="L1447" s="32"/>
      <c r="M1447" s="143" t="s">
        <v>1</v>
      </c>
      <c r="N1447" s="144" t="s">
        <v>41</v>
      </c>
      <c r="P1447" s="145">
        <f>O1447*H1447</f>
        <v>0</v>
      </c>
      <c r="Q1447" s="145">
        <v>0</v>
      </c>
      <c r="R1447" s="145">
        <f>Q1447*H1447</f>
        <v>0</v>
      </c>
      <c r="S1447" s="145">
        <v>0</v>
      </c>
      <c r="T1447" s="146">
        <f>S1447*H1447</f>
        <v>0</v>
      </c>
      <c r="AR1447" s="147" t="s">
        <v>274</v>
      </c>
      <c r="AT1447" s="147" t="s">
        <v>180</v>
      </c>
      <c r="AU1447" s="147" t="s">
        <v>85</v>
      </c>
      <c r="AY1447" s="17" t="s">
        <v>178</v>
      </c>
      <c r="BE1447" s="148">
        <f>IF(N1447="základní",J1447,0)</f>
        <v>0</v>
      </c>
      <c r="BF1447" s="148">
        <f>IF(N1447="snížená",J1447,0)</f>
        <v>0</v>
      </c>
      <c r="BG1447" s="148">
        <f>IF(N1447="zákl. přenesená",J1447,0)</f>
        <v>0</v>
      </c>
      <c r="BH1447" s="148">
        <f>IF(N1447="sníž. přenesená",J1447,0)</f>
        <v>0</v>
      </c>
      <c r="BI1447" s="148">
        <f>IF(N1447="nulová",J1447,0)</f>
        <v>0</v>
      </c>
      <c r="BJ1447" s="17" t="s">
        <v>83</v>
      </c>
      <c r="BK1447" s="148">
        <f>ROUND(I1447*H1447,2)</f>
        <v>0</v>
      </c>
      <c r="BL1447" s="17" t="s">
        <v>274</v>
      </c>
      <c r="BM1447" s="147" t="s">
        <v>2783</v>
      </c>
    </row>
    <row r="1448" spans="2:65" s="1" customFormat="1" ht="24.2" customHeight="1">
      <c r="B1448" s="32"/>
      <c r="C1448" s="177" t="s">
        <v>2784</v>
      </c>
      <c r="D1448" s="177" t="s">
        <v>232</v>
      </c>
      <c r="E1448" s="178" t="s">
        <v>2785</v>
      </c>
      <c r="F1448" s="179" t="s">
        <v>2786</v>
      </c>
      <c r="G1448" s="180" t="s">
        <v>204</v>
      </c>
      <c r="H1448" s="181">
        <v>297</v>
      </c>
      <c r="I1448" s="182"/>
      <c r="J1448" s="183">
        <f>ROUND(I1448*H1448,2)</f>
        <v>0</v>
      </c>
      <c r="K1448" s="179" t="s">
        <v>194</v>
      </c>
      <c r="L1448" s="184"/>
      <c r="M1448" s="185" t="s">
        <v>1</v>
      </c>
      <c r="N1448" s="186" t="s">
        <v>41</v>
      </c>
      <c r="P1448" s="145">
        <f>O1448*H1448</f>
        <v>0</v>
      </c>
      <c r="Q1448" s="145">
        <v>1.4999999999999999E-4</v>
      </c>
      <c r="R1448" s="145">
        <f>Q1448*H1448</f>
        <v>4.4549999999999999E-2</v>
      </c>
      <c r="S1448" s="145">
        <v>0</v>
      </c>
      <c r="T1448" s="146">
        <f>S1448*H1448</f>
        <v>0</v>
      </c>
      <c r="AR1448" s="147" t="s">
        <v>377</v>
      </c>
      <c r="AT1448" s="147" t="s">
        <v>232</v>
      </c>
      <c r="AU1448" s="147" t="s">
        <v>85</v>
      </c>
      <c r="AY1448" s="17" t="s">
        <v>178</v>
      </c>
      <c r="BE1448" s="148">
        <f>IF(N1448="základní",J1448,0)</f>
        <v>0</v>
      </c>
      <c r="BF1448" s="148">
        <f>IF(N1448="snížená",J1448,0)</f>
        <v>0</v>
      </c>
      <c r="BG1448" s="148">
        <f>IF(N1448="zákl. přenesená",J1448,0)</f>
        <v>0</v>
      </c>
      <c r="BH1448" s="148">
        <f>IF(N1448="sníž. přenesená",J1448,0)</f>
        <v>0</v>
      </c>
      <c r="BI1448" s="148">
        <f>IF(N1448="nulová",J1448,0)</f>
        <v>0</v>
      </c>
      <c r="BJ1448" s="17" t="s">
        <v>83</v>
      </c>
      <c r="BK1448" s="148">
        <f>ROUND(I1448*H1448,2)</f>
        <v>0</v>
      </c>
      <c r="BL1448" s="17" t="s">
        <v>274</v>
      </c>
      <c r="BM1448" s="147" t="s">
        <v>2787</v>
      </c>
    </row>
    <row r="1449" spans="2:65" s="12" customFormat="1" ht="11.25">
      <c r="B1449" s="149"/>
      <c r="D1449" s="150" t="s">
        <v>186</v>
      </c>
      <c r="F1449" s="152" t="s">
        <v>2788</v>
      </c>
      <c r="H1449" s="153">
        <v>297</v>
      </c>
      <c r="I1449" s="154"/>
      <c r="L1449" s="149"/>
      <c r="M1449" s="155"/>
      <c r="T1449" s="156"/>
      <c r="AT1449" s="151" t="s">
        <v>186</v>
      </c>
      <c r="AU1449" s="151" t="s">
        <v>85</v>
      </c>
      <c r="AV1449" s="12" t="s">
        <v>85</v>
      </c>
      <c r="AW1449" s="12" t="s">
        <v>4</v>
      </c>
      <c r="AX1449" s="12" t="s">
        <v>83</v>
      </c>
      <c r="AY1449" s="151" t="s">
        <v>178</v>
      </c>
    </row>
    <row r="1450" spans="2:65" s="1" customFormat="1" ht="24.2" customHeight="1">
      <c r="B1450" s="32"/>
      <c r="C1450" s="136" t="s">
        <v>2789</v>
      </c>
      <c r="D1450" s="136" t="s">
        <v>180</v>
      </c>
      <c r="E1450" s="137" t="s">
        <v>2790</v>
      </c>
      <c r="F1450" s="138" t="s">
        <v>2791</v>
      </c>
      <c r="G1450" s="139" t="s">
        <v>420</v>
      </c>
      <c r="H1450" s="140">
        <v>6</v>
      </c>
      <c r="I1450" s="141"/>
      <c r="J1450" s="142">
        <f>ROUND(I1450*H1450,2)</f>
        <v>0</v>
      </c>
      <c r="K1450" s="138" t="s">
        <v>846</v>
      </c>
      <c r="L1450" s="32"/>
      <c r="M1450" s="143" t="s">
        <v>1</v>
      </c>
      <c r="N1450" s="144" t="s">
        <v>41</v>
      </c>
      <c r="P1450" s="145">
        <f>O1450*H1450</f>
        <v>0</v>
      </c>
      <c r="Q1450" s="145">
        <v>1.0000000000000001E-5</v>
      </c>
      <c r="R1450" s="145">
        <f>Q1450*H1450</f>
        <v>6.0000000000000008E-5</v>
      </c>
      <c r="S1450" s="145">
        <v>0</v>
      </c>
      <c r="T1450" s="146">
        <f>S1450*H1450</f>
        <v>0</v>
      </c>
      <c r="AR1450" s="147" t="s">
        <v>274</v>
      </c>
      <c r="AT1450" s="147" t="s">
        <v>180</v>
      </c>
      <c r="AU1450" s="147" t="s">
        <v>85</v>
      </c>
      <c r="AY1450" s="17" t="s">
        <v>178</v>
      </c>
      <c r="BE1450" s="148">
        <f>IF(N1450="základní",J1450,0)</f>
        <v>0</v>
      </c>
      <c r="BF1450" s="148">
        <f>IF(N1450="snížená",J1450,0)</f>
        <v>0</v>
      </c>
      <c r="BG1450" s="148">
        <f>IF(N1450="zákl. přenesená",J1450,0)</f>
        <v>0</v>
      </c>
      <c r="BH1450" s="148">
        <f>IF(N1450="sníž. přenesená",J1450,0)</f>
        <v>0</v>
      </c>
      <c r="BI1450" s="148">
        <f>IF(N1450="nulová",J1450,0)</f>
        <v>0</v>
      </c>
      <c r="BJ1450" s="17" t="s">
        <v>83</v>
      </c>
      <c r="BK1450" s="148">
        <f>ROUND(I1450*H1450,2)</f>
        <v>0</v>
      </c>
      <c r="BL1450" s="17" t="s">
        <v>274</v>
      </c>
      <c r="BM1450" s="147" t="s">
        <v>2792</v>
      </c>
    </row>
    <row r="1451" spans="2:65" s="1" customFormat="1" ht="33" customHeight="1">
      <c r="B1451" s="32"/>
      <c r="C1451" s="177" t="s">
        <v>2793</v>
      </c>
      <c r="D1451" s="177" t="s">
        <v>232</v>
      </c>
      <c r="E1451" s="178" t="s">
        <v>2794</v>
      </c>
      <c r="F1451" s="179" t="s">
        <v>2795</v>
      </c>
      <c r="G1451" s="180" t="s">
        <v>204</v>
      </c>
      <c r="H1451" s="181">
        <v>6.9</v>
      </c>
      <c r="I1451" s="182"/>
      <c r="J1451" s="183">
        <f>ROUND(I1451*H1451,2)</f>
        <v>0</v>
      </c>
      <c r="K1451" s="179" t="s">
        <v>194</v>
      </c>
      <c r="L1451" s="184"/>
      <c r="M1451" s="185" t="s">
        <v>1</v>
      </c>
      <c r="N1451" s="186" t="s">
        <v>41</v>
      </c>
      <c r="P1451" s="145">
        <f>O1451*H1451</f>
        <v>0</v>
      </c>
      <c r="Q1451" s="145">
        <v>1.3999999999999999E-4</v>
      </c>
      <c r="R1451" s="145">
        <f>Q1451*H1451</f>
        <v>9.6599999999999995E-4</v>
      </c>
      <c r="S1451" s="145">
        <v>0</v>
      </c>
      <c r="T1451" s="146">
        <f>S1451*H1451</f>
        <v>0</v>
      </c>
      <c r="AR1451" s="147" t="s">
        <v>377</v>
      </c>
      <c r="AT1451" s="147" t="s">
        <v>232</v>
      </c>
      <c r="AU1451" s="147" t="s">
        <v>85</v>
      </c>
      <c r="AY1451" s="17" t="s">
        <v>178</v>
      </c>
      <c r="BE1451" s="148">
        <f>IF(N1451="základní",J1451,0)</f>
        <v>0</v>
      </c>
      <c r="BF1451" s="148">
        <f>IF(N1451="snížená",J1451,0)</f>
        <v>0</v>
      </c>
      <c r="BG1451" s="148">
        <f>IF(N1451="zákl. přenesená",J1451,0)</f>
        <v>0</v>
      </c>
      <c r="BH1451" s="148">
        <f>IF(N1451="sníž. přenesená",J1451,0)</f>
        <v>0</v>
      </c>
      <c r="BI1451" s="148">
        <f>IF(N1451="nulová",J1451,0)</f>
        <v>0</v>
      </c>
      <c r="BJ1451" s="17" t="s">
        <v>83</v>
      </c>
      <c r="BK1451" s="148">
        <f>ROUND(I1451*H1451,2)</f>
        <v>0</v>
      </c>
      <c r="BL1451" s="17" t="s">
        <v>274</v>
      </c>
      <c r="BM1451" s="147" t="s">
        <v>2796</v>
      </c>
    </row>
    <row r="1452" spans="2:65" s="12" customFormat="1" ht="11.25">
      <c r="B1452" s="149"/>
      <c r="D1452" s="150" t="s">
        <v>186</v>
      </c>
      <c r="F1452" s="152" t="s">
        <v>2797</v>
      </c>
      <c r="H1452" s="153">
        <v>6.9</v>
      </c>
      <c r="I1452" s="154"/>
      <c r="L1452" s="149"/>
      <c r="M1452" s="155"/>
      <c r="T1452" s="156"/>
      <c r="AT1452" s="151" t="s">
        <v>186</v>
      </c>
      <c r="AU1452" s="151" t="s">
        <v>85</v>
      </c>
      <c r="AV1452" s="12" t="s">
        <v>85</v>
      </c>
      <c r="AW1452" s="12" t="s">
        <v>4</v>
      </c>
      <c r="AX1452" s="12" t="s">
        <v>83</v>
      </c>
      <c r="AY1452" s="151" t="s">
        <v>178</v>
      </c>
    </row>
    <row r="1453" spans="2:65" s="1" customFormat="1" ht="24.2" customHeight="1">
      <c r="B1453" s="32"/>
      <c r="C1453" s="136" t="s">
        <v>2798</v>
      </c>
      <c r="D1453" s="136" t="s">
        <v>180</v>
      </c>
      <c r="E1453" s="137" t="s">
        <v>2799</v>
      </c>
      <c r="F1453" s="138" t="s">
        <v>2800</v>
      </c>
      <c r="G1453" s="139" t="s">
        <v>384</v>
      </c>
      <c r="H1453" s="140">
        <v>6.7000000000000004E-2</v>
      </c>
      <c r="I1453" s="141"/>
      <c r="J1453" s="142">
        <f>ROUND(I1453*H1453,2)</f>
        <v>0</v>
      </c>
      <c r="K1453" s="138" t="s">
        <v>194</v>
      </c>
      <c r="L1453" s="32"/>
      <c r="M1453" s="143" t="s">
        <v>1</v>
      </c>
      <c r="N1453" s="144" t="s">
        <v>41</v>
      </c>
      <c r="P1453" s="145">
        <f>O1453*H1453</f>
        <v>0</v>
      </c>
      <c r="Q1453" s="145">
        <v>0</v>
      </c>
      <c r="R1453" s="145">
        <f>Q1453*H1453</f>
        <v>0</v>
      </c>
      <c r="S1453" s="145">
        <v>0</v>
      </c>
      <c r="T1453" s="146">
        <f>S1453*H1453</f>
        <v>0</v>
      </c>
      <c r="AR1453" s="147" t="s">
        <v>274</v>
      </c>
      <c r="AT1453" s="147" t="s">
        <v>180</v>
      </c>
      <c r="AU1453" s="147" t="s">
        <v>85</v>
      </c>
      <c r="AY1453" s="17" t="s">
        <v>178</v>
      </c>
      <c r="BE1453" s="148">
        <f>IF(N1453="základní",J1453,0)</f>
        <v>0</v>
      </c>
      <c r="BF1453" s="148">
        <f>IF(N1453="snížená",J1453,0)</f>
        <v>0</v>
      </c>
      <c r="BG1453" s="148">
        <f>IF(N1453="zákl. přenesená",J1453,0)</f>
        <v>0</v>
      </c>
      <c r="BH1453" s="148">
        <f>IF(N1453="sníž. přenesená",J1453,0)</f>
        <v>0</v>
      </c>
      <c r="BI1453" s="148">
        <f>IF(N1453="nulová",J1453,0)</f>
        <v>0</v>
      </c>
      <c r="BJ1453" s="17" t="s">
        <v>83</v>
      </c>
      <c r="BK1453" s="148">
        <f>ROUND(I1453*H1453,2)</f>
        <v>0</v>
      </c>
      <c r="BL1453" s="17" t="s">
        <v>274</v>
      </c>
      <c r="BM1453" s="147" t="s">
        <v>2801</v>
      </c>
    </row>
    <row r="1454" spans="2:65" s="11" customFormat="1" ht="22.9" customHeight="1">
      <c r="B1454" s="124"/>
      <c r="D1454" s="125" t="s">
        <v>75</v>
      </c>
      <c r="E1454" s="134" t="s">
        <v>841</v>
      </c>
      <c r="F1454" s="134" t="s">
        <v>842</v>
      </c>
      <c r="I1454" s="127"/>
      <c r="J1454" s="135">
        <f>BK1454</f>
        <v>0</v>
      </c>
      <c r="L1454" s="124"/>
      <c r="M1454" s="129"/>
      <c r="P1454" s="130">
        <f>SUM(P1455:P1547)</f>
        <v>0</v>
      </c>
      <c r="R1454" s="130">
        <f>SUM(R1455:R1547)</f>
        <v>5.2439662499999998E-2</v>
      </c>
      <c r="T1454" s="131">
        <f>SUM(T1455:T1547)</f>
        <v>1.0985939</v>
      </c>
      <c r="AR1454" s="125" t="s">
        <v>85</v>
      </c>
      <c r="AT1454" s="132" t="s">
        <v>75</v>
      </c>
      <c r="AU1454" s="132" t="s">
        <v>83</v>
      </c>
      <c r="AY1454" s="125" t="s">
        <v>178</v>
      </c>
      <c r="BK1454" s="133">
        <f>SUM(BK1455:BK1547)</f>
        <v>0</v>
      </c>
    </row>
    <row r="1455" spans="2:65" s="1" customFormat="1" ht="16.5" customHeight="1">
      <c r="B1455" s="32"/>
      <c r="C1455" s="136" t="s">
        <v>2802</v>
      </c>
      <c r="D1455" s="136" t="s">
        <v>180</v>
      </c>
      <c r="E1455" s="137" t="s">
        <v>2803</v>
      </c>
      <c r="F1455" s="138" t="s">
        <v>2804</v>
      </c>
      <c r="G1455" s="139" t="s">
        <v>204</v>
      </c>
      <c r="H1455" s="140">
        <v>10.005000000000001</v>
      </c>
      <c r="I1455" s="141"/>
      <c r="J1455" s="142">
        <f>ROUND(I1455*H1455,2)</f>
        <v>0</v>
      </c>
      <c r="K1455" s="138" t="s">
        <v>194</v>
      </c>
      <c r="L1455" s="32"/>
      <c r="M1455" s="143" t="s">
        <v>1</v>
      </c>
      <c r="N1455" s="144" t="s">
        <v>41</v>
      </c>
      <c r="P1455" s="145">
        <f>O1455*H1455</f>
        <v>0</v>
      </c>
      <c r="Q1455" s="145">
        <v>0</v>
      </c>
      <c r="R1455" s="145">
        <f>Q1455*H1455</f>
        <v>0</v>
      </c>
      <c r="S1455" s="145">
        <v>1.6379999999999999E-2</v>
      </c>
      <c r="T1455" s="146">
        <f>S1455*H1455</f>
        <v>0.1638819</v>
      </c>
      <c r="AR1455" s="147" t="s">
        <v>274</v>
      </c>
      <c r="AT1455" s="147" t="s">
        <v>180</v>
      </c>
      <c r="AU1455" s="147" t="s">
        <v>85</v>
      </c>
      <c r="AY1455" s="17" t="s">
        <v>178</v>
      </c>
      <c r="BE1455" s="148">
        <f>IF(N1455="základní",J1455,0)</f>
        <v>0</v>
      </c>
      <c r="BF1455" s="148">
        <f>IF(N1455="snížená",J1455,0)</f>
        <v>0</v>
      </c>
      <c r="BG1455" s="148">
        <f>IF(N1455="zákl. přenesená",J1455,0)</f>
        <v>0</v>
      </c>
      <c r="BH1455" s="148">
        <f>IF(N1455="sníž. přenesená",J1455,0)</f>
        <v>0</v>
      </c>
      <c r="BI1455" s="148">
        <f>IF(N1455="nulová",J1455,0)</f>
        <v>0</v>
      </c>
      <c r="BJ1455" s="17" t="s">
        <v>83</v>
      </c>
      <c r="BK1455" s="148">
        <f>ROUND(I1455*H1455,2)</f>
        <v>0</v>
      </c>
      <c r="BL1455" s="17" t="s">
        <v>274</v>
      </c>
      <c r="BM1455" s="147" t="s">
        <v>2805</v>
      </c>
    </row>
    <row r="1456" spans="2:65" s="12" customFormat="1" ht="11.25">
      <c r="B1456" s="149"/>
      <c r="D1456" s="150" t="s">
        <v>186</v>
      </c>
      <c r="E1456" s="151" t="s">
        <v>1</v>
      </c>
      <c r="F1456" s="152" t="s">
        <v>2806</v>
      </c>
      <c r="H1456" s="153">
        <v>10.005000000000001</v>
      </c>
      <c r="I1456" s="154"/>
      <c r="L1456" s="149"/>
      <c r="M1456" s="155"/>
      <c r="T1456" s="156"/>
      <c r="AT1456" s="151" t="s">
        <v>186</v>
      </c>
      <c r="AU1456" s="151" t="s">
        <v>85</v>
      </c>
      <c r="AV1456" s="12" t="s">
        <v>85</v>
      </c>
      <c r="AW1456" s="12" t="s">
        <v>32</v>
      </c>
      <c r="AX1456" s="12" t="s">
        <v>83</v>
      </c>
      <c r="AY1456" s="151" t="s">
        <v>178</v>
      </c>
    </row>
    <row r="1457" spans="2:65" s="1" customFormat="1" ht="24.2" customHeight="1">
      <c r="B1457" s="32"/>
      <c r="C1457" s="136" t="s">
        <v>2807</v>
      </c>
      <c r="D1457" s="136" t="s">
        <v>180</v>
      </c>
      <c r="E1457" s="137" t="s">
        <v>2808</v>
      </c>
      <c r="F1457" s="138" t="s">
        <v>2809</v>
      </c>
      <c r="G1457" s="139" t="s">
        <v>204</v>
      </c>
      <c r="H1457" s="140">
        <v>8.8209999999999997</v>
      </c>
      <c r="I1457" s="141"/>
      <c r="J1457" s="142">
        <f>ROUND(I1457*H1457,2)</f>
        <v>0</v>
      </c>
      <c r="K1457" s="138" t="s">
        <v>1</v>
      </c>
      <c r="L1457" s="32"/>
      <c r="M1457" s="143" t="s">
        <v>1</v>
      </c>
      <c r="N1457" s="144" t="s">
        <v>41</v>
      </c>
      <c r="P1457" s="145">
        <f>O1457*H1457</f>
        <v>0</v>
      </c>
      <c r="Q1457" s="145">
        <v>0</v>
      </c>
      <c r="R1457" s="145">
        <f>Q1457*H1457</f>
        <v>0</v>
      </c>
      <c r="S1457" s="145">
        <v>0</v>
      </c>
      <c r="T1457" s="146">
        <f>S1457*H1457</f>
        <v>0</v>
      </c>
      <c r="AR1457" s="147" t="s">
        <v>274</v>
      </c>
      <c r="AT1457" s="147" t="s">
        <v>180</v>
      </c>
      <c r="AU1457" s="147" t="s">
        <v>85</v>
      </c>
      <c r="AY1457" s="17" t="s">
        <v>178</v>
      </c>
      <c r="BE1457" s="148">
        <f>IF(N1457="základní",J1457,0)</f>
        <v>0</v>
      </c>
      <c r="BF1457" s="148">
        <f>IF(N1457="snížená",J1457,0)</f>
        <v>0</v>
      </c>
      <c r="BG1457" s="148">
        <f>IF(N1457="zákl. přenesená",J1457,0)</f>
        <v>0</v>
      </c>
      <c r="BH1457" s="148">
        <f>IF(N1457="sníž. přenesená",J1457,0)</f>
        <v>0</v>
      </c>
      <c r="BI1457" s="148">
        <f>IF(N1457="nulová",J1457,0)</f>
        <v>0</v>
      </c>
      <c r="BJ1457" s="17" t="s">
        <v>83</v>
      </c>
      <c r="BK1457" s="148">
        <f>ROUND(I1457*H1457,2)</f>
        <v>0</v>
      </c>
      <c r="BL1457" s="17" t="s">
        <v>274</v>
      </c>
      <c r="BM1457" s="147" t="s">
        <v>2810</v>
      </c>
    </row>
    <row r="1458" spans="2:65" s="12" customFormat="1" ht="11.25">
      <c r="B1458" s="149"/>
      <c r="D1458" s="150" t="s">
        <v>186</v>
      </c>
      <c r="E1458" s="151" t="s">
        <v>1</v>
      </c>
      <c r="F1458" s="152" t="s">
        <v>2811</v>
      </c>
      <c r="H1458" s="153">
        <v>8.8209999999999997</v>
      </c>
      <c r="I1458" s="154"/>
      <c r="L1458" s="149"/>
      <c r="M1458" s="155"/>
      <c r="T1458" s="156"/>
      <c r="AT1458" s="151" t="s">
        <v>186</v>
      </c>
      <c r="AU1458" s="151" t="s">
        <v>85</v>
      </c>
      <c r="AV1458" s="12" t="s">
        <v>85</v>
      </c>
      <c r="AW1458" s="12" t="s">
        <v>32</v>
      </c>
      <c r="AX1458" s="12" t="s">
        <v>83</v>
      </c>
      <c r="AY1458" s="151" t="s">
        <v>178</v>
      </c>
    </row>
    <row r="1459" spans="2:65" s="1" customFormat="1" ht="16.5" customHeight="1">
      <c r="B1459" s="32"/>
      <c r="C1459" s="136" t="s">
        <v>2812</v>
      </c>
      <c r="D1459" s="136" t="s">
        <v>180</v>
      </c>
      <c r="E1459" s="137" t="s">
        <v>2813</v>
      </c>
      <c r="F1459" s="138" t="s">
        <v>2814</v>
      </c>
      <c r="G1459" s="139" t="s">
        <v>420</v>
      </c>
      <c r="H1459" s="140">
        <v>1</v>
      </c>
      <c r="I1459" s="141"/>
      <c r="J1459" s="142">
        <f>ROUND(I1459*H1459,2)</f>
        <v>0</v>
      </c>
      <c r="K1459" s="138" t="s">
        <v>194</v>
      </c>
      <c r="L1459" s="32"/>
      <c r="M1459" s="143" t="s">
        <v>1</v>
      </c>
      <c r="N1459" s="144" t="s">
        <v>41</v>
      </c>
      <c r="P1459" s="145">
        <f>O1459*H1459</f>
        <v>0</v>
      </c>
      <c r="Q1459" s="145">
        <v>4.3966250000000001E-4</v>
      </c>
      <c r="R1459" s="145">
        <f>Q1459*H1459</f>
        <v>4.3966250000000001E-4</v>
      </c>
      <c r="S1459" s="145">
        <v>0</v>
      </c>
      <c r="T1459" s="146">
        <f>S1459*H1459</f>
        <v>0</v>
      </c>
      <c r="AR1459" s="147" t="s">
        <v>274</v>
      </c>
      <c r="AT1459" s="147" t="s">
        <v>180</v>
      </c>
      <c r="AU1459" s="147" t="s">
        <v>85</v>
      </c>
      <c r="AY1459" s="17" t="s">
        <v>178</v>
      </c>
      <c r="BE1459" s="148">
        <f>IF(N1459="základní",J1459,0)</f>
        <v>0</v>
      </c>
      <c r="BF1459" s="148">
        <f>IF(N1459="snížená",J1459,0)</f>
        <v>0</v>
      </c>
      <c r="BG1459" s="148">
        <f>IF(N1459="zákl. přenesená",J1459,0)</f>
        <v>0</v>
      </c>
      <c r="BH1459" s="148">
        <f>IF(N1459="sníž. přenesená",J1459,0)</f>
        <v>0</v>
      </c>
      <c r="BI1459" s="148">
        <f>IF(N1459="nulová",J1459,0)</f>
        <v>0</v>
      </c>
      <c r="BJ1459" s="17" t="s">
        <v>83</v>
      </c>
      <c r="BK1459" s="148">
        <f>ROUND(I1459*H1459,2)</f>
        <v>0</v>
      </c>
      <c r="BL1459" s="17" t="s">
        <v>274</v>
      </c>
      <c r="BM1459" s="147" t="s">
        <v>2815</v>
      </c>
    </row>
    <row r="1460" spans="2:65" s="12" customFormat="1" ht="11.25">
      <c r="B1460" s="149"/>
      <c r="D1460" s="150" t="s">
        <v>186</v>
      </c>
      <c r="E1460" s="151" t="s">
        <v>1</v>
      </c>
      <c r="F1460" s="152" t="s">
        <v>2816</v>
      </c>
      <c r="H1460" s="153">
        <v>1</v>
      </c>
      <c r="I1460" s="154"/>
      <c r="L1460" s="149"/>
      <c r="M1460" s="155"/>
      <c r="T1460" s="156"/>
      <c r="AT1460" s="151" t="s">
        <v>186</v>
      </c>
      <c r="AU1460" s="151" t="s">
        <v>85</v>
      </c>
      <c r="AV1460" s="12" t="s">
        <v>85</v>
      </c>
      <c r="AW1460" s="12" t="s">
        <v>32</v>
      </c>
      <c r="AX1460" s="12" t="s">
        <v>83</v>
      </c>
      <c r="AY1460" s="151" t="s">
        <v>178</v>
      </c>
    </row>
    <row r="1461" spans="2:65" s="1" customFormat="1" ht="33" customHeight="1">
      <c r="B1461" s="32"/>
      <c r="C1461" s="177" t="s">
        <v>2817</v>
      </c>
      <c r="D1461" s="177" t="s">
        <v>232</v>
      </c>
      <c r="E1461" s="178" t="s">
        <v>2818</v>
      </c>
      <c r="F1461" s="179" t="s">
        <v>2819</v>
      </c>
      <c r="G1461" s="180" t="s">
        <v>420</v>
      </c>
      <c r="H1461" s="181">
        <v>1</v>
      </c>
      <c r="I1461" s="182"/>
      <c r="J1461" s="183">
        <f>ROUND(I1461*H1461,2)</f>
        <v>0</v>
      </c>
      <c r="K1461" s="179" t="s">
        <v>194</v>
      </c>
      <c r="L1461" s="184"/>
      <c r="M1461" s="185" t="s">
        <v>1</v>
      </c>
      <c r="N1461" s="186" t="s">
        <v>41</v>
      </c>
      <c r="P1461" s="145">
        <f>O1461*H1461</f>
        <v>0</v>
      </c>
      <c r="Q1461" s="145">
        <v>5.1999999999999998E-2</v>
      </c>
      <c r="R1461" s="145">
        <f>Q1461*H1461</f>
        <v>5.1999999999999998E-2</v>
      </c>
      <c r="S1461" s="145">
        <v>0</v>
      </c>
      <c r="T1461" s="146">
        <f>S1461*H1461</f>
        <v>0</v>
      </c>
      <c r="AR1461" s="147" t="s">
        <v>377</v>
      </c>
      <c r="AT1461" s="147" t="s">
        <v>232</v>
      </c>
      <c r="AU1461" s="147" t="s">
        <v>85</v>
      </c>
      <c r="AY1461" s="17" t="s">
        <v>178</v>
      </c>
      <c r="BE1461" s="148">
        <f>IF(N1461="základní",J1461,0)</f>
        <v>0</v>
      </c>
      <c r="BF1461" s="148">
        <f>IF(N1461="snížená",J1461,0)</f>
        <v>0</v>
      </c>
      <c r="BG1461" s="148">
        <f>IF(N1461="zákl. přenesená",J1461,0)</f>
        <v>0</v>
      </c>
      <c r="BH1461" s="148">
        <f>IF(N1461="sníž. přenesená",J1461,0)</f>
        <v>0</v>
      </c>
      <c r="BI1461" s="148">
        <f>IF(N1461="nulová",J1461,0)</f>
        <v>0</v>
      </c>
      <c r="BJ1461" s="17" t="s">
        <v>83</v>
      </c>
      <c r="BK1461" s="148">
        <f>ROUND(I1461*H1461,2)</f>
        <v>0</v>
      </c>
      <c r="BL1461" s="17" t="s">
        <v>274</v>
      </c>
      <c r="BM1461" s="147" t="s">
        <v>2820</v>
      </c>
    </row>
    <row r="1462" spans="2:65" s="1" customFormat="1" ht="37.9" customHeight="1">
      <c r="B1462" s="32"/>
      <c r="C1462" s="136" t="s">
        <v>2821</v>
      </c>
      <c r="D1462" s="136" t="s">
        <v>180</v>
      </c>
      <c r="E1462" s="137" t="s">
        <v>2822</v>
      </c>
      <c r="F1462" s="138" t="s">
        <v>2823</v>
      </c>
      <c r="G1462" s="139" t="s">
        <v>420</v>
      </c>
      <c r="H1462" s="140">
        <v>1</v>
      </c>
      <c r="I1462" s="141"/>
      <c r="J1462" s="142">
        <f>ROUND(I1462*H1462,2)</f>
        <v>0</v>
      </c>
      <c r="K1462" s="138" t="s">
        <v>1</v>
      </c>
      <c r="L1462" s="32"/>
      <c r="M1462" s="143" t="s">
        <v>1</v>
      </c>
      <c r="N1462" s="144" t="s">
        <v>41</v>
      </c>
      <c r="P1462" s="145">
        <f>O1462*H1462</f>
        <v>0</v>
      </c>
      <c r="Q1462" s="145">
        <v>0</v>
      </c>
      <c r="R1462" s="145">
        <f>Q1462*H1462</f>
        <v>0</v>
      </c>
      <c r="S1462" s="145">
        <v>0</v>
      </c>
      <c r="T1462" s="146">
        <f>S1462*H1462</f>
        <v>0</v>
      </c>
      <c r="AR1462" s="147" t="s">
        <v>274</v>
      </c>
      <c r="AT1462" s="147" t="s">
        <v>180</v>
      </c>
      <c r="AU1462" s="147" t="s">
        <v>85</v>
      </c>
      <c r="AY1462" s="17" t="s">
        <v>178</v>
      </c>
      <c r="BE1462" s="148">
        <f>IF(N1462="základní",J1462,0)</f>
        <v>0</v>
      </c>
      <c r="BF1462" s="148">
        <f>IF(N1462="snížená",J1462,0)</f>
        <v>0</v>
      </c>
      <c r="BG1462" s="148">
        <f>IF(N1462="zákl. přenesená",J1462,0)</f>
        <v>0</v>
      </c>
      <c r="BH1462" s="148">
        <f>IF(N1462="sníž. přenesená",J1462,0)</f>
        <v>0</v>
      </c>
      <c r="BI1462" s="148">
        <f>IF(N1462="nulová",J1462,0)</f>
        <v>0</v>
      </c>
      <c r="BJ1462" s="17" t="s">
        <v>83</v>
      </c>
      <c r="BK1462" s="148">
        <f>ROUND(I1462*H1462,2)</f>
        <v>0</v>
      </c>
      <c r="BL1462" s="17" t="s">
        <v>274</v>
      </c>
      <c r="BM1462" s="147" t="s">
        <v>2824</v>
      </c>
    </row>
    <row r="1463" spans="2:65" s="12" customFormat="1" ht="11.25">
      <c r="B1463" s="149"/>
      <c r="D1463" s="150" t="s">
        <v>186</v>
      </c>
      <c r="E1463" s="151" t="s">
        <v>1</v>
      </c>
      <c r="F1463" s="152" t="s">
        <v>83</v>
      </c>
      <c r="H1463" s="153">
        <v>1</v>
      </c>
      <c r="I1463" s="154"/>
      <c r="L1463" s="149"/>
      <c r="M1463" s="155"/>
      <c r="T1463" s="156"/>
      <c r="AT1463" s="151" t="s">
        <v>186</v>
      </c>
      <c r="AU1463" s="151" t="s">
        <v>85</v>
      </c>
      <c r="AV1463" s="12" t="s">
        <v>85</v>
      </c>
      <c r="AW1463" s="12" t="s">
        <v>32</v>
      </c>
      <c r="AX1463" s="12" t="s">
        <v>83</v>
      </c>
      <c r="AY1463" s="151" t="s">
        <v>178</v>
      </c>
    </row>
    <row r="1464" spans="2:65" s="1" customFormat="1" ht="37.9" customHeight="1">
      <c r="B1464" s="32"/>
      <c r="C1464" s="136" t="s">
        <v>2825</v>
      </c>
      <c r="D1464" s="136" t="s">
        <v>180</v>
      </c>
      <c r="E1464" s="137" t="s">
        <v>2826</v>
      </c>
      <c r="F1464" s="138" t="s">
        <v>2827</v>
      </c>
      <c r="G1464" s="139" t="s">
        <v>420</v>
      </c>
      <c r="H1464" s="140">
        <v>1</v>
      </c>
      <c r="I1464" s="141"/>
      <c r="J1464" s="142">
        <f>ROUND(I1464*H1464,2)</f>
        <v>0</v>
      </c>
      <c r="K1464" s="138" t="s">
        <v>1</v>
      </c>
      <c r="L1464" s="32"/>
      <c r="M1464" s="143" t="s">
        <v>1</v>
      </c>
      <c r="N1464" s="144" t="s">
        <v>41</v>
      </c>
      <c r="P1464" s="145">
        <f>O1464*H1464</f>
        <v>0</v>
      </c>
      <c r="Q1464" s="145">
        <v>0</v>
      </c>
      <c r="R1464" s="145">
        <f>Q1464*H1464</f>
        <v>0</v>
      </c>
      <c r="S1464" s="145">
        <v>0</v>
      </c>
      <c r="T1464" s="146">
        <f>S1464*H1464</f>
        <v>0</v>
      </c>
      <c r="AR1464" s="147" t="s">
        <v>274</v>
      </c>
      <c r="AT1464" s="147" t="s">
        <v>180</v>
      </c>
      <c r="AU1464" s="147" t="s">
        <v>85</v>
      </c>
      <c r="AY1464" s="17" t="s">
        <v>178</v>
      </c>
      <c r="BE1464" s="148">
        <f>IF(N1464="základní",J1464,0)</f>
        <v>0</v>
      </c>
      <c r="BF1464" s="148">
        <f>IF(N1464="snížená",J1464,0)</f>
        <v>0</v>
      </c>
      <c r="BG1464" s="148">
        <f>IF(N1464="zákl. přenesená",J1464,0)</f>
        <v>0</v>
      </c>
      <c r="BH1464" s="148">
        <f>IF(N1464="sníž. přenesená",J1464,0)</f>
        <v>0</v>
      </c>
      <c r="BI1464" s="148">
        <f>IF(N1464="nulová",J1464,0)</f>
        <v>0</v>
      </c>
      <c r="BJ1464" s="17" t="s">
        <v>83</v>
      </c>
      <c r="BK1464" s="148">
        <f>ROUND(I1464*H1464,2)</f>
        <v>0</v>
      </c>
      <c r="BL1464" s="17" t="s">
        <v>274</v>
      </c>
      <c r="BM1464" s="147" t="s">
        <v>2828</v>
      </c>
    </row>
    <row r="1465" spans="2:65" s="12" customFormat="1" ht="11.25">
      <c r="B1465" s="149"/>
      <c r="D1465" s="150" t="s">
        <v>186</v>
      </c>
      <c r="E1465" s="151" t="s">
        <v>1</v>
      </c>
      <c r="F1465" s="152" t="s">
        <v>83</v>
      </c>
      <c r="H1465" s="153">
        <v>1</v>
      </c>
      <c r="I1465" s="154"/>
      <c r="L1465" s="149"/>
      <c r="M1465" s="155"/>
      <c r="T1465" s="156"/>
      <c r="AT1465" s="151" t="s">
        <v>186</v>
      </c>
      <c r="AU1465" s="151" t="s">
        <v>85</v>
      </c>
      <c r="AV1465" s="12" t="s">
        <v>85</v>
      </c>
      <c r="AW1465" s="12" t="s">
        <v>32</v>
      </c>
      <c r="AX1465" s="12" t="s">
        <v>83</v>
      </c>
      <c r="AY1465" s="151" t="s">
        <v>178</v>
      </c>
    </row>
    <row r="1466" spans="2:65" s="1" customFormat="1" ht="44.25" customHeight="1">
      <c r="B1466" s="32"/>
      <c r="C1466" s="136" t="s">
        <v>2829</v>
      </c>
      <c r="D1466" s="136" t="s">
        <v>180</v>
      </c>
      <c r="E1466" s="137" t="s">
        <v>2830</v>
      </c>
      <c r="F1466" s="138" t="s">
        <v>2831</v>
      </c>
      <c r="G1466" s="139" t="s">
        <v>420</v>
      </c>
      <c r="H1466" s="140">
        <v>1</v>
      </c>
      <c r="I1466" s="141"/>
      <c r="J1466" s="142">
        <f>ROUND(I1466*H1466,2)</f>
        <v>0</v>
      </c>
      <c r="K1466" s="138" t="s">
        <v>1</v>
      </c>
      <c r="L1466" s="32"/>
      <c r="M1466" s="143" t="s">
        <v>1</v>
      </c>
      <c r="N1466" s="144" t="s">
        <v>41</v>
      </c>
      <c r="P1466" s="145">
        <f>O1466*H1466</f>
        <v>0</v>
      </c>
      <c r="Q1466" s="145">
        <v>0</v>
      </c>
      <c r="R1466" s="145">
        <f>Q1466*H1466</f>
        <v>0</v>
      </c>
      <c r="S1466" s="145">
        <v>0</v>
      </c>
      <c r="T1466" s="146">
        <f>S1466*H1466</f>
        <v>0</v>
      </c>
      <c r="AR1466" s="147" t="s">
        <v>274</v>
      </c>
      <c r="AT1466" s="147" t="s">
        <v>180</v>
      </c>
      <c r="AU1466" s="147" t="s">
        <v>85</v>
      </c>
      <c r="AY1466" s="17" t="s">
        <v>178</v>
      </c>
      <c r="BE1466" s="148">
        <f>IF(N1466="základní",J1466,0)</f>
        <v>0</v>
      </c>
      <c r="BF1466" s="148">
        <f>IF(N1466="snížená",J1466,0)</f>
        <v>0</v>
      </c>
      <c r="BG1466" s="148">
        <f>IF(N1466="zákl. přenesená",J1466,0)</f>
        <v>0</v>
      </c>
      <c r="BH1466" s="148">
        <f>IF(N1466="sníž. přenesená",J1466,0)</f>
        <v>0</v>
      </c>
      <c r="BI1466" s="148">
        <f>IF(N1466="nulová",J1466,0)</f>
        <v>0</v>
      </c>
      <c r="BJ1466" s="17" t="s">
        <v>83</v>
      </c>
      <c r="BK1466" s="148">
        <f>ROUND(I1466*H1466,2)</f>
        <v>0</v>
      </c>
      <c r="BL1466" s="17" t="s">
        <v>274</v>
      </c>
      <c r="BM1466" s="147" t="s">
        <v>2832</v>
      </c>
    </row>
    <row r="1467" spans="2:65" s="12" customFormat="1" ht="11.25">
      <c r="B1467" s="149"/>
      <c r="D1467" s="150" t="s">
        <v>186</v>
      </c>
      <c r="E1467" s="151" t="s">
        <v>1</v>
      </c>
      <c r="F1467" s="152" t="s">
        <v>83</v>
      </c>
      <c r="H1467" s="153">
        <v>1</v>
      </c>
      <c r="I1467" s="154"/>
      <c r="L1467" s="149"/>
      <c r="M1467" s="155"/>
      <c r="T1467" s="156"/>
      <c r="AT1467" s="151" t="s">
        <v>186</v>
      </c>
      <c r="AU1467" s="151" t="s">
        <v>85</v>
      </c>
      <c r="AV1467" s="12" t="s">
        <v>85</v>
      </c>
      <c r="AW1467" s="12" t="s">
        <v>32</v>
      </c>
      <c r="AX1467" s="12" t="s">
        <v>83</v>
      </c>
      <c r="AY1467" s="151" t="s">
        <v>178</v>
      </c>
    </row>
    <row r="1468" spans="2:65" s="1" customFormat="1" ht="37.9" customHeight="1">
      <c r="B1468" s="32"/>
      <c r="C1468" s="136" t="s">
        <v>2833</v>
      </c>
      <c r="D1468" s="136" t="s">
        <v>180</v>
      </c>
      <c r="E1468" s="137" t="s">
        <v>2834</v>
      </c>
      <c r="F1468" s="138" t="s">
        <v>2835</v>
      </c>
      <c r="G1468" s="139" t="s">
        <v>420</v>
      </c>
      <c r="H1468" s="140">
        <v>1</v>
      </c>
      <c r="I1468" s="141"/>
      <c r="J1468" s="142">
        <f>ROUND(I1468*H1468,2)</f>
        <v>0</v>
      </c>
      <c r="K1468" s="138" t="s">
        <v>1</v>
      </c>
      <c r="L1468" s="32"/>
      <c r="M1468" s="143" t="s">
        <v>1</v>
      </c>
      <c r="N1468" s="144" t="s">
        <v>41</v>
      </c>
      <c r="P1468" s="145">
        <f>O1468*H1468</f>
        <v>0</v>
      </c>
      <c r="Q1468" s="145">
        <v>0</v>
      </c>
      <c r="R1468" s="145">
        <f>Q1468*H1468</f>
        <v>0</v>
      </c>
      <c r="S1468" s="145">
        <v>0</v>
      </c>
      <c r="T1468" s="146">
        <f>S1468*H1468</f>
        <v>0</v>
      </c>
      <c r="AR1468" s="147" t="s">
        <v>274</v>
      </c>
      <c r="AT1468" s="147" t="s">
        <v>180</v>
      </c>
      <c r="AU1468" s="147" t="s">
        <v>85</v>
      </c>
      <c r="AY1468" s="17" t="s">
        <v>178</v>
      </c>
      <c r="BE1468" s="148">
        <f>IF(N1468="základní",J1468,0)</f>
        <v>0</v>
      </c>
      <c r="BF1468" s="148">
        <f>IF(N1468="snížená",J1468,0)</f>
        <v>0</v>
      </c>
      <c r="BG1468" s="148">
        <f>IF(N1468="zákl. přenesená",J1468,0)</f>
        <v>0</v>
      </c>
      <c r="BH1468" s="148">
        <f>IF(N1468="sníž. přenesená",J1468,0)</f>
        <v>0</v>
      </c>
      <c r="BI1468" s="148">
        <f>IF(N1468="nulová",J1468,0)</f>
        <v>0</v>
      </c>
      <c r="BJ1468" s="17" t="s">
        <v>83</v>
      </c>
      <c r="BK1468" s="148">
        <f>ROUND(I1468*H1468,2)</f>
        <v>0</v>
      </c>
      <c r="BL1468" s="17" t="s">
        <v>274</v>
      </c>
      <c r="BM1468" s="147" t="s">
        <v>2836</v>
      </c>
    </row>
    <row r="1469" spans="2:65" s="12" customFormat="1" ht="11.25">
      <c r="B1469" s="149"/>
      <c r="D1469" s="150" t="s">
        <v>186</v>
      </c>
      <c r="E1469" s="151" t="s">
        <v>1</v>
      </c>
      <c r="F1469" s="152" t="s">
        <v>83</v>
      </c>
      <c r="H1469" s="153">
        <v>1</v>
      </c>
      <c r="I1469" s="154"/>
      <c r="L1469" s="149"/>
      <c r="M1469" s="155"/>
      <c r="T1469" s="156"/>
      <c r="AT1469" s="151" t="s">
        <v>186</v>
      </c>
      <c r="AU1469" s="151" t="s">
        <v>85</v>
      </c>
      <c r="AV1469" s="12" t="s">
        <v>85</v>
      </c>
      <c r="AW1469" s="12" t="s">
        <v>32</v>
      </c>
      <c r="AX1469" s="12" t="s">
        <v>83</v>
      </c>
      <c r="AY1469" s="151" t="s">
        <v>178</v>
      </c>
    </row>
    <row r="1470" spans="2:65" s="1" customFormat="1" ht="37.9" customHeight="1">
      <c r="B1470" s="32"/>
      <c r="C1470" s="136" t="s">
        <v>2837</v>
      </c>
      <c r="D1470" s="136" t="s">
        <v>180</v>
      </c>
      <c r="E1470" s="137" t="s">
        <v>2838</v>
      </c>
      <c r="F1470" s="138" t="s">
        <v>2839</v>
      </c>
      <c r="G1470" s="139" t="s">
        <v>420</v>
      </c>
      <c r="H1470" s="140">
        <v>1</v>
      </c>
      <c r="I1470" s="141"/>
      <c r="J1470" s="142">
        <f>ROUND(I1470*H1470,2)</f>
        <v>0</v>
      </c>
      <c r="K1470" s="138" t="s">
        <v>1</v>
      </c>
      <c r="L1470" s="32"/>
      <c r="M1470" s="143" t="s">
        <v>1</v>
      </c>
      <c r="N1470" s="144" t="s">
        <v>41</v>
      </c>
      <c r="P1470" s="145">
        <f>O1470*H1470</f>
        <v>0</v>
      </c>
      <c r="Q1470" s="145">
        <v>0</v>
      </c>
      <c r="R1470" s="145">
        <f>Q1470*H1470</f>
        <v>0</v>
      </c>
      <c r="S1470" s="145">
        <v>0</v>
      </c>
      <c r="T1470" s="146">
        <f>S1470*H1470</f>
        <v>0</v>
      </c>
      <c r="AR1470" s="147" t="s">
        <v>274</v>
      </c>
      <c r="AT1470" s="147" t="s">
        <v>180</v>
      </c>
      <c r="AU1470" s="147" t="s">
        <v>85</v>
      </c>
      <c r="AY1470" s="17" t="s">
        <v>178</v>
      </c>
      <c r="BE1470" s="148">
        <f>IF(N1470="základní",J1470,0)</f>
        <v>0</v>
      </c>
      <c r="BF1470" s="148">
        <f>IF(N1470="snížená",J1470,0)</f>
        <v>0</v>
      </c>
      <c r="BG1470" s="148">
        <f>IF(N1470="zákl. přenesená",J1470,0)</f>
        <v>0</v>
      </c>
      <c r="BH1470" s="148">
        <f>IF(N1470="sníž. přenesená",J1470,0)</f>
        <v>0</v>
      </c>
      <c r="BI1470" s="148">
        <f>IF(N1470="nulová",J1470,0)</f>
        <v>0</v>
      </c>
      <c r="BJ1470" s="17" t="s">
        <v>83</v>
      </c>
      <c r="BK1470" s="148">
        <f>ROUND(I1470*H1470,2)</f>
        <v>0</v>
      </c>
      <c r="BL1470" s="17" t="s">
        <v>274</v>
      </c>
      <c r="BM1470" s="147" t="s">
        <v>2840</v>
      </c>
    </row>
    <row r="1471" spans="2:65" s="12" customFormat="1" ht="11.25">
      <c r="B1471" s="149"/>
      <c r="D1471" s="150" t="s">
        <v>186</v>
      </c>
      <c r="E1471" s="151" t="s">
        <v>1</v>
      </c>
      <c r="F1471" s="152" t="s">
        <v>83</v>
      </c>
      <c r="H1471" s="153">
        <v>1</v>
      </c>
      <c r="I1471" s="154"/>
      <c r="L1471" s="149"/>
      <c r="M1471" s="155"/>
      <c r="T1471" s="156"/>
      <c r="AT1471" s="151" t="s">
        <v>186</v>
      </c>
      <c r="AU1471" s="151" t="s">
        <v>85</v>
      </c>
      <c r="AV1471" s="12" t="s">
        <v>85</v>
      </c>
      <c r="AW1471" s="12" t="s">
        <v>32</v>
      </c>
      <c r="AX1471" s="12" t="s">
        <v>83</v>
      </c>
      <c r="AY1471" s="151" t="s">
        <v>178</v>
      </c>
    </row>
    <row r="1472" spans="2:65" s="1" customFormat="1" ht="44.25" customHeight="1">
      <c r="B1472" s="32"/>
      <c r="C1472" s="136" t="s">
        <v>2841</v>
      </c>
      <c r="D1472" s="136" t="s">
        <v>180</v>
      </c>
      <c r="E1472" s="137" t="s">
        <v>2842</v>
      </c>
      <c r="F1472" s="138" t="s">
        <v>2843</v>
      </c>
      <c r="G1472" s="139" t="s">
        <v>420</v>
      </c>
      <c r="H1472" s="140">
        <v>1</v>
      </c>
      <c r="I1472" s="141"/>
      <c r="J1472" s="142">
        <f>ROUND(I1472*H1472,2)</f>
        <v>0</v>
      </c>
      <c r="K1472" s="138" t="s">
        <v>1</v>
      </c>
      <c r="L1472" s="32"/>
      <c r="M1472" s="143" t="s">
        <v>1</v>
      </c>
      <c r="N1472" s="144" t="s">
        <v>41</v>
      </c>
      <c r="P1472" s="145">
        <f>O1472*H1472</f>
        <v>0</v>
      </c>
      <c r="Q1472" s="145">
        <v>0</v>
      </c>
      <c r="R1472" s="145">
        <f>Q1472*H1472</f>
        <v>0</v>
      </c>
      <c r="S1472" s="145">
        <v>0</v>
      </c>
      <c r="T1472" s="146">
        <f>S1472*H1472</f>
        <v>0</v>
      </c>
      <c r="AR1472" s="147" t="s">
        <v>274</v>
      </c>
      <c r="AT1472" s="147" t="s">
        <v>180</v>
      </c>
      <c r="AU1472" s="147" t="s">
        <v>85</v>
      </c>
      <c r="AY1472" s="17" t="s">
        <v>178</v>
      </c>
      <c r="BE1472" s="148">
        <f>IF(N1472="základní",J1472,0)</f>
        <v>0</v>
      </c>
      <c r="BF1472" s="148">
        <f>IF(N1472="snížená",J1472,0)</f>
        <v>0</v>
      </c>
      <c r="BG1472" s="148">
        <f>IF(N1472="zákl. přenesená",J1472,0)</f>
        <v>0</v>
      </c>
      <c r="BH1472" s="148">
        <f>IF(N1472="sníž. přenesená",J1472,0)</f>
        <v>0</v>
      </c>
      <c r="BI1472" s="148">
        <f>IF(N1472="nulová",J1472,0)</f>
        <v>0</v>
      </c>
      <c r="BJ1472" s="17" t="s">
        <v>83</v>
      </c>
      <c r="BK1472" s="148">
        <f>ROUND(I1472*H1472,2)</f>
        <v>0</v>
      </c>
      <c r="BL1472" s="17" t="s">
        <v>274</v>
      </c>
      <c r="BM1472" s="147" t="s">
        <v>2844</v>
      </c>
    </row>
    <row r="1473" spans="2:65" s="12" customFormat="1" ht="11.25">
      <c r="B1473" s="149"/>
      <c r="D1473" s="150" t="s">
        <v>186</v>
      </c>
      <c r="E1473" s="151" t="s">
        <v>1</v>
      </c>
      <c r="F1473" s="152" t="s">
        <v>83</v>
      </c>
      <c r="H1473" s="153">
        <v>1</v>
      </c>
      <c r="I1473" s="154"/>
      <c r="L1473" s="149"/>
      <c r="M1473" s="155"/>
      <c r="T1473" s="156"/>
      <c r="AT1473" s="151" t="s">
        <v>186</v>
      </c>
      <c r="AU1473" s="151" t="s">
        <v>85</v>
      </c>
      <c r="AV1473" s="12" t="s">
        <v>85</v>
      </c>
      <c r="AW1473" s="12" t="s">
        <v>32</v>
      </c>
      <c r="AX1473" s="12" t="s">
        <v>83</v>
      </c>
      <c r="AY1473" s="151" t="s">
        <v>178</v>
      </c>
    </row>
    <row r="1474" spans="2:65" s="1" customFormat="1" ht="37.9" customHeight="1">
      <c r="B1474" s="32"/>
      <c r="C1474" s="136" t="s">
        <v>2845</v>
      </c>
      <c r="D1474" s="136" t="s">
        <v>180</v>
      </c>
      <c r="E1474" s="137" t="s">
        <v>2846</v>
      </c>
      <c r="F1474" s="138" t="s">
        <v>2847</v>
      </c>
      <c r="G1474" s="139" t="s">
        <v>420</v>
      </c>
      <c r="H1474" s="140">
        <v>1</v>
      </c>
      <c r="I1474" s="141"/>
      <c r="J1474" s="142">
        <f>ROUND(I1474*H1474,2)</f>
        <v>0</v>
      </c>
      <c r="K1474" s="138" t="s">
        <v>1</v>
      </c>
      <c r="L1474" s="32"/>
      <c r="M1474" s="143" t="s">
        <v>1</v>
      </c>
      <c r="N1474" s="144" t="s">
        <v>41</v>
      </c>
      <c r="P1474" s="145">
        <f>O1474*H1474</f>
        <v>0</v>
      </c>
      <c r="Q1474" s="145">
        <v>0</v>
      </c>
      <c r="R1474" s="145">
        <f>Q1474*H1474</f>
        <v>0</v>
      </c>
      <c r="S1474" s="145">
        <v>0</v>
      </c>
      <c r="T1474" s="146">
        <f>S1474*H1474</f>
        <v>0</v>
      </c>
      <c r="AR1474" s="147" t="s">
        <v>274</v>
      </c>
      <c r="AT1474" s="147" t="s">
        <v>180</v>
      </c>
      <c r="AU1474" s="147" t="s">
        <v>85</v>
      </c>
      <c r="AY1474" s="17" t="s">
        <v>178</v>
      </c>
      <c r="BE1474" s="148">
        <f>IF(N1474="základní",J1474,0)</f>
        <v>0</v>
      </c>
      <c r="BF1474" s="148">
        <f>IF(N1474="snížená",J1474,0)</f>
        <v>0</v>
      </c>
      <c r="BG1474" s="148">
        <f>IF(N1474="zákl. přenesená",J1474,0)</f>
        <v>0</v>
      </c>
      <c r="BH1474" s="148">
        <f>IF(N1474="sníž. přenesená",J1474,0)</f>
        <v>0</v>
      </c>
      <c r="BI1474" s="148">
        <f>IF(N1474="nulová",J1474,0)</f>
        <v>0</v>
      </c>
      <c r="BJ1474" s="17" t="s">
        <v>83</v>
      </c>
      <c r="BK1474" s="148">
        <f>ROUND(I1474*H1474,2)</f>
        <v>0</v>
      </c>
      <c r="BL1474" s="17" t="s">
        <v>274</v>
      </c>
      <c r="BM1474" s="147" t="s">
        <v>2848</v>
      </c>
    </row>
    <row r="1475" spans="2:65" s="12" customFormat="1" ht="11.25">
      <c r="B1475" s="149"/>
      <c r="D1475" s="150" t="s">
        <v>186</v>
      </c>
      <c r="E1475" s="151" t="s">
        <v>1</v>
      </c>
      <c r="F1475" s="152" t="s">
        <v>83</v>
      </c>
      <c r="H1475" s="153">
        <v>1</v>
      </c>
      <c r="I1475" s="154"/>
      <c r="L1475" s="149"/>
      <c r="M1475" s="155"/>
      <c r="T1475" s="156"/>
      <c r="AT1475" s="151" t="s">
        <v>186</v>
      </c>
      <c r="AU1475" s="151" t="s">
        <v>85</v>
      </c>
      <c r="AV1475" s="12" t="s">
        <v>85</v>
      </c>
      <c r="AW1475" s="12" t="s">
        <v>32</v>
      </c>
      <c r="AX1475" s="12" t="s">
        <v>83</v>
      </c>
      <c r="AY1475" s="151" t="s">
        <v>178</v>
      </c>
    </row>
    <row r="1476" spans="2:65" s="1" customFormat="1" ht="44.25" customHeight="1">
      <c r="B1476" s="32"/>
      <c r="C1476" s="136" t="s">
        <v>2849</v>
      </c>
      <c r="D1476" s="136" t="s">
        <v>180</v>
      </c>
      <c r="E1476" s="137" t="s">
        <v>2850</v>
      </c>
      <c r="F1476" s="138" t="s">
        <v>2851</v>
      </c>
      <c r="G1476" s="139" t="s">
        <v>420</v>
      </c>
      <c r="H1476" s="140">
        <v>1</v>
      </c>
      <c r="I1476" s="141"/>
      <c r="J1476" s="142">
        <f>ROUND(I1476*H1476,2)</f>
        <v>0</v>
      </c>
      <c r="K1476" s="138" t="s">
        <v>1</v>
      </c>
      <c r="L1476" s="32"/>
      <c r="M1476" s="143" t="s">
        <v>1</v>
      </c>
      <c r="N1476" s="144" t="s">
        <v>41</v>
      </c>
      <c r="P1476" s="145">
        <f>O1476*H1476</f>
        <v>0</v>
      </c>
      <c r="Q1476" s="145">
        <v>0</v>
      </c>
      <c r="R1476" s="145">
        <f>Q1476*H1476</f>
        <v>0</v>
      </c>
      <c r="S1476" s="145">
        <v>0</v>
      </c>
      <c r="T1476" s="146">
        <f>S1476*H1476</f>
        <v>0</v>
      </c>
      <c r="AR1476" s="147" t="s">
        <v>274</v>
      </c>
      <c r="AT1476" s="147" t="s">
        <v>180</v>
      </c>
      <c r="AU1476" s="147" t="s">
        <v>85</v>
      </c>
      <c r="AY1476" s="17" t="s">
        <v>178</v>
      </c>
      <c r="BE1476" s="148">
        <f>IF(N1476="základní",J1476,0)</f>
        <v>0</v>
      </c>
      <c r="BF1476" s="148">
        <f>IF(N1476="snížená",J1476,0)</f>
        <v>0</v>
      </c>
      <c r="BG1476" s="148">
        <f>IF(N1476="zákl. přenesená",J1476,0)</f>
        <v>0</v>
      </c>
      <c r="BH1476" s="148">
        <f>IF(N1476="sníž. přenesená",J1476,0)</f>
        <v>0</v>
      </c>
      <c r="BI1476" s="148">
        <f>IF(N1476="nulová",J1476,0)</f>
        <v>0</v>
      </c>
      <c r="BJ1476" s="17" t="s">
        <v>83</v>
      </c>
      <c r="BK1476" s="148">
        <f>ROUND(I1476*H1476,2)</f>
        <v>0</v>
      </c>
      <c r="BL1476" s="17" t="s">
        <v>274</v>
      </c>
      <c r="BM1476" s="147" t="s">
        <v>2852</v>
      </c>
    </row>
    <row r="1477" spans="2:65" s="12" customFormat="1" ht="11.25">
      <c r="B1477" s="149"/>
      <c r="D1477" s="150" t="s">
        <v>186</v>
      </c>
      <c r="E1477" s="151" t="s">
        <v>1</v>
      </c>
      <c r="F1477" s="152" t="s">
        <v>83</v>
      </c>
      <c r="H1477" s="153">
        <v>1</v>
      </c>
      <c r="I1477" s="154"/>
      <c r="L1477" s="149"/>
      <c r="M1477" s="155"/>
      <c r="T1477" s="156"/>
      <c r="AT1477" s="151" t="s">
        <v>186</v>
      </c>
      <c r="AU1477" s="151" t="s">
        <v>85</v>
      </c>
      <c r="AV1477" s="12" t="s">
        <v>85</v>
      </c>
      <c r="AW1477" s="12" t="s">
        <v>32</v>
      </c>
      <c r="AX1477" s="12" t="s">
        <v>83</v>
      </c>
      <c r="AY1477" s="151" t="s">
        <v>178</v>
      </c>
    </row>
    <row r="1478" spans="2:65" s="1" customFormat="1" ht="44.25" customHeight="1">
      <c r="B1478" s="32"/>
      <c r="C1478" s="136" t="s">
        <v>2853</v>
      </c>
      <c r="D1478" s="136" t="s">
        <v>180</v>
      </c>
      <c r="E1478" s="137" t="s">
        <v>2854</v>
      </c>
      <c r="F1478" s="138" t="s">
        <v>2855</v>
      </c>
      <c r="G1478" s="139" t="s">
        <v>420</v>
      </c>
      <c r="H1478" s="140">
        <v>1</v>
      </c>
      <c r="I1478" s="141"/>
      <c r="J1478" s="142">
        <f>ROUND(I1478*H1478,2)</f>
        <v>0</v>
      </c>
      <c r="K1478" s="138" t="s">
        <v>1</v>
      </c>
      <c r="L1478" s="32"/>
      <c r="M1478" s="143" t="s">
        <v>1</v>
      </c>
      <c r="N1478" s="144" t="s">
        <v>41</v>
      </c>
      <c r="P1478" s="145">
        <f>O1478*H1478</f>
        <v>0</v>
      </c>
      <c r="Q1478" s="145">
        <v>0</v>
      </c>
      <c r="R1478" s="145">
        <f>Q1478*H1478</f>
        <v>0</v>
      </c>
      <c r="S1478" s="145">
        <v>0</v>
      </c>
      <c r="T1478" s="146">
        <f>S1478*H1478</f>
        <v>0</v>
      </c>
      <c r="AR1478" s="147" t="s">
        <v>274</v>
      </c>
      <c r="AT1478" s="147" t="s">
        <v>180</v>
      </c>
      <c r="AU1478" s="147" t="s">
        <v>85</v>
      </c>
      <c r="AY1478" s="17" t="s">
        <v>178</v>
      </c>
      <c r="BE1478" s="148">
        <f>IF(N1478="základní",J1478,0)</f>
        <v>0</v>
      </c>
      <c r="BF1478" s="148">
        <f>IF(N1478="snížená",J1478,0)</f>
        <v>0</v>
      </c>
      <c r="BG1478" s="148">
        <f>IF(N1478="zákl. přenesená",J1478,0)</f>
        <v>0</v>
      </c>
      <c r="BH1478" s="148">
        <f>IF(N1478="sníž. přenesená",J1478,0)</f>
        <v>0</v>
      </c>
      <c r="BI1478" s="148">
        <f>IF(N1478="nulová",J1478,0)</f>
        <v>0</v>
      </c>
      <c r="BJ1478" s="17" t="s">
        <v>83</v>
      </c>
      <c r="BK1478" s="148">
        <f>ROUND(I1478*H1478,2)</f>
        <v>0</v>
      </c>
      <c r="BL1478" s="17" t="s">
        <v>274</v>
      </c>
      <c r="BM1478" s="147" t="s">
        <v>2856</v>
      </c>
    </row>
    <row r="1479" spans="2:65" s="12" customFormat="1" ht="11.25">
      <c r="B1479" s="149"/>
      <c r="D1479" s="150" t="s">
        <v>186</v>
      </c>
      <c r="E1479" s="151" t="s">
        <v>1</v>
      </c>
      <c r="F1479" s="152" t="s">
        <v>83</v>
      </c>
      <c r="H1479" s="153">
        <v>1</v>
      </c>
      <c r="I1479" s="154"/>
      <c r="L1479" s="149"/>
      <c r="M1479" s="155"/>
      <c r="T1479" s="156"/>
      <c r="AT1479" s="151" t="s">
        <v>186</v>
      </c>
      <c r="AU1479" s="151" t="s">
        <v>85</v>
      </c>
      <c r="AV1479" s="12" t="s">
        <v>85</v>
      </c>
      <c r="AW1479" s="12" t="s">
        <v>32</v>
      </c>
      <c r="AX1479" s="12" t="s">
        <v>83</v>
      </c>
      <c r="AY1479" s="151" t="s">
        <v>178</v>
      </c>
    </row>
    <row r="1480" spans="2:65" s="1" customFormat="1" ht="49.15" customHeight="1">
      <c r="B1480" s="32"/>
      <c r="C1480" s="136" t="s">
        <v>2857</v>
      </c>
      <c r="D1480" s="136" t="s">
        <v>180</v>
      </c>
      <c r="E1480" s="137" t="s">
        <v>2858</v>
      </c>
      <c r="F1480" s="138" t="s">
        <v>2859</v>
      </c>
      <c r="G1480" s="139" t="s">
        <v>420</v>
      </c>
      <c r="H1480" s="140">
        <v>1</v>
      </c>
      <c r="I1480" s="141"/>
      <c r="J1480" s="142">
        <f>ROUND(I1480*H1480,2)</f>
        <v>0</v>
      </c>
      <c r="K1480" s="138" t="s">
        <v>1</v>
      </c>
      <c r="L1480" s="32"/>
      <c r="M1480" s="143" t="s">
        <v>1</v>
      </c>
      <c r="N1480" s="144" t="s">
        <v>41</v>
      </c>
      <c r="P1480" s="145">
        <f>O1480*H1480</f>
        <v>0</v>
      </c>
      <c r="Q1480" s="145">
        <v>0</v>
      </c>
      <c r="R1480" s="145">
        <f>Q1480*H1480</f>
        <v>0</v>
      </c>
      <c r="S1480" s="145">
        <v>0</v>
      </c>
      <c r="T1480" s="146">
        <f>S1480*H1480</f>
        <v>0</v>
      </c>
      <c r="AR1480" s="147" t="s">
        <v>274</v>
      </c>
      <c r="AT1480" s="147" t="s">
        <v>180</v>
      </c>
      <c r="AU1480" s="147" t="s">
        <v>85</v>
      </c>
      <c r="AY1480" s="17" t="s">
        <v>178</v>
      </c>
      <c r="BE1480" s="148">
        <f>IF(N1480="základní",J1480,0)</f>
        <v>0</v>
      </c>
      <c r="BF1480" s="148">
        <f>IF(N1480="snížená",J1480,0)</f>
        <v>0</v>
      </c>
      <c r="BG1480" s="148">
        <f>IF(N1480="zákl. přenesená",J1480,0)</f>
        <v>0</v>
      </c>
      <c r="BH1480" s="148">
        <f>IF(N1480="sníž. přenesená",J1480,0)</f>
        <v>0</v>
      </c>
      <c r="BI1480" s="148">
        <f>IF(N1480="nulová",J1480,0)</f>
        <v>0</v>
      </c>
      <c r="BJ1480" s="17" t="s">
        <v>83</v>
      </c>
      <c r="BK1480" s="148">
        <f>ROUND(I1480*H1480,2)</f>
        <v>0</v>
      </c>
      <c r="BL1480" s="17" t="s">
        <v>274</v>
      </c>
      <c r="BM1480" s="147" t="s">
        <v>2860</v>
      </c>
    </row>
    <row r="1481" spans="2:65" s="12" customFormat="1" ht="11.25">
      <c r="B1481" s="149"/>
      <c r="D1481" s="150" t="s">
        <v>186</v>
      </c>
      <c r="E1481" s="151" t="s">
        <v>1</v>
      </c>
      <c r="F1481" s="152" t="s">
        <v>83</v>
      </c>
      <c r="H1481" s="153">
        <v>1</v>
      </c>
      <c r="I1481" s="154"/>
      <c r="L1481" s="149"/>
      <c r="M1481" s="155"/>
      <c r="T1481" s="156"/>
      <c r="AT1481" s="151" t="s">
        <v>186</v>
      </c>
      <c r="AU1481" s="151" t="s">
        <v>85</v>
      </c>
      <c r="AV1481" s="12" t="s">
        <v>85</v>
      </c>
      <c r="AW1481" s="12" t="s">
        <v>32</v>
      </c>
      <c r="AX1481" s="12" t="s">
        <v>83</v>
      </c>
      <c r="AY1481" s="151" t="s">
        <v>178</v>
      </c>
    </row>
    <row r="1482" spans="2:65" s="1" customFormat="1" ht="37.9" customHeight="1">
      <c r="B1482" s="32"/>
      <c r="C1482" s="136" t="s">
        <v>2861</v>
      </c>
      <c r="D1482" s="136" t="s">
        <v>180</v>
      </c>
      <c r="E1482" s="137" t="s">
        <v>2862</v>
      </c>
      <c r="F1482" s="138" t="s">
        <v>2863</v>
      </c>
      <c r="G1482" s="139" t="s">
        <v>420</v>
      </c>
      <c r="H1482" s="140">
        <v>1</v>
      </c>
      <c r="I1482" s="141"/>
      <c r="J1482" s="142">
        <f>ROUND(I1482*H1482,2)</f>
        <v>0</v>
      </c>
      <c r="K1482" s="138" t="s">
        <v>1</v>
      </c>
      <c r="L1482" s="32"/>
      <c r="M1482" s="143" t="s">
        <v>1</v>
      </c>
      <c r="N1482" s="144" t="s">
        <v>41</v>
      </c>
      <c r="P1482" s="145">
        <f>O1482*H1482</f>
        <v>0</v>
      </c>
      <c r="Q1482" s="145">
        <v>0</v>
      </c>
      <c r="R1482" s="145">
        <f>Q1482*H1482</f>
        <v>0</v>
      </c>
      <c r="S1482" s="145">
        <v>0</v>
      </c>
      <c r="T1482" s="146">
        <f>S1482*H1482</f>
        <v>0</v>
      </c>
      <c r="AR1482" s="147" t="s">
        <v>274</v>
      </c>
      <c r="AT1482" s="147" t="s">
        <v>180</v>
      </c>
      <c r="AU1482" s="147" t="s">
        <v>85</v>
      </c>
      <c r="AY1482" s="17" t="s">
        <v>178</v>
      </c>
      <c r="BE1482" s="148">
        <f>IF(N1482="základní",J1482,0)</f>
        <v>0</v>
      </c>
      <c r="BF1482" s="148">
        <f>IF(N1482="snížená",J1482,0)</f>
        <v>0</v>
      </c>
      <c r="BG1482" s="148">
        <f>IF(N1482="zákl. přenesená",J1482,0)</f>
        <v>0</v>
      </c>
      <c r="BH1482" s="148">
        <f>IF(N1482="sníž. přenesená",J1482,0)</f>
        <v>0</v>
      </c>
      <c r="BI1482" s="148">
        <f>IF(N1482="nulová",J1482,0)</f>
        <v>0</v>
      </c>
      <c r="BJ1482" s="17" t="s">
        <v>83</v>
      </c>
      <c r="BK1482" s="148">
        <f>ROUND(I1482*H1482,2)</f>
        <v>0</v>
      </c>
      <c r="BL1482" s="17" t="s">
        <v>274</v>
      </c>
      <c r="BM1482" s="147" t="s">
        <v>2864</v>
      </c>
    </row>
    <row r="1483" spans="2:65" s="12" customFormat="1" ht="11.25">
      <c r="B1483" s="149"/>
      <c r="D1483" s="150" t="s">
        <v>186</v>
      </c>
      <c r="E1483" s="151" t="s">
        <v>1</v>
      </c>
      <c r="F1483" s="152" t="s">
        <v>83</v>
      </c>
      <c r="H1483" s="153">
        <v>1</v>
      </c>
      <c r="I1483" s="154"/>
      <c r="L1483" s="149"/>
      <c r="M1483" s="155"/>
      <c r="T1483" s="156"/>
      <c r="AT1483" s="151" t="s">
        <v>186</v>
      </c>
      <c r="AU1483" s="151" t="s">
        <v>85</v>
      </c>
      <c r="AV1483" s="12" t="s">
        <v>85</v>
      </c>
      <c r="AW1483" s="12" t="s">
        <v>32</v>
      </c>
      <c r="AX1483" s="12" t="s">
        <v>83</v>
      </c>
      <c r="AY1483" s="151" t="s">
        <v>178</v>
      </c>
    </row>
    <row r="1484" spans="2:65" s="1" customFormat="1" ht="37.9" customHeight="1">
      <c r="B1484" s="32"/>
      <c r="C1484" s="136" t="s">
        <v>2865</v>
      </c>
      <c r="D1484" s="136" t="s">
        <v>180</v>
      </c>
      <c r="E1484" s="137" t="s">
        <v>2866</v>
      </c>
      <c r="F1484" s="138" t="s">
        <v>2867</v>
      </c>
      <c r="G1484" s="139" t="s">
        <v>420</v>
      </c>
      <c r="H1484" s="140">
        <v>1</v>
      </c>
      <c r="I1484" s="141"/>
      <c r="J1484" s="142">
        <f>ROUND(I1484*H1484,2)</f>
        <v>0</v>
      </c>
      <c r="K1484" s="138" t="s">
        <v>1</v>
      </c>
      <c r="L1484" s="32"/>
      <c r="M1484" s="143" t="s">
        <v>1</v>
      </c>
      <c r="N1484" s="144" t="s">
        <v>41</v>
      </c>
      <c r="P1484" s="145">
        <f>O1484*H1484</f>
        <v>0</v>
      </c>
      <c r="Q1484" s="145">
        <v>0</v>
      </c>
      <c r="R1484" s="145">
        <f>Q1484*H1484</f>
        <v>0</v>
      </c>
      <c r="S1484" s="145">
        <v>0</v>
      </c>
      <c r="T1484" s="146">
        <f>S1484*H1484</f>
        <v>0</v>
      </c>
      <c r="AR1484" s="147" t="s">
        <v>274</v>
      </c>
      <c r="AT1484" s="147" t="s">
        <v>180</v>
      </c>
      <c r="AU1484" s="147" t="s">
        <v>85</v>
      </c>
      <c r="AY1484" s="17" t="s">
        <v>178</v>
      </c>
      <c r="BE1484" s="148">
        <f>IF(N1484="základní",J1484,0)</f>
        <v>0</v>
      </c>
      <c r="BF1484" s="148">
        <f>IF(N1484="snížená",J1484,0)</f>
        <v>0</v>
      </c>
      <c r="BG1484" s="148">
        <f>IF(N1484="zákl. přenesená",J1484,0)</f>
        <v>0</v>
      </c>
      <c r="BH1484" s="148">
        <f>IF(N1484="sníž. přenesená",J1484,0)</f>
        <v>0</v>
      </c>
      <c r="BI1484" s="148">
        <f>IF(N1484="nulová",J1484,0)</f>
        <v>0</v>
      </c>
      <c r="BJ1484" s="17" t="s">
        <v>83</v>
      </c>
      <c r="BK1484" s="148">
        <f>ROUND(I1484*H1484,2)</f>
        <v>0</v>
      </c>
      <c r="BL1484" s="17" t="s">
        <v>274</v>
      </c>
      <c r="BM1484" s="147" t="s">
        <v>2868</v>
      </c>
    </row>
    <row r="1485" spans="2:65" s="12" customFormat="1" ht="11.25">
      <c r="B1485" s="149"/>
      <c r="D1485" s="150" t="s">
        <v>186</v>
      </c>
      <c r="E1485" s="151" t="s">
        <v>1</v>
      </c>
      <c r="F1485" s="152" t="s">
        <v>83</v>
      </c>
      <c r="H1485" s="153">
        <v>1</v>
      </c>
      <c r="I1485" s="154"/>
      <c r="L1485" s="149"/>
      <c r="M1485" s="155"/>
      <c r="T1485" s="156"/>
      <c r="AT1485" s="151" t="s">
        <v>186</v>
      </c>
      <c r="AU1485" s="151" t="s">
        <v>85</v>
      </c>
      <c r="AV1485" s="12" t="s">
        <v>85</v>
      </c>
      <c r="AW1485" s="12" t="s">
        <v>32</v>
      </c>
      <c r="AX1485" s="12" t="s">
        <v>83</v>
      </c>
      <c r="AY1485" s="151" t="s">
        <v>178</v>
      </c>
    </row>
    <row r="1486" spans="2:65" s="1" customFormat="1" ht="37.9" customHeight="1">
      <c r="B1486" s="32"/>
      <c r="C1486" s="136" t="s">
        <v>2869</v>
      </c>
      <c r="D1486" s="136" t="s">
        <v>180</v>
      </c>
      <c r="E1486" s="137" t="s">
        <v>2870</v>
      </c>
      <c r="F1486" s="138" t="s">
        <v>2871</v>
      </c>
      <c r="G1486" s="139" t="s">
        <v>420</v>
      </c>
      <c r="H1486" s="140">
        <v>1</v>
      </c>
      <c r="I1486" s="141"/>
      <c r="J1486" s="142">
        <f>ROUND(I1486*H1486,2)</f>
        <v>0</v>
      </c>
      <c r="K1486" s="138" t="s">
        <v>1</v>
      </c>
      <c r="L1486" s="32"/>
      <c r="M1486" s="143" t="s">
        <v>1</v>
      </c>
      <c r="N1486" s="144" t="s">
        <v>41</v>
      </c>
      <c r="P1486" s="145">
        <f>O1486*H1486</f>
        <v>0</v>
      </c>
      <c r="Q1486" s="145">
        <v>0</v>
      </c>
      <c r="R1486" s="145">
        <f>Q1486*H1486</f>
        <v>0</v>
      </c>
      <c r="S1486" s="145">
        <v>0</v>
      </c>
      <c r="T1486" s="146">
        <f>S1486*H1486</f>
        <v>0</v>
      </c>
      <c r="AR1486" s="147" t="s">
        <v>274</v>
      </c>
      <c r="AT1486" s="147" t="s">
        <v>180</v>
      </c>
      <c r="AU1486" s="147" t="s">
        <v>85</v>
      </c>
      <c r="AY1486" s="17" t="s">
        <v>178</v>
      </c>
      <c r="BE1486" s="148">
        <f>IF(N1486="základní",J1486,0)</f>
        <v>0</v>
      </c>
      <c r="BF1486" s="148">
        <f>IF(N1486="snížená",J1486,0)</f>
        <v>0</v>
      </c>
      <c r="BG1486" s="148">
        <f>IF(N1486="zákl. přenesená",J1486,0)</f>
        <v>0</v>
      </c>
      <c r="BH1486" s="148">
        <f>IF(N1486="sníž. přenesená",J1486,0)</f>
        <v>0</v>
      </c>
      <c r="BI1486" s="148">
        <f>IF(N1486="nulová",J1486,0)</f>
        <v>0</v>
      </c>
      <c r="BJ1486" s="17" t="s">
        <v>83</v>
      </c>
      <c r="BK1486" s="148">
        <f>ROUND(I1486*H1486,2)</f>
        <v>0</v>
      </c>
      <c r="BL1486" s="17" t="s">
        <v>274</v>
      </c>
      <c r="BM1486" s="147" t="s">
        <v>2872</v>
      </c>
    </row>
    <row r="1487" spans="2:65" s="12" customFormat="1" ht="11.25">
      <c r="B1487" s="149"/>
      <c r="D1487" s="150" t="s">
        <v>186</v>
      </c>
      <c r="E1487" s="151" t="s">
        <v>1</v>
      </c>
      <c r="F1487" s="152" t="s">
        <v>83</v>
      </c>
      <c r="H1487" s="153">
        <v>1</v>
      </c>
      <c r="I1487" s="154"/>
      <c r="L1487" s="149"/>
      <c r="M1487" s="155"/>
      <c r="T1487" s="156"/>
      <c r="AT1487" s="151" t="s">
        <v>186</v>
      </c>
      <c r="AU1487" s="151" t="s">
        <v>85</v>
      </c>
      <c r="AV1487" s="12" t="s">
        <v>85</v>
      </c>
      <c r="AW1487" s="12" t="s">
        <v>32</v>
      </c>
      <c r="AX1487" s="12" t="s">
        <v>83</v>
      </c>
      <c r="AY1487" s="151" t="s">
        <v>178</v>
      </c>
    </row>
    <row r="1488" spans="2:65" s="1" customFormat="1" ht="37.9" customHeight="1">
      <c r="B1488" s="32"/>
      <c r="C1488" s="136" t="s">
        <v>2873</v>
      </c>
      <c r="D1488" s="136" t="s">
        <v>180</v>
      </c>
      <c r="E1488" s="137" t="s">
        <v>2874</v>
      </c>
      <c r="F1488" s="138" t="s">
        <v>2875</v>
      </c>
      <c r="G1488" s="139" t="s">
        <v>420</v>
      </c>
      <c r="H1488" s="140">
        <v>4</v>
      </c>
      <c r="I1488" s="141"/>
      <c r="J1488" s="142">
        <f>ROUND(I1488*H1488,2)</f>
        <v>0</v>
      </c>
      <c r="K1488" s="138" t="s">
        <v>1</v>
      </c>
      <c r="L1488" s="32"/>
      <c r="M1488" s="143" t="s">
        <v>1</v>
      </c>
      <c r="N1488" s="144" t="s">
        <v>41</v>
      </c>
      <c r="P1488" s="145">
        <f>O1488*H1488</f>
        <v>0</v>
      </c>
      <c r="Q1488" s="145">
        <v>0</v>
      </c>
      <c r="R1488" s="145">
        <f>Q1488*H1488</f>
        <v>0</v>
      </c>
      <c r="S1488" s="145">
        <v>0</v>
      </c>
      <c r="T1488" s="146">
        <f>S1488*H1488</f>
        <v>0</v>
      </c>
      <c r="AR1488" s="147" t="s">
        <v>274</v>
      </c>
      <c r="AT1488" s="147" t="s">
        <v>180</v>
      </c>
      <c r="AU1488" s="147" t="s">
        <v>85</v>
      </c>
      <c r="AY1488" s="17" t="s">
        <v>178</v>
      </c>
      <c r="BE1488" s="148">
        <f>IF(N1488="základní",J1488,0)</f>
        <v>0</v>
      </c>
      <c r="BF1488" s="148">
        <f>IF(N1488="snížená",J1488,0)</f>
        <v>0</v>
      </c>
      <c r="BG1488" s="148">
        <f>IF(N1488="zákl. přenesená",J1488,0)</f>
        <v>0</v>
      </c>
      <c r="BH1488" s="148">
        <f>IF(N1488="sníž. přenesená",J1488,0)</f>
        <v>0</v>
      </c>
      <c r="BI1488" s="148">
        <f>IF(N1488="nulová",J1488,0)</f>
        <v>0</v>
      </c>
      <c r="BJ1488" s="17" t="s">
        <v>83</v>
      </c>
      <c r="BK1488" s="148">
        <f>ROUND(I1488*H1488,2)</f>
        <v>0</v>
      </c>
      <c r="BL1488" s="17" t="s">
        <v>274</v>
      </c>
      <c r="BM1488" s="147" t="s">
        <v>2876</v>
      </c>
    </row>
    <row r="1489" spans="2:65" s="12" customFormat="1" ht="11.25">
      <c r="B1489" s="149"/>
      <c r="D1489" s="150" t="s">
        <v>186</v>
      </c>
      <c r="E1489" s="151" t="s">
        <v>1</v>
      </c>
      <c r="F1489" s="152" t="s">
        <v>85</v>
      </c>
      <c r="H1489" s="153">
        <v>2</v>
      </c>
      <c r="I1489" s="154"/>
      <c r="L1489" s="149"/>
      <c r="M1489" s="155"/>
      <c r="T1489" s="156"/>
      <c r="AT1489" s="151" t="s">
        <v>186</v>
      </c>
      <c r="AU1489" s="151" t="s">
        <v>85</v>
      </c>
      <c r="AV1489" s="12" t="s">
        <v>85</v>
      </c>
      <c r="AW1489" s="12" t="s">
        <v>32</v>
      </c>
      <c r="AX1489" s="12" t="s">
        <v>76</v>
      </c>
      <c r="AY1489" s="151" t="s">
        <v>178</v>
      </c>
    </row>
    <row r="1490" spans="2:65" s="12" customFormat="1" ht="11.25">
      <c r="B1490" s="149"/>
      <c r="D1490" s="150" t="s">
        <v>186</v>
      </c>
      <c r="E1490" s="151" t="s">
        <v>1</v>
      </c>
      <c r="F1490" s="152" t="s">
        <v>85</v>
      </c>
      <c r="H1490" s="153">
        <v>2</v>
      </c>
      <c r="I1490" s="154"/>
      <c r="L1490" s="149"/>
      <c r="M1490" s="155"/>
      <c r="T1490" s="156"/>
      <c r="AT1490" s="151" t="s">
        <v>186</v>
      </c>
      <c r="AU1490" s="151" t="s">
        <v>85</v>
      </c>
      <c r="AV1490" s="12" t="s">
        <v>85</v>
      </c>
      <c r="AW1490" s="12" t="s">
        <v>32</v>
      </c>
      <c r="AX1490" s="12" t="s">
        <v>76</v>
      </c>
      <c r="AY1490" s="151" t="s">
        <v>178</v>
      </c>
    </row>
    <row r="1491" spans="2:65" s="14" customFormat="1" ht="11.25">
      <c r="B1491" s="164"/>
      <c r="D1491" s="150" t="s">
        <v>186</v>
      </c>
      <c r="E1491" s="165" t="s">
        <v>1</v>
      </c>
      <c r="F1491" s="166" t="s">
        <v>217</v>
      </c>
      <c r="H1491" s="167">
        <v>4</v>
      </c>
      <c r="I1491" s="168"/>
      <c r="L1491" s="164"/>
      <c r="M1491" s="169"/>
      <c r="T1491" s="170"/>
      <c r="AT1491" s="165" t="s">
        <v>186</v>
      </c>
      <c r="AU1491" s="165" t="s">
        <v>85</v>
      </c>
      <c r="AV1491" s="14" t="s">
        <v>184</v>
      </c>
      <c r="AW1491" s="14" t="s">
        <v>32</v>
      </c>
      <c r="AX1491" s="14" t="s">
        <v>83</v>
      </c>
      <c r="AY1491" s="165" t="s">
        <v>178</v>
      </c>
    </row>
    <row r="1492" spans="2:65" s="1" customFormat="1" ht="44.25" customHeight="1">
      <c r="B1492" s="32"/>
      <c r="C1492" s="136" t="s">
        <v>2877</v>
      </c>
      <c r="D1492" s="136" t="s">
        <v>180</v>
      </c>
      <c r="E1492" s="137" t="s">
        <v>2878</v>
      </c>
      <c r="F1492" s="138" t="s">
        <v>2879</v>
      </c>
      <c r="G1492" s="139" t="s">
        <v>420</v>
      </c>
      <c r="H1492" s="140">
        <v>4</v>
      </c>
      <c r="I1492" s="141"/>
      <c r="J1492" s="142">
        <f>ROUND(I1492*H1492,2)</f>
        <v>0</v>
      </c>
      <c r="K1492" s="138" t="s">
        <v>1</v>
      </c>
      <c r="L1492" s="32"/>
      <c r="M1492" s="143" t="s">
        <v>1</v>
      </c>
      <c r="N1492" s="144" t="s">
        <v>41</v>
      </c>
      <c r="P1492" s="145">
        <f>O1492*H1492</f>
        <v>0</v>
      </c>
      <c r="Q1492" s="145">
        <v>0</v>
      </c>
      <c r="R1492" s="145">
        <f>Q1492*H1492</f>
        <v>0</v>
      </c>
      <c r="S1492" s="145">
        <v>0</v>
      </c>
      <c r="T1492" s="146">
        <f>S1492*H1492</f>
        <v>0</v>
      </c>
      <c r="AR1492" s="147" t="s">
        <v>274</v>
      </c>
      <c r="AT1492" s="147" t="s">
        <v>180</v>
      </c>
      <c r="AU1492" s="147" t="s">
        <v>85</v>
      </c>
      <c r="AY1492" s="17" t="s">
        <v>178</v>
      </c>
      <c r="BE1492" s="148">
        <f>IF(N1492="základní",J1492,0)</f>
        <v>0</v>
      </c>
      <c r="BF1492" s="148">
        <f>IF(N1492="snížená",J1492,0)</f>
        <v>0</v>
      </c>
      <c r="BG1492" s="148">
        <f>IF(N1492="zákl. přenesená",J1492,0)</f>
        <v>0</v>
      </c>
      <c r="BH1492" s="148">
        <f>IF(N1492="sníž. přenesená",J1492,0)</f>
        <v>0</v>
      </c>
      <c r="BI1492" s="148">
        <f>IF(N1492="nulová",J1492,0)</f>
        <v>0</v>
      </c>
      <c r="BJ1492" s="17" t="s">
        <v>83</v>
      </c>
      <c r="BK1492" s="148">
        <f>ROUND(I1492*H1492,2)</f>
        <v>0</v>
      </c>
      <c r="BL1492" s="17" t="s">
        <v>274</v>
      </c>
      <c r="BM1492" s="147" t="s">
        <v>2880</v>
      </c>
    </row>
    <row r="1493" spans="2:65" s="12" customFormat="1" ht="11.25">
      <c r="B1493" s="149"/>
      <c r="D1493" s="150" t="s">
        <v>186</v>
      </c>
      <c r="E1493" s="151" t="s">
        <v>1</v>
      </c>
      <c r="F1493" s="152" t="s">
        <v>96</v>
      </c>
      <c r="H1493" s="153">
        <v>3</v>
      </c>
      <c r="I1493" s="154"/>
      <c r="L1493" s="149"/>
      <c r="M1493" s="155"/>
      <c r="T1493" s="156"/>
      <c r="AT1493" s="151" t="s">
        <v>186</v>
      </c>
      <c r="AU1493" s="151" t="s">
        <v>85</v>
      </c>
      <c r="AV1493" s="12" t="s">
        <v>85</v>
      </c>
      <c r="AW1493" s="12" t="s">
        <v>32</v>
      </c>
      <c r="AX1493" s="12" t="s">
        <v>76</v>
      </c>
      <c r="AY1493" s="151" t="s">
        <v>178</v>
      </c>
    </row>
    <row r="1494" spans="2:65" s="12" customFormat="1" ht="11.25">
      <c r="B1494" s="149"/>
      <c r="D1494" s="150" t="s">
        <v>186</v>
      </c>
      <c r="E1494" s="151" t="s">
        <v>1</v>
      </c>
      <c r="F1494" s="152" t="s">
        <v>83</v>
      </c>
      <c r="H1494" s="153">
        <v>1</v>
      </c>
      <c r="I1494" s="154"/>
      <c r="L1494" s="149"/>
      <c r="M1494" s="155"/>
      <c r="T1494" s="156"/>
      <c r="AT1494" s="151" t="s">
        <v>186</v>
      </c>
      <c r="AU1494" s="151" t="s">
        <v>85</v>
      </c>
      <c r="AV1494" s="12" t="s">
        <v>85</v>
      </c>
      <c r="AW1494" s="12" t="s">
        <v>32</v>
      </c>
      <c r="AX1494" s="12" t="s">
        <v>76</v>
      </c>
      <c r="AY1494" s="151" t="s">
        <v>178</v>
      </c>
    </row>
    <row r="1495" spans="2:65" s="14" customFormat="1" ht="11.25">
      <c r="B1495" s="164"/>
      <c r="D1495" s="150" t="s">
        <v>186</v>
      </c>
      <c r="E1495" s="165" t="s">
        <v>1</v>
      </c>
      <c r="F1495" s="166" t="s">
        <v>217</v>
      </c>
      <c r="H1495" s="167">
        <v>4</v>
      </c>
      <c r="I1495" s="168"/>
      <c r="L1495" s="164"/>
      <c r="M1495" s="169"/>
      <c r="T1495" s="170"/>
      <c r="AT1495" s="165" t="s">
        <v>186</v>
      </c>
      <c r="AU1495" s="165" t="s">
        <v>85</v>
      </c>
      <c r="AV1495" s="14" t="s">
        <v>184</v>
      </c>
      <c r="AW1495" s="14" t="s">
        <v>32</v>
      </c>
      <c r="AX1495" s="14" t="s">
        <v>83</v>
      </c>
      <c r="AY1495" s="165" t="s">
        <v>178</v>
      </c>
    </row>
    <row r="1496" spans="2:65" s="1" customFormat="1" ht="37.9" customHeight="1">
      <c r="B1496" s="32"/>
      <c r="C1496" s="136" t="s">
        <v>2881</v>
      </c>
      <c r="D1496" s="136" t="s">
        <v>180</v>
      </c>
      <c r="E1496" s="137" t="s">
        <v>2882</v>
      </c>
      <c r="F1496" s="138" t="s">
        <v>2883</v>
      </c>
      <c r="G1496" s="139" t="s">
        <v>420</v>
      </c>
      <c r="H1496" s="140">
        <v>1</v>
      </c>
      <c r="I1496" s="141"/>
      <c r="J1496" s="142">
        <f>ROUND(I1496*H1496,2)</f>
        <v>0</v>
      </c>
      <c r="K1496" s="138" t="s">
        <v>1</v>
      </c>
      <c r="L1496" s="32"/>
      <c r="M1496" s="143" t="s">
        <v>1</v>
      </c>
      <c r="N1496" s="144" t="s">
        <v>41</v>
      </c>
      <c r="P1496" s="145">
        <f>O1496*H1496</f>
        <v>0</v>
      </c>
      <c r="Q1496" s="145">
        <v>0</v>
      </c>
      <c r="R1496" s="145">
        <f>Q1496*H1496</f>
        <v>0</v>
      </c>
      <c r="S1496" s="145">
        <v>0</v>
      </c>
      <c r="T1496" s="146">
        <f>S1496*H1496</f>
        <v>0</v>
      </c>
      <c r="AR1496" s="147" t="s">
        <v>274</v>
      </c>
      <c r="AT1496" s="147" t="s">
        <v>180</v>
      </c>
      <c r="AU1496" s="147" t="s">
        <v>85</v>
      </c>
      <c r="AY1496" s="17" t="s">
        <v>178</v>
      </c>
      <c r="BE1496" s="148">
        <f>IF(N1496="základní",J1496,0)</f>
        <v>0</v>
      </c>
      <c r="BF1496" s="148">
        <f>IF(N1496="snížená",J1496,0)</f>
        <v>0</v>
      </c>
      <c r="BG1496" s="148">
        <f>IF(N1496="zákl. přenesená",J1496,0)</f>
        <v>0</v>
      </c>
      <c r="BH1496" s="148">
        <f>IF(N1496="sníž. přenesená",J1496,0)</f>
        <v>0</v>
      </c>
      <c r="BI1496" s="148">
        <f>IF(N1496="nulová",J1496,0)</f>
        <v>0</v>
      </c>
      <c r="BJ1496" s="17" t="s">
        <v>83</v>
      </c>
      <c r="BK1496" s="148">
        <f>ROUND(I1496*H1496,2)</f>
        <v>0</v>
      </c>
      <c r="BL1496" s="17" t="s">
        <v>274</v>
      </c>
      <c r="BM1496" s="147" t="s">
        <v>2884</v>
      </c>
    </row>
    <row r="1497" spans="2:65" s="12" customFormat="1" ht="11.25">
      <c r="B1497" s="149"/>
      <c r="D1497" s="150" t="s">
        <v>186</v>
      </c>
      <c r="E1497" s="151" t="s">
        <v>1</v>
      </c>
      <c r="F1497" s="152" t="s">
        <v>83</v>
      </c>
      <c r="H1497" s="153">
        <v>1</v>
      </c>
      <c r="I1497" s="154"/>
      <c r="L1497" s="149"/>
      <c r="M1497" s="155"/>
      <c r="T1497" s="156"/>
      <c r="AT1497" s="151" t="s">
        <v>186</v>
      </c>
      <c r="AU1497" s="151" t="s">
        <v>85</v>
      </c>
      <c r="AV1497" s="12" t="s">
        <v>85</v>
      </c>
      <c r="AW1497" s="12" t="s">
        <v>32</v>
      </c>
      <c r="AX1497" s="12" t="s">
        <v>83</v>
      </c>
      <c r="AY1497" s="151" t="s">
        <v>178</v>
      </c>
    </row>
    <row r="1498" spans="2:65" s="1" customFormat="1" ht="37.9" customHeight="1">
      <c r="B1498" s="32"/>
      <c r="C1498" s="136" t="s">
        <v>2885</v>
      </c>
      <c r="D1498" s="136" t="s">
        <v>180</v>
      </c>
      <c r="E1498" s="137" t="s">
        <v>2886</v>
      </c>
      <c r="F1498" s="138" t="s">
        <v>2887</v>
      </c>
      <c r="G1498" s="139" t="s">
        <v>420</v>
      </c>
      <c r="H1498" s="140">
        <v>1</v>
      </c>
      <c r="I1498" s="141"/>
      <c r="J1498" s="142">
        <f>ROUND(I1498*H1498,2)</f>
        <v>0</v>
      </c>
      <c r="K1498" s="138" t="s">
        <v>1</v>
      </c>
      <c r="L1498" s="32"/>
      <c r="M1498" s="143" t="s">
        <v>1</v>
      </c>
      <c r="N1498" s="144" t="s">
        <v>41</v>
      </c>
      <c r="P1498" s="145">
        <f>O1498*H1498</f>
        <v>0</v>
      </c>
      <c r="Q1498" s="145">
        <v>0</v>
      </c>
      <c r="R1498" s="145">
        <f>Q1498*H1498</f>
        <v>0</v>
      </c>
      <c r="S1498" s="145">
        <v>0</v>
      </c>
      <c r="T1498" s="146">
        <f>S1498*H1498</f>
        <v>0</v>
      </c>
      <c r="AR1498" s="147" t="s">
        <v>274</v>
      </c>
      <c r="AT1498" s="147" t="s">
        <v>180</v>
      </c>
      <c r="AU1498" s="147" t="s">
        <v>85</v>
      </c>
      <c r="AY1498" s="17" t="s">
        <v>178</v>
      </c>
      <c r="BE1498" s="148">
        <f>IF(N1498="základní",J1498,0)</f>
        <v>0</v>
      </c>
      <c r="BF1498" s="148">
        <f>IF(N1498="snížená",J1498,0)</f>
        <v>0</v>
      </c>
      <c r="BG1498" s="148">
        <f>IF(N1498="zákl. přenesená",J1498,0)</f>
        <v>0</v>
      </c>
      <c r="BH1498" s="148">
        <f>IF(N1498="sníž. přenesená",J1498,0)</f>
        <v>0</v>
      </c>
      <c r="BI1498" s="148">
        <f>IF(N1498="nulová",J1498,0)</f>
        <v>0</v>
      </c>
      <c r="BJ1498" s="17" t="s">
        <v>83</v>
      </c>
      <c r="BK1498" s="148">
        <f>ROUND(I1498*H1498,2)</f>
        <v>0</v>
      </c>
      <c r="BL1498" s="17" t="s">
        <v>274</v>
      </c>
      <c r="BM1498" s="147" t="s">
        <v>2888</v>
      </c>
    </row>
    <row r="1499" spans="2:65" s="12" customFormat="1" ht="11.25">
      <c r="B1499" s="149"/>
      <c r="D1499" s="150" t="s">
        <v>186</v>
      </c>
      <c r="E1499" s="151" t="s">
        <v>1</v>
      </c>
      <c r="F1499" s="152" t="s">
        <v>83</v>
      </c>
      <c r="H1499" s="153">
        <v>1</v>
      </c>
      <c r="I1499" s="154"/>
      <c r="L1499" s="149"/>
      <c r="M1499" s="155"/>
      <c r="T1499" s="156"/>
      <c r="AT1499" s="151" t="s">
        <v>186</v>
      </c>
      <c r="AU1499" s="151" t="s">
        <v>85</v>
      </c>
      <c r="AV1499" s="12" t="s">
        <v>85</v>
      </c>
      <c r="AW1499" s="12" t="s">
        <v>32</v>
      </c>
      <c r="AX1499" s="12" t="s">
        <v>83</v>
      </c>
      <c r="AY1499" s="151" t="s">
        <v>178</v>
      </c>
    </row>
    <row r="1500" spans="2:65" s="1" customFormat="1" ht="37.9" customHeight="1">
      <c r="B1500" s="32"/>
      <c r="C1500" s="136" t="s">
        <v>2889</v>
      </c>
      <c r="D1500" s="136" t="s">
        <v>180</v>
      </c>
      <c r="E1500" s="137" t="s">
        <v>2890</v>
      </c>
      <c r="F1500" s="138" t="s">
        <v>2891</v>
      </c>
      <c r="G1500" s="139" t="s">
        <v>420</v>
      </c>
      <c r="H1500" s="140">
        <v>1</v>
      </c>
      <c r="I1500" s="141"/>
      <c r="J1500" s="142">
        <f>ROUND(I1500*H1500,2)</f>
        <v>0</v>
      </c>
      <c r="K1500" s="138" t="s">
        <v>1</v>
      </c>
      <c r="L1500" s="32"/>
      <c r="M1500" s="143" t="s">
        <v>1</v>
      </c>
      <c r="N1500" s="144" t="s">
        <v>41</v>
      </c>
      <c r="P1500" s="145">
        <f>O1500*H1500</f>
        <v>0</v>
      </c>
      <c r="Q1500" s="145">
        <v>0</v>
      </c>
      <c r="R1500" s="145">
        <f>Q1500*H1500</f>
        <v>0</v>
      </c>
      <c r="S1500" s="145">
        <v>0</v>
      </c>
      <c r="T1500" s="146">
        <f>S1500*H1500</f>
        <v>0</v>
      </c>
      <c r="AR1500" s="147" t="s">
        <v>274</v>
      </c>
      <c r="AT1500" s="147" t="s">
        <v>180</v>
      </c>
      <c r="AU1500" s="147" t="s">
        <v>85</v>
      </c>
      <c r="AY1500" s="17" t="s">
        <v>178</v>
      </c>
      <c r="BE1500" s="148">
        <f>IF(N1500="základní",J1500,0)</f>
        <v>0</v>
      </c>
      <c r="BF1500" s="148">
        <f>IF(N1500="snížená",J1500,0)</f>
        <v>0</v>
      </c>
      <c r="BG1500" s="148">
        <f>IF(N1500="zákl. přenesená",J1500,0)</f>
        <v>0</v>
      </c>
      <c r="BH1500" s="148">
        <f>IF(N1500="sníž. přenesená",J1500,0)</f>
        <v>0</v>
      </c>
      <c r="BI1500" s="148">
        <f>IF(N1500="nulová",J1500,0)</f>
        <v>0</v>
      </c>
      <c r="BJ1500" s="17" t="s">
        <v>83</v>
      </c>
      <c r="BK1500" s="148">
        <f>ROUND(I1500*H1500,2)</f>
        <v>0</v>
      </c>
      <c r="BL1500" s="17" t="s">
        <v>274</v>
      </c>
      <c r="BM1500" s="147" t="s">
        <v>2892</v>
      </c>
    </row>
    <row r="1501" spans="2:65" s="12" customFormat="1" ht="11.25">
      <c r="B1501" s="149"/>
      <c r="D1501" s="150" t="s">
        <v>186</v>
      </c>
      <c r="E1501" s="151" t="s">
        <v>1</v>
      </c>
      <c r="F1501" s="152" t="s">
        <v>83</v>
      </c>
      <c r="H1501" s="153">
        <v>1</v>
      </c>
      <c r="I1501" s="154"/>
      <c r="L1501" s="149"/>
      <c r="M1501" s="155"/>
      <c r="T1501" s="156"/>
      <c r="AT1501" s="151" t="s">
        <v>186</v>
      </c>
      <c r="AU1501" s="151" t="s">
        <v>85</v>
      </c>
      <c r="AV1501" s="12" t="s">
        <v>85</v>
      </c>
      <c r="AW1501" s="12" t="s">
        <v>32</v>
      </c>
      <c r="AX1501" s="12" t="s">
        <v>83</v>
      </c>
      <c r="AY1501" s="151" t="s">
        <v>178</v>
      </c>
    </row>
    <row r="1502" spans="2:65" s="1" customFormat="1" ht="37.9" customHeight="1">
      <c r="B1502" s="32"/>
      <c r="C1502" s="136" t="s">
        <v>2893</v>
      </c>
      <c r="D1502" s="136" t="s">
        <v>180</v>
      </c>
      <c r="E1502" s="137" t="s">
        <v>2894</v>
      </c>
      <c r="F1502" s="138" t="s">
        <v>2895</v>
      </c>
      <c r="G1502" s="139" t="s">
        <v>420</v>
      </c>
      <c r="H1502" s="140">
        <v>1</v>
      </c>
      <c r="I1502" s="141"/>
      <c r="J1502" s="142">
        <f>ROUND(I1502*H1502,2)</f>
        <v>0</v>
      </c>
      <c r="K1502" s="138" t="s">
        <v>1</v>
      </c>
      <c r="L1502" s="32"/>
      <c r="M1502" s="143" t="s">
        <v>1</v>
      </c>
      <c r="N1502" s="144" t="s">
        <v>41</v>
      </c>
      <c r="P1502" s="145">
        <f>O1502*H1502</f>
        <v>0</v>
      </c>
      <c r="Q1502" s="145">
        <v>0</v>
      </c>
      <c r="R1502" s="145">
        <f>Q1502*H1502</f>
        <v>0</v>
      </c>
      <c r="S1502" s="145">
        <v>0</v>
      </c>
      <c r="T1502" s="146">
        <f>S1502*H1502</f>
        <v>0</v>
      </c>
      <c r="AR1502" s="147" t="s">
        <v>274</v>
      </c>
      <c r="AT1502" s="147" t="s">
        <v>180</v>
      </c>
      <c r="AU1502" s="147" t="s">
        <v>85</v>
      </c>
      <c r="AY1502" s="17" t="s">
        <v>178</v>
      </c>
      <c r="BE1502" s="148">
        <f>IF(N1502="základní",J1502,0)</f>
        <v>0</v>
      </c>
      <c r="BF1502" s="148">
        <f>IF(N1502="snížená",J1502,0)</f>
        <v>0</v>
      </c>
      <c r="BG1502" s="148">
        <f>IF(N1502="zákl. přenesená",J1502,0)</f>
        <v>0</v>
      </c>
      <c r="BH1502" s="148">
        <f>IF(N1502="sníž. přenesená",J1502,0)</f>
        <v>0</v>
      </c>
      <c r="BI1502" s="148">
        <f>IF(N1502="nulová",J1502,0)</f>
        <v>0</v>
      </c>
      <c r="BJ1502" s="17" t="s">
        <v>83</v>
      </c>
      <c r="BK1502" s="148">
        <f>ROUND(I1502*H1502,2)</f>
        <v>0</v>
      </c>
      <c r="BL1502" s="17" t="s">
        <v>274</v>
      </c>
      <c r="BM1502" s="147" t="s">
        <v>2896</v>
      </c>
    </row>
    <row r="1503" spans="2:65" s="12" customFormat="1" ht="11.25">
      <c r="B1503" s="149"/>
      <c r="D1503" s="150" t="s">
        <v>186</v>
      </c>
      <c r="E1503" s="151" t="s">
        <v>1</v>
      </c>
      <c r="F1503" s="152" t="s">
        <v>83</v>
      </c>
      <c r="H1503" s="153">
        <v>1</v>
      </c>
      <c r="I1503" s="154"/>
      <c r="L1503" s="149"/>
      <c r="M1503" s="155"/>
      <c r="T1503" s="156"/>
      <c r="AT1503" s="151" t="s">
        <v>186</v>
      </c>
      <c r="AU1503" s="151" t="s">
        <v>85</v>
      </c>
      <c r="AV1503" s="12" t="s">
        <v>85</v>
      </c>
      <c r="AW1503" s="12" t="s">
        <v>32</v>
      </c>
      <c r="AX1503" s="12" t="s">
        <v>83</v>
      </c>
      <c r="AY1503" s="151" t="s">
        <v>178</v>
      </c>
    </row>
    <row r="1504" spans="2:65" s="1" customFormat="1" ht="49.15" customHeight="1">
      <c r="B1504" s="32"/>
      <c r="C1504" s="136" t="s">
        <v>2897</v>
      </c>
      <c r="D1504" s="136" t="s">
        <v>180</v>
      </c>
      <c r="E1504" s="137" t="s">
        <v>2898</v>
      </c>
      <c r="F1504" s="138" t="s">
        <v>2899</v>
      </c>
      <c r="G1504" s="139" t="s">
        <v>420</v>
      </c>
      <c r="H1504" s="140">
        <v>1</v>
      </c>
      <c r="I1504" s="141"/>
      <c r="J1504" s="142">
        <f>ROUND(I1504*H1504,2)</f>
        <v>0</v>
      </c>
      <c r="K1504" s="138" t="s">
        <v>1</v>
      </c>
      <c r="L1504" s="32"/>
      <c r="M1504" s="143" t="s">
        <v>1</v>
      </c>
      <c r="N1504" s="144" t="s">
        <v>41</v>
      </c>
      <c r="P1504" s="145">
        <f>O1504*H1504</f>
        <v>0</v>
      </c>
      <c r="Q1504" s="145">
        <v>0</v>
      </c>
      <c r="R1504" s="145">
        <f>Q1504*H1504</f>
        <v>0</v>
      </c>
      <c r="S1504" s="145">
        <v>0</v>
      </c>
      <c r="T1504" s="146">
        <f>S1504*H1504</f>
        <v>0</v>
      </c>
      <c r="AR1504" s="147" t="s">
        <v>274</v>
      </c>
      <c r="AT1504" s="147" t="s">
        <v>180</v>
      </c>
      <c r="AU1504" s="147" t="s">
        <v>85</v>
      </c>
      <c r="AY1504" s="17" t="s">
        <v>178</v>
      </c>
      <c r="BE1504" s="148">
        <f>IF(N1504="základní",J1504,0)</f>
        <v>0</v>
      </c>
      <c r="BF1504" s="148">
        <f>IF(N1504="snížená",J1504,0)</f>
        <v>0</v>
      </c>
      <c r="BG1504" s="148">
        <f>IF(N1504="zákl. přenesená",J1504,0)</f>
        <v>0</v>
      </c>
      <c r="BH1504" s="148">
        <f>IF(N1504="sníž. přenesená",J1504,0)</f>
        <v>0</v>
      </c>
      <c r="BI1504" s="148">
        <f>IF(N1504="nulová",J1504,0)</f>
        <v>0</v>
      </c>
      <c r="BJ1504" s="17" t="s">
        <v>83</v>
      </c>
      <c r="BK1504" s="148">
        <f>ROUND(I1504*H1504,2)</f>
        <v>0</v>
      </c>
      <c r="BL1504" s="17" t="s">
        <v>274</v>
      </c>
      <c r="BM1504" s="147" t="s">
        <v>2900</v>
      </c>
    </row>
    <row r="1505" spans="2:65" s="12" customFormat="1" ht="11.25">
      <c r="B1505" s="149"/>
      <c r="D1505" s="150" t="s">
        <v>186</v>
      </c>
      <c r="E1505" s="151" t="s">
        <v>1</v>
      </c>
      <c r="F1505" s="152" t="s">
        <v>83</v>
      </c>
      <c r="H1505" s="153">
        <v>1</v>
      </c>
      <c r="I1505" s="154"/>
      <c r="L1505" s="149"/>
      <c r="M1505" s="155"/>
      <c r="T1505" s="156"/>
      <c r="AT1505" s="151" t="s">
        <v>186</v>
      </c>
      <c r="AU1505" s="151" t="s">
        <v>85</v>
      </c>
      <c r="AV1505" s="12" t="s">
        <v>85</v>
      </c>
      <c r="AW1505" s="12" t="s">
        <v>32</v>
      </c>
      <c r="AX1505" s="12" t="s">
        <v>83</v>
      </c>
      <c r="AY1505" s="151" t="s">
        <v>178</v>
      </c>
    </row>
    <row r="1506" spans="2:65" s="1" customFormat="1" ht="44.25" customHeight="1">
      <c r="B1506" s="32"/>
      <c r="C1506" s="136" t="s">
        <v>2901</v>
      </c>
      <c r="D1506" s="136" t="s">
        <v>180</v>
      </c>
      <c r="E1506" s="137" t="s">
        <v>2902</v>
      </c>
      <c r="F1506" s="138" t="s">
        <v>2903</v>
      </c>
      <c r="G1506" s="139" t="s">
        <v>420</v>
      </c>
      <c r="H1506" s="140">
        <v>1</v>
      </c>
      <c r="I1506" s="141"/>
      <c r="J1506" s="142">
        <f>ROUND(I1506*H1506,2)</f>
        <v>0</v>
      </c>
      <c r="K1506" s="138" t="s">
        <v>1</v>
      </c>
      <c r="L1506" s="32"/>
      <c r="M1506" s="143" t="s">
        <v>1</v>
      </c>
      <c r="N1506" s="144" t="s">
        <v>41</v>
      </c>
      <c r="P1506" s="145">
        <f>O1506*H1506</f>
        <v>0</v>
      </c>
      <c r="Q1506" s="145">
        <v>0</v>
      </c>
      <c r="R1506" s="145">
        <f>Q1506*H1506</f>
        <v>0</v>
      </c>
      <c r="S1506" s="145">
        <v>0</v>
      </c>
      <c r="T1506" s="146">
        <f>S1506*H1506</f>
        <v>0</v>
      </c>
      <c r="AR1506" s="147" t="s">
        <v>274</v>
      </c>
      <c r="AT1506" s="147" t="s">
        <v>180</v>
      </c>
      <c r="AU1506" s="147" t="s">
        <v>85</v>
      </c>
      <c r="AY1506" s="17" t="s">
        <v>178</v>
      </c>
      <c r="BE1506" s="148">
        <f>IF(N1506="základní",J1506,0)</f>
        <v>0</v>
      </c>
      <c r="BF1506" s="148">
        <f>IF(N1506="snížená",J1506,0)</f>
        <v>0</v>
      </c>
      <c r="BG1506" s="148">
        <f>IF(N1506="zákl. přenesená",J1506,0)</f>
        <v>0</v>
      </c>
      <c r="BH1506" s="148">
        <f>IF(N1506="sníž. přenesená",J1506,0)</f>
        <v>0</v>
      </c>
      <c r="BI1506" s="148">
        <f>IF(N1506="nulová",J1506,0)</f>
        <v>0</v>
      </c>
      <c r="BJ1506" s="17" t="s">
        <v>83</v>
      </c>
      <c r="BK1506" s="148">
        <f>ROUND(I1506*H1506,2)</f>
        <v>0</v>
      </c>
      <c r="BL1506" s="17" t="s">
        <v>274</v>
      </c>
      <c r="BM1506" s="147" t="s">
        <v>2904</v>
      </c>
    </row>
    <row r="1507" spans="2:65" s="12" customFormat="1" ht="11.25">
      <c r="B1507" s="149"/>
      <c r="D1507" s="150" t="s">
        <v>186</v>
      </c>
      <c r="E1507" s="151" t="s">
        <v>1</v>
      </c>
      <c r="F1507" s="152" t="s">
        <v>83</v>
      </c>
      <c r="H1507" s="153">
        <v>1</v>
      </c>
      <c r="I1507" s="154"/>
      <c r="L1507" s="149"/>
      <c r="M1507" s="155"/>
      <c r="T1507" s="156"/>
      <c r="AT1507" s="151" t="s">
        <v>186</v>
      </c>
      <c r="AU1507" s="151" t="s">
        <v>85</v>
      </c>
      <c r="AV1507" s="12" t="s">
        <v>85</v>
      </c>
      <c r="AW1507" s="12" t="s">
        <v>32</v>
      </c>
      <c r="AX1507" s="12" t="s">
        <v>83</v>
      </c>
      <c r="AY1507" s="151" t="s">
        <v>178</v>
      </c>
    </row>
    <row r="1508" spans="2:65" s="1" customFormat="1" ht="37.9" customHeight="1">
      <c r="B1508" s="32"/>
      <c r="C1508" s="136" t="s">
        <v>2905</v>
      </c>
      <c r="D1508" s="136" t="s">
        <v>180</v>
      </c>
      <c r="E1508" s="137" t="s">
        <v>2906</v>
      </c>
      <c r="F1508" s="138" t="s">
        <v>2907</v>
      </c>
      <c r="G1508" s="139" t="s">
        <v>420</v>
      </c>
      <c r="H1508" s="140">
        <v>1</v>
      </c>
      <c r="I1508" s="141"/>
      <c r="J1508" s="142">
        <f>ROUND(I1508*H1508,2)</f>
        <v>0</v>
      </c>
      <c r="K1508" s="138" t="s">
        <v>1</v>
      </c>
      <c r="L1508" s="32"/>
      <c r="M1508" s="143" t="s">
        <v>1</v>
      </c>
      <c r="N1508" s="144" t="s">
        <v>41</v>
      </c>
      <c r="P1508" s="145">
        <f>O1508*H1508</f>
        <v>0</v>
      </c>
      <c r="Q1508" s="145">
        <v>0</v>
      </c>
      <c r="R1508" s="145">
        <f>Q1508*H1508</f>
        <v>0</v>
      </c>
      <c r="S1508" s="145">
        <v>0</v>
      </c>
      <c r="T1508" s="146">
        <f>S1508*H1508</f>
        <v>0</v>
      </c>
      <c r="AR1508" s="147" t="s">
        <v>274</v>
      </c>
      <c r="AT1508" s="147" t="s">
        <v>180</v>
      </c>
      <c r="AU1508" s="147" t="s">
        <v>85</v>
      </c>
      <c r="AY1508" s="17" t="s">
        <v>178</v>
      </c>
      <c r="BE1508" s="148">
        <f>IF(N1508="základní",J1508,0)</f>
        <v>0</v>
      </c>
      <c r="BF1508" s="148">
        <f>IF(N1508="snížená",J1508,0)</f>
        <v>0</v>
      </c>
      <c r="BG1508" s="148">
        <f>IF(N1508="zákl. přenesená",J1508,0)</f>
        <v>0</v>
      </c>
      <c r="BH1508" s="148">
        <f>IF(N1508="sníž. přenesená",J1508,0)</f>
        <v>0</v>
      </c>
      <c r="BI1508" s="148">
        <f>IF(N1508="nulová",J1508,0)</f>
        <v>0</v>
      </c>
      <c r="BJ1508" s="17" t="s">
        <v>83</v>
      </c>
      <c r="BK1508" s="148">
        <f>ROUND(I1508*H1508,2)</f>
        <v>0</v>
      </c>
      <c r="BL1508" s="17" t="s">
        <v>274</v>
      </c>
      <c r="BM1508" s="147" t="s">
        <v>2908</v>
      </c>
    </row>
    <row r="1509" spans="2:65" s="12" customFormat="1" ht="11.25">
      <c r="B1509" s="149"/>
      <c r="D1509" s="150" t="s">
        <v>186</v>
      </c>
      <c r="E1509" s="151" t="s">
        <v>1</v>
      </c>
      <c r="F1509" s="152" t="s">
        <v>83</v>
      </c>
      <c r="H1509" s="153">
        <v>1</v>
      </c>
      <c r="I1509" s="154"/>
      <c r="L1509" s="149"/>
      <c r="M1509" s="155"/>
      <c r="T1509" s="156"/>
      <c r="AT1509" s="151" t="s">
        <v>186</v>
      </c>
      <c r="AU1509" s="151" t="s">
        <v>85</v>
      </c>
      <c r="AV1509" s="12" t="s">
        <v>85</v>
      </c>
      <c r="AW1509" s="12" t="s">
        <v>32</v>
      </c>
      <c r="AX1509" s="12" t="s">
        <v>83</v>
      </c>
      <c r="AY1509" s="151" t="s">
        <v>178</v>
      </c>
    </row>
    <row r="1510" spans="2:65" s="1" customFormat="1" ht="37.9" customHeight="1">
      <c r="B1510" s="32"/>
      <c r="C1510" s="136" t="s">
        <v>2909</v>
      </c>
      <c r="D1510" s="136" t="s">
        <v>180</v>
      </c>
      <c r="E1510" s="137" t="s">
        <v>2910</v>
      </c>
      <c r="F1510" s="138" t="s">
        <v>2911</v>
      </c>
      <c r="G1510" s="139" t="s">
        <v>420</v>
      </c>
      <c r="H1510" s="140">
        <v>3</v>
      </c>
      <c r="I1510" s="141"/>
      <c r="J1510" s="142">
        <f>ROUND(I1510*H1510,2)</f>
        <v>0</v>
      </c>
      <c r="K1510" s="138" t="s">
        <v>1</v>
      </c>
      <c r="L1510" s="32"/>
      <c r="M1510" s="143" t="s">
        <v>1</v>
      </c>
      <c r="N1510" s="144" t="s">
        <v>41</v>
      </c>
      <c r="P1510" s="145">
        <f>O1510*H1510</f>
        <v>0</v>
      </c>
      <c r="Q1510" s="145">
        <v>0</v>
      </c>
      <c r="R1510" s="145">
        <f>Q1510*H1510</f>
        <v>0</v>
      </c>
      <c r="S1510" s="145">
        <v>0</v>
      </c>
      <c r="T1510" s="146">
        <f>S1510*H1510</f>
        <v>0</v>
      </c>
      <c r="AR1510" s="147" t="s">
        <v>274</v>
      </c>
      <c r="AT1510" s="147" t="s">
        <v>180</v>
      </c>
      <c r="AU1510" s="147" t="s">
        <v>85</v>
      </c>
      <c r="AY1510" s="17" t="s">
        <v>178</v>
      </c>
      <c r="BE1510" s="148">
        <f>IF(N1510="základní",J1510,0)</f>
        <v>0</v>
      </c>
      <c r="BF1510" s="148">
        <f>IF(N1510="snížená",J1510,0)</f>
        <v>0</v>
      </c>
      <c r="BG1510" s="148">
        <f>IF(N1510="zákl. přenesená",J1510,0)</f>
        <v>0</v>
      </c>
      <c r="BH1510" s="148">
        <f>IF(N1510="sníž. přenesená",J1510,0)</f>
        <v>0</v>
      </c>
      <c r="BI1510" s="148">
        <f>IF(N1510="nulová",J1510,0)</f>
        <v>0</v>
      </c>
      <c r="BJ1510" s="17" t="s">
        <v>83</v>
      </c>
      <c r="BK1510" s="148">
        <f>ROUND(I1510*H1510,2)</f>
        <v>0</v>
      </c>
      <c r="BL1510" s="17" t="s">
        <v>274</v>
      </c>
      <c r="BM1510" s="147" t="s">
        <v>2912</v>
      </c>
    </row>
    <row r="1511" spans="2:65" s="12" customFormat="1" ht="11.25">
      <c r="B1511" s="149"/>
      <c r="D1511" s="150" t="s">
        <v>186</v>
      </c>
      <c r="E1511" s="151" t="s">
        <v>1</v>
      </c>
      <c r="F1511" s="152" t="s">
        <v>85</v>
      </c>
      <c r="H1511" s="153">
        <v>2</v>
      </c>
      <c r="I1511" s="154"/>
      <c r="L1511" s="149"/>
      <c r="M1511" s="155"/>
      <c r="T1511" s="156"/>
      <c r="AT1511" s="151" t="s">
        <v>186</v>
      </c>
      <c r="AU1511" s="151" t="s">
        <v>85</v>
      </c>
      <c r="AV1511" s="12" t="s">
        <v>85</v>
      </c>
      <c r="AW1511" s="12" t="s">
        <v>32</v>
      </c>
      <c r="AX1511" s="12" t="s">
        <v>76</v>
      </c>
      <c r="AY1511" s="151" t="s">
        <v>178</v>
      </c>
    </row>
    <row r="1512" spans="2:65" s="12" customFormat="1" ht="11.25">
      <c r="B1512" s="149"/>
      <c r="D1512" s="150" t="s">
        <v>186</v>
      </c>
      <c r="E1512" s="151" t="s">
        <v>1</v>
      </c>
      <c r="F1512" s="152" t="s">
        <v>83</v>
      </c>
      <c r="H1512" s="153">
        <v>1</v>
      </c>
      <c r="I1512" s="154"/>
      <c r="L1512" s="149"/>
      <c r="M1512" s="155"/>
      <c r="T1512" s="156"/>
      <c r="AT1512" s="151" t="s">
        <v>186</v>
      </c>
      <c r="AU1512" s="151" t="s">
        <v>85</v>
      </c>
      <c r="AV1512" s="12" t="s">
        <v>85</v>
      </c>
      <c r="AW1512" s="12" t="s">
        <v>32</v>
      </c>
      <c r="AX1512" s="12" t="s">
        <v>76</v>
      </c>
      <c r="AY1512" s="151" t="s">
        <v>178</v>
      </c>
    </row>
    <row r="1513" spans="2:65" s="14" customFormat="1" ht="11.25">
      <c r="B1513" s="164"/>
      <c r="D1513" s="150" t="s">
        <v>186</v>
      </c>
      <c r="E1513" s="165" t="s">
        <v>1</v>
      </c>
      <c r="F1513" s="166" t="s">
        <v>217</v>
      </c>
      <c r="H1513" s="167">
        <v>3</v>
      </c>
      <c r="I1513" s="168"/>
      <c r="L1513" s="164"/>
      <c r="M1513" s="169"/>
      <c r="T1513" s="170"/>
      <c r="AT1513" s="165" t="s">
        <v>186</v>
      </c>
      <c r="AU1513" s="165" t="s">
        <v>85</v>
      </c>
      <c r="AV1513" s="14" t="s">
        <v>184</v>
      </c>
      <c r="AW1513" s="14" t="s">
        <v>32</v>
      </c>
      <c r="AX1513" s="14" t="s">
        <v>83</v>
      </c>
      <c r="AY1513" s="165" t="s">
        <v>178</v>
      </c>
    </row>
    <row r="1514" spans="2:65" s="1" customFormat="1" ht="44.25" customHeight="1">
      <c r="B1514" s="32"/>
      <c r="C1514" s="136" t="s">
        <v>2913</v>
      </c>
      <c r="D1514" s="136" t="s">
        <v>180</v>
      </c>
      <c r="E1514" s="137" t="s">
        <v>2914</v>
      </c>
      <c r="F1514" s="138" t="s">
        <v>2915</v>
      </c>
      <c r="G1514" s="139" t="s">
        <v>420</v>
      </c>
      <c r="H1514" s="140">
        <v>2</v>
      </c>
      <c r="I1514" s="141"/>
      <c r="J1514" s="142">
        <f>ROUND(I1514*H1514,2)</f>
        <v>0</v>
      </c>
      <c r="K1514" s="138" t="s">
        <v>1</v>
      </c>
      <c r="L1514" s="32"/>
      <c r="M1514" s="143" t="s">
        <v>1</v>
      </c>
      <c r="N1514" s="144" t="s">
        <v>41</v>
      </c>
      <c r="P1514" s="145">
        <f>O1514*H1514</f>
        <v>0</v>
      </c>
      <c r="Q1514" s="145">
        <v>0</v>
      </c>
      <c r="R1514" s="145">
        <f>Q1514*H1514</f>
        <v>0</v>
      </c>
      <c r="S1514" s="145">
        <v>0</v>
      </c>
      <c r="T1514" s="146">
        <f>S1514*H1514</f>
        <v>0</v>
      </c>
      <c r="AR1514" s="147" t="s">
        <v>274</v>
      </c>
      <c r="AT1514" s="147" t="s">
        <v>180</v>
      </c>
      <c r="AU1514" s="147" t="s">
        <v>85</v>
      </c>
      <c r="AY1514" s="17" t="s">
        <v>178</v>
      </c>
      <c r="BE1514" s="148">
        <f>IF(N1514="základní",J1514,0)</f>
        <v>0</v>
      </c>
      <c r="BF1514" s="148">
        <f>IF(N1514="snížená",J1514,0)</f>
        <v>0</v>
      </c>
      <c r="BG1514" s="148">
        <f>IF(N1514="zákl. přenesená",J1514,0)</f>
        <v>0</v>
      </c>
      <c r="BH1514" s="148">
        <f>IF(N1514="sníž. přenesená",J1514,0)</f>
        <v>0</v>
      </c>
      <c r="BI1514" s="148">
        <f>IF(N1514="nulová",J1514,0)</f>
        <v>0</v>
      </c>
      <c r="BJ1514" s="17" t="s">
        <v>83</v>
      </c>
      <c r="BK1514" s="148">
        <f>ROUND(I1514*H1514,2)</f>
        <v>0</v>
      </c>
      <c r="BL1514" s="17" t="s">
        <v>274</v>
      </c>
      <c r="BM1514" s="147" t="s">
        <v>2916</v>
      </c>
    </row>
    <row r="1515" spans="2:65" s="12" customFormat="1" ht="11.25">
      <c r="B1515" s="149"/>
      <c r="D1515" s="150" t="s">
        <v>186</v>
      </c>
      <c r="E1515" s="151" t="s">
        <v>1</v>
      </c>
      <c r="F1515" s="152" t="s">
        <v>83</v>
      </c>
      <c r="H1515" s="153">
        <v>1</v>
      </c>
      <c r="I1515" s="154"/>
      <c r="L1515" s="149"/>
      <c r="M1515" s="155"/>
      <c r="T1515" s="156"/>
      <c r="AT1515" s="151" t="s">
        <v>186</v>
      </c>
      <c r="AU1515" s="151" t="s">
        <v>85</v>
      </c>
      <c r="AV1515" s="12" t="s">
        <v>85</v>
      </c>
      <c r="AW1515" s="12" t="s">
        <v>32</v>
      </c>
      <c r="AX1515" s="12" t="s">
        <v>76</v>
      </c>
      <c r="AY1515" s="151" t="s">
        <v>178</v>
      </c>
    </row>
    <row r="1516" spans="2:65" s="12" customFormat="1" ht="11.25">
      <c r="B1516" s="149"/>
      <c r="D1516" s="150" t="s">
        <v>186</v>
      </c>
      <c r="E1516" s="151" t="s">
        <v>1</v>
      </c>
      <c r="F1516" s="152" t="s">
        <v>83</v>
      </c>
      <c r="H1516" s="153">
        <v>1</v>
      </c>
      <c r="I1516" s="154"/>
      <c r="L1516" s="149"/>
      <c r="M1516" s="155"/>
      <c r="T1516" s="156"/>
      <c r="AT1516" s="151" t="s">
        <v>186</v>
      </c>
      <c r="AU1516" s="151" t="s">
        <v>85</v>
      </c>
      <c r="AV1516" s="12" t="s">
        <v>85</v>
      </c>
      <c r="AW1516" s="12" t="s">
        <v>32</v>
      </c>
      <c r="AX1516" s="12" t="s">
        <v>76</v>
      </c>
      <c r="AY1516" s="151" t="s">
        <v>178</v>
      </c>
    </row>
    <row r="1517" spans="2:65" s="14" customFormat="1" ht="11.25">
      <c r="B1517" s="164"/>
      <c r="D1517" s="150" t="s">
        <v>186</v>
      </c>
      <c r="E1517" s="165" t="s">
        <v>1</v>
      </c>
      <c r="F1517" s="166" t="s">
        <v>217</v>
      </c>
      <c r="H1517" s="167">
        <v>2</v>
      </c>
      <c r="I1517" s="168"/>
      <c r="L1517" s="164"/>
      <c r="M1517" s="169"/>
      <c r="T1517" s="170"/>
      <c r="AT1517" s="165" t="s">
        <v>186</v>
      </c>
      <c r="AU1517" s="165" t="s">
        <v>85</v>
      </c>
      <c r="AV1517" s="14" t="s">
        <v>184</v>
      </c>
      <c r="AW1517" s="14" t="s">
        <v>32</v>
      </c>
      <c r="AX1517" s="14" t="s">
        <v>83</v>
      </c>
      <c r="AY1517" s="165" t="s">
        <v>178</v>
      </c>
    </row>
    <row r="1518" spans="2:65" s="1" customFormat="1" ht="37.9" customHeight="1">
      <c r="B1518" s="32"/>
      <c r="C1518" s="136" t="s">
        <v>2917</v>
      </c>
      <c r="D1518" s="136" t="s">
        <v>180</v>
      </c>
      <c r="E1518" s="137" t="s">
        <v>2918</v>
      </c>
      <c r="F1518" s="138" t="s">
        <v>2919</v>
      </c>
      <c r="G1518" s="139" t="s">
        <v>420</v>
      </c>
      <c r="H1518" s="140">
        <v>1</v>
      </c>
      <c r="I1518" s="141"/>
      <c r="J1518" s="142">
        <f>ROUND(I1518*H1518,2)</f>
        <v>0</v>
      </c>
      <c r="K1518" s="138" t="s">
        <v>1</v>
      </c>
      <c r="L1518" s="32"/>
      <c r="M1518" s="143" t="s">
        <v>1</v>
      </c>
      <c r="N1518" s="144" t="s">
        <v>41</v>
      </c>
      <c r="P1518" s="145">
        <f>O1518*H1518</f>
        <v>0</v>
      </c>
      <c r="Q1518" s="145">
        <v>0</v>
      </c>
      <c r="R1518" s="145">
        <f>Q1518*H1518</f>
        <v>0</v>
      </c>
      <c r="S1518" s="145">
        <v>0</v>
      </c>
      <c r="T1518" s="146">
        <f>S1518*H1518</f>
        <v>0</v>
      </c>
      <c r="AR1518" s="147" t="s">
        <v>274</v>
      </c>
      <c r="AT1518" s="147" t="s">
        <v>180</v>
      </c>
      <c r="AU1518" s="147" t="s">
        <v>85</v>
      </c>
      <c r="AY1518" s="17" t="s">
        <v>178</v>
      </c>
      <c r="BE1518" s="148">
        <f>IF(N1518="základní",J1518,0)</f>
        <v>0</v>
      </c>
      <c r="BF1518" s="148">
        <f>IF(N1518="snížená",J1518,0)</f>
        <v>0</v>
      </c>
      <c r="BG1518" s="148">
        <f>IF(N1518="zákl. přenesená",J1518,0)</f>
        <v>0</v>
      </c>
      <c r="BH1518" s="148">
        <f>IF(N1518="sníž. přenesená",J1518,0)</f>
        <v>0</v>
      </c>
      <c r="BI1518" s="148">
        <f>IF(N1518="nulová",J1518,0)</f>
        <v>0</v>
      </c>
      <c r="BJ1518" s="17" t="s">
        <v>83</v>
      </c>
      <c r="BK1518" s="148">
        <f>ROUND(I1518*H1518,2)</f>
        <v>0</v>
      </c>
      <c r="BL1518" s="17" t="s">
        <v>274</v>
      </c>
      <c r="BM1518" s="147" t="s">
        <v>2920</v>
      </c>
    </row>
    <row r="1519" spans="2:65" s="12" customFormat="1" ht="11.25">
      <c r="B1519" s="149"/>
      <c r="D1519" s="150" t="s">
        <v>186</v>
      </c>
      <c r="E1519" s="151" t="s">
        <v>1</v>
      </c>
      <c r="F1519" s="152" t="s">
        <v>83</v>
      </c>
      <c r="H1519" s="153">
        <v>1</v>
      </c>
      <c r="I1519" s="154"/>
      <c r="L1519" s="149"/>
      <c r="M1519" s="155"/>
      <c r="T1519" s="156"/>
      <c r="AT1519" s="151" t="s">
        <v>186</v>
      </c>
      <c r="AU1519" s="151" t="s">
        <v>85</v>
      </c>
      <c r="AV1519" s="12" t="s">
        <v>85</v>
      </c>
      <c r="AW1519" s="12" t="s">
        <v>32</v>
      </c>
      <c r="AX1519" s="12" t="s">
        <v>83</v>
      </c>
      <c r="AY1519" s="151" t="s">
        <v>178</v>
      </c>
    </row>
    <row r="1520" spans="2:65" s="1" customFormat="1" ht="44.25" customHeight="1">
      <c r="B1520" s="32"/>
      <c r="C1520" s="136" t="s">
        <v>2921</v>
      </c>
      <c r="D1520" s="136" t="s">
        <v>180</v>
      </c>
      <c r="E1520" s="137" t="s">
        <v>2922</v>
      </c>
      <c r="F1520" s="138" t="s">
        <v>2923</v>
      </c>
      <c r="G1520" s="139" t="s">
        <v>420</v>
      </c>
      <c r="H1520" s="140">
        <v>5</v>
      </c>
      <c r="I1520" s="141"/>
      <c r="J1520" s="142">
        <f>ROUND(I1520*H1520,2)</f>
        <v>0</v>
      </c>
      <c r="K1520" s="138" t="s">
        <v>1</v>
      </c>
      <c r="L1520" s="32"/>
      <c r="M1520" s="143" t="s">
        <v>1</v>
      </c>
      <c r="N1520" s="144" t="s">
        <v>41</v>
      </c>
      <c r="P1520" s="145">
        <f>O1520*H1520</f>
        <v>0</v>
      </c>
      <c r="Q1520" s="145">
        <v>0</v>
      </c>
      <c r="R1520" s="145">
        <f>Q1520*H1520</f>
        <v>0</v>
      </c>
      <c r="S1520" s="145">
        <v>0</v>
      </c>
      <c r="T1520" s="146">
        <f>S1520*H1520</f>
        <v>0</v>
      </c>
      <c r="AR1520" s="147" t="s">
        <v>274</v>
      </c>
      <c r="AT1520" s="147" t="s">
        <v>180</v>
      </c>
      <c r="AU1520" s="147" t="s">
        <v>85</v>
      </c>
      <c r="AY1520" s="17" t="s">
        <v>178</v>
      </c>
      <c r="BE1520" s="148">
        <f>IF(N1520="základní",J1520,0)</f>
        <v>0</v>
      </c>
      <c r="BF1520" s="148">
        <f>IF(N1520="snížená",J1520,0)</f>
        <v>0</v>
      </c>
      <c r="BG1520" s="148">
        <f>IF(N1520="zákl. přenesená",J1520,0)</f>
        <v>0</v>
      </c>
      <c r="BH1520" s="148">
        <f>IF(N1520="sníž. přenesená",J1520,0)</f>
        <v>0</v>
      </c>
      <c r="BI1520" s="148">
        <f>IF(N1520="nulová",J1520,0)</f>
        <v>0</v>
      </c>
      <c r="BJ1520" s="17" t="s">
        <v>83</v>
      </c>
      <c r="BK1520" s="148">
        <f>ROUND(I1520*H1520,2)</f>
        <v>0</v>
      </c>
      <c r="BL1520" s="17" t="s">
        <v>274</v>
      </c>
      <c r="BM1520" s="147" t="s">
        <v>2924</v>
      </c>
    </row>
    <row r="1521" spans="2:65" s="12" customFormat="1" ht="11.25">
      <c r="B1521" s="149"/>
      <c r="D1521" s="150" t="s">
        <v>186</v>
      </c>
      <c r="E1521" s="151" t="s">
        <v>1</v>
      </c>
      <c r="F1521" s="152" t="s">
        <v>96</v>
      </c>
      <c r="H1521" s="153">
        <v>3</v>
      </c>
      <c r="I1521" s="154"/>
      <c r="L1521" s="149"/>
      <c r="M1521" s="155"/>
      <c r="T1521" s="156"/>
      <c r="AT1521" s="151" t="s">
        <v>186</v>
      </c>
      <c r="AU1521" s="151" t="s">
        <v>85</v>
      </c>
      <c r="AV1521" s="12" t="s">
        <v>85</v>
      </c>
      <c r="AW1521" s="12" t="s">
        <v>32</v>
      </c>
      <c r="AX1521" s="12" t="s">
        <v>76</v>
      </c>
      <c r="AY1521" s="151" t="s">
        <v>178</v>
      </c>
    </row>
    <row r="1522" spans="2:65" s="12" customFormat="1" ht="11.25">
      <c r="B1522" s="149"/>
      <c r="D1522" s="150" t="s">
        <v>186</v>
      </c>
      <c r="E1522" s="151" t="s">
        <v>1</v>
      </c>
      <c r="F1522" s="152" t="s">
        <v>85</v>
      </c>
      <c r="H1522" s="153">
        <v>2</v>
      </c>
      <c r="I1522" s="154"/>
      <c r="L1522" s="149"/>
      <c r="M1522" s="155"/>
      <c r="T1522" s="156"/>
      <c r="AT1522" s="151" t="s">
        <v>186</v>
      </c>
      <c r="AU1522" s="151" t="s">
        <v>85</v>
      </c>
      <c r="AV1522" s="12" t="s">
        <v>85</v>
      </c>
      <c r="AW1522" s="12" t="s">
        <v>32</v>
      </c>
      <c r="AX1522" s="12" t="s">
        <v>76</v>
      </c>
      <c r="AY1522" s="151" t="s">
        <v>178</v>
      </c>
    </row>
    <row r="1523" spans="2:65" s="14" customFormat="1" ht="11.25">
      <c r="B1523" s="164"/>
      <c r="D1523" s="150" t="s">
        <v>186</v>
      </c>
      <c r="E1523" s="165" t="s">
        <v>1</v>
      </c>
      <c r="F1523" s="166" t="s">
        <v>217</v>
      </c>
      <c r="H1523" s="167">
        <v>5</v>
      </c>
      <c r="I1523" s="168"/>
      <c r="L1523" s="164"/>
      <c r="M1523" s="169"/>
      <c r="T1523" s="170"/>
      <c r="AT1523" s="165" t="s">
        <v>186</v>
      </c>
      <c r="AU1523" s="165" t="s">
        <v>85</v>
      </c>
      <c r="AV1523" s="14" t="s">
        <v>184</v>
      </c>
      <c r="AW1523" s="14" t="s">
        <v>32</v>
      </c>
      <c r="AX1523" s="14" t="s">
        <v>83</v>
      </c>
      <c r="AY1523" s="165" t="s">
        <v>178</v>
      </c>
    </row>
    <row r="1524" spans="2:65" s="1" customFormat="1" ht="37.9" customHeight="1">
      <c r="B1524" s="32"/>
      <c r="C1524" s="136" t="s">
        <v>2925</v>
      </c>
      <c r="D1524" s="136" t="s">
        <v>180</v>
      </c>
      <c r="E1524" s="137" t="s">
        <v>2926</v>
      </c>
      <c r="F1524" s="138" t="s">
        <v>2927</v>
      </c>
      <c r="G1524" s="139" t="s">
        <v>420</v>
      </c>
      <c r="H1524" s="140">
        <v>1</v>
      </c>
      <c r="I1524" s="141"/>
      <c r="J1524" s="142">
        <f>ROUND(I1524*H1524,2)</f>
        <v>0</v>
      </c>
      <c r="K1524" s="138" t="s">
        <v>1</v>
      </c>
      <c r="L1524" s="32"/>
      <c r="M1524" s="143" t="s">
        <v>1</v>
      </c>
      <c r="N1524" s="144" t="s">
        <v>41</v>
      </c>
      <c r="P1524" s="145">
        <f>O1524*H1524</f>
        <v>0</v>
      </c>
      <c r="Q1524" s="145">
        <v>0</v>
      </c>
      <c r="R1524" s="145">
        <f>Q1524*H1524</f>
        <v>0</v>
      </c>
      <c r="S1524" s="145">
        <v>0</v>
      </c>
      <c r="T1524" s="146">
        <f>S1524*H1524</f>
        <v>0</v>
      </c>
      <c r="AR1524" s="147" t="s">
        <v>274</v>
      </c>
      <c r="AT1524" s="147" t="s">
        <v>180</v>
      </c>
      <c r="AU1524" s="147" t="s">
        <v>85</v>
      </c>
      <c r="AY1524" s="17" t="s">
        <v>178</v>
      </c>
      <c r="BE1524" s="148">
        <f>IF(N1524="základní",J1524,0)</f>
        <v>0</v>
      </c>
      <c r="BF1524" s="148">
        <f>IF(N1524="snížená",J1524,0)</f>
        <v>0</v>
      </c>
      <c r="BG1524" s="148">
        <f>IF(N1524="zákl. přenesená",J1524,0)</f>
        <v>0</v>
      </c>
      <c r="BH1524" s="148">
        <f>IF(N1524="sníž. přenesená",J1524,0)</f>
        <v>0</v>
      </c>
      <c r="BI1524" s="148">
        <f>IF(N1524="nulová",J1524,0)</f>
        <v>0</v>
      </c>
      <c r="BJ1524" s="17" t="s">
        <v>83</v>
      </c>
      <c r="BK1524" s="148">
        <f>ROUND(I1524*H1524,2)</f>
        <v>0</v>
      </c>
      <c r="BL1524" s="17" t="s">
        <v>274</v>
      </c>
      <c r="BM1524" s="147" t="s">
        <v>2928</v>
      </c>
    </row>
    <row r="1525" spans="2:65" s="12" customFormat="1" ht="11.25">
      <c r="B1525" s="149"/>
      <c r="D1525" s="150" t="s">
        <v>186</v>
      </c>
      <c r="E1525" s="151" t="s">
        <v>1</v>
      </c>
      <c r="F1525" s="152" t="s">
        <v>83</v>
      </c>
      <c r="H1525" s="153">
        <v>1</v>
      </c>
      <c r="I1525" s="154"/>
      <c r="L1525" s="149"/>
      <c r="M1525" s="155"/>
      <c r="T1525" s="156"/>
      <c r="AT1525" s="151" t="s">
        <v>186</v>
      </c>
      <c r="AU1525" s="151" t="s">
        <v>85</v>
      </c>
      <c r="AV1525" s="12" t="s">
        <v>85</v>
      </c>
      <c r="AW1525" s="12" t="s">
        <v>32</v>
      </c>
      <c r="AX1525" s="12" t="s">
        <v>83</v>
      </c>
      <c r="AY1525" s="151" t="s">
        <v>178</v>
      </c>
    </row>
    <row r="1526" spans="2:65" s="1" customFormat="1" ht="37.9" customHeight="1">
      <c r="B1526" s="32"/>
      <c r="C1526" s="136" t="s">
        <v>2929</v>
      </c>
      <c r="D1526" s="136" t="s">
        <v>180</v>
      </c>
      <c r="E1526" s="137" t="s">
        <v>2930</v>
      </c>
      <c r="F1526" s="138" t="s">
        <v>2931</v>
      </c>
      <c r="G1526" s="139" t="s">
        <v>420</v>
      </c>
      <c r="H1526" s="140">
        <v>1</v>
      </c>
      <c r="I1526" s="141"/>
      <c r="J1526" s="142">
        <f>ROUND(I1526*H1526,2)</f>
        <v>0</v>
      </c>
      <c r="K1526" s="138" t="s">
        <v>1</v>
      </c>
      <c r="L1526" s="32"/>
      <c r="M1526" s="143" t="s">
        <v>1</v>
      </c>
      <c r="N1526" s="144" t="s">
        <v>41</v>
      </c>
      <c r="P1526" s="145">
        <f>O1526*H1526</f>
        <v>0</v>
      </c>
      <c r="Q1526" s="145">
        <v>0</v>
      </c>
      <c r="R1526" s="145">
        <f>Q1526*H1526</f>
        <v>0</v>
      </c>
      <c r="S1526" s="145">
        <v>0</v>
      </c>
      <c r="T1526" s="146">
        <f>S1526*H1526</f>
        <v>0</v>
      </c>
      <c r="AR1526" s="147" t="s">
        <v>274</v>
      </c>
      <c r="AT1526" s="147" t="s">
        <v>180</v>
      </c>
      <c r="AU1526" s="147" t="s">
        <v>85</v>
      </c>
      <c r="AY1526" s="17" t="s">
        <v>178</v>
      </c>
      <c r="BE1526" s="148">
        <f>IF(N1526="základní",J1526,0)</f>
        <v>0</v>
      </c>
      <c r="BF1526" s="148">
        <f>IF(N1526="snížená",J1526,0)</f>
        <v>0</v>
      </c>
      <c r="BG1526" s="148">
        <f>IF(N1526="zákl. přenesená",J1526,0)</f>
        <v>0</v>
      </c>
      <c r="BH1526" s="148">
        <f>IF(N1526="sníž. přenesená",J1526,0)</f>
        <v>0</v>
      </c>
      <c r="BI1526" s="148">
        <f>IF(N1526="nulová",J1526,0)</f>
        <v>0</v>
      </c>
      <c r="BJ1526" s="17" t="s">
        <v>83</v>
      </c>
      <c r="BK1526" s="148">
        <f>ROUND(I1526*H1526,2)</f>
        <v>0</v>
      </c>
      <c r="BL1526" s="17" t="s">
        <v>274</v>
      </c>
      <c r="BM1526" s="147" t="s">
        <v>2932</v>
      </c>
    </row>
    <row r="1527" spans="2:65" s="12" customFormat="1" ht="11.25">
      <c r="B1527" s="149"/>
      <c r="D1527" s="150" t="s">
        <v>186</v>
      </c>
      <c r="E1527" s="151" t="s">
        <v>1</v>
      </c>
      <c r="F1527" s="152" t="s">
        <v>83</v>
      </c>
      <c r="H1527" s="153">
        <v>1</v>
      </c>
      <c r="I1527" s="154"/>
      <c r="L1527" s="149"/>
      <c r="M1527" s="155"/>
      <c r="T1527" s="156"/>
      <c r="AT1527" s="151" t="s">
        <v>186</v>
      </c>
      <c r="AU1527" s="151" t="s">
        <v>85</v>
      </c>
      <c r="AV1527" s="12" t="s">
        <v>85</v>
      </c>
      <c r="AW1527" s="12" t="s">
        <v>32</v>
      </c>
      <c r="AX1527" s="12" t="s">
        <v>83</v>
      </c>
      <c r="AY1527" s="151" t="s">
        <v>178</v>
      </c>
    </row>
    <row r="1528" spans="2:65" s="1" customFormat="1" ht="37.9" customHeight="1">
      <c r="B1528" s="32"/>
      <c r="C1528" s="136" t="s">
        <v>2933</v>
      </c>
      <c r="D1528" s="136" t="s">
        <v>180</v>
      </c>
      <c r="E1528" s="137" t="s">
        <v>2934</v>
      </c>
      <c r="F1528" s="138" t="s">
        <v>2935</v>
      </c>
      <c r="G1528" s="139" t="s">
        <v>420</v>
      </c>
      <c r="H1528" s="140">
        <v>2</v>
      </c>
      <c r="I1528" s="141"/>
      <c r="J1528" s="142">
        <f>ROUND(I1528*H1528,2)</f>
        <v>0</v>
      </c>
      <c r="K1528" s="138" t="s">
        <v>1</v>
      </c>
      <c r="L1528" s="32"/>
      <c r="M1528" s="143" t="s">
        <v>1</v>
      </c>
      <c r="N1528" s="144" t="s">
        <v>41</v>
      </c>
      <c r="P1528" s="145">
        <f>O1528*H1528</f>
        <v>0</v>
      </c>
      <c r="Q1528" s="145">
        <v>0</v>
      </c>
      <c r="R1528" s="145">
        <f>Q1528*H1528</f>
        <v>0</v>
      </c>
      <c r="S1528" s="145">
        <v>0</v>
      </c>
      <c r="T1528" s="146">
        <f>S1528*H1528</f>
        <v>0</v>
      </c>
      <c r="AR1528" s="147" t="s">
        <v>274</v>
      </c>
      <c r="AT1528" s="147" t="s">
        <v>180</v>
      </c>
      <c r="AU1528" s="147" t="s">
        <v>85</v>
      </c>
      <c r="AY1528" s="17" t="s">
        <v>178</v>
      </c>
      <c r="BE1528" s="148">
        <f>IF(N1528="základní",J1528,0)</f>
        <v>0</v>
      </c>
      <c r="BF1528" s="148">
        <f>IF(N1528="snížená",J1528,0)</f>
        <v>0</v>
      </c>
      <c r="BG1528" s="148">
        <f>IF(N1528="zákl. přenesená",J1528,0)</f>
        <v>0</v>
      </c>
      <c r="BH1528" s="148">
        <f>IF(N1528="sníž. přenesená",J1528,0)</f>
        <v>0</v>
      </c>
      <c r="BI1528" s="148">
        <f>IF(N1528="nulová",J1528,0)</f>
        <v>0</v>
      </c>
      <c r="BJ1528" s="17" t="s">
        <v>83</v>
      </c>
      <c r="BK1528" s="148">
        <f>ROUND(I1528*H1528,2)</f>
        <v>0</v>
      </c>
      <c r="BL1528" s="17" t="s">
        <v>274</v>
      </c>
      <c r="BM1528" s="147" t="s">
        <v>2936</v>
      </c>
    </row>
    <row r="1529" spans="2:65" s="12" customFormat="1" ht="11.25">
      <c r="B1529" s="149"/>
      <c r="D1529" s="150" t="s">
        <v>186</v>
      </c>
      <c r="E1529" s="151" t="s">
        <v>1</v>
      </c>
      <c r="F1529" s="152" t="s">
        <v>85</v>
      </c>
      <c r="H1529" s="153">
        <v>2</v>
      </c>
      <c r="I1529" s="154"/>
      <c r="L1529" s="149"/>
      <c r="M1529" s="155"/>
      <c r="T1529" s="156"/>
      <c r="AT1529" s="151" t="s">
        <v>186</v>
      </c>
      <c r="AU1529" s="151" t="s">
        <v>85</v>
      </c>
      <c r="AV1529" s="12" t="s">
        <v>85</v>
      </c>
      <c r="AW1529" s="12" t="s">
        <v>32</v>
      </c>
      <c r="AX1529" s="12" t="s">
        <v>83</v>
      </c>
      <c r="AY1529" s="151" t="s">
        <v>178</v>
      </c>
    </row>
    <row r="1530" spans="2:65" s="1" customFormat="1" ht="37.9" customHeight="1">
      <c r="B1530" s="32"/>
      <c r="C1530" s="136" t="s">
        <v>2937</v>
      </c>
      <c r="D1530" s="136" t="s">
        <v>180</v>
      </c>
      <c r="E1530" s="137" t="s">
        <v>2938</v>
      </c>
      <c r="F1530" s="138" t="s">
        <v>2939</v>
      </c>
      <c r="G1530" s="139" t="s">
        <v>420</v>
      </c>
      <c r="H1530" s="140">
        <v>1</v>
      </c>
      <c r="I1530" s="141"/>
      <c r="J1530" s="142">
        <f>ROUND(I1530*H1530,2)</f>
        <v>0</v>
      </c>
      <c r="K1530" s="138" t="s">
        <v>1</v>
      </c>
      <c r="L1530" s="32"/>
      <c r="M1530" s="143" t="s">
        <v>1</v>
      </c>
      <c r="N1530" s="144" t="s">
        <v>41</v>
      </c>
      <c r="P1530" s="145">
        <f>O1530*H1530</f>
        <v>0</v>
      </c>
      <c r="Q1530" s="145">
        <v>0</v>
      </c>
      <c r="R1530" s="145">
        <f>Q1530*H1530</f>
        <v>0</v>
      </c>
      <c r="S1530" s="145">
        <v>0</v>
      </c>
      <c r="T1530" s="146">
        <f>S1530*H1530</f>
        <v>0</v>
      </c>
      <c r="AR1530" s="147" t="s">
        <v>274</v>
      </c>
      <c r="AT1530" s="147" t="s">
        <v>180</v>
      </c>
      <c r="AU1530" s="147" t="s">
        <v>85</v>
      </c>
      <c r="AY1530" s="17" t="s">
        <v>178</v>
      </c>
      <c r="BE1530" s="148">
        <f>IF(N1530="základní",J1530,0)</f>
        <v>0</v>
      </c>
      <c r="BF1530" s="148">
        <f>IF(N1530="snížená",J1530,0)</f>
        <v>0</v>
      </c>
      <c r="BG1530" s="148">
        <f>IF(N1530="zákl. přenesená",J1530,0)</f>
        <v>0</v>
      </c>
      <c r="BH1530" s="148">
        <f>IF(N1530="sníž. přenesená",J1530,0)</f>
        <v>0</v>
      </c>
      <c r="BI1530" s="148">
        <f>IF(N1530="nulová",J1530,0)</f>
        <v>0</v>
      </c>
      <c r="BJ1530" s="17" t="s">
        <v>83</v>
      </c>
      <c r="BK1530" s="148">
        <f>ROUND(I1530*H1530,2)</f>
        <v>0</v>
      </c>
      <c r="BL1530" s="17" t="s">
        <v>274</v>
      </c>
      <c r="BM1530" s="147" t="s">
        <v>2940</v>
      </c>
    </row>
    <row r="1531" spans="2:65" s="12" customFormat="1" ht="11.25">
      <c r="B1531" s="149"/>
      <c r="D1531" s="150" t="s">
        <v>186</v>
      </c>
      <c r="E1531" s="151" t="s">
        <v>1</v>
      </c>
      <c r="F1531" s="152" t="s">
        <v>83</v>
      </c>
      <c r="H1531" s="153">
        <v>1</v>
      </c>
      <c r="I1531" s="154"/>
      <c r="L1531" s="149"/>
      <c r="M1531" s="155"/>
      <c r="T1531" s="156"/>
      <c r="AT1531" s="151" t="s">
        <v>186</v>
      </c>
      <c r="AU1531" s="151" t="s">
        <v>85</v>
      </c>
      <c r="AV1531" s="12" t="s">
        <v>85</v>
      </c>
      <c r="AW1531" s="12" t="s">
        <v>32</v>
      </c>
      <c r="AX1531" s="12" t="s">
        <v>83</v>
      </c>
      <c r="AY1531" s="151" t="s">
        <v>178</v>
      </c>
    </row>
    <row r="1532" spans="2:65" s="1" customFormat="1" ht="37.9" customHeight="1">
      <c r="B1532" s="32"/>
      <c r="C1532" s="136" t="s">
        <v>2941</v>
      </c>
      <c r="D1532" s="136" t="s">
        <v>180</v>
      </c>
      <c r="E1532" s="137" t="s">
        <v>2942</v>
      </c>
      <c r="F1532" s="138" t="s">
        <v>2943</v>
      </c>
      <c r="G1532" s="139" t="s">
        <v>420</v>
      </c>
      <c r="H1532" s="140">
        <v>1</v>
      </c>
      <c r="I1532" s="141"/>
      <c r="J1532" s="142">
        <f>ROUND(I1532*H1532,2)</f>
        <v>0</v>
      </c>
      <c r="K1532" s="138" t="s">
        <v>1</v>
      </c>
      <c r="L1532" s="32"/>
      <c r="M1532" s="143" t="s">
        <v>1</v>
      </c>
      <c r="N1532" s="144" t="s">
        <v>41</v>
      </c>
      <c r="P1532" s="145">
        <f>O1532*H1532</f>
        <v>0</v>
      </c>
      <c r="Q1532" s="145">
        <v>0</v>
      </c>
      <c r="R1532" s="145">
        <f>Q1532*H1532</f>
        <v>0</v>
      </c>
      <c r="S1532" s="145">
        <v>0</v>
      </c>
      <c r="T1532" s="146">
        <f>S1532*H1532</f>
        <v>0</v>
      </c>
      <c r="AR1532" s="147" t="s">
        <v>274</v>
      </c>
      <c r="AT1532" s="147" t="s">
        <v>180</v>
      </c>
      <c r="AU1532" s="147" t="s">
        <v>85</v>
      </c>
      <c r="AY1532" s="17" t="s">
        <v>178</v>
      </c>
      <c r="BE1532" s="148">
        <f>IF(N1532="základní",J1532,0)</f>
        <v>0</v>
      </c>
      <c r="BF1532" s="148">
        <f>IF(N1532="snížená",J1532,0)</f>
        <v>0</v>
      </c>
      <c r="BG1532" s="148">
        <f>IF(N1532="zákl. přenesená",J1532,0)</f>
        <v>0</v>
      </c>
      <c r="BH1532" s="148">
        <f>IF(N1532="sníž. přenesená",J1532,0)</f>
        <v>0</v>
      </c>
      <c r="BI1532" s="148">
        <f>IF(N1532="nulová",J1532,0)</f>
        <v>0</v>
      </c>
      <c r="BJ1532" s="17" t="s">
        <v>83</v>
      </c>
      <c r="BK1532" s="148">
        <f>ROUND(I1532*H1532,2)</f>
        <v>0</v>
      </c>
      <c r="BL1532" s="17" t="s">
        <v>274</v>
      </c>
      <c r="BM1532" s="147" t="s">
        <v>2944</v>
      </c>
    </row>
    <row r="1533" spans="2:65" s="12" customFormat="1" ht="11.25">
      <c r="B1533" s="149"/>
      <c r="D1533" s="150" t="s">
        <v>186</v>
      </c>
      <c r="E1533" s="151" t="s">
        <v>1</v>
      </c>
      <c r="F1533" s="152" t="s">
        <v>83</v>
      </c>
      <c r="H1533" s="153">
        <v>1</v>
      </c>
      <c r="I1533" s="154"/>
      <c r="L1533" s="149"/>
      <c r="M1533" s="155"/>
      <c r="T1533" s="156"/>
      <c r="AT1533" s="151" t="s">
        <v>186</v>
      </c>
      <c r="AU1533" s="151" t="s">
        <v>85</v>
      </c>
      <c r="AV1533" s="12" t="s">
        <v>85</v>
      </c>
      <c r="AW1533" s="12" t="s">
        <v>32</v>
      </c>
      <c r="AX1533" s="12" t="s">
        <v>83</v>
      </c>
      <c r="AY1533" s="151" t="s">
        <v>178</v>
      </c>
    </row>
    <row r="1534" spans="2:65" s="1" customFormat="1" ht="37.9" customHeight="1">
      <c r="B1534" s="32"/>
      <c r="C1534" s="136" t="s">
        <v>2945</v>
      </c>
      <c r="D1534" s="136" t="s">
        <v>180</v>
      </c>
      <c r="E1534" s="137" t="s">
        <v>2946</v>
      </c>
      <c r="F1534" s="138" t="s">
        <v>2947</v>
      </c>
      <c r="G1534" s="139" t="s">
        <v>420</v>
      </c>
      <c r="H1534" s="140">
        <v>2</v>
      </c>
      <c r="I1534" s="141"/>
      <c r="J1534" s="142">
        <f>ROUND(I1534*H1534,2)</f>
        <v>0</v>
      </c>
      <c r="K1534" s="138" t="s">
        <v>1</v>
      </c>
      <c r="L1534" s="32"/>
      <c r="M1534" s="143" t="s">
        <v>1</v>
      </c>
      <c r="N1534" s="144" t="s">
        <v>41</v>
      </c>
      <c r="P1534" s="145">
        <f>O1534*H1534</f>
        <v>0</v>
      </c>
      <c r="Q1534" s="145">
        <v>0</v>
      </c>
      <c r="R1534" s="145">
        <f>Q1534*H1534</f>
        <v>0</v>
      </c>
      <c r="S1534" s="145">
        <v>0</v>
      </c>
      <c r="T1534" s="146">
        <f>S1534*H1534</f>
        <v>0</v>
      </c>
      <c r="AR1534" s="147" t="s">
        <v>274</v>
      </c>
      <c r="AT1534" s="147" t="s">
        <v>180</v>
      </c>
      <c r="AU1534" s="147" t="s">
        <v>85</v>
      </c>
      <c r="AY1534" s="17" t="s">
        <v>178</v>
      </c>
      <c r="BE1534" s="148">
        <f>IF(N1534="základní",J1534,0)</f>
        <v>0</v>
      </c>
      <c r="BF1534" s="148">
        <f>IF(N1534="snížená",J1534,0)</f>
        <v>0</v>
      </c>
      <c r="BG1534" s="148">
        <f>IF(N1534="zákl. přenesená",J1534,0)</f>
        <v>0</v>
      </c>
      <c r="BH1534" s="148">
        <f>IF(N1534="sníž. přenesená",J1534,0)</f>
        <v>0</v>
      </c>
      <c r="BI1534" s="148">
        <f>IF(N1534="nulová",J1534,0)</f>
        <v>0</v>
      </c>
      <c r="BJ1534" s="17" t="s">
        <v>83</v>
      </c>
      <c r="BK1534" s="148">
        <f>ROUND(I1534*H1534,2)</f>
        <v>0</v>
      </c>
      <c r="BL1534" s="17" t="s">
        <v>274</v>
      </c>
      <c r="BM1534" s="147" t="s">
        <v>2948</v>
      </c>
    </row>
    <row r="1535" spans="2:65" s="12" customFormat="1" ht="11.25">
      <c r="B1535" s="149"/>
      <c r="D1535" s="150" t="s">
        <v>186</v>
      </c>
      <c r="E1535" s="151" t="s">
        <v>1</v>
      </c>
      <c r="F1535" s="152" t="s">
        <v>85</v>
      </c>
      <c r="H1535" s="153">
        <v>2</v>
      </c>
      <c r="I1535" s="154"/>
      <c r="L1535" s="149"/>
      <c r="M1535" s="155"/>
      <c r="T1535" s="156"/>
      <c r="AT1535" s="151" t="s">
        <v>186</v>
      </c>
      <c r="AU1535" s="151" t="s">
        <v>85</v>
      </c>
      <c r="AV1535" s="12" t="s">
        <v>85</v>
      </c>
      <c r="AW1535" s="12" t="s">
        <v>32</v>
      </c>
      <c r="AX1535" s="12" t="s">
        <v>83</v>
      </c>
      <c r="AY1535" s="151" t="s">
        <v>178</v>
      </c>
    </row>
    <row r="1536" spans="2:65" s="1" customFormat="1" ht="44.25" customHeight="1">
      <c r="B1536" s="32"/>
      <c r="C1536" s="136" t="s">
        <v>2949</v>
      </c>
      <c r="D1536" s="136" t="s">
        <v>180</v>
      </c>
      <c r="E1536" s="137" t="s">
        <v>2950</v>
      </c>
      <c r="F1536" s="138" t="s">
        <v>2951</v>
      </c>
      <c r="G1536" s="139" t="s">
        <v>420</v>
      </c>
      <c r="H1536" s="140">
        <v>1</v>
      </c>
      <c r="I1536" s="141"/>
      <c r="J1536" s="142">
        <f>ROUND(I1536*H1536,2)</f>
        <v>0</v>
      </c>
      <c r="K1536" s="138" t="s">
        <v>1</v>
      </c>
      <c r="L1536" s="32"/>
      <c r="M1536" s="143" t="s">
        <v>1</v>
      </c>
      <c r="N1536" s="144" t="s">
        <v>41</v>
      </c>
      <c r="P1536" s="145">
        <f>O1536*H1536</f>
        <v>0</v>
      </c>
      <c r="Q1536" s="145">
        <v>0</v>
      </c>
      <c r="R1536" s="145">
        <f>Q1536*H1536</f>
        <v>0</v>
      </c>
      <c r="S1536" s="145">
        <v>0</v>
      </c>
      <c r="T1536" s="146">
        <f>S1536*H1536</f>
        <v>0</v>
      </c>
      <c r="AR1536" s="147" t="s">
        <v>274</v>
      </c>
      <c r="AT1536" s="147" t="s">
        <v>180</v>
      </c>
      <c r="AU1536" s="147" t="s">
        <v>85</v>
      </c>
      <c r="AY1536" s="17" t="s">
        <v>178</v>
      </c>
      <c r="BE1536" s="148">
        <f>IF(N1536="základní",J1536,0)</f>
        <v>0</v>
      </c>
      <c r="BF1536" s="148">
        <f>IF(N1536="snížená",J1536,0)</f>
        <v>0</v>
      </c>
      <c r="BG1536" s="148">
        <f>IF(N1536="zákl. přenesená",J1536,0)</f>
        <v>0</v>
      </c>
      <c r="BH1536" s="148">
        <f>IF(N1536="sníž. přenesená",J1536,0)</f>
        <v>0</v>
      </c>
      <c r="BI1536" s="148">
        <f>IF(N1536="nulová",J1536,0)</f>
        <v>0</v>
      </c>
      <c r="BJ1536" s="17" t="s">
        <v>83</v>
      </c>
      <c r="BK1536" s="148">
        <f>ROUND(I1536*H1536,2)</f>
        <v>0</v>
      </c>
      <c r="BL1536" s="17" t="s">
        <v>274</v>
      </c>
      <c r="BM1536" s="147" t="s">
        <v>2952</v>
      </c>
    </row>
    <row r="1537" spans="2:65" s="12" customFormat="1" ht="11.25">
      <c r="B1537" s="149"/>
      <c r="D1537" s="150" t="s">
        <v>186</v>
      </c>
      <c r="E1537" s="151" t="s">
        <v>1</v>
      </c>
      <c r="F1537" s="152" t="s">
        <v>83</v>
      </c>
      <c r="H1537" s="153">
        <v>1</v>
      </c>
      <c r="I1537" s="154"/>
      <c r="L1537" s="149"/>
      <c r="M1537" s="155"/>
      <c r="T1537" s="156"/>
      <c r="AT1537" s="151" t="s">
        <v>186</v>
      </c>
      <c r="AU1537" s="151" t="s">
        <v>85</v>
      </c>
      <c r="AV1537" s="12" t="s">
        <v>85</v>
      </c>
      <c r="AW1537" s="12" t="s">
        <v>32</v>
      </c>
      <c r="AX1537" s="12" t="s">
        <v>83</v>
      </c>
      <c r="AY1537" s="151" t="s">
        <v>178</v>
      </c>
    </row>
    <row r="1538" spans="2:65" s="1" customFormat="1" ht="24.2" customHeight="1">
      <c r="B1538" s="32"/>
      <c r="C1538" s="136" t="s">
        <v>2953</v>
      </c>
      <c r="D1538" s="136" t="s">
        <v>180</v>
      </c>
      <c r="E1538" s="137" t="s">
        <v>2954</v>
      </c>
      <c r="F1538" s="138" t="s">
        <v>2955</v>
      </c>
      <c r="G1538" s="139" t="s">
        <v>420</v>
      </c>
      <c r="H1538" s="140">
        <v>32</v>
      </c>
      <c r="I1538" s="141"/>
      <c r="J1538" s="142">
        <f>ROUND(I1538*H1538,2)</f>
        <v>0</v>
      </c>
      <c r="K1538" s="138" t="s">
        <v>194</v>
      </c>
      <c r="L1538" s="32"/>
      <c r="M1538" s="143" t="s">
        <v>1</v>
      </c>
      <c r="N1538" s="144" t="s">
        <v>41</v>
      </c>
      <c r="P1538" s="145">
        <f>O1538*H1538</f>
        <v>0</v>
      </c>
      <c r="Q1538" s="145">
        <v>0</v>
      </c>
      <c r="R1538" s="145">
        <f>Q1538*H1538</f>
        <v>0</v>
      </c>
      <c r="S1538" s="145">
        <v>2.4E-2</v>
      </c>
      <c r="T1538" s="146">
        <f>S1538*H1538</f>
        <v>0.76800000000000002</v>
      </c>
      <c r="AR1538" s="147" t="s">
        <v>274</v>
      </c>
      <c r="AT1538" s="147" t="s">
        <v>180</v>
      </c>
      <c r="AU1538" s="147" t="s">
        <v>85</v>
      </c>
      <c r="AY1538" s="17" t="s">
        <v>178</v>
      </c>
      <c r="BE1538" s="148">
        <f>IF(N1538="základní",J1538,0)</f>
        <v>0</v>
      </c>
      <c r="BF1538" s="148">
        <f>IF(N1538="snížená",J1538,0)</f>
        <v>0</v>
      </c>
      <c r="BG1538" s="148">
        <f>IF(N1538="zákl. přenesená",J1538,0)</f>
        <v>0</v>
      </c>
      <c r="BH1538" s="148">
        <f>IF(N1538="sníž. přenesená",J1538,0)</f>
        <v>0</v>
      </c>
      <c r="BI1538" s="148">
        <f>IF(N1538="nulová",J1538,0)</f>
        <v>0</v>
      </c>
      <c r="BJ1538" s="17" t="s">
        <v>83</v>
      </c>
      <c r="BK1538" s="148">
        <f>ROUND(I1538*H1538,2)</f>
        <v>0</v>
      </c>
      <c r="BL1538" s="17" t="s">
        <v>274</v>
      </c>
      <c r="BM1538" s="147" t="s">
        <v>2956</v>
      </c>
    </row>
    <row r="1539" spans="2:65" s="12" customFormat="1" ht="11.25">
      <c r="B1539" s="149"/>
      <c r="D1539" s="150" t="s">
        <v>186</v>
      </c>
      <c r="E1539" s="151" t="s">
        <v>1</v>
      </c>
      <c r="F1539" s="152" t="s">
        <v>848</v>
      </c>
      <c r="H1539" s="153">
        <v>1</v>
      </c>
      <c r="I1539" s="154"/>
      <c r="L1539" s="149"/>
      <c r="M1539" s="155"/>
      <c r="T1539" s="156"/>
      <c r="AT1539" s="151" t="s">
        <v>186</v>
      </c>
      <c r="AU1539" s="151" t="s">
        <v>85</v>
      </c>
      <c r="AV1539" s="12" t="s">
        <v>85</v>
      </c>
      <c r="AW1539" s="12" t="s">
        <v>32</v>
      </c>
      <c r="AX1539" s="12" t="s">
        <v>76</v>
      </c>
      <c r="AY1539" s="151" t="s">
        <v>178</v>
      </c>
    </row>
    <row r="1540" spans="2:65" s="12" customFormat="1" ht="11.25">
      <c r="B1540" s="149"/>
      <c r="D1540" s="150" t="s">
        <v>186</v>
      </c>
      <c r="E1540" s="151" t="s">
        <v>1</v>
      </c>
      <c r="F1540" s="152" t="s">
        <v>2957</v>
      </c>
      <c r="H1540" s="153">
        <v>13</v>
      </c>
      <c r="I1540" s="154"/>
      <c r="L1540" s="149"/>
      <c r="M1540" s="155"/>
      <c r="T1540" s="156"/>
      <c r="AT1540" s="151" t="s">
        <v>186</v>
      </c>
      <c r="AU1540" s="151" t="s">
        <v>85</v>
      </c>
      <c r="AV1540" s="12" t="s">
        <v>85</v>
      </c>
      <c r="AW1540" s="12" t="s">
        <v>32</v>
      </c>
      <c r="AX1540" s="12" t="s">
        <v>76</v>
      </c>
      <c r="AY1540" s="151" t="s">
        <v>178</v>
      </c>
    </row>
    <row r="1541" spans="2:65" s="12" customFormat="1" ht="11.25">
      <c r="B1541" s="149"/>
      <c r="D1541" s="150" t="s">
        <v>186</v>
      </c>
      <c r="E1541" s="151" t="s">
        <v>1</v>
      </c>
      <c r="F1541" s="152" t="s">
        <v>850</v>
      </c>
      <c r="H1541" s="153">
        <v>18</v>
      </c>
      <c r="I1541" s="154"/>
      <c r="L1541" s="149"/>
      <c r="M1541" s="155"/>
      <c r="T1541" s="156"/>
      <c r="AT1541" s="151" t="s">
        <v>186</v>
      </c>
      <c r="AU1541" s="151" t="s">
        <v>85</v>
      </c>
      <c r="AV1541" s="12" t="s">
        <v>85</v>
      </c>
      <c r="AW1541" s="12" t="s">
        <v>32</v>
      </c>
      <c r="AX1541" s="12" t="s">
        <v>76</v>
      </c>
      <c r="AY1541" s="151" t="s">
        <v>178</v>
      </c>
    </row>
    <row r="1542" spans="2:65" s="14" customFormat="1" ht="11.25">
      <c r="B1542" s="164"/>
      <c r="D1542" s="150" t="s">
        <v>186</v>
      </c>
      <c r="E1542" s="165" t="s">
        <v>1</v>
      </c>
      <c r="F1542" s="166" t="s">
        <v>217</v>
      </c>
      <c r="H1542" s="167">
        <v>32</v>
      </c>
      <c r="I1542" s="168"/>
      <c r="L1542" s="164"/>
      <c r="M1542" s="169"/>
      <c r="T1542" s="170"/>
      <c r="AT1542" s="165" t="s">
        <v>186</v>
      </c>
      <c r="AU1542" s="165" t="s">
        <v>85</v>
      </c>
      <c r="AV1542" s="14" t="s">
        <v>184</v>
      </c>
      <c r="AW1542" s="14" t="s">
        <v>32</v>
      </c>
      <c r="AX1542" s="14" t="s">
        <v>83</v>
      </c>
      <c r="AY1542" s="165" t="s">
        <v>178</v>
      </c>
    </row>
    <row r="1543" spans="2:65" s="1" customFormat="1" ht="24.2" customHeight="1">
      <c r="B1543" s="32"/>
      <c r="C1543" s="136" t="s">
        <v>2958</v>
      </c>
      <c r="D1543" s="136" t="s">
        <v>180</v>
      </c>
      <c r="E1543" s="137" t="s">
        <v>2959</v>
      </c>
      <c r="F1543" s="138" t="s">
        <v>2960</v>
      </c>
      <c r="G1543" s="139" t="s">
        <v>204</v>
      </c>
      <c r="H1543" s="140">
        <v>5.9539999999999997</v>
      </c>
      <c r="I1543" s="141"/>
      <c r="J1543" s="142">
        <f>ROUND(I1543*H1543,2)</f>
        <v>0</v>
      </c>
      <c r="K1543" s="138" t="s">
        <v>194</v>
      </c>
      <c r="L1543" s="32"/>
      <c r="M1543" s="143" t="s">
        <v>1</v>
      </c>
      <c r="N1543" s="144" t="s">
        <v>41</v>
      </c>
      <c r="P1543" s="145">
        <f>O1543*H1543</f>
        <v>0</v>
      </c>
      <c r="Q1543" s="145">
        <v>0</v>
      </c>
      <c r="R1543" s="145">
        <f>Q1543*H1543</f>
        <v>0</v>
      </c>
      <c r="S1543" s="145">
        <v>2.8000000000000001E-2</v>
      </c>
      <c r="T1543" s="146">
        <f>S1543*H1543</f>
        <v>0.166712</v>
      </c>
      <c r="AR1543" s="147" t="s">
        <v>274</v>
      </c>
      <c r="AT1543" s="147" t="s">
        <v>180</v>
      </c>
      <c r="AU1543" s="147" t="s">
        <v>85</v>
      </c>
      <c r="AY1543" s="17" t="s">
        <v>178</v>
      </c>
      <c r="BE1543" s="148">
        <f>IF(N1543="základní",J1543,0)</f>
        <v>0</v>
      </c>
      <c r="BF1543" s="148">
        <f>IF(N1543="snížená",J1543,0)</f>
        <v>0</v>
      </c>
      <c r="BG1543" s="148">
        <f>IF(N1543="zákl. přenesená",J1543,0)</f>
        <v>0</v>
      </c>
      <c r="BH1543" s="148">
        <f>IF(N1543="sníž. přenesená",J1543,0)</f>
        <v>0</v>
      </c>
      <c r="BI1543" s="148">
        <f>IF(N1543="nulová",J1543,0)</f>
        <v>0</v>
      </c>
      <c r="BJ1543" s="17" t="s">
        <v>83</v>
      </c>
      <c r="BK1543" s="148">
        <f>ROUND(I1543*H1543,2)</f>
        <v>0</v>
      </c>
      <c r="BL1543" s="17" t="s">
        <v>274</v>
      </c>
      <c r="BM1543" s="147" t="s">
        <v>2961</v>
      </c>
    </row>
    <row r="1544" spans="2:65" s="12" customFormat="1" ht="11.25">
      <c r="B1544" s="149"/>
      <c r="D1544" s="150" t="s">
        <v>186</v>
      </c>
      <c r="E1544" s="151" t="s">
        <v>1</v>
      </c>
      <c r="F1544" s="152" t="s">
        <v>2061</v>
      </c>
      <c r="H1544" s="153">
        <v>3.0830000000000002</v>
      </c>
      <c r="I1544" s="154"/>
      <c r="L1544" s="149"/>
      <c r="M1544" s="155"/>
      <c r="T1544" s="156"/>
      <c r="AT1544" s="151" t="s">
        <v>186</v>
      </c>
      <c r="AU1544" s="151" t="s">
        <v>85</v>
      </c>
      <c r="AV1544" s="12" t="s">
        <v>85</v>
      </c>
      <c r="AW1544" s="12" t="s">
        <v>32</v>
      </c>
      <c r="AX1544" s="12" t="s">
        <v>76</v>
      </c>
      <c r="AY1544" s="151" t="s">
        <v>178</v>
      </c>
    </row>
    <row r="1545" spans="2:65" s="12" customFormat="1" ht="11.25">
      <c r="B1545" s="149"/>
      <c r="D1545" s="150" t="s">
        <v>186</v>
      </c>
      <c r="E1545" s="151" t="s">
        <v>1</v>
      </c>
      <c r="F1545" s="152" t="s">
        <v>2062</v>
      </c>
      <c r="H1545" s="153">
        <v>2.871</v>
      </c>
      <c r="I1545" s="154"/>
      <c r="L1545" s="149"/>
      <c r="M1545" s="155"/>
      <c r="T1545" s="156"/>
      <c r="AT1545" s="151" t="s">
        <v>186</v>
      </c>
      <c r="AU1545" s="151" t="s">
        <v>85</v>
      </c>
      <c r="AV1545" s="12" t="s">
        <v>85</v>
      </c>
      <c r="AW1545" s="12" t="s">
        <v>32</v>
      </c>
      <c r="AX1545" s="12" t="s">
        <v>76</v>
      </c>
      <c r="AY1545" s="151" t="s">
        <v>178</v>
      </c>
    </row>
    <row r="1546" spans="2:65" s="14" customFormat="1" ht="11.25">
      <c r="B1546" s="164"/>
      <c r="D1546" s="150" t="s">
        <v>186</v>
      </c>
      <c r="E1546" s="165" t="s">
        <v>1</v>
      </c>
      <c r="F1546" s="166" t="s">
        <v>217</v>
      </c>
      <c r="H1546" s="167">
        <v>5.9539999999999997</v>
      </c>
      <c r="I1546" s="168"/>
      <c r="L1546" s="164"/>
      <c r="M1546" s="169"/>
      <c r="T1546" s="170"/>
      <c r="AT1546" s="165" t="s">
        <v>186</v>
      </c>
      <c r="AU1546" s="165" t="s">
        <v>85</v>
      </c>
      <c r="AV1546" s="14" t="s">
        <v>184</v>
      </c>
      <c r="AW1546" s="14" t="s">
        <v>32</v>
      </c>
      <c r="AX1546" s="14" t="s">
        <v>83</v>
      </c>
      <c r="AY1546" s="165" t="s">
        <v>178</v>
      </c>
    </row>
    <row r="1547" spans="2:65" s="1" customFormat="1" ht="24.2" customHeight="1">
      <c r="B1547" s="32"/>
      <c r="C1547" s="136" t="s">
        <v>2962</v>
      </c>
      <c r="D1547" s="136" t="s">
        <v>180</v>
      </c>
      <c r="E1547" s="137" t="s">
        <v>932</v>
      </c>
      <c r="F1547" s="138" t="s">
        <v>933</v>
      </c>
      <c r="G1547" s="139" t="s">
        <v>934</v>
      </c>
      <c r="H1547" s="190"/>
      <c r="I1547" s="141"/>
      <c r="J1547" s="142">
        <f>ROUND(I1547*H1547,2)</f>
        <v>0</v>
      </c>
      <c r="K1547" s="138" t="s">
        <v>194</v>
      </c>
      <c r="L1547" s="32"/>
      <c r="M1547" s="143" t="s">
        <v>1</v>
      </c>
      <c r="N1547" s="144" t="s">
        <v>41</v>
      </c>
      <c r="P1547" s="145">
        <f>O1547*H1547</f>
        <v>0</v>
      </c>
      <c r="Q1547" s="145">
        <v>0</v>
      </c>
      <c r="R1547" s="145">
        <f>Q1547*H1547</f>
        <v>0</v>
      </c>
      <c r="S1547" s="145">
        <v>0</v>
      </c>
      <c r="T1547" s="146">
        <f>S1547*H1547</f>
        <v>0</v>
      </c>
      <c r="AR1547" s="147" t="s">
        <v>274</v>
      </c>
      <c r="AT1547" s="147" t="s">
        <v>180</v>
      </c>
      <c r="AU1547" s="147" t="s">
        <v>85</v>
      </c>
      <c r="AY1547" s="17" t="s">
        <v>178</v>
      </c>
      <c r="BE1547" s="148">
        <f>IF(N1547="základní",J1547,0)</f>
        <v>0</v>
      </c>
      <c r="BF1547" s="148">
        <f>IF(N1547="snížená",J1547,0)</f>
        <v>0</v>
      </c>
      <c r="BG1547" s="148">
        <f>IF(N1547="zákl. přenesená",J1547,0)</f>
        <v>0</v>
      </c>
      <c r="BH1547" s="148">
        <f>IF(N1547="sníž. přenesená",J1547,0)</f>
        <v>0</v>
      </c>
      <c r="BI1547" s="148">
        <f>IF(N1547="nulová",J1547,0)</f>
        <v>0</v>
      </c>
      <c r="BJ1547" s="17" t="s">
        <v>83</v>
      </c>
      <c r="BK1547" s="148">
        <f>ROUND(I1547*H1547,2)</f>
        <v>0</v>
      </c>
      <c r="BL1547" s="17" t="s">
        <v>274</v>
      </c>
      <c r="BM1547" s="147" t="s">
        <v>2963</v>
      </c>
    </row>
    <row r="1548" spans="2:65" s="11" customFormat="1" ht="22.9" customHeight="1">
      <c r="B1548" s="124"/>
      <c r="D1548" s="125" t="s">
        <v>75</v>
      </c>
      <c r="E1548" s="134" t="s">
        <v>936</v>
      </c>
      <c r="F1548" s="134" t="s">
        <v>937</v>
      </c>
      <c r="I1548" s="127"/>
      <c r="J1548" s="135">
        <f>BK1548</f>
        <v>0</v>
      </c>
      <c r="L1548" s="124"/>
      <c r="M1548" s="129"/>
      <c r="P1548" s="130">
        <f>SUM(P1549:P1670)</f>
        <v>0</v>
      </c>
      <c r="R1548" s="130">
        <f>SUM(R1549:R1670)</f>
        <v>0.39455857999999999</v>
      </c>
      <c r="T1548" s="131">
        <f>SUM(T1549:T1670)</f>
        <v>2.0033600000000003</v>
      </c>
      <c r="AR1548" s="125" t="s">
        <v>85</v>
      </c>
      <c r="AT1548" s="132" t="s">
        <v>75</v>
      </c>
      <c r="AU1548" s="132" t="s">
        <v>83</v>
      </c>
      <c r="AY1548" s="125" t="s">
        <v>178</v>
      </c>
      <c r="BK1548" s="133">
        <f>SUM(BK1549:BK1670)</f>
        <v>0</v>
      </c>
    </row>
    <row r="1549" spans="2:65" s="1" customFormat="1" ht="16.5" customHeight="1">
      <c r="B1549" s="32"/>
      <c r="C1549" s="136" t="s">
        <v>2964</v>
      </c>
      <c r="D1549" s="136" t="s">
        <v>180</v>
      </c>
      <c r="E1549" s="137" t="s">
        <v>2965</v>
      </c>
      <c r="F1549" s="138" t="s">
        <v>2966</v>
      </c>
      <c r="G1549" s="139" t="s">
        <v>204</v>
      </c>
      <c r="H1549" s="140">
        <v>8.1199999999999992</v>
      </c>
      <c r="I1549" s="141"/>
      <c r="J1549" s="142">
        <f>ROUND(I1549*H1549,2)</f>
        <v>0</v>
      </c>
      <c r="K1549" s="138" t="s">
        <v>194</v>
      </c>
      <c r="L1549" s="32"/>
      <c r="M1549" s="143" t="s">
        <v>1</v>
      </c>
      <c r="N1549" s="144" t="s">
        <v>41</v>
      </c>
      <c r="P1549" s="145">
        <f>O1549*H1549</f>
        <v>0</v>
      </c>
      <c r="Q1549" s="145">
        <v>0</v>
      </c>
      <c r="R1549" s="145">
        <f>Q1549*H1549</f>
        <v>0</v>
      </c>
      <c r="S1549" s="145">
        <v>3.3000000000000002E-2</v>
      </c>
      <c r="T1549" s="146">
        <f>S1549*H1549</f>
        <v>0.26795999999999998</v>
      </c>
      <c r="AR1549" s="147" t="s">
        <v>274</v>
      </c>
      <c r="AT1549" s="147" t="s">
        <v>180</v>
      </c>
      <c r="AU1549" s="147" t="s">
        <v>85</v>
      </c>
      <c r="AY1549" s="17" t="s">
        <v>178</v>
      </c>
      <c r="BE1549" s="148">
        <f>IF(N1549="základní",J1549,0)</f>
        <v>0</v>
      </c>
      <c r="BF1549" s="148">
        <f>IF(N1549="snížená",J1549,0)</f>
        <v>0</v>
      </c>
      <c r="BG1549" s="148">
        <f>IF(N1549="zákl. přenesená",J1549,0)</f>
        <v>0</v>
      </c>
      <c r="BH1549" s="148">
        <f>IF(N1549="sníž. přenesená",J1549,0)</f>
        <v>0</v>
      </c>
      <c r="BI1549" s="148">
        <f>IF(N1549="nulová",J1549,0)</f>
        <v>0</v>
      </c>
      <c r="BJ1549" s="17" t="s">
        <v>83</v>
      </c>
      <c r="BK1549" s="148">
        <f>ROUND(I1549*H1549,2)</f>
        <v>0</v>
      </c>
      <c r="BL1549" s="17" t="s">
        <v>274</v>
      </c>
      <c r="BM1549" s="147" t="s">
        <v>2967</v>
      </c>
    </row>
    <row r="1550" spans="2:65" s="12" customFormat="1" ht="11.25">
      <c r="B1550" s="149"/>
      <c r="D1550" s="150" t="s">
        <v>186</v>
      </c>
      <c r="E1550" s="151" t="s">
        <v>1</v>
      </c>
      <c r="F1550" s="152" t="s">
        <v>2968</v>
      </c>
      <c r="H1550" s="153">
        <v>8.1199999999999992</v>
      </c>
      <c r="I1550" s="154"/>
      <c r="L1550" s="149"/>
      <c r="M1550" s="155"/>
      <c r="T1550" s="156"/>
      <c r="AT1550" s="151" t="s">
        <v>186</v>
      </c>
      <c r="AU1550" s="151" t="s">
        <v>85</v>
      </c>
      <c r="AV1550" s="12" t="s">
        <v>85</v>
      </c>
      <c r="AW1550" s="12" t="s">
        <v>32</v>
      </c>
      <c r="AX1550" s="12" t="s">
        <v>83</v>
      </c>
      <c r="AY1550" s="151" t="s">
        <v>178</v>
      </c>
    </row>
    <row r="1551" spans="2:65" s="1" customFormat="1" ht="33" customHeight="1">
      <c r="B1551" s="32"/>
      <c r="C1551" s="136" t="s">
        <v>2969</v>
      </c>
      <c r="D1551" s="136" t="s">
        <v>180</v>
      </c>
      <c r="E1551" s="137" t="s">
        <v>2970</v>
      </c>
      <c r="F1551" s="138" t="s">
        <v>2971</v>
      </c>
      <c r="G1551" s="139" t="s">
        <v>291</v>
      </c>
      <c r="H1551" s="140">
        <v>8</v>
      </c>
      <c r="I1551" s="141"/>
      <c r="J1551" s="142">
        <f>ROUND(I1551*H1551,2)</f>
        <v>0</v>
      </c>
      <c r="K1551" s="138" t="s">
        <v>1</v>
      </c>
      <c r="L1551" s="32"/>
      <c r="M1551" s="143" t="s">
        <v>1</v>
      </c>
      <c r="N1551" s="144" t="s">
        <v>41</v>
      </c>
      <c r="P1551" s="145">
        <f>O1551*H1551</f>
        <v>0</v>
      </c>
      <c r="Q1551" s="145">
        <v>4.0000000000000002E-4</v>
      </c>
      <c r="R1551" s="145">
        <f>Q1551*H1551</f>
        <v>3.2000000000000002E-3</v>
      </c>
      <c r="S1551" s="145">
        <v>0</v>
      </c>
      <c r="T1551" s="146">
        <f>S1551*H1551</f>
        <v>0</v>
      </c>
      <c r="AR1551" s="147" t="s">
        <v>274</v>
      </c>
      <c r="AT1551" s="147" t="s">
        <v>180</v>
      </c>
      <c r="AU1551" s="147" t="s">
        <v>85</v>
      </c>
      <c r="AY1551" s="17" t="s">
        <v>178</v>
      </c>
      <c r="BE1551" s="148">
        <f>IF(N1551="základní",J1551,0)</f>
        <v>0</v>
      </c>
      <c r="BF1551" s="148">
        <f>IF(N1551="snížená",J1551,0)</f>
        <v>0</v>
      </c>
      <c r="BG1551" s="148">
        <f>IF(N1551="zákl. přenesená",J1551,0)</f>
        <v>0</v>
      </c>
      <c r="BH1551" s="148">
        <f>IF(N1551="sníž. přenesená",J1551,0)</f>
        <v>0</v>
      </c>
      <c r="BI1551" s="148">
        <f>IF(N1551="nulová",J1551,0)</f>
        <v>0</v>
      </c>
      <c r="BJ1551" s="17" t="s">
        <v>83</v>
      </c>
      <c r="BK1551" s="148">
        <f>ROUND(I1551*H1551,2)</f>
        <v>0</v>
      </c>
      <c r="BL1551" s="17" t="s">
        <v>274</v>
      </c>
      <c r="BM1551" s="147" t="s">
        <v>2972</v>
      </c>
    </row>
    <row r="1552" spans="2:65" s="12" customFormat="1" ht="11.25">
      <c r="B1552" s="149"/>
      <c r="D1552" s="150" t="s">
        <v>186</v>
      </c>
      <c r="E1552" s="151" t="s">
        <v>1</v>
      </c>
      <c r="F1552" s="152" t="s">
        <v>2973</v>
      </c>
      <c r="H1552" s="153">
        <v>8</v>
      </c>
      <c r="I1552" s="154"/>
      <c r="L1552" s="149"/>
      <c r="M1552" s="155"/>
      <c r="T1552" s="156"/>
      <c r="AT1552" s="151" t="s">
        <v>186</v>
      </c>
      <c r="AU1552" s="151" t="s">
        <v>85</v>
      </c>
      <c r="AV1552" s="12" t="s">
        <v>85</v>
      </c>
      <c r="AW1552" s="12" t="s">
        <v>32</v>
      </c>
      <c r="AX1552" s="12" t="s">
        <v>83</v>
      </c>
      <c r="AY1552" s="151" t="s">
        <v>178</v>
      </c>
    </row>
    <row r="1553" spans="2:65" s="1" customFormat="1" ht="33" customHeight="1">
      <c r="B1553" s="32"/>
      <c r="C1553" s="136" t="s">
        <v>2974</v>
      </c>
      <c r="D1553" s="136" t="s">
        <v>180</v>
      </c>
      <c r="E1553" s="137" t="s">
        <v>2975</v>
      </c>
      <c r="F1553" s="138" t="s">
        <v>2976</v>
      </c>
      <c r="G1553" s="139" t="s">
        <v>291</v>
      </c>
      <c r="H1553" s="140">
        <v>2</v>
      </c>
      <c r="I1553" s="141"/>
      <c r="J1553" s="142">
        <f>ROUND(I1553*H1553,2)</f>
        <v>0</v>
      </c>
      <c r="K1553" s="138" t="s">
        <v>1</v>
      </c>
      <c r="L1553" s="32"/>
      <c r="M1553" s="143" t="s">
        <v>1</v>
      </c>
      <c r="N1553" s="144" t="s">
        <v>41</v>
      </c>
      <c r="P1553" s="145">
        <f>O1553*H1553</f>
        <v>0</v>
      </c>
      <c r="Q1553" s="145">
        <v>4.0000000000000002E-4</v>
      </c>
      <c r="R1553" s="145">
        <f>Q1553*H1553</f>
        <v>8.0000000000000004E-4</v>
      </c>
      <c r="S1553" s="145">
        <v>0</v>
      </c>
      <c r="T1553" s="146">
        <f>S1553*H1553</f>
        <v>0</v>
      </c>
      <c r="AR1553" s="147" t="s">
        <v>274</v>
      </c>
      <c r="AT1553" s="147" t="s">
        <v>180</v>
      </c>
      <c r="AU1553" s="147" t="s">
        <v>85</v>
      </c>
      <c r="AY1553" s="17" t="s">
        <v>178</v>
      </c>
      <c r="BE1553" s="148">
        <f>IF(N1553="základní",J1553,0)</f>
        <v>0</v>
      </c>
      <c r="BF1553" s="148">
        <f>IF(N1553="snížená",J1553,0)</f>
        <v>0</v>
      </c>
      <c r="BG1553" s="148">
        <f>IF(N1553="zákl. přenesená",J1553,0)</f>
        <v>0</v>
      </c>
      <c r="BH1553" s="148">
        <f>IF(N1553="sníž. přenesená",J1553,0)</f>
        <v>0</v>
      </c>
      <c r="BI1553" s="148">
        <f>IF(N1553="nulová",J1553,0)</f>
        <v>0</v>
      </c>
      <c r="BJ1553" s="17" t="s">
        <v>83</v>
      </c>
      <c r="BK1553" s="148">
        <f>ROUND(I1553*H1553,2)</f>
        <v>0</v>
      </c>
      <c r="BL1553" s="17" t="s">
        <v>274</v>
      </c>
      <c r="BM1553" s="147" t="s">
        <v>2977</v>
      </c>
    </row>
    <row r="1554" spans="2:65" s="12" customFormat="1" ht="11.25">
      <c r="B1554" s="149"/>
      <c r="D1554" s="150" t="s">
        <v>186</v>
      </c>
      <c r="E1554" s="151" t="s">
        <v>1</v>
      </c>
      <c r="F1554" s="152" t="s">
        <v>2978</v>
      </c>
      <c r="H1554" s="153">
        <v>2</v>
      </c>
      <c r="I1554" s="154"/>
      <c r="L1554" s="149"/>
      <c r="M1554" s="155"/>
      <c r="T1554" s="156"/>
      <c r="AT1554" s="151" t="s">
        <v>186</v>
      </c>
      <c r="AU1554" s="151" t="s">
        <v>85</v>
      </c>
      <c r="AV1554" s="12" t="s">
        <v>85</v>
      </c>
      <c r="AW1554" s="12" t="s">
        <v>32</v>
      </c>
      <c r="AX1554" s="12" t="s">
        <v>83</v>
      </c>
      <c r="AY1554" s="151" t="s">
        <v>178</v>
      </c>
    </row>
    <row r="1555" spans="2:65" s="1" customFormat="1" ht="24.2" customHeight="1">
      <c r="B1555" s="32"/>
      <c r="C1555" s="136" t="s">
        <v>2979</v>
      </c>
      <c r="D1555" s="136" t="s">
        <v>180</v>
      </c>
      <c r="E1555" s="137" t="s">
        <v>2980</v>
      </c>
      <c r="F1555" s="138" t="s">
        <v>2981</v>
      </c>
      <c r="G1555" s="139" t="s">
        <v>291</v>
      </c>
      <c r="H1555" s="140">
        <v>10</v>
      </c>
      <c r="I1555" s="141"/>
      <c r="J1555" s="142">
        <f>ROUND(I1555*H1555,2)</f>
        <v>0</v>
      </c>
      <c r="K1555" s="138" t="s">
        <v>1</v>
      </c>
      <c r="L1555" s="32"/>
      <c r="M1555" s="143" t="s">
        <v>1</v>
      </c>
      <c r="N1555" s="144" t="s">
        <v>41</v>
      </c>
      <c r="P1555" s="145">
        <f>O1555*H1555</f>
        <v>0</v>
      </c>
      <c r="Q1555" s="145">
        <v>4.0000000000000002E-4</v>
      </c>
      <c r="R1555" s="145">
        <f>Q1555*H1555</f>
        <v>4.0000000000000001E-3</v>
      </c>
      <c r="S1555" s="145">
        <v>0</v>
      </c>
      <c r="T1555" s="146">
        <f>S1555*H1555</f>
        <v>0</v>
      </c>
      <c r="AR1555" s="147" t="s">
        <v>274</v>
      </c>
      <c r="AT1555" s="147" t="s">
        <v>180</v>
      </c>
      <c r="AU1555" s="147" t="s">
        <v>85</v>
      </c>
      <c r="AY1555" s="17" t="s">
        <v>178</v>
      </c>
      <c r="BE1555" s="148">
        <f>IF(N1555="základní",J1555,0)</f>
        <v>0</v>
      </c>
      <c r="BF1555" s="148">
        <f>IF(N1555="snížená",J1555,0)</f>
        <v>0</v>
      </c>
      <c r="BG1555" s="148">
        <f>IF(N1555="zákl. přenesená",J1555,0)</f>
        <v>0</v>
      </c>
      <c r="BH1555" s="148">
        <f>IF(N1555="sníž. přenesená",J1555,0)</f>
        <v>0</v>
      </c>
      <c r="BI1555" s="148">
        <f>IF(N1555="nulová",J1555,0)</f>
        <v>0</v>
      </c>
      <c r="BJ1555" s="17" t="s">
        <v>83</v>
      </c>
      <c r="BK1555" s="148">
        <f>ROUND(I1555*H1555,2)</f>
        <v>0</v>
      </c>
      <c r="BL1555" s="17" t="s">
        <v>274</v>
      </c>
      <c r="BM1555" s="147" t="s">
        <v>2982</v>
      </c>
    </row>
    <row r="1556" spans="2:65" s="12" customFormat="1" ht="11.25">
      <c r="B1556" s="149"/>
      <c r="D1556" s="150" t="s">
        <v>186</v>
      </c>
      <c r="E1556" s="151" t="s">
        <v>1</v>
      </c>
      <c r="F1556" s="152" t="s">
        <v>2983</v>
      </c>
      <c r="H1556" s="153">
        <v>10</v>
      </c>
      <c r="I1556" s="154"/>
      <c r="L1556" s="149"/>
      <c r="M1556" s="155"/>
      <c r="T1556" s="156"/>
      <c r="AT1556" s="151" t="s">
        <v>186</v>
      </c>
      <c r="AU1556" s="151" t="s">
        <v>85</v>
      </c>
      <c r="AV1556" s="12" t="s">
        <v>85</v>
      </c>
      <c r="AW1556" s="12" t="s">
        <v>32</v>
      </c>
      <c r="AX1556" s="12" t="s">
        <v>83</v>
      </c>
      <c r="AY1556" s="151" t="s">
        <v>178</v>
      </c>
    </row>
    <row r="1557" spans="2:65" s="1" customFormat="1" ht="24.2" customHeight="1">
      <c r="B1557" s="32"/>
      <c r="C1557" s="136" t="s">
        <v>2984</v>
      </c>
      <c r="D1557" s="136" t="s">
        <v>180</v>
      </c>
      <c r="E1557" s="137" t="s">
        <v>2985</v>
      </c>
      <c r="F1557" s="138" t="s">
        <v>2986</v>
      </c>
      <c r="G1557" s="139" t="s">
        <v>291</v>
      </c>
      <c r="H1557" s="140">
        <v>10</v>
      </c>
      <c r="I1557" s="141"/>
      <c r="J1557" s="142">
        <f>ROUND(I1557*H1557,2)</f>
        <v>0</v>
      </c>
      <c r="K1557" s="138" t="s">
        <v>1</v>
      </c>
      <c r="L1557" s="32"/>
      <c r="M1557" s="143" t="s">
        <v>1</v>
      </c>
      <c r="N1557" s="144" t="s">
        <v>41</v>
      </c>
      <c r="P1557" s="145">
        <f>O1557*H1557</f>
        <v>0</v>
      </c>
      <c r="Q1557" s="145">
        <v>4.0000000000000002E-4</v>
      </c>
      <c r="R1557" s="145">
        <f>Q1557*H1557</f>
        <v>4.0000000000000001E-3</v>
      </c>
      <c r="S1557" s="145">
        <v>0</v>
      </c>
      <c r="T1557" s="146">
        <f>S1557*H1557</f>
        <v>0</v>
      </c>
      <c r="AR1557" s="147" t="s">
        <v>274</v>
      </c>
      <c r="AT1557" s="147" t="s">
        <v>180</v>
      </c>
      <c r="AU1557" s="147" t="s">
        <v>85</v>
      </c>
      <c r="AY1557" s="17" t="s">
        <v>178</v>
      </c>
      <c r="BE1557" s="148">
        <f>IF(N1557="základní",J1557,0)</f>
        <v>0</v>
      </c>
      <c r="BF1557" s="148">
        <f>IF(N1557="snížená",J1557,0)</f>
        <v>0</v>
      </c>
      <c r="BG1557" s="148">
        <f>IF(N1557="zákl. přenesená",J1557,0)</f>
        <v>0</v>
      </c>
      <c r="BH1557" s="148">
        <f>IF(N1557="sníž. přenesená",J1557,0)</f>
        <v>0</v>
      </c>
      <c r="BI1557" s="148">
        <f>IF(N1557="nulová",J1557,0)</f>
        <v>0</v>
      </c>
      <c r="BJ1557" s="17" t="s">
        <v>83</v>
      </c>
      <c r="BK1557" s="148">
        <f>ROUND(I1557*H1557,2)</f>
        <v>0</v>
      </c>
      <c r="BL1557" s="17" t="s">
        <v>274</v>
      </c>
      <c r="BM1557" s="147" t="s">
        <v>2987</v>
      </c>
    </row>
    <row r="1558" spans="2:65" s="12" customFormat="1" ht="11.25">
      <c r="B1558" s="149"/>
      <c r="D1558" s="150" t="s">
        <v>186</v>
      </c>
      <c r="E1558" s="151" t="s">
        <v>1</v>
      </c>
      <c r="F1558" s="152" t="s">
        <v>2988</v>
      </c>
      <c r="H1558" s="153">
        <v>10</v>
      </c>
      <c r="I1558" s="154"/>
      <c r="L1558" s="149"/>
      <c r="M1558" s="155"/>
      <c r="T1558" s="156"/>
      <c r="AT1558" s="151" t="s">
        <v>186</v>
      </c>
      <c r="AU1558" s="151" t="s">
        <v>85</v>
      </c>
      <c r="AV1558" s="12" t="s">
        <v>85</v>
      </c>
      <c r="AW1558" s="12" t="s">
        <v>32</v>
      </c>
      <c r="AX1558" s="12" t="s">
        <v>83</v>
      </c>
      <c r="AY1558" s="151" t="s">
        <v>178</v>
      </c>
    </row>
    <row r="1559" spans="2:65" s="1" customFormat="1" ht="33" customHeight="1">
      <c r="B1559" s="32"/>
      <c r="C1559" s="136" t="s">
        <v>2989</v>
      </c>
      <c r="D1559" s="136" t="s">
        <v>180</v>
      </c>
      <c r="E1559" s="137" t="s">
        <v>2990</v>
      </c>
      <c r="F1559" s="138" t="s">
        <v>2991</v>
      </c>
      <c r="G1559" s="139" t="s">
        <v>291</v>
      </c>
      <c r="H1559" s="140">
        <v>13</v>
      </c>
      <c r="I1559" s="141"/>
      <c r="J1559" s="142">
        <f>ROUND(I1559*H1559,2)</f>
        <v>0</v>
      </c>
      <c r="K1559" s="138" t="s">
        <v>1</v>
      </c>
      <c r="L1559" s="32"/>
      <c r="M1559" s="143" t="s">
        <v>1</v>
      </c>
      <c r="N1559" s="144" t="s">
        <v>41</v>
      </c>
      <c r="P1559" s="145">
        <f>O1559*H1559</f>
        <v>0</v>
      </c>
      <c r="Q1559" s="145">
        <v>4.0000000000000002E-4</v>
      </c>
      <c r="R1559" s="145">
        <f>Q1559*H1559</f>
        <v>5.2000000000000006E-3</v>
      </c>
      <c r="S1559" s="145">
        <v>0</v>
      </c>
      <c r="T1559" s="146">
        <f>S1559*H1559</f>
        <v>0</v>
      </c>
      <c r="AR1559" s="147" t="s">
        <v>274</v>
      </c>
      <c r="AT1559" s="147" t="s">
        <v>180</v>
      </c>
      <c r="AU1559" s="147" t="s">
        <v>85</v>
      </c>
      <c r="AY1559" s="17" t="s">
        <v>178</v>
      </c>
      <c r="BE1559" s="148">
        <f>IF(N1559="základní",J1559,0)</f>
        <v>0</v>
      </c>
      <c r="BF1559" s="148">
        <f>IF(N1559="snížená",J1559,0)</f>
        <v>0</v>
      </c>
      <c r="BG1559" s="148">
        <f>IF(N1559="zákl. přenesená",J1559,0)</f>
        <v>0</v>
      </c>
      <c r="BH1559" s="148">
        <f>IF(N1559="sníž. přenesená",J1559,0)</f>
        <v>0</v>
      </c>
      <c r="BI1559" s="148">
        <f>IF(N1559="nulová",J1559,0)</f>
        <v>0</v>
      </c>
      <c r="BJ1559" s="17" t="s">
        <v>83</v>
      </c>
      <c r="BK1559" s="148">
        <f>ROUND(I1559*H1559,2)</f>
        <v>0</v>
      </c>
      <c r="BL1559" s="17" t="s">
        <v>274</v>
      </c>
      <c r="BM1559" s="147" t="s">
        <v>2992</v>
      </c>
    </row>
    <row r="1560" spans="2:65" s="12" customFormat="1" ht="11.25">
      <c r="B1560" s="149"/>
      <c r="D1560" s="150" t="s">
        <v>186</v>
      </c>
      <c r="E1560" s="151" t="s">
        <v>1</v>
      </c>
      <c r="F1560" s="152" t="s">
        <v>2993</v>
      </c>
      <c r="H1560" s="153">
        <v>13</v>
      </c>
      <c r="I1560" s="154"/>
      <c r="L1560" s="149"/>
      <c r="M1560" s="155"/>
      <c r="T1560" s="156"/>
      <c r="AT1560" s="151" t="s">
        <v>186</v>
      </c>
      <c r="AU1560" s="151" t="s">
        <v>85</v>
      </c>
      <c r="AV1560" s="12" t="s">
        <v>85</v>
      </c>
      <c r="AW1560" s="12" t="s">
        <v>32</v>
      </c>
      <c r="AX1560" s="12" t="s">
        <v>83</v>
      </c>
      <c r="AY1560" s="151" t="s">
        <v>178</v>
      </c>
    </row>
    <row r="1561" spans="2:65" s="1" customFormat="1" ht="24.2" customHeight="1">
      <c r="B1561" s="32"/>
      <c r="C1561" s="136" t="s">
        <v>2994</v>
      </c>
      <c r="D1561" s="136" t="s">
        <v>180</v>
      </c>
      <c r="E1561" s="137" t="s">
        <v>2995</v>
      </c>
      <c r="F1561" s="138" t="s">
        <v>2996</v>
      </c>
      <c r="G1561" s="139" t="s">
        <v>291</v>
      </c>
      <c r="H1561" s="140">
        <v>13</v>
      </c>
      <c r="I1561" s="141"/>
      <c r="J1561" s="142">
        <f>ROUND(I1561*H1561,2)</f>
        <v>0</v>
      </c>
      <c r="K1561" s="138" t="s">
        <v>1</v>
      </c>
      <c r="L1561" s="32"/>
      <c r="M1561" s="143" t="s">
        <v>1</v>
      </c>
      <c r="N1561" s="144" t="s">
        <v>41</v>
      </c>
      <c r="P1561" s="145">
        <f>O1561*H1561</f>
        <v>0</v>
      </c>
      <c r="Q1561" s="145">
        <v>4.0000000000000002E-4</v>
      </c>
      <c r="R1561" s="145">
        <f>Q1561*H1561</f>
        <v>5.2000000000000006E-3</v>
      </c>
      <c r="S1561" s="145">
        <v>0</v>
      </c>
      <c r="T1561" s="146">
        <f>S1561*H1561</f>
        <v>0</v>
      </c>
      <c r="AR1561" s="147" t="s">
        <v>274</v>
      </c>
      <c r="AT1561" s="147" t="s">
        <v>180</v>
      </c>
      <c r="AU1561" s="147" t="s">
        <v>85</v>
      </c>
      <c r="AY1561" s="17" t="s">
        <v>178</v>
      </c>
      <c r="BE1561" s="148">
        <f>IF(N1561="základní",J1561,0)</f>
        <v>0</v>
      </c>
      <c r="BF1561" s="148">
        <f>IF(N1561="snížená",J1561,0)</f>
        <v>0</v>
      </c>
      <c r="BG1561" s="148">
        <f>IF(N1561="zákl. přenesená",J1561,0)</f>
        <v>0</v>
      </c>
      <c r="BH1561" s="148">
        <f>IF(N1561="sníž. přenesená",J1561,0)</f>
        <v>0</v>
      </c>
      <c r="BI1561" s="148">
        <f>IF(N1561="nulová",J1561,0)</f>
        <v>0</v>
      </c>
      <c r="BJ1561" s="17" t="s">
        <v>83</v>
      </c>
      <c r="BK1561" s="148">
        <f>ROUND(I1561*H1561,2)</f>
        <v>0</v>
      </c>
      <c r="BL1561" s="17" t="s">
        <v>274</v>
      </c>
      <c r="BM1561" s="147" t="s">
        <v>2997</v>
      </c>
    </row>
    <row r="1562" spans="2:65" s="12" customFormat="1" ht="11.25">
      <c r="B1562" s="149"/>
      <c r="D1562" s="150" t="s">
        <v>186</v>
      </c>
      <c r="E1562" s="151" t="s">
        <v>1</v>
      </c>
      <c r="F1562" s="152" t="s">
        <v>2998</v>
      </c>
      <c r="H1562" s="153">
        <v>13</v>
      </c>
      <c r="I1562" s="154"/>
      <c r="L1562" s="149"/>
      <c r="M1562" s="155"/>
      <c r="T1562" s="156"/>
      <c r="AT1562" s="151" t="s">
        <v>186</v>
      </c>
      <c r="AU1562" s="151" t="s">
        <v>85</v>
      </c>
      <c r="AV1562" s="12" t="s">
        <v>85</v>
      </c>
      <c r="AW1562" s="12" t="s">
        <v>32</v>
      </c>
      <c r="AX1562" s="12" t="s">
        <v>83</v>
      </c>
      <c r="AY1562" s="151" t="s">
        <v>178</v>
      </c>
    </row>
    <row r="1563" spans="2:65" s="1" customFormat="1" ht="24.2" customHeight="1">
      <c r="B1563" s="32"/>
      <c r="C1563" s="136" t="s">
        <v>2999</v>
      </c>
      <c r="D1563" s="136" t="s">
        <v>180</v>
      </c>
      <c r="E1563" s="137" t="s">
        <v>3000</v>
      </c>
      <c r="F1563" s="138" t="s">
        <v>3001</v>
      </c>
      <c r="G1563" s="139" t="s">
        <v>291</v>
      </c>
      <c r="H1563" s="140">
        <v>36.15</v>
      </c>
      <c r="I1563" s="141"/>
      <c r="J1563" s="142">
        <f>ROUND(I1563*H1563,2)</f>
        <v>0</v>
      </c>
      <c r="K1563" s="138" t="s">
        <v>194</v>
      </c>
      <c r="L1563" s="32"/>
      <c r="M1563" s="143" t="s">
        <v>1</v>
      </c>
      <c r="N1563" s="144" t="s">
        <v>41</v>
      </c>
      <c r="P1563" s="145">
        <f>O1563*H1563</f>
        <v>0</v>
      </c>
      <c r="Q1563" s="145">
        <v>0</v>
      </c>
      <c r="R1563" s="145">
        <f>Q1563*H1563</f>
        <v>0</v>
      </c>
      <c r="S1563" s="145">
        <v>1.6E-2</v>
      </c>
      <c r="T1563" s="146">
        <f>S1563*H1563</f>
        <v>0.57840000000000003</v>
      </c>
      <c r="AR1563" s="147" t="s">
        <v>274</v>
      </c>
      <c r="AT1563" s="147" t="s">
        <v>180</v>
      </c>
      <c r="AU1563" s="147" t="s">
        <v>85</v>
      </c>
      <c r="AY1563" s="17" t="s">
        <v>178</v>
      </c>
      <c r="BE1563" s="148">
        <f>IF(N1563="základní",J1563,0)</f>
        <v>0</v>
      </c>
      <c r="BF1563" s="148">
        <f>IF(N1563="snížená",J1563,0)</f>
        <v>0</v>
      </c>
      <c r="BG1563" s="148">
        <f>IF(N1563="zákl. přenesená",J1563,0)</f>
        <v>0</v>
      </c>
      <c r="BH1563" s="148">
        <f>IF(N1563="sníž. přenesená",J1563,0)</f>
        <v>0</v>
      </c>
      <c r="BI1563" s="148">
        <f>IF(N1563="nulová",J1563,0)</f>
        <v>0</v>
      </c>
      <c r="BJ1563" s="17" t="s">
        <v>83</v>
      </c>
      <c r="BK1563" s="148">
        <f>ROUND(I1563*H1563,2)</f>
        <v>0</v>
      </c>
      <c r="BL1563" s="17" t="s">
        <v>274</v>
      </c>
      <c r="BM1563" s="147" t="s">
        <v>3002</v>
      </c>
    </row>
    <row r="1564" spans="2:65" s="12" customFormat="1" ht="11.25">
      <c r="B1564" s="149"/>
      <c r="D1564" s="150" t="s">
        <v>186</v>
      </c>
      <c r="E1564" s="151" t="s">
        <v>1</v>
      </c>
      <c r="F1564" s="152" t="s">
        <v>3003</v>
      </c>
      <c r="H1564" s="153">
        <v>6.2</v>
      </c>
      <c r="I1564" s="154"/>
      <c r="L1564" s="149"/>
      <c r="M1564" s="155"/>
      <c r="T1564" s="156"/>
      <c r="AT1564" s="151" t="s">
        <v>186</v>
      </c>
      <c r="AU1564" s="151" t="s">
        <v>85</v>
      </c>
      <c r="AV1564" s="12" t="s">
        <v>85</v>
      </c>
      <c r="AW1564" s="12" t="s">
        <v>32</v>
      </c>
      <c r="AX1564" s="12" t="s">
        <v>76</v>
      </c>
      <c r="AY1564" s="151" t="s">
        <v>178</v>
      </c>
    </row>
    <row r="1565" spans="2:65" s="12" customFormat="1" ht="11.25">
      <c r="B1565" s="149"/>
      <c r="D1565" s="150" t="s">
        <v>186</v>
      </c>
      <c r="E1565" s="151" t="s">
        <v>1</v>
      </c>
      <c r="F1565" s="152" t="s">
        <v>3004</v>
      </c>
      <c r="H1565" s="153">
        <v>5.15</v>
      </c>
      <c r="I1565" s="154"/>
      <c r="L1565" s="149"/>
      <c r="M1565" s="155"/>
      <c r="T1565" s="156"/>
      <c r="AT1565" s="151" t="s">
        <v>186</v>
      </c>
      <c r="AU1565" s="151" t="s">
        <v>85</v>
      </c>
      <c r="AV1565" s="12" t="s">
        <v>85</v>
      </c>
      <c r="AW1565" s="12" t="s">
        <v>32</v>
      </c>
      <c r="AX1565" s="12" t="s">
        <v>76</v>
      </c>
      <c r="AY1565" s="151" t="s">
        <v>178</v>
      </c>
    </row>
    <row r="1566" spans="2:65" s="13" customFormat="1" ht="11.25">
      <c r="B1566" s="157"/>
      <c r="D1566" s="150" t="s">
        <v>186</v>
      </c>
      <c r="E1566" s="158" t="s">
        <v>1</v>
      </c>
      <c r="F1566" s="159" t="s">
        <v>209</v>
      </c>
      <c r="H1566" s="160">
        <v>11.35</v>
      </c>
      <c r="I1566" s="161"/>
      <c r="L1566" s="157"/>
      <c r="M1566" s="162"/>
      <c r="T1566" s="163"/>
      <c r="AT1566" s="158" t="s">
        <v>186</v>
      </c>
      <c r="AU1566" s="158" t="s">
        <v>85</v>
      </c>
      <c r="AV1566" s="13" t="s">
        <v>96</v>
      </c>
      <c r="AW1566" s="13" t="s">
        <v>32</v>
      </c>
      <c r="AX1566" s="13" t="s">
        <v>76</v>
      </c>
      <c r="AY1566" s="158" t="s">
        <v>178</v>
      </c>
    </row>
    <row r="1567" spans="2:65" s="12" customFormat="1" ht="11.25">
      <c r="B1567" s="149"/>
      <c r="D1567" s="150" t="s">
        <v>186</v>
      </c>
      <c r="E1567" s="151" t="s">
        <v>1</v>
      </c>
      <c r="F1567" s="152" t="s">
        <v>3005</v>
      </c>
      <c r="H1567" s="153">
        <v>24.8</v>
      </c>
      <c r="I1567" s="154"/>
      <c r="L1567" s="149"/>
      <c r="M1567" s="155"/>
      <c r="T1567" s="156"/>
      <c r="AT1567" s="151" t="s">
        <v>186</v>
      </c>
      <c r="AU1567" s="151" t="s">
        <v>85</v>
      </c>
      <c r="AV1567" s="12" t="s">
        <v>85</v>
      </c>
      <c r="AW1567" s="12" t="s">
        <v>32</v>
      </c>
      <c r="AX1567" s="12" t="s">
        <v>76</v>
      </c>
      <c r="AY1567" s="151" t="s">
        <v>178</v>
      </c>
    </row>
    <row r="1568" spans="2:65" s="14" customFormat="1" ht="11.25">
      <c r="B1568" s="164"/>
      <c r="D1568" s="150" t="s">
        <v>186</v>
      </c>
      <c r="E1568" s="165" t="s">
        <v>1</v>
      </c>
      <c r="F1568" s="166" t="s">
        <v>217</v>
      </c>
      <c r="H1568" s="167">
        <v>36.15</v>
      </c>
      <c r="I1568" s="168"/>
      <c r="L1568" s="164"/>
      <c r="M1568" s="169"/>
      <c r="T1568" s="170"/>
      <c r="AT1568" s="165" t="s">
        <v>186</v>
      </c>
      <c r="AU1568" s="165" t="s">
        <v>85</v>
      </c>
      <c r="AV1568" s="14" t="s">
        <v>184</v>
      </c>
      <c r="AW1568" s="14" t="s">
        <v>32</v>
      </c>
      <c r="AX1568" s="14" t="s">
        <v>83</v>
      </c>
      <c r="AY1568" s="165" t="s">
        <v>178</v>
      </c>
    </row>
    <row r="1569" spans="2:65" s="1" customFormat="1" ht="24.2" customHeight="1">
      <c r="B1569" s="32"/>
      <c r="C1569" s="136" t="s">
        <v>3006</v>
      </c>
      <c r="D1569" s="136" t="s">
        <v>180</v>
      </c>
      <c r="E1569" s="137" t="s">
        <v>3007</v>
      </c>
      <c r="F1569" s="138" t="s">
        <v>3008</v>
      </c>
      <c r="G1569" s="139" t="s">
        <v>420</v>
      </c>
      <c r="H1569" s="140">
        <v>5</v>
      </c>
      <c r="I1569" s="141"/>
      <c r="J1569" s="142">
        <f>ROUND(I1569*H1569,2)</f>
        <v>0</v>
      </c>
      <c r="K1569" s="138" t="s">
        <v>1</v>
      </c>
      <c r="L1569" s="32"/>
      <c r="M1569" s="143" t="s">
        <v>1</v>
      </c>
      <c r="N1569" s="144" t="s">
        <v>41</v>
      </c>
      <c r="P1569" s="145">
        <f>O1569*H1569</f>
        <v>0</v>
      </c>
      <c r="Q1569" s="145">
        <v>0</v>
      </c>
      <c r="R1569" s="145">
        <f>Q1569*H1569</f>
        <v>0</v>
      </c>
      <c r="S1569" s="145">
        <v>9.9000000000000005E-2</v>
      </c>
      <c r="T1569" s="146">
        <f>S1569*H1569</f>
        <v>0.495</v>
      </c>
      <c r="AR1569" s="147" t="s">
        <v>274</v>
      </c>
      <c r="AT1569" s="147" t="s">
        <v>180</v>
      </c>
      <c r="AU1569" s="147" t="s">
        <v>85</v>
      </c>
      <c r="AY1569" s="17" t="s">
        <v>178</v>
      </c>
      <c r="BE1569" s="148">
        <f>IF(N1569="základní",J1569,0)</f>
        <v>0</v>
      </c>
      <c r="BF1569" s="148">
        <f>IF(N1569="snížená",J1569,0)</f>
        <v>0</v>
      </c>
      <c r="BG1569" s="148">
        <f>IF(N1569="zákl. přenesená",J1569,0)</f>
        <v>0</v>
      </c>
      <c r="BH1569" s="148">
        <f>IF(N1569="sníž. přenesená",J1569,0)</f>
        <v>0</v>
      </c>
      <c r="BI1569" s="148">
        <f>IF(N1569="nulová",J1569,0)</f>
        <v>0</v>
      </c>
      <c r="BJ1569" s="17" t="s">
        <v>83</v>
      </c>
      <c r="BK1569" s="148">
        <f>ROUND(I1569*H1569,2)</f>
        <v>0</v>
      </c>
      <c r="BL1569" s="17" t="s">
        <v>274</v>
      </c>
      <c r="BM1569" s="147" t="s">
        <v>3009</v>
      </c>
    </row>
    <row r="1570" spans="2:65" s="1" customFormat="1" ht="37.9" customHeight="1">
      <c r="B1570" s="32"/>
      <c r="C1570" s="136" t="s">
        <v>3010</v>
      </c>
      <c r="D1570" s="136" t="s">
        <v>180</v>
      </c>
      <c r="E1570" s="137" t="s">
        <v>3011</v>
      </c>
      <c r="F1570" s="138" t="s">
        <v>3012</v>
      </c>
      <c r="G1570" s="139" t="s">
        <v>1532</v>
      </c>
      <c r="H1570" s="140">
        <v>1</v>
      </c>
      <c r="I1570" s="141"/>
      <c r="J1570" s="142">
        <f>ROUND(I1570*H1570,2)</f>
        <v>0</v>
      </c>
      <c r="K1570" s="138" t="s">
        <v>1</v>
      </c>
      <c r="L1570" s="32"/>
      <c r="M1570" s="143" t="s">
        <v>1</v>
      </c>
      <c r="N1570" s="144" t="s">
        <v>41</v>
      </c>
      <c r="P1570" s="145">
        <f>O1570*H1570</f>
        <v>0</v>
      </c>
      <c r="Q1570" s="145">
        <v>4.0000000000000002E-4</v>
      </c>
      <c r="R1570" s="145">
        <f>Q1570*H1570</f>
        <v>4.0000000000000002E-4</v>
      </c>
      <c r="S1570" s="145">
        <v>0</v>
      </c>
      <c r="T1570" s="146">
        <f>S1570*H1570</f>
        <v>0</v>
      </c>
      <c r="AR1570" s="147" t="s">
        <v>274</v>
      </c>
      <c r="AT1570" s="147" t="s">
        <v>180</v>
      </c>
      <c r="AU1570" s="147" t="s">
        <v>85</v>
      </c>
      <c r="AY1570" s="17" t="s">
        <v>178</v>
      </c>
      <c r="BE1570" s="148">
        <f>IF(N1570="základní",J1570,0)</f>
        <v>0</v>
      </c>
      <c r="BF1570" s="148">
        <f>IF(N1570="snížená",J1570,0)</f>
        <v>0</v>
      </c>
      <c r="BG1570" s="148">
        <f>IF(N1570="zákl. přenesená",J1570,0)</f>
        <v>0</v>
      </c>
      <c r="BH1570" s="148">
        <f>IF(N1570="sníž. přenesená",J1570,0)</f>
        <v>0</v>
      </c>
      <c r="BI1570" s="148">
        <f>IF(N1570="nulová",J1570,0)</f>
        <v>0</v>
      </c>
      <c r="BJ1570" s="17" t="s">
        <v>83</v>
      </c>
      <c r="BK1570" s="148">
        <f>ROUND(I1570*H1570,2)</f>
        <v>0</v>
      </c>
      <c r="BL1570" s="17" t="s">
        <v>274</v>
      </c>
      <c r="BM1570" s="147" t="s">
        <v>3013</v>
      </c>
    </row>
    <row r="1571" spans="2:65" s="12" customFormat="1" ht="11.25">
      <c r="B1571" s="149"/>
      <c r="D1571" s="150" t="s">
        <v>186</v>
      </c>
      <c r="E1571" s="151" t="s">
        <v>1</v>
      </c>
      <c r="F1571" s="152" t="s">
        <v>83</v>
      </c>
      <c r="H1571" s="153">
        <v>1</v>
      </c>
      <c r="I1571" s="154"/>
      <c r="L1571" s="149"/>
      <c r="M1571" s="155"/>
      <c r="T1571" s="156"/>
      <c r="AT1571" s="151" t="s">
        <v>186</v>
      </c>
      <c r="AU1571" s="151" t="s">
        <v>85</v>
      </c>
      <c r="AV1571" s="12" t="s">
        <v>85</v>
      </c>
      <c r="AW1571" s="12" t="s">
        <v>32</v>
      </c>
      <c r="AX1571" s="12" t="s">
        <v>83</v>
      </c>
      <c r="AY1571" s="151" t="s">
        <v>178</v>
      </c>
    </row>
    <row r="1572" spans="2:65" s="1" customFormat="1" ht="33" customHeight="1">
      <c r="B1572" s="32"/>
      <c r="C1572" s="136" t="s">
        <v>3014</v>
      </c>
      <c r="D1572" s="136" t="s">
        <v>180</v>
      </c>
      <c r="E1572" s="137" t="s">
        <v>3015</v>
      </c>
      <c r="F1572" s="138" t="s">
        <v>3016</v>
      </c>
      <c r="G1572" s="139" t="s">
        <v>291</v>
      </c>
      <c r="H1572" s="140">
        <v>4.6849999999999996</v>
      </c>
      <c r="I1572" s="141"/>
      <c r="J1572" s="142">
        <f>ROUND(I1572*H1572,2)</f>
        <v>0</v>
      </c>
      <c r="K1572" s="138" t="s">
        <v>1</v>
      </c>
      <c r="L1572" s="32"/>
      <c r="M1572" s="143" t="s">
        <v>1</v>
      </c>
      <c r="N1572" s="144" t="s">
        <v>41</v>
      </c>
      <c r="P1572" s="145">
        <f>O1572*H1572</f>
        <v>0</v>
      </c>
      <c r="Q1572" s="145">
        <v>4.0000000000000002E-4</v>
      </c>
      <c r="R1572" s="145">
        <f>Q1572*H1572</f>
        <v>1.874E-3</v>
      </c>
      <c r="S1572" s="145">
        <v>0</v>
      </c>
      <c r="T1572" s="146">
        <f>S1572*H1572</f>
        <v>0</v>
      </c>
      <c r="AR1572" s="147" t="s">
        <v>274</v>
      </c>
      <c r="AT1572" s="147" t="s">
        <v>180</v>
      </c>
      <c r="AU1572" s="147" t="s">
        <v>85</v>
      </c>
      <c r="AY1572" s="17" t="s">
        <v>178</v>
      </c>
      <c r="BE1572" s="148">
        <f>IF(N1572="základní",J1572,0)</f>
        <v>0</v>
      </c>
      <c r="BF1572" s="148">
        <f>IF(N1572="snížená",J1572,0)</f>
        <v>0</v>
      </c>
      <c r="BG1572" s="148">
        <f>IF(N1572="zákl. přenesená",J1572,0)</f>
        <v>0</v>
      </c>
      <c r="BH1572" s="148">
        <f>IF(N1572="sníž. přenesená",J1572,0)</f>
        <v>0</v>
      </c>
      <c r="BI1572" s="148">
        <f>IF(N1572="nulová",J1572,0)</f>
        <v>0</v>
      </c>
      <c r="BJ1572" s="17" t="s">
        <v>83</v>
      </c>
      <c r="BK1572" s="148">
        <f>ROUND(I1572*H1572,2)</f>
        <v>0</v>
      </c>
      <c r="BL1572" s="17" t="s">
        <v>274</v>
      </c>
      <c r="BM1572" s="147" t="s">
        <v>3017</v>
      </c>
    </row>
    <row r="1573" spans="2:65" s="12" customFormat="1" ht="11.25">
      <c r="B1573" s="149"/>
      <c r="D1573" s="150" t="s">
        <v>186</v>
      </c>
      <c r="E1573" s="151" t="s">
        <v>1</v>
      </c>
      <c r="F1573" s="152" t="s">
        <v>3018</v>
      </c>
      <c r="H1573" s="153">
        <v>4.6849999999999996</v>
      </c>
      <c r="I1573" s="154"/>
      <c r="L1573" s="149"/>
      <c r="M1573" s="155"/>
      <c r="T1573" s="156"/>
      <c r="AT1573" s="151" t="s">
        <v>186</v>
      </c>
      <c r="AU1573" s="151" t="s">
        <v>85</v>
      </c>
      <c r="AV1573" s="12" t="s">
        <v>85</v>
      </c>
      <c r="AW1573" s="12" t="s">
        <v>32</v>
      </c>
      <c r="AX1573" s="12" t="s">
        <v>83</v>
      </c>
      <c r="AY1573" s="151" t="s">
        <v>178</v>
      </c>
    </row>
    <row r="1574" spans="2:65" s="1" customFormat="1" ht="33" customHeight="1">
      <c r="B1574" s="32"/>
      <c r="C1574" s="136" t="s">
        <v>3019</v>
      </c>
      <c r="D1574" s="136" t="s">
        <v>180</v>
      </c>
      <c r="E1574" s="137" t="s">
        <v>3020</v>
      </c>
      <c r="F1574" s="138" t="s">
        <v>3021</v>
      </c>
      <c r="G1574" s="139" t="s">
        <v>291</v>
      </c>
      <c r="H1574" s="140">
        <v>4.32</v>
      </c>
      <c r="I1574" s="141"/>
      <c r="J1574" s="142">
        <f>ROUND(I1574*H1574,2)</f>
        <v>0</v>
      </c>
      <c r="K1574" s="138" t="s">
        <v>1</v>
      </c>
      <c r="L1574" s="32"/>
      <c r="M1574" s="143" t="s">
        <v>1</v>
      </c>
      <c r="N1574" s="144" t="s">
        <v>41</v>
      </c>
      <c r="P1574" s="145">
        <f>O1574*H1574</f>
        <v>0</v>
      </c>
      <c r="Q1574" s="145">
        <v>4.0000000000000002E-4</v>
      </c>
      <c r="R1574" s="145">
        <f>Q1574*H1574</f>
        <v>1.7280000000000002E-3</v>
      </c>
      <c r="S1574" s="145">
        <v>0</v>
      </c>
      <c r="T1574" s="146">
        <f>S1574*H1574</f>
        <v>0</v>
      </c>
      <c r="AR1574" s="147" t="s">
        <v>274</v>
      </c>
      <c r="AT1574" s="147" t="s">
        <v>180</v>
      </c>
      <c r="AU1574" s="147" t="s">
        <v>85</v>
      </c>
      <c r="AY1574" s="17" t="s">
        <v>178</v>
      </c>
      <c r="BE1574" s="148">
        <f>IF(N1574="základní",J1574,0)</f>
        <v>0</v>
      </c>
      <c r="BF1574" s="148">
        <f>IF(N1574="snížená",J1574,0)</f>
        <v>0</v>
      </c>
      <c r="BG1574" s="148">
        <f>IF(N1574="zákl. přenesená",J1574,0)</f>
        <v>0</v>
      </c>
      <c r="BH1574" s="148">
        <f>IF(N1574="sníž. přenesená",J1574,0)</f>
        <v>0</v>
      </c>
      <c r="BI1574" s="148">
        <f>IF(N1574="nulová",J1574,0)</f>
        <v>0</v>
      </c>
      <c r="BJ1574" s="17" t="s">
        <v>83</v>
      </c>
      <c r="BK1574" s="148">
        <f>ROUND(I1574*H1574,2)</f>
        <v>0</v>
      </c>
      <c r="BL1574" s="17" t="s">
        <v>274</v>
      </c>
      <c r="BM1574" s="147" t="s">
        <v>3022</v>
      </c>
    </row>
    <row r="1575" spans="2:65" s="12" customFormat="1" ht="11.25">
      <c r="B1575" s="149"/>
      <c r="D1575" s="150" t="s">
        <v>186</v>
      </c>
      <c r="E1575" s="151" t="s">
        <v>1</v>
      </c>
      <c r="F1575" s="152" t="s">
        <v>3023</v>
      </c>
      <c r="H1575" s="153">
        <v>4.32</v>
      </c>
      <c r="I1575" s="154"/>
      <c r="L1575" s="149"/>
      <c r="M1575" s="155"/>
      <c r="T1575" s="156"/>
      <c r="AT1575" s="151" t="s">
        <v>186</v>
      </c>
      <c r="AU1575" s="151" t="s">
        <v>85</v>
      </c>
      <c r="AV1575" s="12" t="s">
        <v>85</v>
      </c>
      <c r="AW1575" s="12" t="s">
        <v>32</v>
      </c>
      <c r="AX1575" s="12" t="s">
        <v>83</v>
      </c>
      <c r="AY1575" s="151" t="s">
        <v>178</v>
      </c>
    </row>
    <row r="1576" spans="2:65" s="1" customFormat="1" ht="33" customHeight="1">
      <c r="B1576" s="32"/>
      <c r="C1576" s="136" t="s">
        <v>3024</v>
      </c>
      <c r="D1576" s="136" t="s">
        <v>180</v>
      </c>
      <c r="E1576" s="137" t="s">
        <v>3025</v>
      </c>
      <c r="F1576" s="138" t="s">
        <v>3026</v>
      </c>
      <c r="G1576" s="139" t="s">
        <v>291</v>
      </c>
      <c r="H1576" s="140">
        <v>4.6349999999999998</v>
      </c>
      <c r="I1576" s="141"/>
      <c r="J1576" s="142">
        <f>ROUND(I1576*H1576,2)</f>
        <v>0</v>
      </c>
      <c r="K1576" s="138" t="s">
        <v>1</v>
      </c>
      <c r="L1576" s="32"/>
      <c r="M1576" s="143" t="s">
        <v>1</v>
      </c>
      <c r="N1576" s="144" t="s">
        <v>41</v>
      </c>
      <c r="P1576" s="145">
        <f>O1576*H1576</f>
        <v>0</v>
      </c>
      <c r="Q1576" s="145">
        <v>4.0000000000000002E-4</v>
      </c>
      <c r="R1576" s="145">
        <f>Q1576*H1576</f>
        <v>1.854E-3</v>
      </c>
      <c r="S1576" s="145">
        <v>0</v>
      </c>
      <c r="T1576" s="146">
        <f>S1576*H1576</f>
        <v>0</v>
      </c>
      <c r="AR1576" s="147" t="s">
        <v>274</v>
      </c>
      <c r="AT1576" s="147" t="s">
        <v>180</v>
      </c>
      <c r="AU1576" s="147" t="s">
        <v>85</v>
      </c>
      <c r="AY1576" s="17" t="s">
        <v>178</v>
      </c>
      <c r="BE1576" s="148">
        <f>IF(N1576="základní",J1576,0)</f>
        <v>0</v>
      </c>
      <c r="BF1576" s="148">
        <f>IF(N1576="snížená",J1576,0)</f>
        <v>0</v>
      </c>
      <c r="BG1576" s="148">
        <f>IF(N1576="zákl. přenesená",J1576,0)</f>
        <v>0</v>
      </c>
      <c r="BH1576" s="148">
        <f>IF(N1576="sníž. přenesená",J1576,0)</f>
        <v>0</v>
      </c>
      <c r="BI1576" s="148">
        <f>IF(N1576="nulová",J1576,0)</f>
        <v>0</v>
      </c>
      <c r="BJ1576" s="17" t="s">
        <v>83</v>
      </c>
      <c r="BK1576" s="148">
        <f>ROUND(I1576*H1576,2)</f>
        <v>0</v>
      </c>
      <c r="BL1576" s="17" t="s">
        <v>274</v>
      </c>
      <c r="BM1576" s="147" t="s">
        <v>3027</v>
      </c>
    </row>
    <row r="1577" spans="2:65" s="12" customFormat="1" ht="11.25">
      <c r="B1577" s="149"/>
      <c r="D1577" s="150" t="s">
        <v>186</v>
      </c>
      <c r="E1577" s="151" t="s">
        <v>1</v>
      </c>
      <c r="F1577" s="152" t="s">
        <v>3028</v>
      </c>
      <c r="H1577" s="153">
        <v>4.6349999999999998</v>
      </c>
      <c r="I1577" s="154"/>
      <c r="L1577" s="149"/>
      <c r="M1577" s="155"/>
      <c r="T1577" s="156"/>
      <c r="AT1577" s="151" t="s">
        <v>186</v>
      </c>
      <c r="AU1577" s="151" t="s">
        <v>85</v>
      </c>
      <c r="AV1577" s="12" t="s">
        <v>85</v>
      </c>
      <c r="AW1577" s="12" t="s">
        <v>32</v>
      </c>
      <c r="AX1577" s="12" t="s">
        <v>83</v>
      </c>
      <c r="AY1577" s="151" t="s">
        <v>178</v>
      </c>
    </row>
    <row r="1578" spans="2:65" s="1" customFormat="1" ht="33" customHeight="1">
      <c r="B1578" s="32"/>
      <c r="C1578" s="136" t="s">
        <v>3029</v>
      </c>
      <c r="D1578" s="136" t="s">
        <v>180</v>
      </c>
      <c r="E1578" s="137" t="s">
        <v>3030</v>
      </c>
      <c r="F1578" s="138" t="s">
        <v>3031</v>
      </c>
      <c r="G1578" s="139" t="s">
        <v>291</v>
      </c>
      <c r="H1578" s="140">
        <v>1.1399999999999999</v>
      </c>
      <c r="I1578" s="141"/>
      <c r="J1578" s="142">
        <f>ROUND(I1578*H1578,2)</f>
        <v>0</v>
      </c>
      <c r="K1578" s="138" t="s">
        <v>1</v>
      </c>
      <c r="L1578" s="32"/>
      <c r="M1578" s="143" t="s">
        <v>1</v>
      </c>
      <c r="N1578" s="144" t="s">
        <v>41</v>
      </c>
      <c r="P1578" s="145">
        <f>O1578*H1578</f>
        <v>0</v>
      </c>
      <c r="Q1578" s="145">
        <v>4.0000000000000002E-4</v>
      </c>
      <c r="R1578" s="145">
        <f>Q1578*H1578</f>
        <v>4.5599999999999997E-4</v>
      </c>
      <c r="S1578" s="145">
        <v>0</v>
      </c>
      <c r="T1578" s="146">
        <f>S1578*H1578</f>
        <v>0</v>
      </c>
      <c r="AR1578" s="147" t="s">
        <v>274</v>
      </c>
      <c r="AT1578" s="147" t="s">
        <v>180</v>
      </c>
      <c r="AU1578" s="147" t="s">
        <v>85</v>
      </c>
      <c r="AY1578" s="17" t="s">
        <v>178</v>
      </c>
      <c r="BE1578" s="148">
        <f>IF(N1578="základní",J1578,0)</f>
        <v>0</v>
      </c>
      <c r="BF1578" s="148">
        <f>IF(N1578="snížená",J1578,0)</f>
        <v>0</v>
      </c>
      <c r="BG1578" s="148">
        <f>IF(N1578="zákl. přenesená",J1578,0)</f>
        <v>0</v>
      </c>
      <c r="BH1578" s="148">
        <f>IF(N1578="sníž. přenesená",J1578,0)</f>
        <v>0</v>
      </c>
      <c r="BI1578" s="148">
        <f>IF(N1578="nulová",J1578,0)</f>
        <v>0</v>
      </c>
      <c r="BJ1578" s="17" t="s">
        <v>83</v>
      </c>
      <c r="BK1578" s="148">
        <f>ROUND(I1578*H1578,2)</f>
        <v>0</v>
      </c>
      <c r="BL1578" s="17" t="s">
        <v>274</v>
      </c>
      <c r="BM1578" s="147" t="s">
        <v>3032</v>
      </c>
    </row>
    <row r="1579" spans="2:65" s="12" customFormat="1" ht="11.25">
      <c r="B1579" s="149"/>
      <c r="D1579" s="150" t="s">
        <v>186</v>
      </c>
      <c r="E1579" s="151" t="s">
        <v>1</v>
      </c>
      <c r="F1579" s="152" t="s">
        <v>3033</v>
      </c>
      <c r="H1579" s="153">
        <v>1.1399999999999999</v>
      </c>
      <c r="I1579" s="154"/>
      <c r="L1579" s="149"/>
      <c r="M1579" s="155"/>
      <c r="T1579" s="156"/>
      <c r="AT1579" s="151" t="s">
        <v>186</v>
      </c>
      <c r="AU1579" s="151" t="s">
        <v>85</v>
      </c>
      <c r="AV1579" s="12" t="s">
        <v>85</v>
      </c>
      <c r="AW1579" s="12" t="s">
        <v>32</v>
      </c>
      <c r="AX1579" s="12" t="s">
        <v>83</v>
      </c>
      <c r="AY1579" s="151" t="s">
        <v>178</v>
      </c>
    </row>
    <row r="1580" spans="2:65" s="1" customFormat="1" ht="33" customHeight="1">
      <c r="B1580" s="32"/>
      <c r="C1580" s="136" t="s">
        <v>3034</v>
      </c>
      <c r="D1580" s="136" t="s">
        <v>180</v>
      </c>
      <c r="E1580" s="137" t="s">
        <v>3035</v>
      </c>
      <c r="F1580" s="138" t="s">
        <v>3036</v>
      </c>
      <c r="G1580" s="139" t="s">
        <v>291</v>
      </c>
      <c r="H1580" s="140">
        <v>6.2</v>
      </c>
      <c r="I1580" s="141"/>
      <c r="J1580" s="142">
        <f>ROUND(I1580*H1580,2)</f>
        <v>0</v>
      </c>
      <c r="K1580" s="138" t="s">
        <v>1</v>
      </c>
      <c r="L1580" s="32"/>
      <c r="M1580" s="143" t="s">
        <v>1</v>
      </c>
      <c r="N1580" s="144" t="s">
        <v>41</v>
      </c>
      <c r="P1580" s="145">
        <f>O1580*H1580</f>
        <v>0</v>
      </c>
      <c r="Q1580" s="145">
        <v>4.0000000000000002E-4</v>
      </c>
      <c r="R1580" s="145">
        <f>Q1580*H1580</f>
        <v>2.48E-3</v>
      </c>
      <c r="S1580" s="145">
        <v>0</v>
      </c>
      <c r="T1580" s="146">
        <f>S1580*H1580</f>
        <v>0</v>
      </c>
      <c r="AR1580" s="147" t="s">
        <v>274</v>
      </c>
      <c r="AT1580" s="147" t="s">
        <v>180</v>
      </c>
      <c r="AU1580" s="147" t="s">
        <v>85</v>
      </c>
      <c r="AY1580" s="17" t="s">
        <v>178</v>
      </c>
      <c r="BE1580" s="148">
        <f>IF(N1580="základní",J1580,0)</f>
        <v>0</v>
      </c>
      <c r="BF1580" s="148">
        <f>IF(N1580="snížená",J1580,0)</f>
        <v>0</v>
      </c>
      <c r="BG1580" s="148">
        <f>IF(N1580="zákl. přenesená",J1580,0)</f>
        <v>0</v>
      </c>
      <c r="BH1580" s="148">
        <f>IF(N1580="sníž. přenesená",J1580,0)</f>
        <v>0</v>
      </c>
      <c r="BI1580" s="148">
        <f>IF(N1580="nulová",J1580,0)</f>
        <v>0</v>
      </c>
      <c r="BJ1580" s="17" t="s">
        <v>83</v>
      </c>
      <c r="BK1580" s="148">
        <f>ROUND(I1580*H1580,2)</f>
        <v>0</v>
      </c>
      <c r="BL1580" s="17" t="s">
        <v>274</v>
      </c>
      <c r="BM1580" s="147" t="s">
        <v>3037</v>
      </c>
    </row>
    <row r="1581" spans="2:65" s="12" customFormat="1" ht="11.25">
      <c r="B1581" s="149"/>
      <c r="D1581" s="150" t="s">
        <v>186</v>
      </c>
      <c r="E1581" s="151" t="s">
        <v>1</v>
      </c>
      <c r="F1581" s="152" t="s">
        <v>3038</v>
      </c>
      <c r="H1581" s="153">
        <v>6.2</v>
      </c>
      <c r="I1581" s="154"/>
      <c r="L1581" s="149"/>
      <c r="M1581" s="155"/>
      <c r="T1581" s="156"/>
      <c r="AT1581" s="151" t="s">
        <v>186</v>
      </c>
      <c r="AU1581" s="151" t="s">
        <v>85</v>
      </c>
      <c r="AV1581" s="12" t="s">
        <v>85</v>
      </c>
      <c r="AW1581" s="12" t="s">
        <v>32</v>
      </c>
      <c r="AX1581" s="12" t="s">
        <v>83</v>
      </c>
      <c r="AY1581" s="151" t="s">
        <v>178</v>
      </c>
    </row>
    <row r="1582" spans="2:65" s="1" customFormat="1" ht="33" customHeight="1">
      <c r="B1582" s="32"/>
      <c r="C1582" s="136" t="s">
        <v>3039</v>
      </c>
      <c r="D1582" s="136" t="s">
        <v>180</v>
      </c>
      <c r="E1582" s="137" t="s">
        <v>3040</v>
      </c>
      <c r="F1582" s="138" t="s">
        <v>3041</v>
      </c>
      <c r="G1582" s="139" t="s">
        <v>291</v>
      </c>
      <c r="H1582" s="140">
        <v>0.51500000000000001</v>
      </c>
      <c r="I1582" s="141"/>
      <c r="J1582" s="142">
        <f>ROUND(I1582*H1582,2)</f>
        <v>0</v>
      </c>
      <c r="K1582" s="138" t="s">
        <v>1</v>
      </c>
      <c r="L1582" s="32"/>
      <c r="M1582" s="143" t="s">
        <v>1</v>
      </c>
      <c r="N1582" s="144" t="s">
        <v>41</v>
      </c>
      <c r="P1582" s="145">
        <f>O1582*H1582</f>
        <v>0</v>
      </c>
      <c r="Q1582" s="145">
        <v>4.0000000000000002E-4</v>
      </c>
      <c r="R1582" s="145">
        <f>Q1582*H1582</f>
        <v>2.0600000000000002E-4</v>
      </c>
      <c r="S1582" s="145">
        <v>0</v>
      </c>
      <c r="T1582" s="146">
        <f>S1582*H1582</f>
        <v>0</v>
      </c>
      <c r="AR1582" s="147" t="s">
        <v>274</v>
      </c>
      <c r="AT1582" s="147" t="s">
        <v>180</v>
      </c>
      <c r="AU1582" s="147" t="s">
        <v>85</v>
      </c>
      <c r="AY1582" s="17" t="s">
        <v>178</v>
      </c>
      <c r="BE1582" s="148">
        <f>IF(N1582="základní",J1582,0)</f>
        <v>0</v>
      </c>
      <c r="BF1582" s="148">
        <f>IF(N1582="snížená",J1582,0)</f>
        <v>0</v>
      </c>
      <c r="BG1582" s="148">
        <f>IF(N1582="zákl. přenesená",J1582,0)</f>
        <v>0</v>
      </c>
      <c r="BH1582" s="148">
        <f>IF(N1582="sníž. přenesená",J1582,0)</f>
        <v>0</v>
      </c>
      <c r="BI1582" s="148">
        <f>IF(N1582="nulová",J1582,0)</f>
        <v>0</v>
      </c>
      <c r="BJ1582" s="17" t="s">
        <v>83</v>
      </c>
      <c r="BK1582" s="148">
        <f>ROUND(I1582*H1582,2)</f>
        <v>0</v>
      </c>
      <c r="BL1582" s="17" t="s">
        <v>274</v>
      </c>
      <c r="BM1582" s="147" t="s">
        <v>3042</v>
      </c>
    </row>
    <row r="1583" spans="2:65" s="12" customFormat="1" ht="11.25">
      <c r="B1583" s="149"/>
      <c r="D1583" s="150" t="s">
        <v>186</v>
      </c>
      <c r="E1583" s="151" t="s">
        <v>1</v>
      </c>
      <c r="F1583" s="152" t="s">
        <v>3043</v>
      </c>
      <c r="H1583" s="153">
        <v>0.51500000000000001</v>
      </c>
      <c r="I1583" s="154"/>
      <c r="L1583" s="149"/>
      <c r="M1583" s="155"/>
      <c r="T1583" s="156"/>
      <c r="AT1583" s="151" t="s">
        <v>186</v>
      </c>
      <c r="AU1583" s="151" t="s">
        <v>85</v>
      </c>
      <c r="AV1583" s="12" t="s">
        <v>85</v>
      </c>
      <c r="AW1583" s="12" t="s">
        <v>32</v>
      </c>
      <c r="AX1583" s="12" t="s">
        <v>83</v>
      </c>
      <c r="AY1583" s="151" t="s">
        <v>178</v>
      </c>
    </row>
    <row r="1584" spans="2:65" s="1" customFormat="1" ht="33" customHeight="1">
      <c r="B1584" s="32"/>
      <c r="C1584" s="136" t="s">
        <v>3044</v>
      </c>
      <c r="D1584" s="136" t="s">
        <v>180</v>
      </c>
      <c r="E1584" s="137" t="s">
        <v>3045</v>
      </c>
      <c r="F1584" s="138" t="s">
        <v>3046</v>
      </c>
      <c r="G1584" s="139" t="s">
        <v>291</v>
      </c>
      <c r="H1584" s="140">
        <v>0.82</v>
      </c>
      <c r="I1584" s="141"/>
      <c r="J1584" s="142">
        <f>ROUND(I1584*H1584,2)</f>
        <v>0</v>
      </c>
      <c r="K1584" s="138" t="s">
        <v>1</v>
      </c>
      <c r="L1584" s="32"/>
      <c r="M1584" s="143" t="s">
        <v>1</v>
      </c>
      <c r="N1584" s="144" t="s">
        <v>41</v>
      </c>
      <c r="P1584" s="145">
        <f>O1584*H1584</f>
        <v>0</v>
      </c>
      <c r="Q1584" s="145">
        <v>4.0000000000000002E-4</v>
      </c>
      <c r="R1584" s="145">
        <f>Q1584*H1584</f>
        <v>3.28E-4</v>
      </c>
      <c r="S1584" s="145">
        <v>0</v>
      </c>
      <c r="T1584" s="146">
        <f>S1584*H1584</f>
        <v>0</v>
      </c>
      <c r="AR1584" s="147" t="s">
        <v>274</v>
      </c>
      <c r="AT1584" s="147" t="s">
        <v>180</v>
      </c>
      <c r="AU1584" s="147" t="s">
        <v>85</v>
      </c>
      <c r="AY1584" s="17" t="s">
        <v>178</v>
      </c>
      <c r="BE1584" s="148">
        <f>IF(N1584="základní",J1584,0)</f>
        <v>0</v>
      </c>
      <c r="BF1584" s="148">
        <f>IF(N1584="snížená",J1584,0)</f>
        <v>0</v>
      </c>
      <c r="BG1584" s="148">
        <f>IF(N1584="zákl. přenesená",J1584,0)</f>
        <v>0</v>
      </c>
      <c r="BH1584" s="148">
        <f>IF(N1584="sníž. přenesená",J1584,0)</f>
        <v>0</v>
      </c>
      <c r="BI1584" s="148">
        <f>IF(N1584="nulová",J1584,0)</f>
        <v>0</v>
      </c>
      <c r="BJ1584" s="17" t="s">
        <v>83</v>
      </c>
      <c r="BK1584" s="148">
        <f>ROUND(I1584*H1584,2)</f>
        <v>0</v>
      </c>
      <c r="BL1584" s="17" t="s">
        <v>274</v>
      </c>
      <c r="BM1584" s="147" t="s">
        <v>3047</v>
      </c>
    </row>
    <row r="1585" spans="2:65" s="12" customFormat="1" ht="11.25">
      <c r="B1585" s="149"/>
      <c r="D1585" s="150" t="s">
        <v>186</v>
      </c>
      <c r="E1585" s="151" t="s">
        <v>1</v>
      </c>
      <c r="F1585" s="152" t="s">
        <v>3048</v>
      </c>
      <c r="H1585" s="153">
        <v>0.82</v>
      </c>
      <c r="I1585" s="154"/>
      <c r="L1585" s="149"/>
      <c r="M1585" s="155"/>
      <c r="T1585" s="156"/>
      <c r="AT1585" s="151" t="s">
        <v>186</v>
      </c>
      <c r="AU1585" s="151" t="s">
        <v>85</v>
      </c>
      <c r="AV1585" s="12" t="s">
        <v>85</v>
      </c>
      <c r="AW1585" s="12" t="s">
        <v>32</v>
      </c>
      <c r="AX1585" s="12" t="s">
        <v>83</v>
      </c>
      <c r="AY1585" s="151" t="s">
        <v>178</v>
      </c>
    </row>
    <row r="1586" spans="2:65" s="1" customFormat="1" ht="33" customHeight="1">
      <c r="B1586" s="32"/>
      <c r="C1586" s="136" t="s">
        <v>3049</v>
      </c>
      <c r="D1586" s="136" t="s">
        <v>180</v>
      </c>
      <c r="E1586" s="137" t="s">
        <v>3050</v>
      </c>
      <c r="F1586" s="138" t="s">
        <v>3051</v>
      </c>
      <c r="G1586" s="139" t="s">
        <v>291</v>
      </c>
      <c r="H1586" s="140">
        <v>11.45</v>
      </c>
      <c r="I1586" s="141"/>
      <c r="J1586" s="142">
        <f>ROUND(I1586*H1586,2)</f>
        <v>0</v>
      </c>
      <c r="K1586" s="138" t="s">
        <v>1</v>
      </c>
      <c r="L1586" s="32"/>
      <c r="M1586" s="143" t="s">
        <v>1</v>
      </c>
      <c r="N1586" s="144" t="s">
        <v>41</v>
      </c>
      <c r="P1586" s="145">
        <f>O1586*H1586</f>
        <v>0</v>
      </c>
      <c r="Q1586" s="145">
        <v>4.0000000000000002E-4</v>
      </c>
      <c r="R1586" s="145">
        <f>Q1586*H1586</f>
        <v>4.5799999999999999E-3</v>
      </c>
      <c r="S1586" s="145">
        <v>0</v>
      </c>
      <c r="T1586" s="146">
        <f>S1586*H1586</f>
        <v>0</v>
      </c>
      <c r="AR1586" s="147" t="s">
        <v>274</v>
      </c>
      <c r="AT1586" s="147" t="s">
        <v>180</v>
      </c>
      <c r="AU1586" s="147" t="s">
        <v>85</v>
      </c>
      <c r="AY1586" s="17" t="s">
        <v>178</v>
      </c>
      <c r="BE1586" s="148">
        <f>IF(N1586="základní",J1586,0)</f>
        <v>0</v>
      </c>
      <c r="BF1586" s="148">
        <f>IF(N1586="snížená",J1586,0)</f>
        <v>0</v>
      </c>
      <c r="BG1586" s="148">
        <f>IF(N1586="zákl. přenesená",J1586,0)</f>
        <v>0</v>
      </c>
      <c r="BH1586" s="148">
        <f>IF(N1586="sníž. přenesená",J1586,0)</f>
        <v>0</v>
      </c>
      <c r="BI1586" s="148">
        <f>IF(N1586="nulová",J1586,0)</f>
        <v>0</v>
      </c>
      <c r="BJ1586" s="17" t="s">
        <v>83</v>
      </c>
      <c r="BK1586" s="148">
        <f>ROUND(I1586*H1586,2)</f>
        <v>0</v>
      </c>
      <c r="BL1586" s="17" t="s">
        <v>274</v>
      </c>
      <c r="BM1586" s="147" t="s">
        <v>3052</v>
      </c>
    </row>
    <row r="1587" spans="2:65" s="12" customFormat="1" ht="11.25">
      <c r="B1587" s="149"/>
      <c r="D1587" s="150" t="s">
        <v>186</v>
      </c>
      <c r="E1587" s="151" t="s">
        <v>1</v>
      </c>
      <c r="F1587" s="152" t="s">
        <v>3053</v>
      </c>
      <c r="H1587" s="153">
        <v>11.45</v>
      </c>
      <c r="I1587" s="154"/>
      <c r="L1587" s="149"/>
      <c r="M1587" s="155"/>
      <c r="T1587" s="156"/>
      <c r="AT1587" s="151" t="s">
        <v>186</v>
      </c>
      <c r="AU1587" s="151" t="s">
        <v>85</v>
      </c>
      <c r="AV1587" s="12" t="s">
        <v>85</v>
      </c>
      <c r="AW1587" s="12" t="s">
        <v>32</v>
      </c>
      <c r="AX1587" s="12" t="s">
        <v>83</v>
      </c>
      <c r="AY1587" s="151" t="s">
        <v>178</v>
      </c>
    </row>
    <row r="1588" spans="2:65" s="1" customFormat="1" ht="33" customHeight="1">
      <c r="B1588" s="32"/>
      <c r="C1588" s="136" t="s">
        <v>3054</v>
      </c>
      <c r="D1588" s="136" t="s">
        <v>180</v>
      </c>
      <c r="E1588" s="137" t="s">
        <v>3055</v>
      </c>
      <c r="F1588" s="138" t="s">
        <v>3056</v>
      </c>
      <c r="G1588" s="139" t="s">
        <v>291</v>
      </c>
      <c r="H1588" s="140">
        <v>1.1399999999999999</v>
      </c>
      <c r="I1588" s="141"/>
      <c r="J1588" s="142">
        <f>ROUND(I1588*H1588,2)</f>
        <v>0</v>
      </c>
      <c r="K1588" s="138" t="s">
        <v>1</v>
      </c>
      <c r="L1588" s="32"/>
      <c r="M1588" s="143" t="s">
        <v>1</v>
      </c>
      <c r="N1588" s="144" t="s">
        <v>41</v>
      </c>
      <c r="P1588" s="145">
        <f>O1588*H1588</f>
        <v>0</v>
      </c>
      <c r="Q1588" s="145">
        <v>4.0000000000000002E-4</v>
      </c>
      <c r="R1588" s="145">
        <f>Q1588*H1588</f>
        <v>4.5599999999999997E-4</v>
      </c>
      <c r="S1588" s="145">
        <v>0</v>
      </c>
      <c r="T1588" s="146">
        <f>S1588*H1588</f>
        <v>0</v>
      </c>
      <c r="AR1588" s="147" t="s">
        <v>274</v>
      </c>
      <c r="AT1588" s="147" t="s">
        <v>180</v>
      </c>
      <c r="AU1588" s="147" t="s">
        <v>85</v>
      </c>
      <c r="AY1588" s="17" t="s">
        <v>178</v>
      </c>
      <c r="BE1588" s="148">
        <f>IF(N1588="základní",J1588,0)</f>
        <v>0</v>
      </c>
      <c r="BF1588" s="148">
        <f>IF(N1588="snížená",J1588,0)</f>
        <v>0</v>
      </c>
      <c r="BG1588" s="148">
        <f>IF(N1588="zákl. přenesená",J1588,0)</f>
        <v>0</v>
      </c>
      <c r="BH1588" s="148">
        <f>IF(N1588="sníž. přenesená",J1588,0)</f>
        <v>0</v>
      </c>
      <c r="BI1588" s="148">
        <f>IF(N1588="nulová",J1588,0)</f>
        <v>0</v>
      </c>
      <c r="BJ1588" s="17" t="s">
        <v>83</v>
      </c>
      <c r="BK1588" s="148">
        <f>ROUND(I1588*H1588,2)</f>
        <v>0</v>
      </c>
      <c r="BL1588" s="17" t="s">
        <v>274</v>
      </c>
      <c r="BM1588" s="147" t="s">
        <v>3057</v>
      </c>
    </row>
    <row r="1589" spans="2:65" s="12" customFormat="1" ht="11.25">
      <c r="B1589" s="149"/>
      <c r="D1589" s="150" t="s">
        <v>186</v>
      </c>
      <c r="E1589" s="151" t="s">
        <v>1</v>
      </c>
      <c r="F1589" s="152" t="s">
        <v>3058</v>
      </c>
      <c r="H1589" s="153">
        <v>1.1399999999999999</v>
      </c>
      <c r="I1589" s="154"/>
      <c r="L1589" s="149"/>
      <c r="M1589" s="155"/>
      <c r="T1589" s="156"/>
      <c r="AT1589" s="151" t="s">
        <v>186</v>
      </c>
      <c r="AU1589" s="151" t="s">
        <v>85</v>
      </c>
      <c r="AV1589" s="12" t="s">
        <v>85</v>
      </c>
      <c r="AW1589" s="12" t="s">
        <v>32</v>
      </c>
      <c r="AX1589" s="12" t="s">
        <v>83</v>
      </c>
      <c r="AY1589" s="151" t="s">
        <v>178</v>
      </c>
    </row>
    <row r="1590" spans="2:65" s="1" customFormat="1" ht="33" customHeight="1">
      <c r="B1590" s="32"/>
      <c r="C1590" s="136" t="s">
        <v>3059</v>
      </c>
      <c r="D1590" s="136" t="s">
        <v>180</v>
      </c>
      <c r="E1590" s="137" t="s">
        <v>3060</v>
      </c>
      <c r="F1590" s="138" t="s">
        <v>3061</v>
      </c>
      <c r="G1590" s="139" t="s">
        <v>291</v>
      </c>
      <c r="H1590" s="140">
        <v>1.54</v>
      </c>
      <c r="I1590" s="141"/>
      <c r="J1590" s="142">
        <f>ROUND(I1590*H1590,2)</f>
        <v>0</v>
      </c>
      <c r="K1590" s="138" t="s">
        <v>1</v>
      </c>
      <c r="L1590" s="32"/>
      <c r="M1590" s="143" t="s">
        <v>1</v>
      </c>
      <c r="N1590" s="144" t="s">
        <v>41</v>
      </c>
      <c r="P1590" s="145">
        <f>O1590*H1590</f>
        <v>0</v>
      </c>
      <c r="Q1590" s="145">
        <v>4.0000000000000002E-4</v>
      </c>
      <c r="R1590" s="145">
        <f>Q1590*H1590</f>
        <v>6.1600000000000001E-4</v>
      </c>
      <c r="S1590" s="145">
        <v>0</v>
      </c>
      <c r="T1590" s="146">
        <f>S1590*H1590</f>
        <v>0</v>
      </c>
      <c r="AR1590" s="147" t="s">
        <v>274</v>
      </c>
      <c r="AT1590" s="147" t="s">
        <v>180</v>
      </c>
      <c r="AU1590" s="147" t="s">
        <v>85</v>
      </c>
      <c r="AY1590" s="17" t="s">
        <v>178</v>
      </c>
      <c r="BE1590" s="148">
        <f>IF(N1590="základní",J1590,0)</f>
        <v>0</v>
      </c>
      <c r="BF1590" s="148">
        <f>IF(N1590="snížená",J1590,0)</f>
        <v>0</v>
      </c>
      <c r="BG1590" s="148">
        <f>IF(N1590="zákl. přenesená",J1590,0)</f>
        <v>0</v>
      </c>
      <c r="BH1590" s="148">
        <f>IF(N1590="sníž. přenesená",J1590,0)</f>
        <v>0</v>
      </c>
      <c r="BI1590" s="148">
        <f>IF(N1590="nulová",J1590,0)</f>
        <v>0</v>
      </c>
      <c r="BJ1590" s="17" t="s">
        <v>83</v>
      </c>
      <c r="BK1590" s="148">
        <f>ROUND(I1590*H1590,2)</f>
        <v>0</v>
      </c>
      <c r="BL1590" s="17" t="s">
        <v>274</v>
      </c>
      <c r="BM1590" s="147" t="s">
        <v>3062</v>
      </c>
    </row>
    <row r="1591" spans="2:65" s="12" customFormat="1" ht="11.25">
      <c r="B1591" s="149"/>
      <c r="D1591" s="150" t="s">
        <v>186</v>
      </c>
      <c r="E1591" s="151" t="s">
        <v>1</v>
      </c>
      <c r="F1591" s="152" t="s">
        <v>3063</v>
      </c>
      <c r="H1591" s="153">
        <v>1.54</v>
      </c>
      <c r="I1591" s="154"/>
      <c r="L1591" s="149"/>
      <c r="M1591" s="155"/>
      <c r="T1591" s="156"/>
      <c r="AT1591" s="151" t="s">
        <v>186</v>
      </c>
      <c r="AU1591" s="151" t="s">
        <v>85</v>
      </c>
      <c r="AV1591" s="12" t="s">
        <v>85</v>
      </c>
      <c r="AW1591" s="12" t="s">
        <v>32</v>
      </c>
      <c r="AX1591" s="12" t="s">
        <v>83</v>
      </c>
      <c r="AY1591" s="151" t="s">
        <v>178</v>
      </c>
    </row>
    <row r="1592" spans="2:65" s="1" customFormat="1" ht="33" customHeight="1">
      <c r="B1592" s="32"/>
      <c r="C1592" s="136" t="s">
        <v>3064</v>
      </c>
      <c r="D1592" s="136" t="s">
        <v>180</v>
      </c>
      <c r="E1592" s="137" t="s">
        <v>3065</v>
      </c>
      <c r="F1592" s="138" t="s">
        <v>3066</v>
      </c>
      <c r="G1592" s="139" t="s">
        <v>291</v>
      </c>
      <c r="H1592" s="140">
        <v>1.49</v>
      </c>
      <c r="I1592" s="141"/>
      <c r="J1592" s="142">
        <f>ROUND(I1592*H1592,2)</f>
        <v>0</v>
      </c>
      <c r="K1592" s="138" t="s">
        <v>1</v>
      </c>
      <c r="L1592" s="32"/>
      <c r="M1592" s="143" t="s">
        <v>1</v>
      </c>
      <c r="N1592" s="144" t="s">
        <v>41</v>
      </c>
      <c r="P1592" s="145">
        <f>O1592*H1592</f>
        <v>0</v>
      </c>
      <c r="Q1592" s="145">
        <v>4.0000000000000002E-4</v>
      </c>
      <c r="R1592" s="145">
        <f>Q1592*H1592</f>
        <v>5.9600000000000007E-4</v>
      </c>
      <c r="S1592" s="145">
        <v>0</v>
      </c>
      <c r="T1592" s="146">
        <f>S1592*H1592</f>
        <v>0</v>
      </c>
      <c r="AR1592" s="147" t="s">
        <v>274</v>
      </c>
      <c r="AT1592" s="147" t="s">
        <v>180</v>
      </c>
      <c r="AU1592" s="147" t="s">
        <v>85</v>
      </c>
      <c r="AY1592" s="17" t="s">
        <v>178</v>
      </c>
      <c r="BE1592" s="148">
        <f>IF(N1592="základní",J1592,0)</f>
        <v>0</v>
      </c>
      <c r="BF1592" s="148">
        <f>IF(N1592="snížená",J1592,0)</f>
        <v>0</v>
      </c>
      <c r="BG1592" s="148">
        <f>IF(N1592="zákl. přenesená",J1592,0)</f>
        <v>0</v>
      </c>
      <c r="BH1592" s="148">
        <f>IF(N1592="sníž. přenesená",J1592,0)</f>
        <v>0</v>
      </c>
      <c r="BI1592" s="148">
        <f>IF(N1592="nulová",J1592,0)</f>
        <v>0</v>
      </c>
      <c r="BJ1592" s="17" t="s">
        <v>83</v>
      </c>
      <c r="BK1592" s="148">
        <f>ROUND(I1592*H1592,2)</f>
        <v>0</v>
      </c>
      <c r="BL1592" s="17" t="s">
        <v>274</v>
      </c>
      <c r="BM1592" s="147" t="s">
        <v>3067</v>
      </c>
    </row>
    <row r="1593" spans="2:65" s="12" customFormat="1" ht="11.25">
      <c r="B1593" s="149"/>
      <c r="D1593" s="150" t="s">
        <v>186</v>
      </c>
      <c r="E1593" s="151" t="s">
        <v>1</v>
      </c>
      <c r="F1593" s="152" t="s">
        <v>3068</v>
      </c>
      <c r="H1593" s="153">
        <v>1.49</v>
      </c>
      <c r="I1593" s="154"/>
      <c r="L1593" s="149"/>
      <c r="M1593" s="155"/>
      <c r="T1593" s="156"/>
      <c r="AT1593" s="151" t="s">
        <v>186</v>
      </c>
      <c r="AU1593" s="151" t="s">
        <v>85</v>
      </c>
      <c r="AV1593" s="12" t="s">
        <v>85</v>
      </c>
      <c r="AW1593" s="12" t="s">
        <v>32</v>
      </c>
      <c r="AX1593" s="12" t="s">
        <v>83</v>
      </c>
      <c r="AY1593" s="151" t="s">
        <v>178</v>
      </c>
    </row>
    <row r="1594" spans="2:65" s="1" customFormat="1" ht="33" customHeight="1">
      <c r="B1594" s="32"/>
      <c r="C1594" s="136" t="s">
        <v>3069</v>
      </c>
      <c r="D1594" s="136" t="s">
        <v>180</v>
      </c>
      <c r="E1594" s="137" t="s">
        <v>3070</v>
      </c>
      <c r="F1594" s="138" t="s">
        <v>3071</v>
      </c>
      <c r="G1594" s="139" t="s">
        <v>291</v>
      </c>
      <c r="H1594" s="140">
        <v>1.7849999999999999</v>
      </c>
      <c r="I1594" s="141"/>
      <c r="J1594" s="142">
        <f>ROUND(I1594*H1594,2)</f>
        <v>0</v>
      </c>
      <c r="K1594" s="138" t="s">
        <v>1</v>
      </c>
      <c r="L1594" s="32"/>
      <c r="M1594" s="143" t="s">
        <v>1</v>
      </c>
      <c r="N1594" s="144" t="s">
        <v>41</v>
      </c>
      <c r="P1594" s="145">
        <f>O1594*H1594</f>
        <v>0</v>
      </c>
      <c r="Q1594" s="145">
        <v>4.0000000000000002E-4</v>
      </c>
      <c r="R1594" s="145">
        <f>Q1594*H1594</f>
        <v>7.1400000000000001E-4</v>
      </c>
      <c r="S1594" s="145">
        <v>0</v>
      </c>
      <c r="T1594" s="146">
        <f>S1594*H1594</f>
        <v>0</v>
      </c>
      <c r="AR1594" s="147" t="s">
        <v>274</v>
      </c>
      <c r="AT1594" s="147" t="s">
        <v>180</v>
      </c>
      <c r="AU1594" s="147" t="s">
        <v>85</v>
      </c>
      <c r="AY1594" s="17" t="s">
        <v>178</v>
      </c>
      <c r="BE1594" s="148">
        <f>IF(N1594="základní",J1594,0)</f>
        <v>0</v>
      </c>
      <c r="BF1594" s="148">
        <f>IF(N1594="snížená",J1594,0)</f>
        <v>0</v>
      </c>
      <c r="BG1594" s="148">
        <f>IF(N1594="zákl. přenesená",J1594,0)</f>
        <v>0</v>
      </c>
      <c r="BH1594" s="148">
        <f>IF(N1594="sníž. přenesená",J1594,0)</f>
        <v>0</v>
      </c>
      <c r="BI1594" s="148">
        <f>IF(N1594="nulová",J1594,0)</f>
        <v>0</v>
      </c>
      <c r="BJ1594" s="17" t="s">
        <v>83</v>
      </c>
      <c r="BK1594" s="148">
        <f>ROUND(I1594*H1594,2)</f>
        <v>0</v>
      </c>
      <c r="BL1594" s="17" t="s">
        <v>274</v>
      </c>
      <c r="BM1594" s="147" t="s">
        <v>3072</v>
      </c>
    </row>
    <row r="1595" spans="2:65" s="12" customFormat="1" ht="11.25">
      <c r="B1595" s="149"/>
      <c r="D1595" s="150" t="s">
        <v>186</v>
      </c>
      <c r="E1595" s="151" t="s">
        <v>1</v>
      </c>
      <c r="F1595" s="152" t="s">
        <v>3073</v>
      </c>
      <c r="H1595" s="153">
        <v>1.7849999999999999</v>
      </c>
      <c r="I1595" s="154"/>
      <c r="L1595" s="149"/>
      <c r="M1595" s="155"/>
      <c r="T1595" s="156"/>
      <c r="AT1595" s="151" t="s">
        <v>186</v>
      </c>
      <c r="AU1595" s="151" t="s">
        <v>85</v>
      </c>
      <c r="AV1595" s="12" t="s">
        <v>85</v>
      </c>
      <c r="AW1595" s="12" t="s">
        <v>32</v>
      </c>
      <c r="AX1595" s="12" t="s">
        <v>83</v>
      </c>
      <c r="AY1595" s="151" t="s">
        <v>178</v>
      </c>
    </row>
    <row r="1596" spans="2:65" s="1" customFormat="1" ht="33" customHeight="1">
      <c r="B1596" s="32"/>
      <c r="C1596" s="136" t="s">
        <v>3074</v>
      </c>
      <c r="D1596" s="136" t="s">
        <v>180</v>
      </c>
      <c r="E1596" s="137" t="s">
        <v>3075</v>
      </c>
      <c r="F1596" s="138" t="s">
        <v>3076</v>
      </c>
      <c r="G1596" s="139" t="s">
        <v>291</v>
      </c>
      <c r="H1596" s="140">
        <v>9.1199999999999992</v>
      </c>
      <c r="I1596" s="141"/>
      <c r="J1596" s="142">
        <f>ROUND(I1596*H1596,2)</f>
        <v>0</v>
      </c>
      <c r="K1596" s="138" t="s">
        <v>1</v>
      </c>
      <c r="L1596" s="32"/>
      <c r="M1596" s="143" t="s">
        <v>1</v>
      </c>
      <c r="N1596" s="144" t="s">
        <v>41</v>
      </c>
      <c r="P1596" s="145">
        <f>O1596*H1596</f>
        <v>0</v>
      </c>
      <c r="Q1596" s="145">
        <v>4.0000000000000002E-4</v>
      </c>
      <c r="R1596" s="145">
        <f>Q1596*H1596</f>
        <v>3.6479999999999998E-3</v>
      </c>
      <c r="S1596" s="145">
        <v>0</v>
      </c>
      <c r="T1596" s="146">
        <f>S1596*H1596</f>
        <v>0</v>
      </c>
      <c r="AR1596" s="147" t="s">
        <v>274</v>
      </c>
      <c r="AT1596" s="147" t="s">
        <v>180</v>
      </c>
      <c r="AU1596" s="147" t="s">
        <v>85</v>
      </c>
      <c r="AY1596" s="17" t="s">
        <v>178</v>
      </c>
      <c r="BE1596" s="148">
        <f>IF(N1596="základní",J1596,0)</f>
        <v>0</v>
      </c>
      <c r="BF1596" s="148">
        <f>IF(N1596="snížená",J1596,0)</f>
        <v>0</v>
      </c>
      <c r="BG1596" s="148">
        <f>IF(N1596="zákl. přenesená",J1596,0)</f>
        <v>0</v>
      </c>
      <c r="BH1596" s="148">
        <f>IF(N1596="sníž. přenesená",J1596,0)</f>
        <v>0</v>
      </c>
      <c r="BI1596" s="148">
        <f>IF(N1596="nulová",J1596,0)</f>
        <v>0</v>
      </c>
      <c r="BJ1596" s="17" t="s">
        <v>83</v>
      </c>
      <c r="BK1596" s="148">
        <f>ROUND(I1596*H1596,2)</f>
        <v>0</v>
      </c>
      <c r="BL1596" s="17" t="s">
        <v>274</v>
      </c>
      <c r="BM1596" s="147" t="s">
        <v>3077</v>
      </c>
    </row>
    <row r="1597" spans="2:65" s="12" customFormat="1" ht="11.25">
      <c r="B1597" s="149"/>
      <c r="D1597" s="150" t="s">
        <v>186</v>
      </c>
      <c r="E1597" s="151" t="s">
        <v>1</v>
      </c>
      <c r="F1597" s="152" t="s">
        <v>3078</v>
      </c>
      <c r="H1597" s="153">
        <v>9.1199999999999992</v>
      </c>
      <c r="I1597" s="154"/>
      <c r="L1597" s="149"/>
      <c r="M1597" s="155"/>
      <c r="T1597" s="156"/>
      <c r="AT1597" s="151" t="s">
        <v>186</v>
      </c>
      <c r="AU1597" s="151" t="s">
        <v>85</v>
      </c>
      <c r="AV1597" s="12" t="s">
        <v>85</v>
      </c>
      <c r="AW1597" s="12" t="s">
        <v>32</v>
      </c>
      <c r="AX1597" s="12" t="s">
        <v>83</v>
      </c>
      <c r="AY1597" s="151" t="s">
        <v>178</v>
      </c>
    </row>
    <row r="1598" spans="2:65" s="1" customFormat="1" ht="33" customHeight="1">
      <c r="B1598" s="32"/>
      <c r="C1598" s="136" t="s">
        <v>3079</v>
      </c>
      <c r="D1598" s="136" t="s">
        <v>180</v>
      </c>
      <c r="E1598" s="137" t="s">
        <v>3080</v>
      </c>
      <c r="F1598" s="138" t="s">
        <v>3081</v>
      </c>
      <c r="G1598" s="139" t="s">
        <v>291</v>
      </c>
      <c r="H1598" s="140">
        <v>2.19</v>
      </c>
      <c r="I1598" s="141"/>
      <c r="J1598" s="142">
        <f>ROUND(I1598*H1598,2)</f>
        <v>0</v>
      </c>
      <c r="K1598" s="138" t="s">
        <v>1</v>
      </c>
      <c r="L1598" s="32"/>
      <c r="M1598" s="143" t="s">
        <v>1</v>
      </c>
      <c r="N1598" s="144" t="s">
        <v>41</v>
      </c>
      <c r="P1598" s="145">
        <f>O1598*H1598</f>
        <v>0</v>
      </c>
      <c r="Q1598" s="145">
        <v>4.0000000000000002E-4</v>
      </c>
      <c r="R1598" s="145">
        <f>Q1598*H1598</f>
        <v>8.7600000000000004E-4</v>
      </c>
      <c r="S1598" s="145">
        <v>0</v>
      </c>
      <c r="T1598" s="146">
        <f>S1598*H1598</f>
        <v>0</v>
      </c>
      <c r="AR1598" s="147" t="s">
        <v>274</v>
      </c>
      <c r="AT1598" s="147" t="s">
        <v>180</v>
      </c>
      <c r="AU1598" s="147" t="s">
        <v>85</v>
      </c>
      <c r="AY1598" s="17" t="s">
        <v>178</v>
      </c>
      <c r="BE1598" s="148">
        <f>IF(N1598="základní",J1598,0)</f>
        <v>0</v>
      </c>
      <c r="BF1598" s="148">
        <f>IF(N1598="snížená",J1598,0)</f>
        <v>0</v>
      </c>
      <c r="BG1598" s="148">
        <f>IF(N1598="zákl. přenesená",J1598,0)</f>
        <v>0</v>
      </c>
      <c r="BH1598" s="148">
        <f>IF(N1598="sníž. přenesená",J1598,0)</f>
        <v>0</v>
      </c>
      <c r="BI1598" s="148">
        <f>IF(N1598="nulová",J1598,0)</f>
        <v>0</v>
      </c>
      <c r="BJ1598" s="17" t="s">
        <v>83</v>
      </c>
      <c r="BK1598" s="148">
        <f>ROUND(I1598*H1598,2)</f>
        <v>0</v>
      </c>
      <c r="BL1598" s="17" t="s">
        <v>274</v>
      </c>
      <c r="BM1598" s="147" t="s">
        <v>3082</v>
      </c>
    </row>
    <row r="1599" spans="2:65" s="12" customFormat="1" ht="11.25">
      <c r="B1599" s="149"/>
      <c r="D1599" s="150" t="s">
        <v>186</v>
      </c>
      <c r="E1599" s="151" t="s">
        <v>1</v>
      </c>
      <c r="F1599" s="152" t="s">
        <v>3083</v>
      </c>
      <c r="H1599" s="153">
        <v>2.19</v>
      </c>
      <c r="I1599" s="154"/>
      <c r="L1599" s="149"/>
      <c r="M1599" s="155"/>
      <c r="T1599" s="156"/>
      <c r="AT1599" s="151" t="s">
        <v>186</v>
      </c>
      <c r="AU1599" s="151" t="s">
        <v>85</v>
      </c>
      <c r="AV1599" s="12" t="s">
        <v>85</v>
      </c>
      <c r="AW1599" s="12" t="s">
        <v>32</v>
      </c>
      <c r="AX1599" s="12" t="s">
        <v>83</v>
      </c>
      <c r="AY1599" s="151" t="s">
        <v>178</v>
      </c>
    </row>
    <row r="1600" spans="2:65" s="1" customFormat="1" ht="33" customHeight="1">
      <c r="B1600" s="32"/>
      <c r="C1600" s="136" t="s">
        <v>3084</v>
      </c>
      <c r="D1600" s="136" t="s">
        <v>180</v>
      </c>
      <c r="E1600" s="137" t="s">
        <v>3085</v>
      </c>
      <c r="F1600" s="138" t="s">
        <v>3086</v>
      </c>
      <c r="G1600" s="139" t="s">
        <v>291</v>
      </c>
      <c r="H1600" s="140">
        <v>11.4</v>
      </c>
      <c r="I1600" s="141"/>
      <c r="J1600" s="142">
        <f>ROUND(I1600*H1600,2)</f>
        <v>0</v>
      </c>
      <c r="K1600" s="138" t="s">
        <v>1</v>
      </c>
      <c r="L1600" s="32"/>
      <c r="M1600" s="143" t="s">
        <v>1</v>
      </c>
      <c r="N1600" s="144" t="s">
        <v>41</v>
      </c>
      <c r="P1600" s="145">
        <f>O1600*H1600</f>
        <v>0</v>
      </c>
      <c r="Q1600" s="145">
        <v>4.0000000000000002E-4</v>
      </c>
      <c r="R1600" s="145">
        <f>Q1600*H1600</f>
        <v>4.5600000000000007E-3</v>
      </c>
      <c r="S1600" s="145">
        <v>0</v>
      </c>
      <c r="T1600" s="146">
        <f>S1600*H1600</f>
        <v>0</v>
      </c>
      <c r="AR1600" s="147" t="s">
        <v>274</v>
      </c>
      <c r="AT1600" s="147" t="s">
        <v>180</v>
      </c>
      <c r="AU1600" s="147" t="s">
        <v>85</v>
      </c>
      <c r="AY1600" s="17" t="s">
        <v>178</v>
      </c>
      <c r="BE1600" s="148">
        <f>IF(N1600="základní",J1600,0)</f>
        <v>0</v>
      </c>
      <c r="BF1600" s="148">
        <f>IF(N1600="snížená",J1600,0)</f>
        <v>0</v>
      </c>
      <c r="BG1600" s="148">
        <f>IF(N1600="zákl. přenesená",J1600,0)</f>
        <v>0</v>
      </c>
      <c r="BH1600" s="148">
        <f>IF(N1600="sníž. přenesená",J1600,0)</f>
        <v>0</v>
      </c>
      <c r="BI1600" s="148">
        <f>IF(N1600="nulová",J1600,0)</f>
        <v>0</v>
      </c>
      <c r="BJ1600" s="17" t="s">
        <v>83</v>
      </c>
      <c r="BK1600" s="148">
        <f>ROUND(I1600*H1600,2)</f>
        <v>0</v>
      </c>
      <c r="BL1600" s="17" t="s">
        <v>274</v>
      </c>
      <c r="BM1600" s="147" t="s">
        <v>3087</v>
      </c>
    </row>
    <row r="1601" spans="2:65" s="12" customFormat="1" ht="11.25">
      <c r="B1601" s="149"/>
      <c r="D1601" s="150" t="s">
        <v>186</v>
      </c>
      <c r="E1601" s="151" t="s">
        <v>1</v>
      </c>
      <c r="F1601" s="152" t="s">
        <v>3088</v>
      </c>
      <c r="H1601" s="153">
        <v>11.4</v>
      </c>
      <c r="I1601" s="154"/>
      <c r="L1601" s="149"/>
      <c r="M1601" s="155"/>
      <c r="T1601" s="156"/>
      <c r="AT1601" s="151" t="s">
        <v>186</v>
      </c>
      <c r="AU1601" s="151" t="s">
        <v>85</v>
      </c>
      <c r="AV1601" s="12" t="s">
        <v>85</v>
      </c>
      <c r="AW1601" s="12" t="s">
        <v>32</v>
      </c>
      <c r="AX1601" s="12" t="s">
        <v>83</v>
      </c>
      <c r="AY1601" s="151" t="s">
        <v>178</v>
      </c>
    </row>
    <row r="1602" spans="2:65" s="1" customFormat="1" ht="33" customHeight="1">
      <c r="B1602" s="32"/>
      <c r="C1602" s="136" t="s">
        <v>3089</v>
      </c>
      <c r="D1602" s="136" t="s">
        <v>180</v>
      </c>
      <c r="E1602" s="137" t="s">
        <v>3090</v>
      </c>
      <c r="F1602" s="138" t="s">
        <v>3091</v>
      </c>
      <c r="G1602" s="139" t="s">
        <v>291</v>
      </c>
      <c r="H1602" s="140">
        <v>1.7849999999999999</v>
      </c>
      <c r="I1602" s="141"/>
      <c r="J1602" s="142">
        <f>ROUND(I1602*H1602,2)</f>
        <v>0</v>
      </c>
      <c r="K1602" s="138" t="s">
        <v>1</v>
      </c>
      <c r="L1602" s="32"/>
      <c r="M1602" s="143" t="s">
        <v>1</v>
      </c>
      <c r="N1602" s="144" t="s">
        <v>41</v>
      </c>
      <c r="P1602" s="145">
        <f>O1602*H1602</f>
        <v>0</v>
      </c>
      <c r="Q1602" s="145">
        <v>4.0000000000000002E-4</v>
      </c>
      <c r="R1602" s="145">
        <f>Q1602*H1602</f>
        <v>7.1400000000000001E-4</v>
      </c>
      <c r="S1602" s="145">
        <v>0</v>
      </c>
      <c r="T1602" s="146">
        <f>S1602*H1602</f>
        <v>0</v>
      </c>
      <c r="AR1602" s="147" t="s">
        <v>274</v>
      </c>
      <c r="AT1602" s="147" t="s">
        <v>180</v>
      </c>
      <c r="AU1602" s="147" t="s">
        <v>85</v>
      </c>
      <c r="AY1602" s="17" t="s">
        <v>178</v>
      </c>
      <c r="BE1602" s="148">
        <f>IF(N1602="základní",J1602,0)</f>
        <v>0</v>
      </c>
      <c r="BF1602" s="148">
        <f>IF(N1602="snížená",J1602,0)</f>
        <v>0</v>
      </c>
      <c r="BG1602" s="148">
        <f>IF(N1602="zákl. přenesená",J1602,0)</f>
        <v>0</v>
      </c>
      <c r="BH1602" s="148">
        <f>IF(N1602="sníž. přenesená",J1602,0)</f>
        <v>0</v>
      </c>
      <c r="BI1602" s="148">
        <f>IF(N1602="nulová",J1602,0)</f>
        <v>0</v>
      </c>
      <c r="BJ1602" s="17" t="s">
        <v>83</v>
      </c>
      <c r="BK1602" s="148">
        <f>ROUND(I1602*H1602,2)</f>
        <v>0</v>
      </c>
      <c r="BL1602" s="17" t="s">
        <v>274</v>
      </c>
      <c r="BM1602" s="147" t="s">
        <v>3092</v>
      </c>
    </row>
    <row r="1603" spans="2:65" s="12" customFormat="1" ht="11.25">
      <c r="B1603" s="149"/>
      <c r="D1603" s="150" t="s">
        <v>186</v>
      </c>
      <c r="E1603" s="151" t="s">
        <v>1</v>
      </c>
      <c r="F1603" s="152" t="s">
        <v>3093</v>
      </c>
      <c r="H1603" s="153">
        <v>1.7849999999999999</v>
      </c>
      <c r="I1603" s="154"/>
      <c r="L1603" s="149"/>
      <c r="M1603" s="155"/>
      <c r="T1603" s="156"/>
      <c r="AT1603" s="151" t="s">
        <v>186</v>
      </c>
      <c r="AU1603" s="151" t="s">
        <v>85</v>
      </c>
      <c r="AV1603" s="12" t="s">
        <v>85</v>
      </c>
      <c r="AW1603" s="12" t="s">
        <v>32</v>
      </c>
      <c r="AX1603" s="12" t="s">
        <v>83</v>
      </c>
      <c r="AY1603" s="151" t="s">
        <v>178</v>
      </c>
    </row>
    <row r="1604" spans="2:65" s="1" customFormat="1" ht="24.2" customHeight="1">
      <c r="B1604" s="32"/>
      <c r="C1604" s="136" t="s">
        <v>3094</v>
      </c>
      <c r="D1604" s="136" t="s">
        <v>180</v>
      </c>
      <c r="E1604" s="137" t="s">
        <v>3095</v>
      </c>
      <c r="F1604" s="138" t="s">
        <v>3096</v>
      </c>
      <c r="G1604" s="139" t="s">
        <v>1532</v>
      </c>
      <c r="H1604" s="140">
        <v>1</v>
      </c>
      <c r="I1604" s="141"/>
      <c r="J1604" s="142">
        <f>ROUND(I1604*H1604,2)</f>
        <v>0</v>
      </c>
      <c r="K1604" s="138" t="s">
        <v>1</v>
      </c>
      <c r="L1604" s="32"/>
      <c r="M1604" s="143" t="s">
        <v>1</v>
      </c>
      <c r="N1604" s="144" t="s">
        <v>41</v>
      </c>
      <c r="P1604" s="145">
        <f>O1604*H1604</f>
        <v>0</v>
      </c>
      <c r="Q1604" s="145">
        <v>0</v>
      </c>
      <c r="R1604" s="145">
        <f>Q1604*H1604</f>
        <v>0</v>
      </c>
      <c r="S1604" s="145">
        <v>0</v>
      </c>
      <c r="T1604" s="146">
        <f>S1604*H1604</f>
        <v>0</v>
      </c>
      <c r="AR1604" s="147" t="s">
        <v>274</v>
      </c>
      <c r="AT1604" s="147" t="s">
        <v>180</v>
      </c>
      <c r="AU1604" s="147" t="s">
        <v>85</v>
      </c>
      <c r="AY1604" s="17" t="s">
        <v>178</v>
      </c>
      <c r="BE1604" s="148">
        <f>IF(N1604="základní",J1604,0)</f>
        <v>0</v>
      </c>
      <c r="BF1604" s="148">
        <f>IF(N1604="snížená",J1604,0)</f>
        <v>0</v>
      </c>
      <c r="BG1604" s="148">
        <f>IF(N1604="zákl. přenesená",J1604,0)</f>
        <v>0</v>
      </c>
      <c r="BH1604" s="148">
        <f>IF(N1604="sníž. přenesená",J1604,0)</f>
        <v>0</v>
      </c>
      <c r="BI1604" s="148">
        <f>IF(N1604="nulová",J1604,0)</f>
        <v>0</v>
      </c>
      <c r="BJ1604" s="17" t="s">
        <v>83</v>
      </c>
      <c r="BK1604" s="148">
        <f>ROUND(I1604*H1604,2)</f>
        <v>0</v>
      </c>
      <c r="BL1604" s="17" t="s">
        <v>274</v>
      </c>
      <c r="BM1604" s="147" t="s">
        <v>3097</v>
      </c>
    </row>
    <row r="1605" spans="2:65" s="12" customFormat="1" ht="11.25">
      <c r="B1605" s="149"/>
      <c r="D1605" s="150" t="s">
        <v>186</v>
      </c>
      <c r="E1605" s="151" t="s">
        <v>1</v>
      </c>
      <c r="F1605" s="152" t="s">
        <v>83</v>
      </c>
      <c r="H1605" s="153">
        <v>1</v>
      </c>
      <c r="I1605" s="154"/>
      <c r="L1605" s="149"/>
      <c r="M1605" s="155"/>
      <c r="T1605" s="156"/>
      <c r="AT1605" s="151" t="s">
        <v>186</v>
      </c>
      <c r="AU1605" s="151" t="s">
        <v>85</v>
      </c>
      <c r="AV1605" s="12" t="s">
        <v>85</v>
      </c>
      <c r="AW1605" s="12" t="s">
        <v>32</v>
      </c>
      <c r="AX1605" s="12" t="s">
        <v>83</v>
      </c>
      <c r="AY1605" s="151" t="s">
        <v>178</v>
      </c>
    </row>
    <row r="1606" spans="2:65" s="1" customFormat="1" ht="16.5" customHeight="1">
      <c r="B1606" s="32"/>
      <c r="C1606" s="136" t="s">
        <v>3098</v>
      </c>
      <c r="D1606" s="136" t="s">
        <v>180</v>
      </c>
      <c r="E1606" s="137" t="s">
        <v>3099</v>
      </c>
      <c r="F1606" s="138" t="s">
        <v>3100</v>
      </c>
      <c r="G1606" s="139" t="s">
        <v>1532</v>
      </c>
      <c r="H1606" s="140">
        <v>1</v>
      </c>
      <c r="I1606" s="141"/>
      <c r="J1606" s="142">
        <f>ROUND(I1606*H1606,2)</f>
        <v>0</v>
      </c>
      <c r="K1606" s="138" t="s">
        <v>1</v>
      </c>
      <c r="L1606" s="32"/>
      <c r="M1606" s="143" t="s">
        <v>1</v>
      </c>
      <c r="N1606" s="144" t="s">
        <v>41</v>
      </c>
      <c r="P1606" s="145">
        <f>O1606*H1606</f>
        <v>0</v>
      </c>
      <c r="Q1606" s="145">
        <v>0</v>
      </c>
      <c r="R1606" s="145">
        <f>Q1606*H1606</f>
        <v>0</v>
      </c>
      <c r="S1606" s="145">
        <v>0</v>
      </c>
      <c r="T1606" s="146">
        <f>S1606*H1606</f>
        <v>0</v>
      </c>
      <c r="AR1606" s="147" t="s">
        <v>274</v>
      </c>
      <c r="AT1606" s="147" t="s">
        <v>180</v>
      </c>
      <c r="AU1606" s="147" t="s">
        <v>85</v>
      </c>
      <c r="AY1606" s="17" t="s">
        <v>178</v>
      </c>
      <c r="BE1606" s="148">
        <f>IF(N1606="základní",J1606,0)</f>
        <v>0</v>
      </c>
      <c r="BF1606" s="148">
        <f>IF(N1606="snížená",J1606,0)</f>
        <v>0</v>
      </c>
      <c r="BG1606" s="148">
        <f>IF(N1606="zákl. přenesená",J1606,0)</f>
        <v>0</v>
      </c>
      <c r="BH1606" s="148">
        <f>IF(N1606="sníž. přenesená",J1606,0)</f>
        <v>0</v>
      </c>
      <c r="BI1606" s="148">
        <f>IF(N1606="nulová",J1606,0)</f>
        <v>0</v>
      </c>
      <c r="BJ1606" s="17" t="s">
        <v>83</v>
      </c>
      <c r="BK1606" s="148">
        <f>ROUND(I1606*H1606,2)</f>
        <v>0</v>
      </c>
      <c r="BL1606" s="17" t="s">
        <v>274</v>
      </c>
      <c r="BM1606" s="147" t="s">
        <v>3101</v>
      </c>
    </row>
    <row r="1607" spans="2:65" s="12" customFormat="1" ht="11.25">
      <c r="B1607" s="149"/>
      <c r="D1607" s="150" t="s">
        <v>186</v>
      </c>
      <c r="E1607" s="151" t="s">
        <v>1</v>
      </c>
      <c r="F1607" s="152" t="s">
        <v>83</v>
      </c>
      <c r="H1607" s="153">
        <v>1</v>
      </c>
      <c r="I1607" s="154"/>
      <c r="L1607" s="149"/>
      <c r="M1607" s="155"/>
      <c r="T1607" s="156"/>
      <c r="AT1607" s="151" t="s">
        <v>186</v>
      </c>
      <c r="AU1607" s="151" t="s">
        <v>85</v>
      </c>
      <c r="AV1607" s="12" t="s">
        <v>85</v>
      </c>
      <c r="AW1607" s="12" t="s">
        <v>32</v>
      </c>
      <c r="AX1607" s="12" t="s">
        <v>83</v>
      </c>
      <c r="AY1607" s="151" t="s">
        <v>178</v>
      </c>
    </row>
    <row r="1608" spans="2:65" s="1" customFormat="1" ht="24.2" customHeight="1">
      <c r="B1608" s="32"/>
      <c r="C1608" s="136" t="s">
        <v>3102</v>
      </c>
      <c r="D1608" s="136" t="s">
        <v>180</v>
      </c>
      <c r="E1608" s="137" t="s">
        <v>3103</v>
      </c>
      <c r="F1608" s="138" t="s">
        <v>3104</v>
      </c>
      <c r="G1608" s="139" t="s">
        <v>204</v>
      </c>
      <c r="H1608" s="140">
        <v>9.68</v>
      </c>
      <c r="I1608" s="141"/>
      <c r="J1608" s="142">
        <f>ROUND(I1608*H1608,2)</f>
        <v>0</v>
      </c>
      <c r="K1608" s="138" t="s">
        <v>846</v>
      </c>
      <c r="L1608" s="32"/>
      <c r="M1608" s="143" t="s">
        <v>1</v>
      </c>
      <c r="N1608" s="144" t="s">
        <v>41</v>
      </c>
      <c r="P1608" s="145">
        <f>O1608*H1608</f>
        <v>0</v>
      </c>
      <c r="Q1608" s="145">
        <v>0</v>
      </c>
      <c r="R1608" s="145">
        <f>Q1608*H1608</f>
        <v>0</v>
      </c>
      <c r="S1608" s="145">
        <v>0</v>
      </c>
      <c r="T1608" s="146">
        <f>S1608*H1608</f>
        <v>0</v>
      </c>
      <c r="AR1608" s="147" t="s">
        <v>274</v>
      </c>
      <c r="AT1608" s="147" t="s">
        <v>180</v>
      </c>
      <c r="AU1608" s="147" t="s">
        <v>85</v>
      </c>
      <c r="AY1608" s="17" t="s">
        <v>178</v>
      </c>
      <c r="BE1608" s="148">
        <f>IF(N1608="základní",J1608,0)</f>
        <v>0</v>
      </c>
      <c r="BF1608" s="148">
        <f>IF(N1608="snížená",J1608,0)</f>
        <v>0</v>
      </c>
      <c r="BG1608" s="148">
        <f>IF(N1608="zákl. přenesená",J1608,0)</f>
        <v>0</v>
      </c>
      <c r="BH1608" s="148">
        <f>IF(N1608="sníž. přenesená",J1608,0)</f>
        <v>0</v>
      </c>
      <c r="BI1608" s="148">
        <f>IF(N1608="nulová",J1608,0)</f>
        <v>0</v>
      </c>
      <c r="BJ1608" s="17" t="s">
        <v>83</v>
      </c>
      <c r="BK1608" s="148">
        <f>ROUND(I1608*H1608,2)</f>
        <v>0</v>
      </c>
      <c r="BL1608" s="17" t="s">
        <v>274</v>
      </c>
      <c r="BM1608" s="147" t="s">
        <v>3105</v>
      </c>
    </row>
    <row r="1609" spans="2:65" s="12" customFormat="1" ht="11.25">
      <c r="B1609" s="149"/>
      <c r="D1609" s="150" t="s">
        <v>186</v>
      </c>
      <c r="E1609" s="151" t="s">
        <v>1</v>
      </c>
      <c r="F1609" s="152" t="s">
        <v>3106</v>
      </c>
      <c r="H1609" s="153">
        <v>6.8</v>
      </c>
      <c r="I1609" s="154"/>
      <c r="L1609" s="149"/>
      <c r="M1609" s="155"/>
      <c r="T1609" s="156"/>
      <c r="AT1609" s="151" t="s">
        <v>186</v>
      </c>
      <c r="AU1609" s="151" t="s">
        <v>85</v>
      </c>
      <c r="AV1609" s="12" t="s">
        <v>85</v>
      </c>
      <c r="AW1609" s="12" t="s">
        <v>32</v>
      </c>
      <c r="AX1609" s="12" t="s">
        <v>76</v>
      </c>
      <c r="AY1609" s="151" t="s">
        <v>178</v>
      </c>
    </row>
    <row r="1610" spans="2:65" s="12" customFormat="1" ht="11.25">
      <c r="B1610" s="149"/>
      <c r="D1610" s="150" t="s">
        <v>186</v>
      </c>
      <c r="E1610" s="151" t="s">
        <v>1</v>
      </c>
      <c r="F1610" s="152" t="s">
        <v>3107</v>
      </c>
      <c r="H1610" s="153">
        <v>2.88</v>
      </c>
      <c r="I1610" s="154"/>
      <c r="L1610" s="149"/>
      <c r="M1610" s="155"/>
      <c r="T1610" s="156"/>
      <c r="AT1610" s="151" t="s">
        <v>186</v>
      </c>
      <c r="AU1610" s="151" t="s">
        <v>85</v>
      </c>
      <c r="AV1610" s="12" t="s">
        <v>85</v>
      </c>
      <c r="AW1610" s="12" t="s">
        <v>32</v>
      </c>
      <c r="AX1610" s="12" t="s">
        <v>76</v>
      </c>
      <c r="AY1610" s="151" t="s">
        <v>178</v>
      </c>
    </row>
    <row r="1611" spans="2:65" s="14" customFormat="1" ht="11.25">
      <c r="B1611" s="164"/>
      <c r="D1611" s="150" t="s">
        <v>186</v>
      </c>
      <c r="E1611" s="165" t="s">
        <v>1</v>
      </c>
      <c r="F1611" s="166" t="s">
        <v>217</v>
      </c>
      <c r="H1611" s="167">
        <v>9.68</v>
      </c>
      <c r="I1611" s="168"/>
      <c r="L1611" s="164"/>
      <c r="M1611" s="169"/>
      <c r="T1611" s="170"/>
      <c r="AT1611" s="165" t="s">
        <v>186</v>
      </c>
      <c r="AU1611" s="165" t="s">
        <v>85</v>
      </c>
      <c r="AV1611" s="14" t="s">
        <v>184</v>
      </c>
      <c r="AW1611" s="14" t="s">
        <v>32</v>
      </c>
      <c r="AX1611" s="14" t="s">
        <v>83</v>
      </c>
      <c r="AY1611" s="165" t="s">
        <v>178</v>
      </c>
    </row>
    <row r="1612" spans="2:65" s="1" customFormat="1" ht="16.5" customHeight="1">
      <c r="B1612" s="32"/>
      <c r="C1612" s="177" t="s">
        <v>3108</v>
      </c>
      <c r="D1612" s="177" t="s">
        <v>232</v>
      </c>
      <c r="E1612" s="178" t="s">
        <v>3109</v>
      </c>
      <c r="F1612" s="179" t="s">
        <v>3110</v>
      </c>
      <c r="G1612" s="180" t="s">
        <v>204</v>
      </c>
      <c r="H1612" s="181">
        <v>10.742000000000001</v>
      </c>
      <c r="I1612" s="182"/>
      <c r="J1612" s="183">
        <f>ROUND(I1612*H1612,2)</f>
        <v>0</v>
      </c>
      <c r="K1612" s="179" t="s">
        <v>194</v>
      </c>
      <c r="L1612" s="184"/>
      <c r="M1612" s="185" t="s">
        <v>1</v>
      </c>
      <c r="N1612" s="186" t="s">
        <v>41</v>
      </c>
      <c r="P1612" s="145">
        <f>O1612*H1612</f>
        <v>0</v>
      </c>
      <c r="Q1612" s="145">
        <v>1.7999999999999999E-2</v>
      </c>
      <c r="R1612" s="145">
        <f>Q1612*H1612</f>
        <v>0.193356</v>
      </c>
      <c r="S1612" s="145">
        <v>0</v>
      </c>
      <c r="T1612" s="146">
        <f>S1612*H1612</f>
        <v>0</v>
      </c>
      <c r="AR1612" s="147" t="s">
        <v>377</v>
      </c>
      <c r="AT1612" s="147" t="s">
        <v>232</v>
      </c>
      <c r="AU1612" s="147" t="s">
        <v>85</v>
      </c>
      <c r="AY1612" s="17" t="s">
        <v>178</v>
      </c>
      <c r="BE1612" s="148">
        <f>IF(N1612="základní",J1612,0)</f>
        <v>0</v>
      </c>
      <c r="BF1612" s="148">
        <f>IF(N1612="snížená",J1612,0)</f>
        <v>0</v>
      </c>
      <c r="BG1612" s="148">
        <f>IF(N1612="zákl. přenesená",J1612,0)</f>
        <v>0</v>
      </c>
      <c r="BH1612" s="148">
        <f>IF(N1612="sníž. přenesená",J1612,0)</f>
        <v>0</v>
      </c>
      <c r="BI1612" s="148">
        <f>IF(N1612="nulová",J1612,0)</f>
        <v>0</v>
      </c>
      <c r="BJ1612" s="17" t="s">
        <v>83</v>
      </c>
      <c r="BK1612" s="148">
        <f>ROUND(I1612*H1612,2)</f>
        <v>0</v>
      </c>
      <c r="BL1612" s="17" t="s">
        <v>274</v>
      </c>
      <c r="BM1612" s="147" t="s">
        <v>3111</v>
      </c>
    </row>
    <row r="1613" spans="2:65" s="12" customFormat="1" ht="11.25">
      <c r="B1613" s="149"/>
      <c r="D1613" s="150" t="s">
        <v>186</v>
      </c>
      <c r="E1613" s="151" t="s">
        <v>1</v>
      </c>
      <c r="F1613" s="152" t="s">
        <v>3112</v>
      </c>
      <c r="H1613" s="153">
        <v>10.23</v>
      </c>
      <c r="I1613" s="154"/>
      <c r="L1613" s="149"/>
      <c r="M1613" s="155"/>
      <c r="T1613" s="156"/>
      <c r="AT1613" s="151" t="s">
        <v>186</v>
      </c>
      <c r="AU1613" s="151" t="s">
        <v>85</v>
      </c>
      <c r="AV1613" s="12" t="s">
        <v>85</v>
      </c>
      <c r="AW1613" s="12" t="s">
        <v>32</v>
      </c>
      <c r="AX1613" s="12" t="s">
        <v>83</v>
      </c>
      <c r="AY1613" s="151" t="s">
        <v>178</v>
      </c>
    </row>
    <row r="1614" spans="2:65" s="12" customFormat="1" ht="11.25">
      <c r="B1614" s="149"/>
      <c r="D1614" s="150" t="s">
        <v>186</v>
      </c>
      <c r="F1614" s="152" t="s">
        <v>3113</v>
      </c>
      <c r="H1614" s="153">
        <v>10.742000000000001</v>
      </c>
      <c r="I1614" s="154"/>
      <c r="L1614" s="149"/>
      <c r="M1614" s="155"/>
      <c r="T1614" s="156"/>
      <c r="AT1614" s="151" t="s">
        <v>186</v>
      </c>
      <c r="AU1614" s="151" t="s">
        <v>85</v>
      </c>
      <c r="AV1614" s="12" t="s">
        <v>85</v>
      </c>
      <c r="AW1614" s="12" t="s">
        <v>4</v>
      </c>
      <c r="AX1614" s="12" t="s">
        <v>83</v>
      </c>
      <c r="AY1614" s="151" t="s">
        <v>178</v>
      </c>
    </row>
    <row r="1615" spans="2:65" s="1" customFormat="1" ht="24.2" customHeight="1">
      <c r="B1615" s="32"/>
      <c r="C1615" s="136" t="s">
        <v>3114</v>
      </c>
      <c r="D1615" s="136" t="s">
        <v>180</v>
      </c>
      <c r="E1615" s="137" t="s">
        <v>3115</v>
      </c>
      <c r="F1615" s="138" t="s">
        <v>3116</v>
      </c>
      <c r="G1615" s="139" t="s">
        <v>291</v>
      </c>
      <c r="H1615" s="140">
        <v>22.8</v>
      </c>
      <c r="I1615" s="141"/>
      <c r="J1615" s="142">
        <f>ROUND(I1615*H1615,2)</f>
        <v>0</v>
      </c>
      <c r="K1615" s="138" t="s">
        <v>194</v>
      </c>
      <c r="L1615" s="32"/>
      <c r="M1615" s="143" t="s">
        <v>1</v>
      </c>
      <c r="N1615" s="144" t="s">
        <v>41</v>
      </c>
      <c r="P1615" s="145">
        <f>O1615*H1615</f>
        <v>0</v>
      </c>
      <c r="Q1615" s="145">
        <v>0</v>
      </c>
      <c r="R1615" s="145">
        <f>Q1615*H1615</f>
        <v>0</v>
      </c>
      <c r="S1615" s="145">
        <v>0</v>
      </c>
      <c r="T1615" s="146">
        <f>S1615*H1615</f>
        <v>0</v>
      </c>
      <c r="AR1615" s="147" t="s">
        <v>274</v>
      </c>
      <c r="AT1615" s="147" t="s">
        <v>180</v>
      </c>
      <c r="AU1615" s="147" t="s">
        <v>85</v>
      </c>
      <c r="AY1615" s="17" t="s">
        <v>178</v>
      </c>
      <c r="BE1615" s="148">
        <f>IF(N1615="základní",J1615,0)</f>
        <v>0</v>
      </c>
      <c r="BF1615" s="148">
        <f>IF(N1615="snížená",J1615,0)</f>
        <v>0</v>
      </c>
      <c r="BG1615" s="148">
        <f>IF(N1615="zákl. přenesená",J1615,0)</f>
        <v>0</v>
      </c>
      <c r="BH1615" s="148">
        <f>IF(N1615="sníž. přenesená",J1615,0)</f>
        <v>0</v>
      </c>
      <c r="BI1615" s="148">
        <f>IF(N1615="nulová",J1615,0)</f>
        <v>0</v>
      </c>
      <c r="BJ1615" s="17" t="s">
        <v>83</v>
      </c>
      <c r="BK1615" s="148">
        <f>ROUND(I1615*H1615,2)</f>
        <v>0</v>
      </c>
      <c r="BL1615" s="17" t="s">
        <v>274</v>
      </c>
      <c r="BM1615" s="147" t="s">
        <v>3117</v>
      </c>
    </row>
    <row r="1616" spans="2:65" s="12" customFormat="1" ht="11.25">
      <c r="B1616" s="149"/>
      <c r="D1616" s="150" t="s">
        <v>186</v>
      </c>
      <c r="E1616" s="151" t="s">
        <v>1</v>
      </c>
      <c r="F1616" s="152" t="s">
        <v>3118</v>
      </c>
      <c r="H1616" s="153">
        <v>10.8</v>
      </c>
      <c r="I1616" s="154"/>
      <c r="L1616" s="149"/>
      <c r="M1616" s="155"/>
      <c r="T1616" s="156"/>
      <c r="AT1616" s="151" t="s">
        <v>186</v>
      </c>
      <c r="AU1616" s="151" t="s">
        <v>85</v>
      </c>
      <c r="AV1616" s="12" t="s">
        <v>85</v>
      </c>
      <c r="AW1616" s="12" t="s">
        <v>32</v>
      </c>
      <c r="AX1616" s="12" t="s">
        <v>76</v>
      </c>
      <c r="AY1616" s="151" t="s">
        <v>178</v>
      </c>
    </row>
    <row r="1617" spans="2:65" s="12" customFormat="1" ht="11.25">
      <c r="B1617" s="149"/>
      <c r="D1617" s="150" t="s">
        <v>186</v>
      </c>
      <c r="E1617" s="151" t="s">
        <v>1</v>
      </c>
      <c r="F1617" s="152" t="s">
        <v>3119</v>
      </c>
      <c r="H1617" s="153">
        <v>12</v>
      </c>
      <c r="I1617" s="154"/>
      <c r="L1617" s="149"/>
      <c r="M1617" s="155"/>
      <c r="T1617" s="156"/>
      <c r="AT1617" s="151" t="s">
        <v>186</v>
      </c>
      <c r="AU1617" s="151" t="s">
        <v>85</v>
      </c>
      <c r="AV1617" s="12" t="s">
        <v>85</v>
      </c>
      <c r="AW1617" s="12" t="s">
        <v>32</v>
      </c>
      <c r="AX1617" s="12" t="s">
        <v>76</v>
      </c>
      <c r="AY1617" s="151" t="s">
        <v>178</v>
      </c>
    </row>
    <row r="1618" spans="2:65" s="14" customFormat="1" ht="11.25">
      <c r="B1618" s="164"/>
      <c r="D1618" s="150" t="s">
        <v>186</v>
      </c>
      <c r="E1618" s="165" t="s">
        <v>1</v>
      </c>
      <c r="F1618" s="166" t="s">
        <v>217</v>
      </c>
      <c r="H1618" s="167">
        <v>22.8</v>
      </c>
      <c r="I1618" s="168"/>
      <c r="L1618" s="164"/>
      <c r="M1618" s="169"/>
      <c r="T1618" s="170"/>
      <c r="AT1618" s="165" t="s">
        <v>186</v>
      </c>
      <c r="AU1618" s="165" t="s">
        <v>85</v>
      </c>
      <c r="AV1618" s="14" t="s">
        <v>184</v>
      </c>
      <c r="AW1618" s="14" t="s">
        <v>32</v>
      </c>
      <c r="AX1618" s="14" t="s">
        <v>83</v>
      </c>
      <c r="AY1618" s="165" t="s">
        <v>178</v>
      </c>
    </row>
    <row r="1619" spans="2:65" s="1" customFormat="1" ht="21.75" customHeight="1">
      <c r="B1619" s="32"/>
      <c r="C1619" s="177" t="s">
        <v>3120</v>
      </c>
      <c r="D1619" s="177" t="s">
        <v>232</v>
      </c>
      <c r="E1619" s="178" t="s">
        <v>3121</v>
      </c>
      <c r="F1619" s="179" t="s">
        <v>3122</v>
      </c>
      <c r="G1619" s="180" t="s">
        <v>291</v>
      </c>
      <c r="H1619" s="181">
        <v>25.08</v>
      </c>
      <c r="I1619" s="182"/>
      <c r="J1619" s="183">
        <f>ROUND(I1619*H1619,2)</f>
        <v>0</v>
      </c>
      <c r="K1619" s="179" t="s">
        <v>194</v>
      </c>
      <c r="L1619" s="184"/>
      <c r="M1619" s="185" t="s">
        <v>1</v>
      </c>
      <c r="N1619" s="186" t="s">
        <v>41</v>
      </c>
      <c r="P1619" s="145">
        <f>O1619*H1619</f>
        <v>0</v>
      </c>
      <c r="Q1619" s="145">
        <v>2.0000000000000001E-4</v>
      </c>
      <c r="R1619" s="145">
        <f>Q1619*H1619</f>
        <v>5.0159999999999996E-3</v>
      </c>
      <c r="S1619" s="145">
        <v>0</v>
      </c>
      <c r="T1619" s="146">
        <f>S1619*H1619</f>
        <v>0</v>
      </c>
      <c r="AR1619" s="147" t="s">
        <v>377</v>
      </c>
      <c r="AT1619" s="147" t="s">
        <v>232</v>
      </c>
      <c r="AU1619" s="147" t="s">
        <v>85</v>
      </c>
      <c r="AY1619" s="17" t="s">
        <v>178</v>
      </c>
      <c r="BE1619" s="148">
        <f>IF(N1619="základní",J1619,0)</f>
        <v>0</v>
      </c>
      <c r="BF1619" s="148">
        <f>IF(N1619="snížená",J1619,0)</f>
        <v>0</v>
      </c>
      <c r="BG1619" s="148">
        <f>IF(N1619="zákl. přenesená",J1619,0)</f>
        <v>0</v>
      </c>
      <c r="BH1619" s="148">
        <f>IF(N1619="sníž. přenesená",J1619,0)</f>
        <v>0</v>
      </c>
      <c r="BI1619" s="148">
        <f>IF(N1619="nulová",J1619,0)</f>
        <v>0</v>
      </c>
      <c r="BJ1619" s="17" t="s">
        <v>83</v>
      </c>
      <c r="BK1619" s="148">
        <f>ROUND(I1619*H1619,2)</f>
        <v>0</v>
      </c>
      <c r="BL1619" s="17" t="s">
        <v>274</v>
      </c>
      <c r="BM1619" s="147" t="s">
        <v>3123</v>
      </c>
    </row>
    <row r="1620" spans="2:65" s="12" customFormat="1" ht="11.25">
      <c r="B1620" s="149"/>
      <c r="D1620" s="150" t="s">
        <v>186</v>
      </c>
      <c r="F1620" s="152" t="s">
        <v>3124</v>
      </c>
      <c r="H1620" s="153">
        <v>25.08</v>
      </c>
      <c r="I1620" s="154"/>
      <c r="L1620" s="149"/>
      <c r="M1620" s="155"/>
      <c r="T1620" s="156"/>
      <c r="AT1620" s="151" t="s">
        <v>186</v>
      </c>
      <c r="AU1620" s="151" t="s">
        <v>85</v>
      </c>
      <c r="AV1620" s="12" t="s">
        <v>85</v>
      </c>
      <c r="AW1620" s="12" t="s">
        <v>4</v>
      </c>
      <c r="AX1620" s="12" t="s">
        <v>83</v>
      </c>
      <c r="AY1620" s="151" t="s">
        <v>178</v>
      </c>
    </row>
    <row r="1621" spans="2:65" s="1" customFormat="1" ht="24.2" customHeight="1">
      <c r="B1621" s="32"/>
      <c r="C1621" s="136" t="s">
        <v>3125</v>
      </c>
      <c r="D1621" s="136" t="s">
        <v>180</v>
      </c>
      <c r="E1621" s="137" t="s">
        <v>3126</v>
      </c>
      <c r="F1621" s="138" t="s">
        <v>3127</v>
      </c>
      <c r="G1621" s="139" t="s">
        <v>204</v>
      </c>
      <c r="H1621" s="140">
        <v>4.41</v>
      </c>
      <c r="I1621" s="141"/>
      <c r="J1621" s="142">
        <f>ROUND(I1621*H1621,2)</f>
        <v>0</v>
      </c>
      <c r="K1621" s="138" t="s">
        <v>1</v>
      </c>
      <c r="L1621" s="32"/>
      <c r="M1621" s="143" t="s">
        <v>1</v>
      </c>
      <c r="N1621" s="144" t="s">
        <v>41</v>
      </c>
      <c r="P1621" s="145">
        <f>O1621*H1621</f>
        <v>0</v>
      </c>
      <c r="Q1621" s="145">
        <v>7.2999999999999996E-4</v>
      </c>
      <c r="R1621" s="145">
        <f>Q1621*H1621</f>
        <v>3.2193E-3</v>
      </c>
      <c r="S1621" s="145">
        <v>0</v>
      </c>
      <c r="T1621" s="146">
        <f>S1621*H1621</f>
        <v>0</v>
      </c>
      <c r="AR1621" s="147" t="s">
        <v>274</v>
      </c>
      <c r="AT1621" s="147" t="s">
        <v>180</v>
      </c>
      <c r="AU1621" s="147" t="s">
        <v>85</v>
      </c>
      <c r="AY1621" s="17" t="s">
        <v>178</v>
      </c>
      <c r="BE1621" s="148">
        <f>IF(N1621="základní",J1621,0)</f>
        <v>0</v>
      </c>
      <c r="BF1621" s="148">
        <f>IF(N1621="snížená",J1621,0)</f>
        <v>0</v>
      </c>
      <c r="BG1621" s="148">
        <f>IF(N1621="zákl. přenesená",J1621,0)</f>
        <v>0</v>
      </c>
      <c r="BH1621" s="148">
        <f>IF(N1621="sníž. přenesená",J1621,0)</f>
        <v>0</v>
      </c>
      <c r="BI1621" s="148">
        <f>IF(N1621="nulová",J1621,0)</f>
        <v>0</v>
      </c>
      <c r="BJ1621" s="17" t="s">
        <v>83</v>
      </c>
      <c r="BK1621" s="148">
        <f>ROUND(I1621*H1621,2)</f>
        <v>0</v>
      </c>
      <c r="BL1621" s="17" t="s">
        <v>274</v>
      </c>
      <c r="BM1621" s="147" t="s">
        <v>3128</v>
      </c>
    </row>
    <row r="1622" spans="2:65" s="12" customFormat="1" ht="11.25">
      <c r="B1622" s="149"/>
      <c r="D1622" s="150" t="s">
        <v>186</v>
      </c>
      <c r="E1622" s="151" t="s">
        <v>1</v>
      </c>
      <c r="F1622" s="152" t="s">
        <v>3129</v>
      </c>
      <c r="H1622" s="153">
        <v>4.41</v>
      </c>
      <c r="I1622" s="154"/>
      <c r="L1622" s="149"/>
      <c r="M1622" s="155"/>
      <c r="T1622" s="156"/>
      <c r="AT1622" s="151" t="s">
        <v>186</v>
      </c>
      <c r="AU1622" s="151" t="s">
        <v>85</v>
      </c>
      <c r="AV1622" s="12" t="s">
        <v>85</v>
      </c>
      <c r="AW1622" s="12" t="s">
        <v>32</v>
      </c>
      <c r="AX1622" s="12" t="s">
        <v>83</v>
      </c>
      <c r="AY1622" s="151" t="s">
        <v>178</v>
      </c>
    </row>
    <row r="1623" spans="2:65" s="1" customFormat="1" ht="24.2" customHeight="1">
      <c r="B1623" s="32"/>
      <c r="C1623" s="136" t="s">
        <v>3130</v>
      </c>
      <c r="D1623" s="136" t="s">
        <v>180</v>
      </c>
      <c r="E1623" s="137" t="s">
        <v>3131</v>
      </c>
      <c r="F1623" s="138" t="s">
        <v>3132</v>
      </c>
      <c r="G1623" s="139" t="s">
        <v>204</v>
      </c>
      <c r="H1623" s="140">
        <v>3.0830000000000002</v>
      </c>
      <c r="I1623" s="141"/>
      <c r="J1623" s="142">
        <f>ROUND(I1623*H1623,2)</f>
        <v>0</v>
      </c>
      <c r="K1623" s="138" t="s">
        <v>1</v>
      </c>
      <c r="L1623" s="32"/>
      <c r="M1623" s="143" t="s">
        <v>1</v>
      </c>
      <c r="N1623" s="144" t="s">
        <v>41</v>
      </c>
      <c r="P1623" s="145">
        <f>O1623*H1623</f>
        <v>0</v>
      </c>
      <c r="Q1623" s="145">
        <v>7.2999999999999996E-4</v>
      </c>
      <c r="R1623" s="145">
        <f>Q1623*H1623</f>
        <v>2.2505900000000002E-3</v>
      </c>
      <c r="S1623" s="145">
        <v>0</v>
      </c>
      <c r="T1623" s="146">
        <f>S1623*H1623</f>
        <v>0</v>
      </c>
      <c r="AR1623" s="147" t="s">
        <v>274</v>
      </c>
      <c r="AT1623" s="147" t="s">
        <v>180</v>
      </c>
      <c r="AU1623" s="147" t="s">
        <v>85</v>
      </c>
      <c r="AY1623" s="17" t="s">
        <v>178</v>
      </c>
      <c r="BE1623" s="148">
        <f>IF(N1623="základní",J1623,0)</f>
        <v>0</v>
      </c>
      <c r="BF1623" s="148">
        <f>IF(N1623="snížená",J1623,0)</f>
        <v>0</v>
      </c>
      <c r="BG1623" s="148">
        <f>IF(N1623="zákl. přenesená",J1623,0)</f>
        <v>0</v>
      </c>
      <c r="BH1623" s="148">
        <f>IF(N1623="sníž. přenesená",J1623,0)</f>
        <v>0</v>
      </c>
      <c r="BI1623" s="148">
        <f>IF(N1623="nulová",J1623,0)</f>
        <v>0</v>
      </c>
      <c r="BJ1623" s="17" t="s">
        <v>83</v>
      </c>
      <c r="BK1623" s="148">
        <f>ROUND(I1623*H1623,2)</f>
        <v>0</v>
      </c>
      <c r="BL1623" s="17" t="s">
        <v>274</v>
      </c>
      <c r="BM1623" s="147" t="s">
        <v>3133</v>
      </c>
    </row>
    <row r="1624" spans="2:65" s="12" customFormat="1" ht="11.25">
      <c r="B1624" s="149"/>
      <c r="D1624" s="150" t="s">
        <v>186</v>
      </c>
      <c r="E1624" s="151" t="s">
        <v>1</v>
      </c>
      <c r="F1624" s="152" t="s">
        <v>3134</v>
      </c>
      <c r="H1624" s="153">
        <v>3.0830000000000002</v>
      </c>
      <c r="I1624" s="154"/>
      <c r="L1624" s="149"/>
      <c r="M1624" s="155"/>
      <c r="T1624" s="156"/>
      <c r="AT1624" s="151" t="s">
        <v>186</v>
      </c>
      <c r="AU1624" s="151" t="s">
        <v>85</v>
      </c>
      <c r="AV1624" s="12" t="s">
        <v>85</v>
      </c>
      <c r="AW1624" s="12" t="s">
        <v>32</v>
      </c>
      <c r="AX1624" s="12" t="s">
        <v>83</v>
      </c>
      <c r="AY1624" s="151" t="s">
        <v>178</v>
      </c>
    </row>
    <row r="1625" spans="2:65" s="1" customFormat="1" ht="24.2" customHeight="1">
      <c r="B1625" s="32"/>
      <c r="C1625" s="136" t="s">
        <v>3135</v>
      </c>
      <c r="D1625" s="136" t="s">
        <v>180</v>
      </c>
      <c r="E1625" s="137" t="s">
        <v>3136</v>
      </c>
      <c r="F1625" s="138" t="s">
        <v>3137</v>
      </c>
      <c r="G1625" s="139" t="s">
        <v>204</v>
      </c>
      <c r="H1625" s="140">
        <v>11.042999999999999</v>
      </c>
      <c r="I1625" s="141"/>
      <c r="J1625" s="142">
        <f>ROUND(I1625*H1625,2)</f>
        <v>0</v>
      </c>
      <c r="K1625" s="138" t="s">
        <v>1</v>
      </c>
      <c r="L1625" s="32"/>
      <c r="M1625" s="143" t="s">
        <v>1</v>
      </c>
      <c r="N1625" s="144" t="s">
        <v>41</v>
      </c>
      <c r="P1625" s="145">
        <f>O1625*H1625</f>
        <v>0</v>
      </c>
      <c r="Q1625" s="145">
        <v>7.2999999999999996E-4</v>
      </c>
      <c r="R1625" s="145">
        <f>Q1625*H1625</f>
        <v>8.0613899999999999E-3</v>
      </c>
      <c r="S1625" s="145">
        <v>0</v>
      </c>
      <c r="T1625" s="146">
        <f>S1625*H1625</f>
        <v>0</v>
      </c>
      <c r="AR1625" s="147" t="s">
        <v>274</v>
      </c>
      <c r="AT1625" s="147" t="s">
        <v>180</v>
      </c>
      <c r="AU1625" s="147" t="s">
        <v>85</v>
      </c>
      <c r="AY1625" s="17" t="s">
        <v>178</v>
      </c>
      <c r="BE1625" s="148">
        <f>IF(N1625="základní",J1625,0)</f>
        <v>0</v>
      </c>
      <c r="BF1625" s="148">
        <f>IF(N1625="snížená",J1625,0)</f>
        <v>0</v>
      </c>
      <c r="BG1625" s="148">
        <f>IF(N1625="zákl. přenesená",J1625,0)</f>
        <v>0</v>
      </c>
      <c r="BH1625" s="148">
        <f>IF(N1625="sníž. přenesená",J1625,0)</f>
        <v>0</v>
      </c>
      <c r="BI1625" s="148">
        <f>IF(N1625="nulová",J1625,0)</f>
        <v>0</v>
      </c>
      <c r="BJ1625" s="17" t="s">
        <v>83</v>
      </c>
      <c r="BK1625" s="148">
        <f>ROUND(I1625*H1625,2)</f>
        <v>0</v>
      </c>
      <c r="BL1625" s="17" t="s">
        <v>274</v>
      </c>
      <c r="BM1625" s="147" t="s">
        <v>3138</v>
      </c>
    </row>
    <row r="1626" spans="2:65" s="12" customFormat="1" ht="11.25">
      <c r="B1626" s="149"/>
      <c r="D1626" s="150" t="s">
        <v>186</v>
      </c>
      <c r="E1626" s="151" t="s">
        <v>1</v>
      </c>
      <c r="F1626" s="152" t="s">
        <v>3139</v>
      </c>
      <c r="H1626" s="153">
        <v>11.042999999999999</v>
      </c>
      <c r="I1626" s="154"/>
      <c r="L1626" s="149"/>
      <c r="M1626" s="155"/>
      <c r="T1626" s="156"/>
      <c r="AT1626" s="151" t="s">
        <v>186</v>
      </c>
      <c r="AU1626" s="151" t="s">
        <v>85</v>
      </c>
      <c r="AV1626" s="12" t="s">
        <v>85</v>
      </c>
      <c r="AW1626" s="12" t="s">
        <v>32</v>
      </c>
      <c r="AX1626" s="12" t="s">
        <v>83</v>
      </c>
      <c r="AY1626" s="151" t="s">
        <v>178</v>
      </c>
    </row>
    <row r="1627" spans="2:65" s="1" customFormat="1" ht="24.2" customHeight="1">
      <c r="B1627" s="32"/>
      <c r="C1627" s="136" t="s">
        <v>3140</v>
      </c>
      <c r="D1627" s="136" t="s">
        <v>180</v>
      </c>
      <c r="E1627" s="137" t="s">
        <v>3141</v>
      </c>
      <c r="F1627" s="138" t="s">
        <v>3142</v>
      </c>
      <c r="G1627" s="139" t="s">
        <v>204</v>
      </c>
      <c r="H1627" s="140">
        <v>13.641999999999999</v>
      </c>
      <c r="I1627" s="141"/>
      <c r="J1627" s="142">
        <f>ROUND(I1627*H1627,2)</f>
        <v>0</v>
      </c>
      <c r="K1627" s="138" t="s">
        <v>1</v>
      </c>
      <c r="L1627" s="32"/>
      <c r="M1627" s="143" t="s">
        <v>1</v>
      </c>
      <c r="N1627" s="144" t="s">
        <v>41</v>
      </c>
      <c r="P1627" s="145">
        <f>O1627*H1627</f>
        <v>0</v>
      </c>
      <c r="Q1627" s="145">
        <v>7.2999999999999996E-4</v>
      </c>
      <c r="R1627" s="145">
        <f>Q1627*H1627</f>
        <v>9.9586599999999994E-3</v>
      </c>
      <c r="S1627" s="145">
        <v>0</v>
      </c>
      <c r="T1627" s="146">
        <f>S1627*H1627</f>
        <v>0</v>
      </c>
      <c r="AR1627" s="147" t="s">
        <v>274</v>
      </c>
      <c r="AT1627" s="147" t="s">
        <v>180</v>
      </c>
      <c r="AU1627" s="147" t="s">
        <v>85</v>
      </c>
      <c r="AY1627" s="17" t="s">
        <v>178</v>
      </c>
      <c r="BE1627" s="148">
        <f>IF(N1627="základní",J1627,0)</f>
        <v>0</v>
      </c>
      <c r="BF1627" s="148">
        <f>IF(N1627="snížená",J1627,0)</f>
        <v>0</v>
      </c>
      <c r="BG1627" s="148">
        <f>IF(N1627="zákl. přenesená",J1627,0)</f>
        <v>0</v>
      </c>
      <c r="BH1627" s="148">
        <f>IF(N1627="sníž. přenesená",J1627,0)</f>
        <v>0</v>
      </c>
      <c r="BI1627" s="148">
        <f>IF(N1627="nulová",J1627,0)</f>
        <v>0</v>
      </c>
      <c r="BJ1627" s="17" t="s">
        <v>83</v>
      </c>
      <c r="BK1627" s="148">
        <f>ROUND(I1627*H1627,2)</f>
        <v>0</v>
      </c>
      <c r="BL1627" s="17" t="s">
        <v>274</v>
      </c>
      <c r="BM1627" s="147" t="s">
        <v>3143</v>
      </c>
    </row>
    <row r="1628" spans="2:65" s="12" customFormat="1" ht="11.25">
      <c r="B1628" s="149"/>
      <c r="D1628" s="150" t="s">
        <v>186</v>
      </c>
      <c r="E1628" s="151" t="s">
        <v>1</v>
      </c>
      <c r="F1628" s="152" t="s">
        <v>3144</v>
      </c>
      <c r="H1628" s="153">
        <v>13.641999999999999</v>
      </c>
      <c r="I1628" s="154"/>
      <c r="L1628" s="149"/>
      <c r="M1628" s="155"/>
      <c r="T1628" s="156"/>
      <c r="AT1628" s="151" t="s">
        <v>186</v>
      </c>
      <c r="AU1628" s="151" t="s">
        <v>85</v>
      </c>
      <c r="AV1628" s="12" t="s">
        <v>85</v>
      </c>
      <c r="AW1628" s="12" t="s">
        <v>32</v>
      </c>
      <c r="AX1628" s="12" t="s">
        <v>83</v>
      </c>
      <c r="AY1628" s="151" t="s">
        <v>178</v>
      </c>
    </row>
    <row r="1629" spans="2:65" s="1" customFormat="1" ht="24.2" customHeight="1">
      <c r="B1629" s="32"/>
      <c r="C1629" s="136" t="s">
        <v>3145</v>
      </c>
      <c r="D1629" s="136" t="s">
        <v>180</v>
      </c>
      <c r="E1629" s="137" t="s">
        <v>3146</v>
      </c>
      <c r="F1629" s="138" t="s">
        <v>3147</v>
      </c>
      <c r="G1629" s="139" t="s">
        <v>204</v>
      </c>
      <c r="H1629" s="140">
        <v>4.0970000000000004</v>
      </c>
      <c r="I1629" s="141"/>
      <c r="J1629" s="142">
        <f>ROUND(I1629*H1629,2)</f>
        <v>0</v>
      </c>
      <c r="K1629" s="138" t="s">
        <v>1</v>
      </c>
      <c r="L1629" s="32"/>
      <c r="M1629" s="143" t="s">
        <v>1</v>
      </c>
      <c r="N1629" s="144" t="s">
        <v>41</v>
      </c>
      <c r="P1629" s="145">
        <f>O1629*H1629</f>
        <v>0</v>
      </c>
      <c r="Q1629" s="145">
        <v>7.2999999999999996E-4</v>
      </c>
      <c r="R1629" s="145">
        <f>Q1629*H1629</f>
        <v>2.99081E-3</v>
      </c>
      <c r="S1629" s="145">
        <v>0</v>
      </c>
      <c r="T1629" s="146">
        <f>S1629*H1629</f>
        <v>0</v>
      </c>
      <c r="AR1629" s="147" t="s">
        <v>274</v>
      </c>
      <c r="AT1629" s="147" t="s">
        <v>180</v>
      </c>
      <c r="AU1629" s="147" t="s">
        <v>85</v>
      </c>
      <c r="AY1629" s="17" t="s">
        <v>178</v>
      </c>
      <c r="BE1629" s="148">
        <f>IF(N1629="základní",J1629,0)</f>
        <v>0</v>
      </c>
      <c r="BF1629" s="148">
        <f>IF(N1629="snížená",J1629,0)</f>
        <v>0</v>
      </c>
      <c r="BG1629" s="148">
        <f>IF(N1629="zákl. přenesená",J1629,0)</f>
        <v>0</v>
      </c>
      <c r="BH1629" s="148">
        <f>IF(N1629="sníž. přenesená",J1629,0)</f>
        <v>0</v>
      </c>
      <c r="BI1629" s="148">
        <f>IF(N1629="nulová",J1629,0)</f>
        <v>0</v>
      </c>
      <c r="BJ1629" s="17" t="s">
        <v>83</v>
      </c>
      <c r="BK1629" s="148">
        <f>ROUND(I1629*H1629,2)</f>
        <v>0</v>
      </c>
      <c r="BL1629" s="17" t="s">
        <v>274</v>
      </c>
      <c r="BM1629" s="147" t="s">
        <v>3148</v>
      </c>
    </row>
    <row r="1630" spans="2:65" s="12" customFormat="1" ht="11.25">
      <c r="B1630" s="149"/>
      <c r="D1630" s="150" t="s">
        <v>186</v>
      </c>
      <c r="E1630" s="151" t="s">
        <v>1</v>
      </c>
      <c r="F1630" s="152" t="s">
        <v>3149</v>
      </c>
      <c r="H1630" s="153">
        <v>4.0970000000000004</v>
      </c>
      <c r="I1630" s="154"/>
      <c r="L1630" s="149"/>
      <c r="M1630" s="155"/>
      <c r="T1630" s="156"/>
      <c r="AT1630" s="151" t="s">
        <v>186</v>
      </c>
      <c r="AU1630" s="151" t="s">
        <v>85</v>
      </c>
      <c r="AV1630" s="12" t="s">
        <v>85</v>
      </c>
      <c r="AW1630" s="12" t="s">
        <v>32</v>
      </c>
      <c r="AX1630" s="12" t="s">
        <v>83</v>
      </c>
      <c r="AY1630" s="151" t="s">
        <v>178</v>
      </c>
    </row>
    <row r="1631" spans="2:65" s="1" customFormat="1" ht="24.2" customHeight="1">
      <c r="B1631" s="32"/>
      <c r="C1631" s="136" t="s">
        <v>3150</v>
      </c>
      <c r="D1631" s="136" t="s">
        <v>180</v>
      </c>
      <c r="E1631" s="137" t="s">
        <v>3151</v>
      </c>
      <c r="F1631" s="138" t="s">
        <v>3152</v>
      </c>
      <c r="G1631" s="139" t="s">
        <v>204</v>
      </c>
      <c r="H1631" s="140">
        <v>5.3550000000000004</v>
      </c>
      <c r="I1631" s="141"/>
      <c r="J1631" s="142">
        <f>ROUND(I1631*H1631,2)</f>
        <v>0</v>
      </c>
      <c r="K1631" s="138" t="s">
        <v>1</v>
      </c>
      <c r="L1631" s="32"/>
      <c r="M1631" s="143" t="s">
        <v>1</v>
      </c>
      <c r="N1631" s="144" t="s">
        <v>41</v>
      </c>
      <c r="P1631" s="145">
        <f>O1631*H1631</f>
        <v>0</v>
      </c>
      <c r="Q1631" s="145">
        <v>7.2999999999999996E-4</v>
      </c>
      <c r="R1631" s="145">
        <f>Q1631*H1631</f>
        <v>3.9091500000000001E-3</v>
      </c>
      <c r="S1631" s="145">
        <v>0</v>
      </c>
      <c r="T1631" s="146">
        <f>S1631*H1631</f>
        <v>0</v>
      </c>
      <c r="AR1631" s="147" t="s">
        <v>274</v>
      </c>
      <c r="AT1631" s="147" t="s">
        <v>180</v>
      </c>
      <c r="AU1631" s="147" t="s">
        <v>85</v>
      </c>
      <c r="AY1631" s="17" t="s">
        <v>178</v>
      </c>
      <c r="BE1631" s="148">
        <f>IF(N1631="základní",J1631,0)</f>
        <v>0</v>
      </c>
      <c r="BF1631" s="148">
        <f>IF(N1631="snížená",J1631,0)</f>
        <v>0</v>
      </c>
      <c r="BG1631" s="148">
        <f>IF(N1631="zákl. přenesená",J1631,0)</f>
        <v>0</v>
      </c>
      <c r="BH1631" s="148">
        <f>IF(N1631="sníž. přenesená",J1631,0)</f>
        <v>0</v>
      </c>
      <c r="BI1631" s="148">
        <f>IF(N1631="nulová",J1631,0)</f>
        <v>0</v>
      </c>
      <c r="BJ1631" s="17" t="s">
        <v>83</v>
      </c>
      <c r="BK1631" s="148">
        <f>ROUND(I1631*H1631,2)</f>
        <v>0</v>
      </c>
      <c r="BL1631" s="17" t="s">
        <v>274</v>
      </c>
      <c r="BM1631" s="147" t="s">
        <v>3153</v>
      </c>
    </row>
    <row r="1632" spans="2:65" s="12" customFormat="1" ht="11.25">
      <c r="B1632" s="149"/>
      <c r="D1632" s="150" t="s">
        <v>186</v>
      </c>
      <c r="E1632" s="151" t="s">
        <v>1</v>
      </c>
      <c r="F1632" s="152" t="s">
        <v>3154</v>
      </c>
      <c r="H1632" s="153">
        <v>5.3550000000000004</v>
      </c>
      <c r="I1632" s="154"/>
      <c r="L1632" s="149"/>
      <c r="M1632" s="155"/>
      <c r="T1632" s="156"/>
      <c r="AT1632" s="151" t="s">
        <v>186</v>
      </c>
      <c r="AU1632" s="151" t="s">
        <v>85</v>
      </c>
      <c r="AV1632" s="12" t="s">
        <v>85</v>
      </c>
      <c r="AW1632" s="12" t="s">
        <v>32</v>
      </c>
      <c r="AX1632" s="12" t="s">
        <v>83</v>
      </c>
      <c r="AY1632" s="151" t="s">
        <v>178</v>
      </c>
    </row>
    <row r="1633" spans="2:65" s="1" customFormat="1" ht="24.2" customHeight="1">
      <c r="B1633" s="32"/>
      <c r="C1633" s="136" t="s">
        <v>3155</v>
      </c>
      <c r="D1633" s="136" t="s">
        <v>180</v>
      </c>
      <c r="E1633" s="137" t="s">
        <v>3156</v>
      </c>
      <c r="F1633" s="138" t="s">
        <v>3157</v>
      </c>
      <c r="G1633" s="139" t="s">
        <v>204</v>
      </c>
      <c r="H1633" s="140">
        <v>4.08</v>
      </c>
      <c r="I1633" s="141"/>
      <c r="J1633" s="142">
        <f>ROUND(I1633*H1633,2)</f>
        <v>0</v>
      </c>
      <c r="K1633" s="138" t="s">
        <v>1</v>
      </c>
      <c r="L1633" s="32"/>
      <c r="M1633" s="143" t="s">
        <v>1</v>
      </c>
      <c r="N1633" s="144" t="s">
        <v>41</v>
      </c>
      <c r="P1633" s="145">
        <f>O1633*H1633</f>
        <v>0</v>
      </c>
      <c r="Q1633" s="145">
        <v>7.2999999999999996E-4</v>
      </c>
      <c r="R1633" s="145">
        <f>Q1633*H1633</f>
        <v>2.9784E-3</v>
      </c>
      <c r="S1633" s="145">
        <v>0</v>
      </c>
      <c r="T1633" s="146">
        <f>S1633*H1633</f>
        <v>0</v>
      </c>
      <c r="AR1633" s="147" t="s">
        <v>274</v>
      </c>
      <c r="AT1633" s="147" t="s">
        <v>180</v>
      </c>
      <c r="AU1633" s="147" t="s">
        <v>85</v>
      </c>
      <c r="AY1633" s="17" t="s">
        <v>178</v>
      </c>
      <c r="BE1633" s="148">
        <f>IF(N1633="základní",J1633,0)</f>
        <v>0</v>
      </c>
      <c r="BF1633" s="148">
        <f>IF(N1633="snížená",J1633,0)</f>
        <v>0</v>
      </c>
      <c r="BG1633" s="148">
        <f>IF(N1633="zákl. přenesená",J1633,0)</f>
        <v>0</v>
      </c>
      <c r="BH1633" s="148">
        <f>IF(N1633="sníž. přenesená",J1633,0)</f>
        <v>0</v>
      </c>
      <c r="BI1633" s="148">
        <f>IF(N1633="nulová",J1633,0)</f>
        <v>0</v>
      </c>
      <c r="BJ1633" s="17" t="s">
        <v>83</v>
      </c>
      <c r="BK1633" s="148">
        <f>ROUND(I1633*H1633,2)</f>
        <v>0</v>
      </c>
      <c r="BL1633" s="17" t="s">
        <v>274</v>
      </c>
      <c r="BM1633" s="147" t="s">
        <v>3158</v>
      </c>
    </row>
    <row r="1634" spans="2:65" s="12" customFormat="1" ht="11.25">
      <c r="B1634" s="149"/>
      <c r="D1634" s="150" t="s">
        <v>186</v>
      </c>
      <c r="E1634" s="151" t="s">
        <v>1</v>
      </c>
      <c r="F1634" s="152" t="s">
        <v>3159</v>
      </c>
      <c r="H1634" s="153">
        <v>4.08</v>
      </c>
      <c r="I1634" s="154"/>
      <c r="L1634" s="149"/>
      <c r="M1634" s="155"/>
      <c r="T1634" s="156"/>
      <c r="AT1634" s="151" t="s">
        <v>186</v>
      </c>
      <c r="AU1634" s="151" t="s">
        <v>85</v>
      </c>
      <c r="AV1634" s="12" t="s">
        <v>85</v>
      </c>
      <c r="AW1634" s="12" t="s">
        <v>32</v>
      </c>
      <c r="AX1634" s="12" t="s">
        <v>83</v>
      </c>
      <c r="AY1634" s="151" t="s">
        <v>178</v>
      </c>
    </row>
    <row r="1635" spans="2:65" s="1" customFormat="1" ht="24.2" customHeight="1">
      <c r="B1635" s="32"/>
      <c r="C1635" s="136" t="s">
        <v>3160</v>
      </c>
      <c r="D1635" s="136" t="s">
        <v>180</v>
      </c>
      <c r="E1635" s="137" t="s">
        <v>3161</v>
      </c>
      <c r="F1635" s="138" t="s">
        <v>3162</v>
      </c>
      <c r="G1635" s="139" t="s">
        <v>204</v>
      </c>
      <c r="H1635" s="140">
        <v>3.3530000000000002</v>
      </c>
      <c r="I1635" s="141"/>
      <c r="J1635" s="142">
        <f>ROUND(I1635*H1635,2)</f>
        <v>0</v>
      </c>
      <c r="K1635" s="138" t="s">
        <v>1</v>
      </c>
      <c r="L1635" s="32"/>
      <c r="M1635" s="143" t="s">
        <v>1</v>
      </c>
      <c r="N1635" s="144" t="s">
        <v>41</v>
      </c>
      <c r="P1635" s="145">
        <f>O1635*H1635</f>
        <v>0</v>
      </c>
      <c r="Q1635" s="145">
        <v>7.2999999999999996E-4</v>
      </c>
      <c r="R1635" s="145">
        <f>Q1635*H1635</f>
        <v>2.4476900000000002E-3</v>
      </c>
      <c r="S1635" s="145">
        <v>0</v>
      </c>
      <c r="T1635" s="146">
        <f>S1635*H1635</f>
        <v>0</v>
      </c>
      <c r="AR1635" s="147" t="s">
        <v>274</v>
      </c>
      <c r="AT1635" s="147" t="s">
        <v>180</v>
      </c>
      <c r="AU1635" s="147" t="s">
        <v>85</v>
      </c>
      <c r="AY1635" s="17" t="s">
        <v>178</v>
      </c>
      <c r="BE1635" s="148">
        <f>IF(N1635="základní",J1635,0)</f>
        <v>0</v>
      </c>
      <c r="BF1635" s="148">
        <f>IF(N1635="snížená",J1635,0)</f>
        <v>0</v>
      </c>
      <c r="BG1635" s="148">
        <f>IF(N1635="zákl. přenesená",J1635,0)</f>
        <v>0</v>
      </c>
      <c r="BH1635" s="148">
        <f>IF(N1635="sníž. přenesená",J1635,0)</f>
        <v>0</v>
      </c>
      <c r="BI1635" s="148">
        <f>IF(N1635="nulová",J1635,0)</f>
        <v>0</v>
      </c>
      <c r="BJ1635" s="17" t="s">
        <v>83</v>
      </c>
      <c r="BK1635" s="148">
        <f>ROUND(I1635*H1635,2)</f>
        <v>0</v>
      </c>
      <c r="BL1635" s="17" t="s">
        <v>274</v>
      </c>
      <c r="BM1635" s="147" t="s">
        <v>3163</v>
      </c>
    </row>
    <row r="1636" spans="2:65" s="12" customFormat="1" ht="11.25">
      <c r="B1636" s="149"/>
      <c r="D1636" s="150" t="s">
        <v>186</v>
      </c>
      <c r="E1636" s="151" t="s">
        <v>1</v>
      </c>
      <c r="F1636" s="152" t="s">
        <v>3164</v>
      </c>
      <c r="H1636" s="153">
        <v>3.3530000000000002</v>
      </c>
      <c r="I1636" s="154"/>
      <c r="L1636" s="149"/>
      <c r="M1636" s="155"/>
      <c r="T1636" s="156"/>
      <c r="AT1636" s="151" t="s">
        <v>186</v>
      </c>
      <c r="AU1636" s="151" t="s">
        <v>85</v>
      </c>
      <c r="AV1636" s="12" t="s">
        <v>85</v>
      </c>
      <c r="AW1636" s="12" t="s">
        <v>32</v>
      </c>
      <c r="AX1636" s="12" t="s">
        <v>83</v>
      </c>
      <c r="AY1636" s="151" t="s">
        <v>178</v>
      </c>
    </row>
    <row r="1637" spans="2:65" s="1" customFormat="1" ht="24.2" customHeight="1">
      <c r="B1637" s="32"/>
      <c r="C1637" s="136" t="s">
        <v>3165</v>
      </c>
      <c r="D1637" s="136" t="s">
        <v>180</v>
      </c>
      <c r="E1637" s="137" t="s">
        <v>3166</v>
      </c>
      <c r="F1637" s="138" t="s">
        <v>3167</v>
      </c>
      <c r="G1637" s="139" t="s">
        <v>204</v>
      </c>
      <c r="H1637" s="140">
        <v>4.9160000000000004</v>
      </c>
      <c r="I1637" s="141"/>
      <c r="J1637" s="142">
        <f>ROUND(I1637*H1637,2)</f>
        <v>0</v>
      </c>
      <c r="K1637" s="138" t="s">
        <v>1</v>
      </c>
      <c r="L1637" s="32"/>
      <c r="M1637" s="143" t="s">
        <v>1</v>
      </c>
      <c r="N1637" s="144" t="s">
        <v>41</v>
      </c>
      <c r="P1637" s="145">
        <f>O1637*H1637</f>
        <v>0</v>
      </c>
      <c r="Q1637" s="145">
        <v>7.2999999999999996E-4</v>
      </c>
      <c r="R1637" s="145">
        <f>Q1637*H1637</f>
        <v>3.5886799999999999E-3</v>
      </c>
      <c r="S1637" s="145">
        <v>0</v>
      </c>
      <c r="T1637" s="146">
        <f>S1637*H1637</f>
        <v>0</v>
      </c>
      <c r="AR1637" s="147" t="s">
        <v>274</v>
      </c>
      <c r="AT1637" s="147" t="s">
        <v>180</v>
      </c>
      <c r="AU1637" s="147" t="s">
        <v>85</v>
      </c>
      <c r="AY1637" s="17" t="s">
        <v>178</v>
      </c>
      <c r="BE1637" s="148">
        <f>IF(N1637="základní",J1637,0)</f>
        <v>0</v>
      </c>
      <c r="BF1637" s="148">
        <f>IF(N1637="snížená",J1637,0)</f>
        <v>0</v>
      </c>
      <c r="BG1637" s="148">
        <f>IF(N1637="zákl. přenesená",J1637,0)</f>
        <v>0</v>
      </c>
      <c r="BH1637" s="148">
        <f>IF(N1637="sníž. přenesená",J1637,0)</f>
        <v>0</v>
      </c>
      <c r="BI1637" s="148">
        <f>IF(N1637="nulová",J1637,0)</f>
        <v>0</v>
      </c>
      <c r="BJ1637" s="17" t="s">
        <v>83</v>
      </c>
      <c r="BK1637" s="148">
        <f>ROUND(I1637*H1637,2)</f>
        <v>0</v>
      </c>
      <c r="BL1637" s="17" t="s">
        <v>274</v>
      </c>
      <c r="BM1637" s="147" t="s">
        <v>3168</v>
      </c>
    </row>
    <row r="1638" spans="2:65" s="12" customFormat="1" ht="11.25">
      <c r="B1638" s="149"/>
      <c r="D1638" s="150" t="s">
        <v>186</v>
      </c>
      <c r="E1638" s="151" t="s">
        <v>1</v>
      </c>
      <c r="F1638" s="152" t="s">
        <v>3169</v>
      </c>
      <c r="H1638" s="153">
        <v>4.9160000000000004</v>
      </c>
      <c r="I1638" s="154"/>
      <c r="L1638" s="149"/>
      <c r="M1638" s="155"/>
      <c r="T1638" s="156"/>
      <c r="AT1638" s="151" t="s">
        <v>186</v>
      </c>
      <c r="AU1638" s="151" t="s">
        <v>85</v>
      </c>
      <c r="AV1638" s="12" t="s">
        <v>85</v>
      </c>
      <c r="AW1638" s="12" t="s">
        <v>32</v>
      </c>
      <c r="AX1638" s="12" t="s">
        <v>83</v>
      </c>
      <c r="AY1638" s="151" t="s">
        <v>178</v>
      </c>
    </row>
    <row r="1639" spans="2:65" s="1" customFormat="1" ht="24.2" customHeight="1">
      <c r="B1639" s="32"/>
      <c r="C1639" s="136" t="s">
        <v>3170</v>
      </c>
      <c r="D1639" s="136" t="s">
        <v>180</v>
      </c>
      <c r="E1639" s="137" t="s">
        <v>3171</v>
      </c>
      <c r="F1639" s="138" t="s">
        <v>3172</v>
      </c>
      <c r="G1639" s="139" t="s">
        <v>204</v>
      </c>
      <c r="H1639" s="140">
        <v>4.3499999999999996</v>
      </c>
      <c r="I1639" s="141"/>
      <c r="J1639" s="142">
        <f>ROUND(I1639*H1639,2)</f>
        <v>0</v>
      </c>
      <c r="K1639" s="138" t="s">
        <v>1</v>
      </c>
      <c r="L1639" s="32"/>
      <c r="M1639" s="143" t="s">
        <v>1</v>
      </c>
      <c r="N1639" s="144" t="s">
        <v>41</v>
      </c>
      <c r="P1639" s="145">
        <f>O1639*H1639</f>
        <v>0</v>
      </c>
      <c r="Q1639" s="145">
        <v>7.2999999999999996E-4</v>
      </c>
      <c r="R1639" s="145">
        <f>Q1639*H1639</f>
        <v>3.1754999999999995E-3</v>
      </c>
      <c r="S1639" s="145">
        <v>0</v>
      </c>
      <c r="T1639" s="146">
        <f>S1639*H1639</f>
        <v>0</v>
      </c>
      <c r="AR1639" s="147" t="s">
        <v>274</v>
      </c>
      <c r="AT1639" s="147" t="s">
        <v>180</v>
      </c>
      <c r="AU1639" s="147" t="s">
        <v>85</v>
      </c>
      <c r="AY1639" s="17" t="s">
        <v>178</v>
      </c>
      <c r="BE1639" s="148">
        <f>IF(N1639="základní",J1639,0)</f>
        <v>0</v>
      </c>
      <c r="BF1639" s="148">
        <f>IF(N1639="snížená",J1639,0)</f>
        <v>0</v>
      </c>
      <c r="BG1639" s="148">
        <f>IF(N1639="zákl. přenesená",J1639,0)</f>
        <v>0</v>
      </c>
      <c r="BH1639" s="148">
        <f>IF(N1639="sníž. přenesená",J1639,0)</f>
        <v>0</v>
      </c>
      <c r="BI1639" s="148">
        <f>IF(N1639="nulová",J1639,0)</f>
        <v>0</v>
      </c>
      <c r="BJ1639" s="17" t="s">
        <v>83</v>
      </c>
      <c r="BK1639" s="148">
        <f>ROUND(I1639*H1639,2)</f>
        <v>0</v>
      </c>
      <c r="BL1639" s="17" t="s">
        <v>274</v>
      </c>
      <c r="BM1639" s="147" t="s">
        <v>3173</v>
      </c>
    </row>
    <row r="1640" spans="2:65" s="12" customFormat="1" ht="11.25">
      <c r="B1640" s="149"/>
      <c r="D1640" s="150" t="s">
        <v>186</v>
      </c>
      <c r="E1640" s="151" t="s">
        <v>1</v>
      </c>
      <c r="F1640" s="152" t="s">
        <v>3174</v>
      </c>
      <c r="H1640" s="153">
        <v>4.3499999999999996</v>
      </c>
      <c r="I1640" s="154"/>
      <c r="L1640" s="149"/>
      <c r="M1640" s="155"/>
      <c r="T1640" s="156"/>
      <c r="AT1640" s="151" t="s">
        <v>186</v>
      </c>
      <c r="AU1640" s="151" t="s">
        <v>85</v>
      </c>
      <c r="AV1640" s="12" t="s">
        <v>85</v>
      </c>
      <c r="AW1640" s="12" t="s">
        <v>32</v>
      </c>
      <c r="AX1640" s="12" t="s">
        <v>83</v>
      </c>
      <c r="AY1640" s="151" t="s">
        <v>178</v>
      </c>
    </row>
    <row r="1641" spans="2:65" s="1" customFormat="1" ht="24.2" customHeight="1">
      <c r="B1641" s="32"/>
      <c r="C1641" s="136" t="s">
        <v>3175</v>
      </c>
      <c r="D1641" s="136" t="s">
        <v>180</v>
      </c>
      <c r="E1641" s="137" t="s">
        <v>3176</v>
      </c>
      <c r="F1641" s="138" t="s">
        <v>3177</v>
      </c>
      <c r="G1641" s="139" t="s">
        <v>204</v>
      </c>
      <c r="H1641" s="140">
        <v>4.0170000000000003</v>
      </c>
      <c r="I1641" s="141"/>
      <c r="J1641" s="142">
        <f>ROUND(I1641*H1641,2)</f>
        <v>0</v>
      </c>
      <c r="K1641" s="138" t="s">
        <v>1</v>
      </c>
      <c r="L1641" s="32"/>
      <c r="M1641" s="143" t="s">
        <v>1</v>
      </c>
      <c r="N1641" s="144" t="s">
        <v>41</v>
      </c>
      <c r="P1641" s="145">
        <f>O1641*H1641</f>
        <v>0</v>
      </c>
      <c r="Q1641" s="145">
        <v>7.2999999999999996E-4</v>
      </c>
      <c r="R1641" s="145">
        <f>Q1641*H1641</f>
        <v>2.9324100000000003E-3</v>
      </c>
      <c r="S1641" s="145">
        <v>0</v>
      </c>
      <c r="T1641" s="146">
        <f>S1641*H1641</f>
        <v>0</v>
      </c>
      <c r="AR1641" s="147" t="s">
        <v>274</v>
      </c>
      <c r="AT1641" s="147" t="s">
        <v>180</v>
      </c>
      <c r="AU1641" s="147" t="s">
        <v>85</v>
      </c>
      <c r="AY1641" s="17" t="s">
        <v>178</v>
      </c>
      <c r="BE1641" s="148">
        <f>IF(N1641="základní",J1641,0)</f>
        <v>0</v>
      </c>
      <c r="BF1641" s="148">
        <f>IF(N1641="snížená",J1641,0)</f>
        <v>0</v>
      </c>
      <c r="BG1641" s="148">
        <f>IF(N1641="zákl. přenesená",J1641,0)</f>
        <v>0</v>
      </c>
      <c r="BH1641" s="148">
        <f>IF(N1641="sníž. přenesená",J1641,0)</f>
        <v>0</v>
      </c>
      <c r="BI1641" s="148">
        <f>IF(N1641="nulová",J1641,0)</f>
        <v>0</v>
      </c>
      <c r="BJ1641" s="17" t="s">
        <v>83</v>
      </c>
      <c r="BK1641" s="148">
        <f>ROUND(I1641*H1641,2)</f>
        <v>0</v>
      </c>
      <c r="BL1641" s="17" t="s">
        <v>274</v>
      </c>
      <c r="BM1641" s="147" t="s">
        <v>3178</v>
      </c>
    </row>
    <row r="1642" spans="2:65" s="12" customFormat="1" ht="11.25">
      <c r="B1642" s="149"/>
      <c r="D1642" s="150" t="s">
        <v>186</v>
      </c>
      <c r="E1642" s="151" t="s">
        <v>1</v>
      </c>
      <c r="F1642" s="152" t="s">
        <v>3179</v>
      </c>
      <c r="H1642" s="153">
        <v>4.0170000000000003</v>
      </c>
      <c r="I1642" s="154"/>
      <c r="L1642" s="149"/>
      <c r="M1642" s="155"/>
      <c r="T1642" s="156"/>
      <c r="AT1642" s="151" t="s">
        <v>186</v>
      </c>
      <c r="AU1642" s="151" t="s">
        <v>85</v>
      </c>
      <c r="AV1642" s="12" t="s">
        <v>85</v>
      </c>
      <c r="AW1642" s="12" t="s">
        <v>32</v>
      </c>
      <c r="AX1642" s="12" t="s">
        <v>83</v>
      </c>
      <c r="AY1642" s="151" t="s">
        <v>178</v>
      </c>
    </row>
    <row r="1643" spans="2:65" s="1" customFormat="1" ht="21.75" customHeight="1">
      <c r="B1643" s="32"/>
      <c r="C1643" s="136" t="s">
        <v>3180</v>
      </c>
      <c r="D1643" s="136" t="s">
        <v>180</v>
      </c>
      <c r="E1643" s="137" t="s">
        <v>3181</v>
      </c>
      <c r="F1643" s="138" t="s">
        <v>3182</v>
      </c>
      <c r="G1643" s="139" t="s">
        <v>420</v>
      </c>
      <c r="H1643" s="140">
        <v>1</v>
      </c>
      <c r="I1643" s="141"/>
      <c r="J1643" s="142">
        <f>ROUND(I1643*H1643,2)</f>
        <v>0</v>
      </c>
      <c r="K1643" s="138" t="s">
        <v>1</v>
      </c>
      <c r="L1643" s="32"/>
      <c r="M1643" s="143" t="s">
        <v>1</v>
      </c>
      <c r="N1643" s="144" t="s">
        <v>41</v>
      </c>
      <c r="P1643" s="145">
        <f>O1643*H1643</f>
        <v>0</v>
      </c>
      <c r="Q1643" s="145">
        <v>0</v>
      </c>
      <c r="R1643" s="145">
        <f>Q1643*H1643</f>
        <v>0</v>
      </c>
      <c r="S1643" s="145">
        <v>0.13700000000000001</v>
      </c>
      <c r="T1643" s="146">
        <f>S1643*H1643</f>
        <v>0.13700000000000001</v>
      </c>
      <c r="AR1643" s="147" t="s">
        <v>274</v>
      </c>
      <c r="AT1643" s="147" t="s">
        <v>180</v>
      </c>
      <c r="AU1643" s="147" t="s">
        <v>85</v>
      </c>
      <c r="AY1643" s="17" t="s">
        <v>178</v>
      </c>
      <c r="BE1643" s="148">
        <f>IF(N1643="základní",J1643,0)</f>
        <v>0</v>
      </c>
      <c r="BF1643" s="148">
        <f>IF(N1643="snížená",J1643,0)</f>
        <v>0</v>
      </c>
      <c r="BG1643" s="148">
        <f>IF(N1643="zákl. přenesená",J1643,0)</f>
        <v>0</v>
      </c>
      <c r="BH1643" s="148">
        <f>IF(N1643="sníž. přenesená",J1643,0)</f>
        <v>0</v>
      </c>
      <c r="BI1643" s="148">
        <f>IF(N1643="nulová",J1643,0)</f>
        <v>0</v>
      </c>
      <c r="BJ1643" s="17" t="s">
        <v>83</v>
      </c>
      <c r="BK1643" s="148">
        <f>ROUND(I1643*H1643,2)</f>
        <v>0</v>
      </c>
      <c r="BL1643" s="17" t="s">
        <v>274</v>
      </c>
      <c r="BM1643" s="147" t="s">
        <v>3183</v>
      </c>
    </row>
    <row r="1644" spans="2:65" s="1" customFormat="1" ht="24.2" customHeight="1">
      <c r="B1644" s="32"/>
      <c r="C1644" s="136" t="s">
        <v>3184</v>
      </c>
      <c r="D1644" s="136" t="s">
        <v>180</v>
      </c>
      <c r="E1644" s="137" t="s">
        <v>3185</v>
      </c>
      <c r="F1644" s="138" t="s">
        <v>3186</v>
      </c>
      <c r="G1644" s="139" t="s">
        <v>204</v>
      </c>
      <c r="H1644" s="140">
        <v>1.6</v>
      </c>
      <c r="I1644" s="141"/>
      <c r="J1644" s="142">
        <f>ROUND(I1644*H1644,2)</f>
        <v>0</v>
      </c>
      <c r="K1644" s="138" t="s">
        <v>194</v>
      </c>
      <c r="L1644" s="32"/>
      <c r="M1644" s="143" t="s">
        <v>1</v>
      </c>
      <c r="N1644" s="144" t="s">
        <v>41</v>
      </c>
      <c r="P1644" s="145">
        <f>O1644*H1644</f>
        <v>0</v>
      </c>
      <c r="Q1644" s="145">
        <v>1.2999999999999999E-4</v>
      </c>
      <c r="R1644" s="145">
        <f>Q1644*H1644</f>
        <v>2.0799999999999999E-4</v>
      </c>
      <c r="S1644" s="145">
        <v>0</v>
      </c>
      <c r="T1644" s="146">
        <f>S1644*H1644</f>
        <v>0</v>
      </c>
      <c r="AR1644" s="147" t="s">
        <v>274</v>
      </c>
      <c r="AT1644" s="147" t="s">
        <v>180</v>
      </c>
      <c r="AU1644" s="147" t="s">
        <v>85</v>
      </c>
      <c r="AY1644" s="17" t="s">
        <v>178</v>
      </c>
      <c r="BE1644" s="148">
        <f>IF(N1644="základní",J1644,0)</f>
        <v>0</v>
      </c>
      <c r="BF1644" s="148">
        <f>IF(N1644="snížená",J1644,0)</f>
        <v>0</v>
      </c>
      <c r="BG1644" s="148">
        <f>IF(N1644="zákl. přenesená",J1644,0)</f>
        <v>0</v>
      </c>
      <c r="BH1644" s="148">
        <f>IF(N1644="sníž. přenesená",J1644,0)</f>
        <v>0</v>
      </c>
      <c r="BI1644" s="148">
        <f>IF(N1644="nulová",J1644,0)</f>
        <v>0</v>
      </c>
      <c r="BJ1644" s="17" t="s">
        <v>83</v>
      </c>
      <c r="BK1644" s="148">
        <f>ROUND(I1644*H1644,2)</f>
        <v>0</v>
      </c>
      <c r="BL1644" s="17" t="s">
        <v>274</v>
      </c>
      <c r="BM1644" s="147" t="s">
        <v>3187</v>
      </c>
    </row>
    <row r="1645" spans="2:65" s="12" customFormat="1" ht="11.25">
      <c r="B1645" s="149"/>
      <c r="D1645" s="150" t="s">
        <v>186</v>
      </c>
      <c r="E1645" s="151" t="s">
        <v>1</v>
      </c>
      <c r="F1645" s="152" t="s">
        <v>3188</v>
      </c>
      <c r="H1645" s="153">
        <v>1.6</v>
      </c>
      <c r="I1645" s="154"/>
      <c r="L1645" s="149"/>
      <c r="M1645" s="155"/>
      <c r="T1645" s="156"/>
      <c r="AT1645" s="151" t="s">
        <v>186</v>
      </c>
      <c r="AU1645" s="151" t="s">
        <v>85</v>
      </c>
      <c r="AV1645" s="12" t="s">
        <v>85</v>
      </c>
      <c r="AW1645" s="12" t="s">
        <v>32</v>
      </c>
      <c r="AX1645" s="12" t="s">
        <v>83</v>
      </c>
      <c r="AY1645" s="151" t="s">
        <v>178</v>
      </c>
    </row>
    <row r="1646" spans="2:65" s="1" customFormat="1" ht="16.5" customHeight="1">
      <c r="B1646" s="32"/>
      <c r="C1646" s="177" t="s">
        <v>3189</v>
      </c>
      <c r="D1646" s="177" t="s">
        <v>232</v>
      </c>
      <c r="E1646" s="178" t="s">
        <v>3190</v>
      </c>
      <c r="F1646" s="179" t="s">
        <v>3191</v>
      </c>
      <c r="G1646" s="180" t="s">
        <v>420</v>
      </c>
      <c r="H1646" s="181">
        <v>10</v>
      </c>
      <c r="I1646" s="182"/>
      <c r="J1646" s="183">
        <f>ROUND(I1646*H1646,2)</f>
        <v>0</v>
      </c>
      <c r="K1646" s="179" t="s">
        <v>194</v>
      </c>
      <c r="L1646" s="184"/>
      <c r="M1646" s="185" t="s">
        <v>1</v>
      </c>
      <c r="N1646" s="186" t="s">
        <v>41</v>
      </c>
      <c r="P1646" s="145">
        <f>O1646*H1646</f>
        <v>0</v>
      </c>
      <c r="Q1646" s="145">
        <v>1.09E-3</v>
      </c>
      <c r="R1646" s="145">
        <f>Q1646*H1646</f>
        <v>1.09E-2</v>
      </c>
      <c r="S1646" s="145">
        <v>0</v>
      </c>
      <c r="T1646" s="146">
        <f>S1646*H1646</f>
        <v>0</v>
      </c>
      <c r="AR1646" s="147" t="s">
        <v>377</v>
      </c>
      <c r="AT1646" s="147" t="s">
        <v>232</v>
      </c>
      <c r="AU1646" s="147" t="s">
        <v>85</v>
      </c>
      <c r="AY1646" s="17" t="s">
        <v>178</v>
      </c>
      <c r="BE1646" s="148">
        <f>IF(N1646="základní",J1646,0)</f>
        <v>0</v>
      </c>
      <c r="BF1646" s="148">
        <f>IF(N1646="snížená",J1646,0)</f>
        <v>0</v>
      </c>
      <c r="BG1646" s="148">
        <f>IF(N1646="zákl. přenesená",J1646,0)</f>
        <v>0</v>
      </c>
      <c r="BH1646" s="148">
        <f>IF(N1646="sníž. přenesená",J1646,0)</f>
        <v>0</v>
      </c>
      <c r="BI1646" s="148">
        <f>IF(N1646="nulová",J1646,0)</f>
        <v>0</v>
      </c>
      <c r="BJ1646" s="17" t="s">
        <v>83</v>
      </c>
      <c r="BK1646" s="148">
        <f>ROUND(I1646*H1646,2)</f>
        <v>0</v>
      </c>
      <c r="BL1646" s="17" t="s">
        <v>274</v>
      </c>
      <c r="BM1646" s="147" t="s">
        <v>3192</v>
      </c>
    </row>
    <row r="1647" spans="2:65" s="1" customFormat="1" ht="24.2" customHeight="1">
      <c r="B1647" s="32"/>
      <c r="C1647" s="136" t="s">
        <v>3193</v>
      </c>
      <c r="D1647" s="136" t="s">
        <v>180</v>
      </c>
      <c r="E1647" s="137" t="s">
        <v>3194</v>
      </c>
      <c r="F1647" s="138" t="s">
        <v>3195</v>
      </c>
      <c r="G1647" s="139" t="s">
        <v>420</v>
      </c>
      <c r="H1647" s="140">
        <v>1</v>
      </c>
      <c r="I1647" s="141"/>
      <c r="J1647" s="142">
        <f>ROUND(I1647*H1647,2)</f>
        <v>0</v>
      </c>
      <c r="K1647" s="138" t="s">
        <v>194</v>
      </c>
      <c r="L1647" s="32"/>
      <c r="M1647" s="143" t="s">
        <v>1</v>
      </c>
      <c r="N1647" s="144" t="s">
        <v>41</v>
      </c>
      <c r="P1647" s="145">
        <f>O1647*H1647</f>
        <v>0</v>
      </c>
      <c r="Q1647" s="145">
        <v>0</v>
      </c>
      <c r="R1647" s="145">
        <f>Q1647*H1647</f>
        <v>0</v>
      </c>
      <c r="S1647" s="145">
        <v>0</v>
      </c>
      <c r="T1647" s="146">
        <f>S1647*H1647</f>
        <v>0</v>
      </c>
      <c r="AR1647" s="147" t="s">
        <v>274</v>
      </c>
      <c r="AT1647" s="147" t="s">
        <v>180</v>
      </c>
      <c r="AU1647" s="147" t="s">
        <v>85</v>
      </c>
      <c r="AY1647" s="17" t="s">
        <v>178</v>
      </c>
      <c r="BE1647" s="148">
        <f>IF(N1647="základní",J1647,0)</f>
        <v>0</v>
      </c>
      <c r="BF1647" s="148">
        <f>IF(N1647="snížená",J1647,0)</f>
        <v>0</v>
      </c>
      <c r="BG1647" s="148">
        <f>IF(N1647="zákl. přenesená",J1647,0)</f>
        <v>0</v>
      </c>
      <c r="BH1647" s="148">
        <f>IF(N1647="sníž. přenesená",J1647,0)</f>
        <v>0</v>
      </c>
      <c r="BI1647" s="148">
        <f>IF(N1647="nulová",J1647,0)</f>
        <v>0</v>
      </c>
      <c r="BJ1647" s="17" t="s">
        <v>83</v>
      </c>
      <c r="BK1647" s="148">
        <f>ROUND(I1647*H1647,2)</f>
        <v>0</v>
      </c>
      <c r="BL1647" s="17" t="s">
        <v>274</v>
      </c>
      <c r="BM1647" s="147" t="s">
        <v>3196</v>
      </c>
    </row>
    <row r="1648" spans="2:65" s="12" customFormat="1" ht="11.25">
      <c r="B1648" s="149"/>
      <c r="D1648" s="150" t="s">
        <v>186</v>
      </c>
      <c r="E1648" s="151" t="s">
        <v>1</v>
      </c>
      <c r="F1648" s="152" t="s">
        <v>83</v>
      </c>
      <c r="H1648" s="153">
        <v>1</v>
      </c>
      <c r="I1648" s="154"/>
      <c r="L1648" s="149"/>
      <c r="M1648" s="155"/>
      <c r="T1648" s="156"/>
      <c r="AT1648" s="151" t="s">
        <v>186</v>
      </c>
      <c r="AU1648" s="151" t="s">
        <v>85</v>
      </c>
      <c r="AV1648" s="12" t="s">
        <v>85</v>
      </c>
      <c r="AW1648" s="12" t="s">
        <v>32</v>
      </c>
      <c r="AX1648" s="12" t="s">
        <v>83</v>
      </c>
      <c r="AY1648" s="151" t="s">
        <v>178</v>
      </c>
    </row>
    <row r="1649" spans="2:65" s="1" customFormat="1" ht="37.9" customHeight="1">
      <c r="B1649" s="32"/>
      <c r="C1649" s="177" t="s">
        <v>3197</v>
      </c>
      <c r="D1649" s="177" t="s">
        <v>232</v>
      </c>
      <c r="E1649" s="178" t="s">
        <v>3198</v>
      </c>
      <c r="F1649" s="179" t="s">
        <v>3199</v>
      </c>
      <c r="G1649" s="180" t="s">
        <v>420</v>
      </c>
      <c r="H1649" s="181">
        <v>1</v>
      </c>
      <c r="I1649" s="182"/>
      <c r="J1649" s="183">
        <f>ROUND(I1649*H1649,2)</f>
        <v>0</v>
      </c>
      <c r="K1649" s="179" t="s">
        <v>1</v>
      </c>
      <c r="L1649" s="184"/>
      <c r="M1649" s="185" t="s">
        <v>1</v>
      </c>
      <c r="N1649" s="186" t="s">
        <v>41</v>
      </c>
      <c r="P1649" s="145">
        <f>O1649*H1649</f>
        <v>0</v>
      </c>
      <c r="Q1649" s="145">
        <v>6.6299999999999998E-2</v>
      </c>
      <c r="R1649" s="145">
        <f>Q1649*H1649</f>
        <v>6.6299999999999998E-2</v>
      </c>
      <c r="S1649" s="145">
        <v>0</v>
      </c>
      <c r="T1649" s="146">
        <f>S1649*H1649</f>
        <v>0</v>
      </c>
      <c r="AR1649" s="147" t="s">
        <v>377</v>
      </c>
      <c r="AT1649" s="147" t="s">
        <v>232</v>
      </c>
      <c r="AU1649" s="147" t="s">
        <v>85</v>
      </c>
      <c r="AY1649" s="17" t="s">
        <v>178</v>
      </c>
      <c r="BE1649" s="148">
        <f>IF(N1649="základní",J1649,0)</f>
        <v>0</v>
      </c>
      <c r="BF1649" s="148">
        <f>IF(N1649="snížená",J1649,0)</f>
        <v>0</v>
      </c>
      <c r="BG1649" s="148">
        <f>IF(N1649="zákl. přenesená",J1649,0)</f>
        <v>0</v>
      </c>
      <c r="BH1649" s="148">
        <f>IF(N1649="sníž. přenesená",J1649,0)</f>
        <v>0</v>
      </c>
      <c r="BI1649" s="148">
        <f>IF(N1649="nulová",J1649,0)</f>
        <v>0</v>
      </c>
      <c r="BJ1649" s="17" t="s">
        <v>83</v>
      </c>
      <c r="BK1649" s="148">
        <f>ROUND(I1649*H1649,2)</f>
        <v>0</v>
      </c>
      <c r="BL1649" s="17" t="s">
        <v>274</v>
      </c>
      <c r="BM1649" s="147" t="s">
        <v>3200</v>
      </c>
    </row>
    <row r="1650" spans="2:65" s="1" customFormat="1" ht="24.2" customHeight="1">
      <c r="B1650" s="32"/>
      <c r="C1650" s="136" t="s">
        <v>3201</v>
      </c>
      <c r="D1650" s="136" t="s">
        <v>180</v>
      </c>
      <c r="E1650" s="137" t="s">
        <v>3202</v>
      </c>
      <c r="F1650" s="138" t="s">
        <v>3203</v>
      </c>
      <c r="G1650" s="139" t="s">
        <v>420</v>
      </c>
      <c r="H1650" s="140">
        <v>4</v>
      </c>
      <c r="I1650" s="141"/>
      <c r="J1650" s="142">
        <f>ROUND(I1650*H1650,2)</f>
        <v>0</v>
      </c>
      <c r="K1650" s="138" t="s">
        <v>194</v>
      </c>
      <c r="L1650" s="32"/>
      <c r="M1650" s="143" t="s">
        <v>1</v>
      </c>
      <c r="N1650" s="144" t="s">
        <v>41</v>
      </c>
      <c r="P1650" s="145">
        <f>O1650*H1650</f>
        <v>0</v>
      </c>
      <c r="Q1650" s="145">
        <v>0</v>
      </c>
      <c r="R1650" s="145">
        <f>Q1650*H1650</f>
        <v>0</v>
      </c>
      <c r="S1650" s="145">
        <v>2.4E-2</v>
      </c>
      <c r="T1650" s="146">
        <f>S1650*H1650</f>
        <v>9.6000000000000002E-2</v>
      </c>
      <c r="AR1650" s="147" t="s">
        <v>274</v>
      </c>
      <c r="AT1650" s="147" t="s">
        <v>180</v>
      </c>
      <c r="AU1650" s="147" t="s">
        <v>85</v>
      </c>
      <c r="AY1650" s="17" t="s">
        <v>178</v>
      </c>
      <c r="BE1650" s="148">
        <f>IF(N1650="základní",J1650,0)</f>
        <v>0</v>
      </c>
      <c r="BF1650" s="148">
        <f>IF(N1650="snížená",J1650,0)</f>
        <v>0</v>
      </c>
      <c r="BG1650" s="148">
        <f>IF(N1650="zákl. přenesená",J1650,0)</f>
        <v>0</v>
      </c>
      <c r="BH1650" s="148">
        <f>IF(N1650="sníž. přenesená",J1650,0)</f>
        <v>0</v>
      </c>
      <c r="BI1650" s="148">
        <f>IF(N1650="nulová",J1650,0)</f>
        <v>0</v>
      </c>
      <c r="BJ1650" s="17" t="s">
        <v>83</v>
      </c>
      <c r="BK1650" s="148">
        <f>ROUND(I1650*H1650,2)</f>
        <v>0</v>
      </c>
      <c r="BL1650" s="17" t="s">
        <v>274</v>
      </c>
      <c r="BM1650" s="147" t="s">
        <v>3204</v>
      </c>
    </row>
    <row r="1651" spans="2:65" s="12" customFormat="1" ht="11.25">
      <c r="B1651" s="149"/>
      <c r="D1651" s="150" t="s">
        <v>186</v>
      </c>
      <c r="E1651" s="151" t="s">
        <v>1</v>
      </c>
      <c r="F1651" s="152" t="s">
        <v>3205</v>
      </c>
      <c r="H1651" s="153">
        <v>4</v>
      </c>
      <c r="I1651" s="154"/>
      <c r="L1651" s="149"/>
      <c r="M1651" s="155"/>
      <c r="T1651" s="156"/>
      <c r="AT1651" s="151" t="s">
        <v>186</v>
      </c>
      <c r="AU1651" s="151" t="s">
        <v>85</v>
      </c>
      <c r="AV1651" s="12" t="s">
        <v>85</v>
      </c>
      <c r="AW1651" s="12" t="s">
        <v>32</v>
      </c>
      <c r="AX1651" s="12" t="s">
        <v>83</v>
      </c>
      <c r="AY1651" s="151" t="s">
        <v>178</v>
      </c>
    </row>
    <row r="1652" spans="2:65" s="1" customFormat="1" ht="16.5" customHeight="1">
      <c r="B1652" s="32"/>
      <c r="C1652" s="136" t="s">
        <v>3206</v>
      </c>
      <c r="D1652" s="136" t="s">
        <v>180</v>
      </c>
      <c r="E1652" s="137" t="s">
        <v>3207</v>
      </c>
      <c r="F1652" s="138" t="s">
        <v>3208</v>
      </c>
      <c r="G1652" s="139" t="s">
        <v>420</v>
      </c>
      <c r="H1652" s="140">
        <v>4</v>
      </c>
      <c r="I1652" s="141"/>
      <c r="J1652" s="142">
        <f>ROUND(I1652*H1652,2)</f>
        <v>0</v>
      </c>
      <c r="K1652" s="138" t="s">
        <v>194</v>
      </c>
      <c r="L1652" s="32"/>
      <c r="M1652" s="143" t="s">
        <v>1</v>
      </c>
      <c r="N1652" s="144" t="s">
        <v>41</v>
      </c>
      <c r="P1652" s="145">
        <f>O1652*H1652</f>
        <v>0</v>
      </c>
      <c r="Q1652" s="145">
        <v>0</v>
      </c>
      <c r="R1652" s="145">
        <f>Q1652*H1652</f>
        <v>0</v>
      </c>
      <c r="S1652" s="145">
        <v>8.1000000000000003E-2</v>
      </c>
      <c r="T1652" s="146">
        <f>S1652*H1652</f>
        <v>0.32400000000000001</v>
      </c>
      <c r="AR1652" s="147" t="s">
        <v>274</v>
      </c>
      <c r="AT1652" s="147" t="s">
        <v>180</v>
      </c>
      <c r="AU1652" s="147" t="s">
        <v>85</v>
      </c>
      <c r="AY1652" s="17" t="s">
        <v>178</v>
      </c>
      <c r="BE1652" s="148">
        <f>IF(N1652="základní",J1652,0)</f>
        <v>0</v>
      </c>
      <c r="BF1652" s="148">
        <f>IF(N1652="snížená",J1652,0)</f>
        <v>0</v>
      </c>
      <c r="BG1652" s="148">
        <f>IF(N1652="zákl. přenesená",J1652,0)</f>
        <v>0</v>
      </c>
      <c r="BH1652" s="148">
        <f>IF(N1652="sníž. přenesená",J1652,0)</f>
        <v>0</v>
      </c>
      <c r="BI1652" s="148">
        <f>IF(N1652="nulová",J1652,0)</f>
        <v>0</v>
      </c>
      <c r="BJ1652" s="17" t="s">
        <v>83</v>
      </c>
      <c r="BK1652" s="148">
        <f>ROUND(I1652*H1652,2)</f>
        <v>0</v>
      </c>
      <c r="BL1652" s="17" t="s">
        <v>274</v>
      </c>
      <c r="BM1652" s="147" t="s">
        <v>3209</v>
      </c>
    </row>
    <row r="1653" spans="2:65" s="12" customFormat="1" ht="11.25">
      <c r="B1653" s="149"/>
      <c r="D1653" s="150" t="s">
        <v>186</v>
      </c>
      <c r="E1653" s="151" t="s">
        <v>1</v>
      </c>
      <c r="F1653" s="152" t="s">
        <v>3210</v>
      </c>
      <c r="H1653" s="153">
        <v>4</v>
      </c>
      <c r="I1653" s="154"/>
      <c r="L1653" s="149"/>
      <c r="M1653" s="155"/>
      <c r="T1653" s="156"/>
      <c r="AT1653" s="151" t="s">
        <v>186</v>
      </c>
      <c r="AU1653" s="151" t="s">
        <v>85</v>
      </c>
      <c r="AV1653" s="12" t="s">
        <v>85</v>
      </c>
      <c r="AW1653" s="12" t="s">
        <v>32</v>
      </c>
      <c r="AX1653" s="12" t="s">
        <v>83</v>
      </c>
      <c r="AY1653" s="151" t="s">
        <v>178</v>
      </c>
    </row>
    <row r="1654" spans="2:65" s="1" customFormat="1" ht="44.25" customHeight="1">
      <c r="B1654" s="32"/>
      <c r="C1654" s="136" t="s">
        <v>3211</v>
      </c>
      <c r="D1654" s="136" t="s">
        <v>180</v>
      </c>
      <c r="E1654" s="137" t="s">
        <v>3212</v>
      </c>
      <c r="F1654" s="138" t="s">
        <v>3213</v>
      </c>
      <c r="G1654" s="139" t="s">
        <v>204</v>
      </c>
      <c r="H1654" s="140">
        <v>5.4</v>
      </c>
      <c r="I1654" s="141"/>
      <c r="J1654" s="142">
        <f>ROUND(I1654*H1654,2)</f>
        <v>0</v>
      </c>
      <c r="K1654" s="138" t="s">
        <v>1</v>
      </c>
      <c r="L1654" s="32"/>
      <c r="M1654" s="143" t="s">
        <v>1</v>
      </c>
      <c r="N1654" s="144" t="s">
        <v>41</v>
      </c>
      <c r="P1654" s="145">
        <f>O1654*H1654</f>
        <v>0</v>
      </c>
      <c r="Q1654" s="145">
        <v>0</v>
      </c>
      <c r="R1654" s="145">
        <f>Q1654*H1654</f>
        <v>0</v>
      </c>
      <c r="S1654" s="145">
        <v>0</v>
      </c>
      <c r="T1654" s="146">
        <f>S1654*H1654</f>
        <v>0</v>
      </c>
      <c r="AR1654" s="147" t="s">
        <v>274</v>
      </c>
      <c r="AT1654" s="147" t="s">
        <v>180</v>
      </c>
      <c r="AU1654" s="147" t="s">
        <v>85</v>
      </c>
      <c r="AY1654" s="17" t="s">
        <v>178</v>
      </c>
      <c r="BE1654" s="148">
        <f>IF(N1654="základní",J1654,0)</f>
        <v>0</v>
      </c>
      <c r="BF1654" s="148">
        <f>IF(N1654="snížená",J1654,0)</f>
        <v>0</v>
      </c>
      <c r="BG1654" s="148">
        <f>IF(N1654="zákl. přenesená",J1654,0)</f>
        <v>0</v>
      </c>
      <c r="BH1654" s="148">
        <f>IF(N1654="sníž. přenesená",J1654,0)</f>
        <v>0</v>
      </c>
      <c r="BI1654" s="148">
        <f>IF(N1654="nulová",J1654,0)</f>
        <v>0</v>
      </c>
      <c r="BJ1654" s="17" t="s">
        <v>83</v>
      </c>
      <c r="BK1654" s="148">
        <f>ROUND(I1654*H1654,2)</f>
        <v>0</v>
      </c>
      <c r="BL1654" s="17" t="s">
        <v>274</v>
      </c>
      <c r="BM1654" s="147" t="s">
        <v>3214</v>
      </c>
    </row>
    <row r="1655" spans="2:65" s="12" customFormat="1" ht="11.25">
      <c r="B1655" s="149"/>
      <c r="D1655" s="150" t="s">
        <v>186</v>
      </c>
      <c r="E1655" s="151" t="s">
        <v>1</v>
      </c>
      <c r="F1655" s="152" t="s">
        <v>3215</v>
      </c>
      <c r="H1655" s="153">
        <v>2.625</v>
      </c>
      <c r="I1655" s="154"/>
      <c r="L1655" s="149"/>
      <c r="M1655" s="155"/>
      <c r="T1655" s="156"/>
      <c r="AT1655" s="151" t="s">
        <v>186</v>
      </c>
      <c r="AU1655" s="151" t="s">
        <v>85</v>
      </c>
      <c r="AV1655" s="12" t="s">
        <v>85</v>
      </c>
      <c r="AW1655" s="12" t="s">
        <v>32</v>
      </c>
      <c r="AX1655" s="12" t="s">
        <v>76</v>
      </c>
      <c r="AY1655" s="151" t="s">
        <v>178</v>
      </c>
    </row>
    <row r="1656" spans="2:65" s="12" customFormat="1" ht="11.25">
      <c r="B1656" s="149"/>
      <c r="D1656" s="150" t="s">
        <v>186</v>
      </c>
      <c r="E1656" s="151" t="s">
        <v>1</v>
      </c>
      <c r="F1656" s="152" t="s">
        <v>3216</v>
      </c>
      <c r="H1656" s="153">
        <v>2.7749999999999999</v>
      </c>
      <c r="I1656" s="154"/>
      <c r="L1656" s="149"/>
      <c r="M1656" s="155"/>
      <c r="T1656" s="156"/>
      <c r="AT1656" s="151" t="s">
        <v>186</v>
      </c>
      <c r="AU1656" s="151" t="s">
        <v>85</v>
      </c>
      <c r="AV1656" s="12" t="s">
        <v>85</v>
      </c>
      <c r="AW1656" s="12" t="s">
        <v>32</v>
      </c>
      <c r="AX1656" s="12" t="s">
        <v>76</v>
      </c>
      <c r="AY1656" s="151" t="s">
        <v>178</v>
      </c>
    </row>
    <row r="1657" spans="2:65" s="14" customFormat="1" ht="11.25">
      <c r="B1657" s="164"/>
      <c r="D1657" s="150" t="s">
        <v>186</v>
      </c>
      <c r="E1657" s="165" t="s">
        <v>1</v>
      </c>
      <c r="F1657" s="166" t="s">
        <v>217</v>
      </c>
      <c r="H1657" s="167">
        <v>5.4</v>
      </c>
      <c r="I1657" s="168"/>
      <c r="L1657" s="164"/>
      <c r="M1657" s="169"/>
      <c r="T1657" s="170"/>
      <c r="AT1657" s="165" t="s">
        <v>186</v>
      </c>
      <c r="AU1657" s="165" t="s">
        <v>85</v>
      </c>
      <c r="AV1657" s="14" t="s">
        <v>184</v>
      </c>
      <c r="AW1657" s="14" t="s">
        <v>32</v>
      </c>
      <c r="AX1657" s="14" t="s">
        <v>83</v>
      </c>
      <c r="AY1657" s="165" t="s">
        <v>178</v>
      </c>
    </row>
    <row r="1658" spans="2:65" s="1" customFormat="1" ht="21.75" customHeight="1">
      <c r="B1658" s="32"/>
      <c r="C1658" s="136" t="s">
        <v>3217</v>
      </c>
      <c r="D1658" s="136" t="s">
        <v>180</v>
      </c>
      <c r="E1658" s="137" t="s">
        <v>3218</v>
      </c>
      <c r="F1658" s="138" t="s">
        <v>3219</v>
      </c>
      <c r="G1658" s="139" t="s">
        <v>420</v>
      </c>
      <c r="H1658" s="140">
        <v>1</v>
      </c>
      <c r="I1658" s="141"/>
      <c r="J1658" s="142">
        <f>ROUND(I1658*H1658,2)</f>
        <v>0</v>
      </c>
      <c r="K1658" s="138" t="s">
        <v>194</v>
      </c>
      <c r="L1658" s="32"/>
      <c r="M1658" s="143" t="s">
        <v>1</v>
      </c>
      <c r="N1658" s="144" t="s">
        <v>41</v>
      </c>
      <c r="P1658" s="145">
        <f>O1658*H1658</f>
        <v>0</v>
      </c>
      <c r="Q1658" s="145">
        <v>0</v>
      </c>
      <c r="R1658" s="145">
        <f>Q1658*H1658</f>
        <v>0</v>
      </c>
      <c r="S1658" s="145">
        <v>0</v>
      </c>
      <c r="T1658" s="146">
        <f>S1658*H1658</f>
        <v>0</v>
      </c>
      <c r="AR1658" s="147" t="s">
        <v>274</v>
      </c>
      <c r="AT1658" s="147" t="s">
        <v>180</v>
      </c>
      <c r="AU1658" s="147" t="s">
        <v>85</v>
      </c>
      <c r="AY1658" s="17" t="s">
        <v>178</v>
      </c>
      <c r="BE1658" s="148">
        <f>IF(N1658="základní",J1658,0)</f>
        <v>0</v>
      </c>
      <c r="BF1658" s="148">
        <f>IF(N1658="snížená",J1658,0)</f>
        <v>0</v>
      </c>
      <c r="BG1658" s="148">
        <f>IF(N1658="zákl. přenesená",J1658,0)</f>
        <v>0</v>
      </c>
      <c r="BH1658" s="148">
        <f>IF(N1658="sníž. přenesená",J1658,0)</f>
        <v>0</v>
      </c>
      <c r="BI1658" s="148">
        <f>IF(N1658="nulová",J1658,0)</f>
        <v>0</v>
      </c>
      <c r="BJ1658" s="17" t="s">
        <v>83</v>
      </c>
      <c r="BK1658" s="148">
        <f>ROUND(I1658*H1658,2)</f>
        <v>0</v>
      </c>
      <c r="BL1658" s="17" t="s">
        <v>274</v>
      </c>
      <c r="BM1658" s="147" t="s">
        <v>3220</v>
      </c>
    </row>
    <row r="1659" spans="2:65" s="12" customFormat="1" ht="11.25">
      <c r="B1659" s="149"/>
      <c r="D1659" s="150" t="s">
        <v>186</v>
      </c>
      <c r="E1659" s="151" t="s">
        <v>1</v>
      </c>
      <c r="F1659" s="152" t="s">
        <v>3221</v>
      </c>
      <c r="H1659" s="153">
        <v>1</v>
      </c>
      <c r="I1659" s="154"/>
      <c r="L1659" s="149"/>
      <c r="M1659" s="155"/>
      <c r="T1659" s="156"/>
      <c r="AT1659" s="151" t="s">
        <v>186</v>
      </c>
      <c r="AU1659" s="151" t="s">
        <v>85</v>
      </c>
      <c r="AV1659" s="12" t="s">
        <v>85</v>
      </c>
      <c r="AW1659" s="12" t="s">
        <v>32</v>
      </c>
      <c r="AX1659" s="12" t="s">
        <v>83</v>
      </c>
      <c r="AY1659" s="151" t="s">
        <v>178</v>
      </c>
    </row>
    <row r="1660" spans="2:65" s="1" customFormat="1" ht="16.5" customHeight="1">
      <c r="B1660" s="32"/>
      <c r="C1660" s="136" t="s">
        <v>3222</v>
      </c>
      <c r="D1660" s="136" t="s">
        <v>180</v>
      </c>
      <c r="E1660" s="137" t="s">
        <v>3223</v>
      </c>
      <c r="F1660" s="138" t="s">
        <v>3224</v>
      </c>
      <c r="G1660" s="139" t="s">
        <v>291</v>
      </c>
      <c r="H1660" s="140">
        <v>4.2</v>
      </c>
      <c r="I1660" s="141"/>
      <c r="J1660" s="142">
        <f>ROUND(I1660*H1660,2)</f>
        <v>0</v>
      </c>
      <c r="K1660" s="138" t="s">
        <v>194</v>
      </c>
      <c r="L1660" s="32"/>
      <c r="M1660" s="143" t="s">
        <v>1</v>
      </c>
      <c r="N1660" s="144" t="s">
        <v>41</v>
      </c>
      <c r="P1660" s="145">
        <f>O1660*H1660</f>
        <v>0</v>
      </c>
      <c r="Q1660" s="145">
        <v>0</v>
      </c>
      <c r="R1660" s="145">
        <f>Q1660*H1660</f>
        <v>0</v>
      </c>
      <c r="S1660" s="145">
        <v>0</v>
      </c>
      <c r="T1660" s="146">
        <f>S1660*H1660</f>
        <v>0</v>
      </c>
      <c r="AR1660" s="147" t="s">
        <v>274</v>
      </c>
      <c r="AT1660" s="147" t="s">
        <v>180</v>
      </c>
      <c r="AU1660" s="147" t="s">
        <v>85</v>
      </c>
      <c r="AY1660" s="17" t="s">
        <v>178</v>
      </c>
      <c r="BE1660" s="148">
        <f>IF(N1660="základní",J1660,0)</f>
        <v>0</v>
      </c>
      <c r="BF1660" s="148">
        <f>IF(N1660="snížená",J1660,0)</f>
        <v>0</v>
      </c>
      <c r="BG1660" s="148">
        <f>IF(N1660="zákl. přenesená",J1660,0)</f>
        <v>0</v>
      </c>
      <c r="BH1660" s="148">
        <f>IF(N1660="sníž. přenesená",J1660,0)</f>
        <v>0</v>
      </c>
      <c r="BI1660" s="148">
        <f>IF(N1660="nulová",J1660,0)</f>
        <v>0</v>
      </c>
      <c r="BJ1660" s="17" t="s">
        <v>83</v>
      </c>
      <c r="BK1660" s="148">
        <f>ROUND(I1660*H1660,2)</f>
        <v>0</v>
      </c>
      <c r="BL1660" s="17" t="s">
        <v>274</v>
      </c>
      <c r="BM1660" s="147" t="s">
        <v>3225</v>
      </c>
    </row>
    <row r="1661" spans="2:65" s="12" customFormat="1" ht="11.25">
      <c r="B1661" s="149"/>
      <c r="D1661" s="150" t="s">
        <v>186</v>
      </c>
      <c r="E1661" s="151" t="s">
        <v>1</v>
      </c>
      <c r="F1661" s="152" t="s">
        <v>3226</v>
      </c>
      <c r="H1661" s="153">
        <v>1</v>
      </c>
      <c r="I1661" s="154"/>
      <c r="L1661" s="149"/>
      <c r="M1661" s="155"/>
      <c r="T1661" s="156"/>
      <c r="AT1661" s="151" t="s">
        <v>186</v>
      </c>
      <c r="AU1661" s="151" t="s">
        <v>85</v>
      </c>
      <c r="AV1661" s="12" t="s">
        <v>85</v>
      </c>
      <c r="AW1661" s="12" t="s">
        <v>32</v>
      </c>
      <c r="AX1661" s="12" t="s">
        <v>76</v>
      </c>
      <c r="AY1661" s="151" t="s">
        <v>178</v>
      </c>
    </row>
    <row r="1662" spans="2:65" s="12" customFormat="1" ht="11.25">
      <c r="B1662" s="149"/>
      <c r="D1662" s="150" t="s">
        <v>186</v>
      </c>
      <c r="E1662" s="151" t="s">
        <v>1</v>
      </c>
      <c r="F1662" s="152" t="s">
        <v>3227</v>
      </c>
      <c r="H1662" s="153">
        <v>3.2</v>
      </c>
      <c r="I1662" s="154"/>
      <c r="L1662" s="149"/>
      <c r="M1662" s="155"/>
      <c r="T1662" s="156"/>
      <c r="AT1662" s="151" t="s">
        <v>186</v>
      </c>
      <c r="AU1662" s="151" t="s">
        <v>85</v>
      </c>
      <c r="AV1662" s="12" t="s">
        <v>85</v>
      </c>
      <c r="AW1662" s="12" t="s">
        <v>32</v>
      </c>
      <c r="AX1662" s="12" t="s">
        <v>76</v>
      </c>
      <c r="AY1662" s="151" t="s">
        <v>178</v>
      </c>
    </row>
    <row r="1663" spans="2:65" s="14" customFormat="1" ht="11.25">
      <c r="B1663" s="164"/>
      <c r="D1663" s="150" t="s">
        <v>186</v>
      </c>
      <c r="E1663" s="165" t="s">
        <v>1</v>
      </c>
      <c r="F1663" s="166" t="s">
        <v>217</v>
      </c>
      <c r="H1663" s="167">
        <v>4.2</v>
      </c>
      <c r="I1663" s="168"/>
      <c r="L1663" s="164"/>
      <c r="M1663" s="169"/>
      <c r="T1663" s="170"/>
      <c r="AT1663" s="165" t="s">
        <v>186</v>
      </c>
      <c r="AU1663" s="165" t="s">
        <v>85</v>
      </c>
      <c r="AV1663" s="14" t="s">
        <v>184</v>
      </c>
      <c r="AW1663" s="14" t="s">
        <v>32</v>
      </c>
      <c r="AX1663" s="14" t="s">
        <v>83</v>
      </c>
      <c r="AY1663" s="165" t="s">
        <v>178</v>
      </c>
    </row>
    <row r="1664" spans="2:65" s="1" customFormat="1" ht="16.5" customHeight="1">
      <c r="B1664" s="32"/>
      <c r="C1664" s="177" t="s">
        <v>3228</v>
      </c>
      <c r="D1664" s="177" t="s">
        <v>232</v>
      </c>
      <c r="E1664" s="178" t="s">
        <v>3229</v>
      </c>
      <c r="F1664" s="179" t="s">
        <v>3230</v>
      </c>
      <c r="G1664" s="180" t="s">
        <v>420</v>
      </c>
      <c r="H1664" s="181">
        <v>4.2</v>
      </c>
      <c r="I1664" s="182"/>
      <c r="J1664" s="183">
        <f>ROUND(I1664*H1664,2)</f>
        <v>0</v>
      </c>
      <c r="K1664" s="179" t="s">
        <v>194</v>
      </c>
      <c r="L1664" s="184"/>
      <c r="M1664" s="185" t="s">
        <v>1</v>
      </c>
      <c r="N1664" s="186" t="s">
        <v>41</v>
      </c>
      <c r="P1664" s="145">
        <f>O1664*H1664</f>
        <v>0</v>
      </c>
      <c r="Q1664" s="145">
        <v>5.8999999999999999E-3</v>
      </c>
      <c r="R1664" s="145">
        <f>Q1664*H1664</f>
        <v>2.478E-2</v>
      </c>
      <c r="S1664" s="145">
        <v>0</v>
      </c>
      <c r="T1664" s="146">
        <f>S1664*H1664</f>
        <v>0</v>
      </c>
      <c r="AR1664" s="147" t="s">
        <v>377</v>
      </c>
      <c r="AT1664" s="147" t="s">
        <v>232</v>
      </c>
      <c r="AU1664" s="147" t="s">
        <v>85</v>
      </c>
      <c r="AY1664" s="17" t="s">
        <v>178</v>
      </c>
      <c r="BE1664" s="148">
        <f>IF(N1664="základní",J1664,0)</f>
        <v>0</v>
      </c>
      <c r="BF1664" s="148">
        <f>IF(N1664="snížená",J1664,0)</f>
        <v>0</v>
      </c>
      <c r="BG1664" s="148">
        <f>IF(N1664="zákl. přenesená",J1664,0)</f>
        <v>0</v>
      </c>
      <c r="BH1664" s="148">
        <f>IF(N1664="sníž. přenesená",J1664,0)</f>
        <v>0</v>
      </c>
      <c r="BI1664" s="148">
        <f>IF(N1664="nulová",J1664,0)</f>
        <v>0</v>
      </c>
      <c r="BJ1664" s="17" t="s">
        <v>83</v>
      </c>
      <c r="BK1664" s="148">
        <f>ROUND(I1664*H1664,2)</f>
        <v>0</v>
      </c>
      <c r="BL1664" s="17" t="s">
        <v>274</v>
      </c>
      <c r="BM1664" s="147" t="s">
        <v>3231</v>
      </c>
    </row>
    <row r="1665" spans="2:65" s="1" customFormat="1" ht="21.75" customHeight="1">
      <c r="B1665" s="32"/>
      <c r="C1665" s="136" t="s">
        <v>3232</v>
      </c>
      <c r="D1665" s="136" t="s">
        <v>180</v>
      </c>
      <c r="E1665" s="137" t="s">
        <v>3233</v>
      </c>
      <c r="F1665" s="138" t="s">
        <v>3234</v>
      </c>
      <c r="G1665" s="139" t="s">
        <v>291</v>
      </c>
      <c r="H1665" s="140">
        <v>3</v>
      </c>
      <c r="I1665" s="141"/>
      <c r="J1665" s="142">
        <f>ROUND(I1665*H1665,2)</f>
        <v>0</v>
      </c>
      <c r="K1665" s="138" t="s">
        <v>194</v>
      </c>
      <c r="L1665" s="32"/>
      <c r="M1665" s="143" t="s">
        <v>1</v>
      </c>
      <c r="N1665" s="144" t="s">
        <v>41</v>
      </c>
      <c r="P1665" s="145">
        <f>O1665*H1665</f>
        <v>0</v>
      </c>
      <c r="Q1665" s="145">
        <v>0</v>
      </c>
      <c r="R1665" s="145">
        <f>Q1665*H1665</f>
        <v>0</v>
      </c>
      <c r="S1665" s="145">
        <v>3.5000000000000003E-2</v>
      </c>
      <c r="T1665" s="146">
        <f>S1665*H1665</f>
        <v>0.10500000000000001</v>
      </c>
      <c r="AR1665" s="147" t="s">
        <v>274</v>
      </c>
      <c r="AT1665" s="147" t="s">
        <v>180</v>
      </c>
      <c r="AU1665" s="147" t="s">
        <v>85</v>
      </c>
      <c r="AY1665" s="17" t="s">
        <v>178</v>
      </c>
      <c r="BE1665" s="148">
        <f>IF(N1665="základní",J1665,0)</f>
        <v>0</v>
      </c>
      <c r="BF1665" s="148">
        <f>IF(N1665="snížená",J1665,0)</f>
        <v>0</v>
      </c>
      <c r="BG1665" s="148">
        <f>IF(N1665="zákl. přenesená",J1665,0)</f>
        <v>0</v>
      </c>
      <c r="BH1665" s="148">
        <f>IF(N1665="sníž. přenesená",J1665,0)</f>
        <v>0</v>
      </c>
      <c r="BI1665" s="148">
        <f>IF(N1665="nulová",J1665,0)</f>
        <v>0</v>
      </c>
      <c r="BJ1665" s="17" t="s">
        <v>83</v>
      </c>
      <c r="BK1665" s="148">
        <f>ROUND(I1665*H1665,2)</f>
        <v>0</v>
      </c>
      <c r="BL1665" s="17" t="s">
        <v>274</v>
      </c>
      <c r="BM1665" s="147" t="s">
        <v>3235</v>
      </c>
    </row>
    <row r="1666" spans="2:65" s="12" customFormat="1" ht="11.25">
      <c r="B1666" s="149"/>
      <c r="D1666" s="150" t="s">
        <v>186</v>
      </c>
      <c r="E1666" s="151" t="s">
        <v>1</v>
      </c>
      <c r="F1666" s="152" t="s">
        <v>3236</v>
      </c>
      <c r="H1666" s="153">
        <v>3</v>
      </c>
      <c r="I1666" s="154"/>
      <c r="L1666" s="149"/>
      <c r="M1666" s="155"/>
      <c r="T1666" s="156"/>
      <c r="AT1666" s="151" t="s">
        <v>186</v>
      </c>
      <c r="AU1666" s="151" t="s">
        <v>85</v>
      </c>
      <c r="AV1666" s="12" t="s">
        <v>85</v>
      </c>
      <c r="AW1666" s="12" t="s">
        <v>32</v>
      </c>
      <c r="AX1666" s="12" t="s">
        <v>83</v>
      </c>
      <c r="AY1666" s="151" t="s">
        <v>178</v>
      </c>
    </row>
    <row r="1667" spans="2:65" s="1" customFormat="1" ht="24.2" customHeight="1">
      <c r="B1667" s="32"/>
      <c r="C1667" s="136" t="s">
        <v>3237</v>
      </c>
      <c r="D1667" s="136" t="s">
        <v>180</v>
      </c>
      <c r="E1667" s="137" t="s">
        <v>3238</v>
      </c>
      <c r="F1667" s="138" t="s">
        <v>3239</v>
      </c>
      <c r="G1667" s="139" t="s">
        <v>1532</v>
      </c>
      <c r="H1667" s="140">
        <v>1</v>
      </c>
      <c r="I1667" s="141"/>
      <c r="J1667" s="142">
        <f>ROUND(I1667*H1667,2)</f>
        <v>0</v>
      </c>
      <c r="K1667" s="138" t="s">
        <v>1</v>
      </c>
      <c r="L1667" s="32"/>
      <c r="M1667" s="143" t="s">
        <v>1</v>
      </c>
      <c r="N1667" s="144" t="s">
        <v>41</v>
      </c>
      <c r="P1667" s="145">
        <f>O1667*H1667</f>
        <v>0</v>
      </c>
      <c r="Q1667" s="145">
        <v>0</v>
      </c>
      <c r="R1667" s="145">
        <f>Q1667*H1667</f>
        <v>0</v>
      </c>
      <c r="S1667" s="145">
        <v>0</v>
      </c>
      <c r="T1667" s="146">
        <f>S1667*H1667</f>
        <v>0</v>
      </c>
      <c r="AR1667" s="147" t="s">
        <v>274</v>
      </c>
      <c r="AT1667" s="147" t="s">
        <v>180</v>
      </c>
      <c r="AU1667" s="147" t="s">
        <v>85</v>
      </c>
      <c r="AY1667" s="17" t="s">
        <v>178</v>
      </c>
      <c r="BE1667" s="148">
        <f>IF(N1667="základní",J1667,0)</f>
        <v>0</v>
      </c>
      <c r="BF1667" s="148">
        <f>IF(N1667="snížená",J1667,0)</f>
        <v>0</v>
      </c>
      <c r="BG1667" s="148">
        <f>IF(N1667="zákl. přenesená",J1667,0)</f>
        <v>0</v>
      </c>
      <c r="BH1667" s="148">
        <f>IF(N1667="sníž. přenesená",J1667,0)</f>
        <v>0</v>
      </c>
      <c r="BI1667" s="148">
        <f>IF(N1667="nulová",J1667,0)</f>
        <v>0</v>
      </c>
      <c r="BJ1667" s="17" t="s">
        <v>83</v>
      </c>
      <c r="BK1667" s="148">
        <f>ROUND(I1667*H1667,2)</f>
        <v>0</v>
      </c>
      <c r="BL1667" s="17" t="s">
        <v>274</v>
      </c>
      <c r="BM1667" s="147" t="s">
        <v>3240</v>
      </c>
    </row>
    <row r="1668" spans="2:65" s="1" customFormat="1" ht="24.2" customHeight="1">
      <c r="B1668" s="32"/>
      <c r="C1668" s="136" t="s">
        <v>3241</v>
      </c>
      <c r="D1668" s="136" t="s">
        <v>180</v>
      </c>
      <c r="E1668" s="137" t="s">
        <v>3242</v>
      </c>
      <c r="F1668" s="138" t="s">
        <v>3243</v>
      </c>
      <c r="G1668" s="139" t="s">
        <v>1532</v>
      </c>
      <c r="H1668" s="140">
        <v>1</v>
      </c>
      <c r="I1668" s="141"/>
      <c r="J1668" s="142">
        <f>ROUND(I1668*H1668,2)</f>
        <v>0</v>
      </c>
      <c r="K1668" s="138" t="s">
        <v>1</v>
      </c>
      <c r="L1668" s="32"/>
      <c r="M1668" s="143" t="s">
        <v>1</v>
      </c>
      <c r="N1668" s="144" t="s">
        <v>41</v>
      </c>
      <c r="P1668" s="145">
        <f>O1668*H1668</f>
        <v>0</v>
      </c>
      <c r="Q1668" s="145">
        <v>0</v>
      </c>
      <c r="R1668" s="145">
        <f>Q1668*H1668</f>
        <v>0</v>
      </c>
      <c r="S1668" s="145">
        <v>0</v>
      </c>
      <c r="T1668" s="146">
        <f>S1668*H1668</f>
        <v>0</v>
      </c>
      <c r="AR1668" s="147" t="s">
        <v>274</v>
      </c>
      <c r="AT1668" s="147" t="s">
        <v>180</v>
      </c>
      <c r="AU1668" s="147" t="s">
        <v>85</v>
      </c>
      <c r="AY1668" s="17" t="s">
        <v>178</v>
      </c>
      <c r="BE1668" s="148">
        <f>IF(N1668="základní",J1668,0)</f>
        <v>0</v>
      </c>
      <c r="BF1668" s="148">
        <f>IF(N1668="snížená",J1668,0)</f>
        <v>0</v>
      </c>
      <c r="BG1668" s="148">
        <f>IF(N1668="zákl. přenesená",J1668,0)</f>
        <v>0</v>
      </c>
      <c r="BH1668" s="148">
        <f>IF(N1668="sníž. přenesená",J1668,0)</f>
        <v>0</v>
      </c>
      <c r="BI1668" s="148">
        <f>IF(N1668="nulová",J1668,0)</f>
        <v>0</v>
      </c>
      <c r="BJ1668" s="17" t="s">
        <v>83</v>
      </c>
      <c r="BK1668" s="148">
        <f>ROUND(I1668*H1668,2)</f>
        <v>0</v>
      </c>
      <c r="BL1668" s="17" t="s">
        <v>274</v>
      </c>
      <c r="BM1668" s="147" t="s">
        <v>3244</v>
      </c>
    </row>
    <row r="1669" spans="2:65" s="12" customFormat="1" ht="11.25">
      <c r="B1669" s="149"/>
      <c r="D1669" s="150" t="s">
        <v>186</v>
      </c>
      <c r="E1669" s="151" t="s">
        <v>1</v>
      </c>
      <c r="F1669" s="152" t="s">
        <v>3245</v>
      </c>
      <c r="H1669" s="153">
        <v>1</v>
      </c>
      <c r="I1669" s="154"/>
      <c r="L1669" s="149"/>
      <c r="M1669" s="155"/>
      <c r="T1669" s="156"/>
      <c r="AT1669" s="151" t="s">
        <v>186</v>
      </c>
      <c r="AU1669" s="151" t="s">
        <v>85</v>
      </c>
      <c r="AV1669" s="12" t="s">
        <v>85</v>
      </c>
      <c r="AW1669" s="12" t="s">
        <v>32</v>
      </c>
      <c r="AX1669" s="12" t="s">
        <v>83</v>
      </c>
      <c r="AY1669" s="151" t="s">
        <v>178</v>
      </c>
    </row>
    <row r="1670" spans="2:65" s="1" customFormat="1" ht="33" customHeight="1">
      <c r="B1670" s="32"/>
      <c r="C1670" s="136" t="s">
        <v>3246</v>
      </c>
      <c r="D1670" s="136" t="s">
        <v>180</v>
      </c>
      <c r="E1670" s="137" t="s">
        <v>947</v>
      </c>
      <c r="F1670" s="138" t="s">
        <v>948</v>
      </c>
      <c r="G1670" s="139" t="s">
        <v>934</v>
      </c>
      <c r="H1670" s="190"/>
      <c r="I1670" s="141"/>
      <c r="J1670" s="142">
        <f>ROUND(I1670*H1670,2)</f>
        <v>0</v>
      </c>
      <c r="K1670" s="138" t="s">
        <v>194</v>
      </c>
      <c r="L1670" s="32"/>
      <c r="M1670" s="143" t="s">
        <v>1</v>
      </c>
      <c r="N1670" s="144" t="s">
        <v>41</v>
      </c>
      <c r="P1670" s="145">
        <f>O1670*H1670</f>
        <v>0</v>
      </c>
      <c r="Q1670" s="145">
        <v>0</v>
      </c>
      <c r="R1670" s="145">
        <f>Q1670*H1670</f>
        <v>0</v>
      </c>
      <c r="S1670" s="145">
        <v>0</v>
      </c>
      <c r="T1670" s="146">
        <f>S1670*H1670</f>
        <v>0</v>
      </c>
      <c r="AR1670" s="147" t="s">
        <v>274</v>
      </c>
      <c r="AT1670" s="147" t="s">
        <v>180</v>
      </c>
      <c r="AU1670" s="147" t="s">
        <v>85</v>
      </c>
      <c r="AY1670" s="17" t="s">
        <v>178</v>
      </c>
      <c r="BE1670" s="148">
        <f>IF(N1670="základní",J1670,0)</f>
        <v>0</v>
      </c>
      <c r="BF1670" s="148">
        <f>IF(N1670="snížená",J1670,0)</f>
        <v>0</v>
      </c>
      <c r="BG1670" s="148">
        <f>IF(N1670="zákl. přenesená",J1670,0)</f>
        <v>0</v>
      </c>
      <c r="BH1670" s="148">
        <f>IF(N1670="sníž. přenesená",J1670,0)</f>
        <v>0</v>
      </c>
      <c r="BI1670" s="148">
        <f>IF(N1670="nulová",J1670,0)</f>
        <v>0</v>
      </c>
      <c r="BJ1670" s="17" t="s">
        <v>83</v>
      </c>
      <c r="BK1670" s="148">
        <f>ROUND(I1670*H1670,2)</f>
        <v>0</v>
      </c>
      <c r="BL1670" s="17" t="s">
        <v>274</v>
      </c>
      <c r="BM1670" s="147" t="s">
        <v>3247</v>
      </c>
    </row>
    <row r="1671" spans="2:65" s="11" customFormat="1" ht="22.9" customHeight="1">
      <c r="B1671" s="124"/>
      <c r="D1671" s="125" t="s">
        <v>75</v>
      </c>
      <c r="E1671" s="134" t="s">
        <v>3248</v>
      </c>
      <c r="F1671" s="134" t="s">
        <v>3249</v>
      </c>
      <c r="I1671" s="127"/>
      <c r="J1671" s="135">
        <f>BK1671</f>
        <v>0</v>
      </c>
      <c r="L1671" s="124"/>
      <c r="M1671" s="129"/>
      <c r="P1671" s="130">
        <f>SUM(P1672:P1859)</f>
        <v>0</v>
      </c>
      <c r="R1671" s="130">
        <f>SUM(R1672:R1859)</f>
        <v>14.594988449999999</v>
      </c>
      <c r="T1671" s="131">
        <f>SUM(T1672:T1859)</f>
        <v>14.949807499999999</v>
      </c>
      <c r="AR1671" s="125" t="s">
        <v>85</v>
      </c>
      <c r="AT1671" s="132" t="s">
        <v>75</v>
      </c>
      <c r="AU1671" s="132" t="s">
        <v>83</v>
      </c>
      <c r="AY1671" s="125" t="s">
        <v>178</v>
      </c>
      <c r="BK1671" s="133">
        <f>SUM(BK1672:BK1859)</f>
        <v>0</v>
      </c>
    </row>
    <row r="1672" spans="2:65" s="1" customFormat="1" ht="16.5" customHeight="1">
      <c r="B1672" s="32"/>
      <c r="C1672" s="136" t="s">
        <v>3250</v>
      </c>
      <c r="D1672" s="136" t="s">
        <v>180</v>
      </c>
      <c r="E1672" s="137" t="s">
        <v>3251</v>
      </c>
      <c r="F1672" s="138" t="s">
        <v>3252</v>
      </c>
      <c r="G1672" s="139" t="s">
        <v>204</v>
      </c>
      <c r="H1672" s="140">
        <v>331.84</v>
      </c>
      <c r="I1672" s="141"/>
      <c r="J1672" s="142">
        <f>ROUND(I1672*H1672,2)</f>
        <v>0</v>
      </c>
      <c r="K1672" s="138" t="s">
        <v>194</v>
      </c>
      <c r="L1672" s="32"/>
      <c r="M1672" s="143" t="s">
        <v>1</v>
      </c>
      <c r="N1672" s="144" t="s">
        <v>41</v>
      </c>
      <c r="P1672" s="145">
        <f>O1672*H1672</f>
        <v>0</v>
      </c>
      <c r="Q1672" s="145">
        <v>0</v>
      </c>
      <c r="R1672" s="145">
        <f>Q1672*H1672</f>
        <v>0</v>
      </c>
      <c r="S1672" s="145">
        <v>0</v>
      </c>
      <c r="T1672" s="146">
        <f>S1672*H1672</f>
        <v>0</v>
      </c>
      <c r="AR1672" s="147" t="s">
        <v>274</v>
      </c>
      <c r="AT1672" s="147" t="s">
        <v>180</v>
      </c>
      <c r="AU1672" s="147" t="s">
        <v>85</v>
      </c>
      <c r="AY1672" s="17" t="s">
        <v>178</v>
      </c>
      <c r="BE1672" s="148">
        <f>IF(N1672="základní",J1672,0)</f>
        <v>0</v>
      </c>
      <c r="BF1672" s="148">
        <f>IF(N1672="snížená",J1672,0)</f>
        <v>0</v>
      </c>
      <c r="BG1672" s="148">
        <f>IF(N1672="zákl. přenesená",J1672,0)</f>
        <v>0</v>
      </c>
      <c r="BH1672" s="148">
        <f>IF(N1672="sníž. přenesená",J1672,0)</f>
        <v>0</v>
      </c>
      <c r="BI1672" s="148">
        <f>IF(N1672="nulová",J1672,0)</f>
        <v>0</v>
      </c>
      <c r="BJ1672" s="17" t="s">
        <v>83</v>
      </c>
      <c r="BK1672" s="148">
        <f>ROUND(I1672*H1672,2)</f>
        <v>0</v>
      </c>
      <c r="BL1672" s="17" t="s">
        <v>274</v>
      </c>
      <c r="BM1672" s="147" t="s">
        <v>3253</v>
      </c>
    </row>
    <row r="1673" spans="2:65" s="12" customFormat="1" ht="11.25">
      <c r="B1673" s="149"/>
      <c r="D1673" s="150" t="s">
        <v>186</v>
      </c>
      <c r="E1673" s="151" t="s">
        <v>1</v>
      </c>
      <c r="F1673" s="152" t="s">
        <v>2545</v>
      </c>
      <c r="H1673" s="153">
        <v>14.97</v>
      </c>
      <c r="I1673" s="154"/>
      <c r="L1673" s="149"/>
      <c r="M1673" s="155"/>
      <c r="T1673" s="156"/>
      <c r="AT1673" s="151" t="s">
        <v>186</v>
      </c>
      <c r="AU1673" s="151" t="s">
        <v>85</v>
      </c>
      <c r="AV1673" s="12" t="s">
        <v>85</v>
      </c>
      <c r="AW1673" s="12" t="s">
        <v>32</v>
      </c>
      <c r="AX1673" s="12" t="s">
        <v>76</v>
      </c>
      <c r="AY1673" s="151" t="s">
        <v>178</v>
      </c>
    </row>
    <row r="1674" spans="2:65" s="12" customFormat="1" ht="11.25">
      <c r="B1674" s="149"/>
      <c r="D1674" s="150" t="s">
        <v>186</v>
      </c>
      <c r="E1674" s="151" t="s">
        <v>1</v>
      </c>
      <c r="F1674" s="152" t="s">
        <v>2546</v>
      </c>
      <c r="H1674" s="153">
        <v>12.96</v>
      </c>
      <c r="I1674" s="154"/>
      <c r="L1674" s="149"/>
      <c r="M1674" s="155"/>
      <c r="T1674" s="156"/>
      <c r="AT1674" s="151" t="s">
        <v>186</v>
      </c>
      <c r="AU1674" s="151" t="s">
        <v>85</v>
      </c>
      <c r="AV1674" s="12" t="s">
        <v>85</v>
      </c>
      <c r="AW1674" s="12" t="s">
        <v>32</v>
      </c>
      <c r="AX1674" s="12" t="s">
        <v>76</v>
      </c>
      <c r="AY1674" s="151" t="s">
        <v>178</v>
      </c>
    </row>
    <row r="1675" spans="2:65" s="12" customFormat="1" ht="11.25">
      <c r="B1675" s="149"/>
      <c r="D1675" s="150" t="s">
        <v>186</v>
      </c>
      <c r="E1675" s="151" t="s">
        <v>1</v>
      </c>
      <c r="F1675" s="152" t="s">
        <v>2547</v>
      </c>
      <c r="H1675" s="153">
        <v>10.26</v>
      </c>
      <c r="I1675" s="154"/>
      <c r="L1675" s="149"/>
      <c r="M1675" s="155"/>
      <c r="T1675" s="156"/>
      <c r="AT1675" s="151" t="s">
        <v>186</v>
      </c>
      <c r="AU1675" s="151" t="s">
        <v>85</v>
      </c>
      <c r="AV1675" s="12" t="s">
        <v>85</v>
      </c>
      <c r="AW1675" s="12" t="s">
        <v>32</v>
      </c>
      <c r="AX1675" s="12" t="s">
        <v>76</v>
      </c>
      <c r="AY1675" s="151" t="s">
        <v>178</v>
      </c>
    </row>
    <row r="1676" spans="2:65" s="12" customFormat="1" ht="11.25">
      <c r="B1676" s="149"/>
      <c r="D1676" s="150" t="s">
        <v>186</v>
      </c>
      <c r="E1676" s="151" t="s">
        <v>1</v>
      </c>
      <c r="F1676" s="152" t="s">
        <v>2572</v>
      </c>
      <c r="H1676" s="153">
        <v>4.91</v>
      </c>
      <c r="I1676" s="154"/>
      <c r="L1676" s="149"/>
      <c r="M1676" s="155"/>
      <c r="T1676" s="156"/>
      <c r="AT1676" s="151" t="s">
        <v>186</v>
      </c>
      <c r="AU1676" s="151" t="s">
        <v>85</v>
      </c>
      <c r="AV1676" s="12" t="s">
        <v>85</v>
      </c>
      <c r="AW1676" s="12" t="s">
        <v>32</v>
      </c>
      <c r="AX1676" s="12" t="s">
        <v>76</v>
      </c>
      <c r="AY1676" s="151" t="s">
        <v>178</v>
      </c>
    </row>
    <row r="1677" spans="2:65" s="12" customFormat="1" ht="11.25">
      <c r="B1677" s="149"/>
      <c r="D1677" s="150" t="s">
        <v>186</v>
      </c>
      <c r="E1677" s="151" t="s">
        <v>1</v>
      </c>
      <c r="F1677" s="152" t="s">
        <v>2548</v>
      </c>
      <c r="H1677" s="153">
        <v>8.7799999999999994</v>
      </c>
      <c r="I1677" s="154"/>
      <c r="L1677" s="149"/>
      <c r="M1677" s="155"/>
      <c r="T1677" s="156"/>
      <c r="AT1677" s="151" t="s">
        <v>186</v>
      </c>
      <c r="AU1677" s="151" t="s">
        <v>85</v>
      </c>
      <c r="AV1677" s="12" t="s">
        <v>85</v>
      </c>
      <c r="AW1677" s="12" t="s">
        <v>32</v>
      </c>
      <c r="AX1677" s="12" t="s">
        <v>76</v>
      </c>
      <c r="AY1677" s="151" t="s">
        <v>178</v>
      </c>
    </row>
    <row r="1678" spans="2:65" s="12" customFormat="1" ht="11.25">
      <c r="B1678" s="149"/>
      <c r="D1678" s="150" t="s">
        <v>186</v>
      </c>
      <c r="E1678" s="151" t="s">
        <v>1</v>
      </c>
      <c r="F1678" s="152" t="s">
        <v>2549</v>
      </c>
      <c r="H1678" s="153">
        <v>9.35</v>
      </c>
      <c r="I1678" s="154"/>
      <c r="L1678" s="149"/>
      <c r="M1678" s="155"/>
      <c r="T1678" s="156"/>
      <c r="AT1678" s="151" t="s">
        <v>186</v>
      </c>
      <c r="AU1678" s="151" t="s">
        <v>85</v>
      </c>
      <c r="AV1678" s="12" t="s">
        <v>85</v>
      </c>
      <c r="AW1678" s="12" t="s">
        <v>32</v>
      </c>
      <c r="AX1678" s="12" t="s">
        <v>76</v>
      </c>
      <c r="AY1678" s="151" t="s">
        <v>178</v>
      </c>
    </row>
    <row r="1679" spans="2:65" s="12" customFormat="1" ht="11.25">
      <c r="B1679" s="149"/>
      <c r="D1679" s="150" t="s">
        <v>186</v>
      </c>
      <c r="E1679" s="151" t="s">
        <v>1</v>
      </c>
      <c r="F1679" s="152" t="s">
        <v>2550</v>
      </c>
      <c r="H1679" s="153">
        <v>4.59</v>
      </c>
      <c r="I1679" s="154"/>
      <c r="L1679" s="149"/>
      <c r="M1679" s="155"/>
      <c r="T1679" s="156"/>
      <c r="AT1679" s="151" t="s">
        <v>186</v>
      </c>
      <c r="AU1679" s="151" t="s">
        <v>85</v>
      </c>
      <c r="AV1679" s="12" t="s">
        <v>85</v>
      </c>
      <c r="AW1679" s="12" t="s">
        <v>32</v>
      </c>
      <c r="AX1679" s="12" t="s">
        <v>76</v>
      </c>
      <c r="AY1679" s="151" t="s">
        <v>178</v>
      </c>
    </row>
    <row r="1680" spans="2:65" s="12" customFormat="1" ht="11.25">
      <c r="B1680" s="149"/>
      <c r="D1680" s="150" t="s">
        <v>186</v>
      </c>
      <c r="E1680" s="151" t="s">
        <v>1</v>
      </c>
      <c r="F1680" s="152" t="s">
        <v>2573</v>
      </c>
      <c r="H1680" s="153">
        <v>3.37</v>
      </c>
      <c r="I1680" s="154"/>
      <c r="L1680" s="149"/>
      <c r="M1680" s="155"/>
      <c r="T1680" s="156"/>
      <c r="AT1680" s="151" t="s">
        <v>186</v>
      </c>
      <c r="AU1680" s="151" t="s">
        <v>85</v>
      </c>
      <c r="AV1680" s="12" t="s">
        <v>85</v>
      </c>
      <c r="AW1680" s="12" t="s">
        <v>32</v>
      </c>
      <c r="AX1680" s="12" t="s">
        <v>76</v>
      </c>
      <c r="AY1680" s="151" t="s">
        <v>178</v>
      </c>
    </row>
    <row r="1681" spans="2:51" s="12" customFormat="1" ht="11.25">
      <c r="B1681" s="149"/>
      <c r="D1681" s="150" t="s">
        <v>186</v>
      </c>
      <c r="E1681" s="151" t="s">
        <v>1</v>
      </c>
      <c r="F1681" s="152" t="s">
        <v>2574</v>
      </c>
      <c r="H1681" s="153">
        <v>1.94</v>
      </c>
      <c r="I1681" s="154"/>
      <c r="L1681" s="149"/>
      <c r="M1681" s="155"/>
      <c r="T1681" s="156"/>
      <c r="AT1681" s="151" t="s">
        <v>186</v>
      </c>
      <c r="AU1681" s="151" t="s">
        <v>85</v>
      </c>
      <c r="AV1681" s="12" t="s">
        <v>85</v>
      </c>
      <c r="AW1681" s="12" t="s">
        <v>32</v>
      </c>
      <c r="AX1681" s="12" t="s">
        <v>76</v>
      </c>
      <c r="AY1681" s="151" t="s">
        <v>178</v>
      </c>
    </row>
    <row r="1682" spans="2:51" s="12" customFormat="1" ht="11.25">
      <c r="B1682" s="149"/>
      <c r="D1682" s="150" t="s">
        <v>186</v>
      </c>
      <c r="E1682" s="151" t="s">
        <v>1</v>
      </c>
      <c r="F1682" s="152" t="s">
        <v>2552</v>
      </c>
      <c r="H1682" s="153">
        <v>6.04</v>
      </c>
      <c r="I1682" s="154"/>
      <c r="L1682" s="149"/>
      <c r="M1682" s="155"/>
      <c r="T1682" s="156"/>
      <c r="AT1682" s="151" t="s">
        <v>186</v>
      </c>
      <c r="AU1682" s="151" t="s">
        <v>85</v>
      </c>
      <c r="AV1682" s="12" t="s">
        <v>85</v>
      </c>
      <c r="AW1682" s="12" t="s">
        <v>32</v>
      </c>
      <c r="AX1682" s="12" t="s">
        <v>76</v>
      </c>
      <c r="AY1682" s="151" t="s">
        <v>178</v>
      </c>
    </row>
    <row r="1683" spans="2:51" s="13" customFormat="1" ht="11.25">
      <c r="B1683" s="157"/>
      <c r="D1683" s="150" t="s">
        <v>186</v>
      </c>
      <c r="E1683" s="158" t="s">
        <v>1</v>
      </c>
      <c r="F1683" s="159" t="s">
        <v>209</v>
      </c>
      <c r="H1683" s="160">
        <v>77.17</v>
      </c>
      <c r="I1683" s="161"/>
      <c r="L1683" s="157"/>
      <c r="M1683" s="162"/>
      <c r="T1683" s="163"/>
      <c r="AT1683" s="158" t="s">
        <v>186</v>
      </c>
      <c r="AU1683" s="158" t="s">
        <v>85</v>
      </c>
      <c r="AV1683" s="13" t="s">
        <v>96</v>
      </c>
      <c r="AW1683" s="13" t="s">
        <v>32</v>
      </c>
      <c r="AX1683" s="13" t="s">
        <v>76</v>
      </c>
      <c r="AY1683" s="158" t="s">
        <v>178</v>
      </c>
    </row>
    <row r="1684" spans="2:51" s="12" customFormat="1" ht="11.25">
      <c r="B1684" s="149"/>
      <c r="D1684" s="150" t="s">
        <v>186</v>
      </c>
      <c r="E1684" s="151" t="s">
        <v>1</v>
      </c>
      <c r="F1684" s="152" t="s">
        <v>2553</v>
      </c>
      <c r="H1684" s="153">
        <v>14.55</v>
      </c>
      <c r="I1684" s="154"/>
      <c r="L1684" s="149"/>
      <c r="M1684" s="155"/>
      <c r="T1684" s="156"/>
      <c r="AT1684" s="151" t="s">
        <v>186</v>
      </c>
      <c r="AU1684" s="151" t="s">
        <v>85</v>
      </c>
      <c r="AV1684" s="12" t="s">
        <v>85</v>
      </c>
      <c r="AW1684" s="12" t="s">
        <v>32</v>
      </c>
      <c r="AX1684" s="12" t="s">
        <v>76</v>
      </c>
      <c r="AY1684" s="151" t="s">
        <v>178</v>
      </c>
    </row>
    <row r="1685" spans="2:51" s="12" customFormat="1" ht="11.25">
      <c r="B1685" s="149"/>
      <c r="D1685" s="150" t="s">
        <v>186</v>
      </c>
      <c r="E1685" s="151" t="s">
        <v>1</v>
      </c>
      <c r="F1685" s="152" t="s">
        <v>2575</v>
      </c>
      <c r="H1685" s="153">
        <v>5.05</v>
      </c>
      <c r="I1685" s="154"/>
      <c r="L1685" s="149"/>
      <c r="M1685" s="155"/>
      <c r="T1685" s="156"/>
      <c r="AT1685" s="151" t="s">
        <v>186</v>
      </c>
      <c r="AU1685" s="151" t="s">
        <v>85</v>
      </c>
      <c r="AV1685" s="12" t="s">
        <v>85</v>
      </c>
      <c r="AW1685" s="12" t="s">
        <v>32</v>
      </c>
      <c r="AX1685" s="12" t="s">
        <v>76</v>
      </c>
      <c r="AY1685" s="151" t="s">
        <v>178</v>
      </c>
    </row>
    <row r="1686" spans="2:51" s="12" customFormat="1" ht="11.25">
      <c r="B1686" s="149"/>
      <c r="D1686" s="150" t="s">
        <v>186</v>
      </c>
      <c r="E1686" s="151" t="s">
        <v>1</v>
      </c>
      <c r="F1686" s="152" t="s">
        <v>2576</v>
      </c>
      <c r="H1686" s="153">
        <v>3.75</v>
      </c>
      <c r="I1686" s="154"/>
      <c r="L1686" s="149"/>
      <c r="M1686" s="155"/>
      <c r="T1686" s="156"/>
      <c r="AT1686" s="151" t="s">
        <v>186</v>
      </c>
      <c r="AU1686" s="151" t="s">
        <v>85</v>
      </c>
      <c r="AV1686" s="12" t="s">
        <v>85</v>
      </c>
      <c r="AW1686" s="12" t="s">
        <v>32</v>
      </c>
      <c r="AX1686" s="12" t="s">
        <v>76</v>
      </c>
      <c r="AY1686" s="151" t="s">
        <v>178</v>
      </c>
    </row>
    <row r="1687" spans="2:51" s="12" customFormat="1" ht="11.25">
      <c r="B1687" s="149"/>
      <c r="D1687" s="150" t="s">
        <v>186</v>
      </c>
      <c r="E1687" s="151" t="s">
        <v>1</v>
      </c>
      <c r="F1687" s="152" t="s">
        <v>2555</v>
      </c>
      <c r="H1687" s="153">
        <v>15.27</v>
      </c>
      <c r="I1687" s="154"/>
      <c r="L1687" s="149"/>
      <c r="M1687" s="155"/>
      <c r="T1687" s="156"/>
      <c r="AT1687" s="151" t="s">
        <v>186</v>
      </c>
      <c r="AU1687" s="151" t="s">
        <v>85</v>
      </c>
      <c r="AV1687" s="12" t="s">
        <v>85</v>
      </c>
      <c r="AW1687" s="12" t="s">
        <v>32</v>
      </c>
      <c r="AX1687" s="12" t="s">
        <v>76</v>
      </c>
      <c r="AY1687" s="151" t="s">
        <v>178</v>
      </c>
    </row>
    <row r="1688" spans="2:51" s="12" customFormat="1" ht="11.25">
      <c r="B1688" s="149"/>
      <c r="D1688" s="150" t="s">
        <v>186</v>
      </c>
      <c r="E1688" s="151" t="s">
        <v>1</v>
      </c>
      <c r="F1688" s="152" t="s">
        <v>2577</v>
      </c>
      <c r="H1688" s="153">
        <v>6.59</v>
      </c>
      <c r="I1688" s="154"/>
      <c r="L1688" s="149"/>
      <c r="M1688" s="155"/>
      <c r="T1688" s="156"/>
      <c r="AT1688" s="151" t="s">
        <v>186</v>
      </c>
      <c r="AU1688" s="151" t="s">
        <v>85</v>
      </c>
      <c r="AV1688" s="12" t="s">
        <v>85</v>
      </c>
      <c r="AW1688" s="12" t="s">
        <v>32</v>
      </c>
      <c r="AX1688" s="12" t="s">
        <v>76</v>
      </c>
      <c r="AY1688" s="151" t="s">
        <v>178</v>
      </c>
    </row>
    <row r="1689" spans="2:51" s="12" customFormat="1" ht="11.25">
      <c r="B1689" s="149"/>
      <c r="D1689" s="150" t="s">
        <v>186</v>
      </c>
      <c r="E1689" s="151" t="s">
        <v>1</v>
      </c>
      <c r="F1689" s="152" t="s">
        <v>2578</v>
      </c>
      <c r="H1689" s="153">
        <v>7.03</v>
      </c>
      <c r="I1689" s="154"/>
      <c r="L1689" s="149"/>
      <c r="M1689" s="155"/>
      <c r="T1689" s="156"/>
      <c r="AT1689" s="151" t="s">
        <v>186</v>
      </c>
      <c r="AU1689" s="151" t="s">
        <v>85</v>
      </c>
      <c r="AV1689" s="12" t="s">
        <v>85</v>
      </c>
      <c r="AW1689" s="12" t="s">
        <v>32</v>
      </c>
      <c r="AX1689" s="12" t="s">
        <v>76</v>
      </c>
      <c r="AY1689" s="151" t="s">
        <v>178</v>
      </c>
    </row>
    <row r="1690" spans="2:51" s="12" customFormat="1" ht="11.25">
      <c r="B1690" s="149"/>
      <c r="D1690" s="150" t="s">
        <v>186</v>
      </c>
      <c r="E1690" s="151" t="s">
        <v>1</v>
      </c>
      <c r="F1690" s="152" t="s">
        <v>2579</v>
      </c>
      <c r="H1690" s="153">
        <v>3.32</v>
      </c>
      <c r="I1690" s="154"/>
      <c r="L1690" s="149"/>
      <c r="M1690" s="155"/>
      <c r="T1690" s="156"/>
      <c r="AT1690" s="151" t="s">
        <v>186</v>
      </c>
      <c r="AU1690" s="151" t="s">
        <v>85</v>
      </c>
      <c r="AV1690" s="12" t="s">
        <v>85</v>
      </c>
      <c r="AW1690" s="12" t="s">
        <v>32</v>
      </c>
      <c r="AX1690" s="12" t="s">
        <v>76</v>
      </c>
      <c r="AY1690" s="151" t="s">
        <v>178</v>
      </c>
    </row>
    <row r="1691" spans="2:51" s="12" customFormat="1" ht="11.25">
      <c r="B1691" s="149"/>
      <c r="D1691" s="150" t="s">
        <v>186</v>
      </c>
      <c r="E1691" s="151" t="s">
        <v>1</v>
      </c>
      <c r="F1691" s="152" t="s">
        <v>2580</v>
      </c>
      <c r="H1691" s="153">
        <v>5.17</v>
      </c>
      <c r="I1691" s="154"/>
      <c r="L1691" s="149"/>
      <c r="M1691" s="155"/>
      <c r="T1691" s="156"/>
      <c r="AT1691" s="151" t="s">
        <v>186</v>
      </c>
      <c r="AU1691" s="151" t="s">
        <v>85</v>
      </c>
      <c r="AV1691" s="12" t="s">
        <v>85</v>
      </c>
      <c r="AW1691" s="12" t="s">
        <v>32</v>
      </c>
      <c r="AX1691" s="12" t="s">
        <v>76</v>
      </c>
      <c r="AY1691" s="151" t="s">
        <v>178</v>
      </c>
    </row>
    <row r="1692" spans="2:51" s="12" customFormat="1" ht="11.25">
      <c r="B1692" s="149"/>
      <c r="D1692" s="150" t="s">
        <v>186</v>
      </c>
      <c r="E1692" s="151" t="s">
        <v>1</v>
      </c>
      <c r="F1692" s="152" t="s">
        <v>2581</v>
      </c>
      <c r="H1692" s="153">
        <v>3.11</v>
      </c>
      <c r="I1692" s="154"/>
      <c r="L1692" s="149"/>
      <c r="M1692" s="155"/>
      <c r="T1692" s="156"/>
      <c r="AT1692" s="151" t="s">
        <v>186</v>
      </c>
      <c r="AU1692" s="151" t="s">
        <v>85</v>
      </c>
      <c r="AV1692" s="12" t="s">
        <v>85</v>
      </c>
      <c r="AW1692" s="12" t="s">
        <v>32</v>
      </c>
      <c r="AX1692" s="12" t="s">
        <v>76</v>
      </c>
      <c r="AY1692" s="151" t="s">
        <v>178</v>
      </c>
    </row>
    <row r="1693" spans="2:51" s="12" customFormat="1" ht="11.25">
      <c r="B1693" s="149"/>
      <c r="D1693" s="150" t="s">
        <v>186</v>
      </c>
      <c r="E1693" s="151" t="s">
        <v>1</v>
      </c>
      <c r="F1693" s="152" t="s">
        <v>2556</v>
      </c>
      <c r="H1693" s="153">
        <v>5.95</v>
      </c>
      <c r="I1693" s="154"/>
      <c r="L1693" s="149"/>
      <c r="M1693" s="155"/>
      <c r="T1693" s="156"/>
      <c r="AT1693" s="151" t="s">
        <v>186</v>
      </c>
      <c r="AU1693" s="151" t="s">
        <v>85</v>
      </c>
      <c r="AV1693" s="12" t="s">
        <v>85</v>
      </c>
      <c r="AW1693" s="12" t="s">
        <v>32</v>
      </c>
      <c r="AX1693" s="12" t="s">
        <v>76</v>
      </c>
      <c r="AY1693" s="151" t="s">
        <v>178</v>
      </c>
    </row>
    <row r="1694" spans="2:51" s="12" customFormat="1" ht="11.25">
      <c r="B1694" s="149"/>
      <c r="D1694" s="150" t="s">
        <v>186</v>
      </c>
      <c r="E1694" s="151" t="s">
        <v>1</v>
      </c>
      <c r="F1694" s="152" t="s">
        <v>2582</v>
      </c>
      <c r="H1694" s="153">
        <v>24.01</v>
      </c>
      <c r="I1694" s="154"/>
      <c r="L1694" s="149"/>
      <c r="M1694" s="155"/>
      <c r="T1694" s="156"/>
      <c r="AT1694" s="151" t="s">
        <v>186</v>
      </c>
      <c r="AU1694" s="151" t="s">
        <v>85</v>
      </c>
      <c r="AV1694" s="12" t="s">
        <v>85</v>
      </c>
      <c r="AW1694" s="12" t="s">
        <v>32</v>
      </c>
      <c r="AX1694" s="12" t="s">
        <v>76</v>
      </c>
      <c r="AY1694" s="151" t="s">
        <v>178</v>
      </c>
    </row>
    <row r="1695" spans="2:51" s="12" customFormat="1" ht="11.25">
      <c r="B1695" s="149"/>
      <c r="D1695" s="150" t="s">
        <v>186</v>
      </c>
      <c r="E1695" s="151" t="s">
        <v>1</v>
      </c>
      <c r="F1695" s="152" t="s">
        <v>2557</v>
      </c>
      <c r="H1695" s="153">
        <v>57.62</v>
      </c>
      <c r="I1695" s="154"/>
      <c r="L1695" s="149"/>
      <c r="M1695" s="155"/>
      <c r="T1695" s="156"/>
      <c r="AT1695" s="151" t="s">
        <v>186</v>
      </c>
      <c r="AU1695" s="151" t="s">
        <v>85</v>
      </c>
      <c r="AV1695" s="12" t="s">
        <v>85</v>
      </c>
      <c r="AW1695" s="12" t="s">
        <v>32</v>
      </c>
      <c r="AX1695" s="12" t="s">
        <v>76</v>
      </c>
      <c r="AY1695" s="151" t="s">
        <v>178</v>
      </c>
    </row>
    <row r="1696" spans="2:51" s="12" customFormat="1" ht="11.25">
      <c r="B1696" s="149"/>
      <c r="D1696" s="150" t="s">
        <v>186</v>
      </c>
      <c r="E1696" s="151" t="s">
        <v>1</v>
      </c>
      <c r="F1696" s="152" t="s">
        <v>2558</v>
      </c>
      <c r="H1696" s="153">
        <v>16.09</v>
      </c>
      <c r="I1696" s="154"/>
      <c r="L1696" s="149"/>
      <c r="M1696" s="155"/>
      <c r="T1696" s="156"/>
      <c r="AT1696" s="151" t="s">
        <v>186</v>
      </c>
      <c r="AU1696" s="151" t="s">
        <v>85</v>
      </c>
      <c r="AV1696" s="12" t="s">
        <v>85</v>
      </c>
      <c r="AW1696" s="12" t="s">
        <v>32</v>
      </c>
      <c r="AX1696" s="12" t="s">
        <v>76</v>
      </c>
      <c r="AY1696" s="151" t="s">
        <v>178</v>
      </c>
    </row>
    <row r="1697" spans="2:65" s="12" customFormat="1" ht="11.25">
      <c r="B1697" s="149"/>
      <c r="D1697" s="150" t="s">
        <v>186</v>
      </c>
      <c r="E1697" s="151" t="s">
        <v>1</v>
      </c>
      <c r="F1697" s="152" t="s">
        <v>2583</v>
      </c>
      <c r="H1697" s="153">
        <v>2.61</v>
      </c>
      <c r="I1697" s="154"/>
      <c r="L1697" s="149"/>
      <c r="M1697" s="155"/>
      <c r="T1697" s="156"/>
      <c r="AT1697" s="151" t="s">
        <v>186</v>
      </c>
      <c r="AU1697" s="151" t="s">
        <v>85</v>
      </c>
      <c r="AV1697" s="12" t="s">
        <v>85</v>
      </c>
      <c r="AW1697" s="12" t="s">
        <v>32</v>
      </c>
      <c r="AX1697" s="12" t="s">
        <v>76</v>
      </c>
      <c r="AY1697" s="151" t="s">
        <v>178</v>
      </c>
    </row>
    <row r="1698" spans="2:65" s="12" customFormat="1" ht="11.25">
      <c r="B1698" s="149"/>
      <c r="D1698" s="150" t="s">
        <v>186</v>
      </c>
      <c r="E1698" s="151" t="s">
        <v>1</v>
      </c>
      <c r="F1698" s="152" t="s">
        <v>2559</v>
      </c>
      <c r="H1698" s="153">
        <v>1.88</v>
      </c>
      <c r="I1698" s="154"/>
      <c r="L1698" s="149"/>
      <c r="M1698" s="155"/>
      <c r="T1698" s="156"/>
      <c r="AT1698" s="151" t="s">
        <v>186</v>
      </c>
      <c r="AU1698" s="151" t="s">
        <v>85</v>
      </c>
      <c r="AV1698" s="12" t="s">
        <v>85</v>
      </c>
      <c r="AW1698" s="12" t="s">
        <v>32</v>
      </c>
      <c r="AX1698" s="12" t="s">
        <v>76</v>
      </c>
      <c r="AY1698" s="151" t="s">
        <v>178</v>
      </c>
    </row>
    <row r="1699" spans="2:65" s="12" customFormat="1" ht="11.25">
      <c r="B1699" s="149"/>
      <c r="D1699" s="150" t="s">
        <v>186</v>
      </c>
      <c r="E1699" s="151" t="s">
        <v>1</v>
      </c>
      <c r="F1699" s="152" t="s">
        <v>3254</v>
      </c>
      <c r="H1699" s="153">
        <v>30.57</v>
      </c>
      <c r="I1699" s="154"/>
      <c r="L1699" s="149"/>
      <c r="M1699" s="155"/>
      <c r="T1699" s="156"/>
      <c r="AT1699" s="151" t="s">
        <v>186</v>
      </c>
      <c r="AU1699" s="151" t="s">
        <v>85</v>
      </c>
      <c r="AV1699" s="12" t="s">
        <v>85</v>
      </c>
      <c r="AW1699" s="12" t="s">
        <v>32</v>
      </c>
      <c r="AX1699" s="12" t="s">
        <v>76</v>
      </c>
      <c r="AY1699" s="151" t="s">
        <v>178</v>
      </c>
    </row>
    <row r="1700" spans="2:65" s="13" customFormat="1" ht="11.25">
      <c r="B1700" s="157"/>
      <c r="D1700" s="150" t="s">
        <v>186</v>
      </c>
      <c r="E1700" s="158" t="s">
        <v>1</v>
      </c>
      <c r="F1700" s="159" t="s">
        <v>209</v>
      </c>
      <c r="H1700" s="160">
        <v>202.57</v>
      </c>
      <c r="I1700" s="161"/>
      <c r="L1700" s="157"/>
      <c r="M1700" s="162"/>
      <c r="T1700" s="163"/>
      <c r="AT1700" s="158" t="s">
        <v>186</v>
      </c>
      <c r="AU1700" s="158" t="s">
        <v>85</v>
      </c>
      <c r="AV1700" s="13" t="s">
        <v>96</v>
      </c>
      <c r="AW1700" s="13" t="s">
        <v>32</v>
      </c>
      <c r="AX1700" s="13" t="s">
        <v>76</v>
      </c>
      <c r="AY1700" s="158" t="s">
        <v>178</v>
      </c>
    </row>
    <row r="1701" spans="2:65" s="12" customFormat="1" ht="11.25">
      <c r="B1701" s="149"/>
      <c r="D1701" s="150" t="s">
        <v>186</v>
      </c>
      <c r="E1701" s="151" t="s">
        <v>1</v>
      </c>
      <c r="F1701" s="152" t="s">
        <v>2584</v>
      </c>
      <c r="H1701" s="153">
        <v>6.03</v>
      </c>
      <c r="I1701" s="154"/>
      <c r="L1701" s="149"/>
      <c r="M1701" s="155"/>
      <c r="T1701" s="156"/>
      <c r="AT1701" s="151" t="s">
        <v>186</v>
      </c>
      <c r="AU1701" s="151" t="s">
        <v>85</v>
      </c>
      <c r="AV1701" s="12" t="s">
        <v>85</v>
      </c>
      <c r="AW1701" s="12" t="s">
        <v>32</v>
      </c>
      <c r="AX1701" s="12" t="s">
        <v>76</v>
      </c>
      <c r="AY1701" s="151" t="s">
        <v>178</v>
      </c>
    </row>
    <row r="1702" spans="2:65" s="12" customFormat="1" ht="11.25">
      <c r="B1702" s="149"/>
      <c r="D1702" s="150" t="s">
        <v>186</v>
      </c>
      <c r="E1702" s="151" t="s">
        <v>1</v>
      </c>
      <c r="F1702" s="152" t="s">
        <v>2585</v>
      </c>
      <c r="H1702" s="153">
        <v>6.37</v>
      </c>
      <c r="I1702" s="154"/>
      <c r="L1702" s="149"/>
      <c r="M1702" s="155"/>
      <c r="T1702" s="156"/>
      <c r="AT1702" s="151" t="s">
        <v>186</v>
      </c>
      <c r="AU1702" s="151" t="s">
        <v>85</v>
      </c>
      <c r="AV1702" s="12" t="s">
        <v>85</v>
      </c>
      <c r="AW1702" s="12" t="s">
        <v>32</v>
      </c>
      <c r="AX1702" s="12" t="s">
        <v>76</v>
      </c>
      <c r="AY1702" s="151" t="s">
        <v>178</v>
      </c>
    </row>
    <row r="1703" spans="2:65" s="12" customFormat="1" ht="11.25">
      <c r="B1703" s="149"/>
      <c r="D1703" s="150" t="s">
        <v>186</v>
      </c>
      <c r="E1703" s="151" t="s">
        <v>1</v>
      </c>
      <c r="F1703" s="152" t="s">
        <v>2586</v>
      </c>
      <c r="H1703" s="153">
        <v>6.93</v>
      </c>
      <c r="I1703" s="154"/>
      <c r="L1703" s="149"/>
      <c r="M1703" s="155"/>
      <c r="T1703" s="156"/>
      <c r="AT1703" s="151" t="s">
        <v>186</v>
      </c>
      <c r="AU1703" s="151" t="s">
        <v>85</v>
      </c>
      <c r="AV1703" s="12" t="s">
        <v>85</v>
      </c>
      <c r="AW1703" s="12" t="s">
        <v>32</v>
      </c>
      <c r="AX1703" s="12" t="s">
        <v>76</v>
      </c>
      <c r="AY1703" s="151" t="s">
        <v>178</v>
      </c>
    </row>
    <row r="1704" spans="2:65" s="12" customFormat="1" ht="11.25">
      <c r="B1704" s="149"/>
      <c r="D1704" s="150" t="s">
        <v>186</v>
      </c>
      <c r="E1704" s="151" t="s">
        <v>1</v>
      </c>
      <c r="F1704" s="152" t="s">
        <v>2587</v>
      </c>
      <c r="H1704" s="153">
        <v>3.53</v>
      </c>
      <c r="I1704" s="154"/>
      <c r="L1704" s="149"/>
      <c r="M1704" s="155"/>
      <c r="T1704" s="156"/>
      <c r="AT1704" s="151" t="s">
        <v>186</v>
      </c>
      <c r="AU1704" s="151" t="s">
        <v>85</v>
      </c>
      <c r="AV1704" s="12" t="s">
        <v>85</v>
      </c>
      <c r="AW1704" s="12" t="s">
        <v>32</v>
      </c>
      <c r="AX1704" s="12" t="s">
        <v>76</v>
      </c>
      <c r="AY1704" s="151" t="s">
        <v>178</v>
      </c>
    </row>
    <row r="1705" spans="2:65" s="12" customFormat="1" ht="11.25">
      <c r="B1705" s="149"/>
      <c r="D1705" s="150" t="s">
        <v>186</v>
      </c>
      <c r="E1705" s="151" t="s">
        <v>1</v>
      </c>
      <c r="F1705" s="152" t="s">
        <v>3255</v>
      </c>
      <c r="H1705" s="153">
        <v>29.24</v>
      </c>
      <c r="I1705" s="154"/>
      <c r="L1705" s="149"/>
      <c r="M1705" s="155"/>
      <c r="T1705" s="156"/>
      <c r="AT1705" s="151" t="s">
        <v>186</v>
      </c>
      <c r="AU1705" s="151" t="s">
        <v>85</v>
      </c>
      <c r="AV1705" s="12" t="s">
        <v>85</v>
      </c>
      <c r="AW1705" s="12" t="s">
        <v>32</v>
      </c>
      <c r="AX1705" s="12" t="s">
        <v>76</v>
      </c>
      <c r="AY1705" s="151" t="s">
        <v>178</v>
      </c>
    </row>
    <row r="1706" spans="2:65" s="13" customFormat="1" ht="11.25">
      <c r="B1706" s="157"/>
      <c r="D1706" s="150" t="s">
        <v>186</v>
      </c>
      <c r="E1706" s="158" t="s">
        <v>1</v>
      </c>
      <c r="F1706" s="159" t="s">
        <v>209</v>
      </c>
      <c r="H1706" s="160">
        <v>52.1</v>
      </c>
      <c r="I1706" s="161"/>
      <c r="L1706" s="157"/>
      <c r="M1706" s="162"/>
      <c r="T1706" s="163"/>
      <c r="AT1706" s="158" t="s">
        <v>186</v>
      </c>
      <c r="AU1706" s="158" t="s">
        <v>85</v>
      </c>
      <c r="AV1706" s="13" t="s">
        <v>96</v>
      </c>
      <c r="AW1706" s="13" t="s">
        <v>32</v>
      </c>
      <c r="AX1706" s="13" t="s">
        <v>76</v>
      </c>
      <c r="AY1706" s="158" t="s">
        <v>178</v>
      </c>
    </row>
    <row r="1707" spans="2:65" s="14" customFormat="1" ht="11.25">
      <c r="B1707" s="164"/>
      <c r="D1707" s="150" t="s">
        <v>186</v>
      </c>
      <c r="E1707" s="165" t="s">
        <v>1</v>
      </c>
      <c r="F1707" s="166" t="s">
        <v>217</v>
      </c>
      <c r="H1707" s="167">
        <v>331.84</v>
      </c>
      <c r="I1707" s="168"/>
      <c r="L1707" s="164"/>
      <c r="M1707" s="169"/>
      <c r="T1707" s="170"/>
      <c r="AT1707" s="165" t="s">
        <v>186</v>
      </c>
      <c r="AU1707" s="165" t="s">
        <v>85</v>
      </c>
      <c r="AV1707" s="14" t="s">
        <v>184</v>
      </c>
      <c r="AW1707" s="14" t="s">
        <v>32</v>
      </c>
      <c r="AX1707" s="14" t="s">
        <v>83</v>
      </c>
      <c r="AY1707" s="165" t="s">
        <v>178</v>
      </c>
    </row>
    <row r="1708" spans="2:65" s="1" customFormat="1" ht="16.5" customHeight="1">
      <c r="B1708" s="32"/>
      <c r="C1708" s="136" t="s">
        <v>3256</v>
      </c>
      <c r="D1708" s="136" t="s">
        <v>180</v>
      </c>
      <c r="E1708" s="137" t="s">
        <v>3257</v>
      </c>
      <c r="F1708" s="138" t="s">
        <v>3258</v>
      </c>
      <c r="G1708" s="139" t="s">
        <v>204</v>
      </c>
      <c r="H1708" s="140">
        <v>663.68</v>
      </c>
      <c r="I1708" s="141"/>
      <c r="J1708" s="142">
        <f>ROUND(I1708*H1708,2)</f>
        <v>0</v>
      </c>
      <c r="K1708" s="138" t="s">
        <v>194</v>
      </c>
      <c r="L1708" s="32"/>
      <c r="M1708" s="143" t="s">
        <v>1</v>
      </c>
      <c r="N1708" s="144" t="s">
        <v>41</v>
      </c>
      <c r="P1708" s="145">
        <f>O1708*H1708</f>
        <v>0</v>
      </c>
      <c r="Q1708" s="145">
        <v>2.9999999999999997E-4</v>
      </c>
      <c r="R1708" s="145">
        <f>Q1708*H1708</f>
        <v>0.19910399999999998</v>
      </c>
      <c r="S1708" s="145">
        <v>0</v>
      </c>
      <c r="T1708" s="146">
        <f>S1708*H1708</f>
        <v>0</v>
      </c>
      <c r="AR1708" s="147" t="s">
        <v>274</v>
      </c>
      <c r="AT1708" s="147" t="s">
        <v>180</v>
      </c>
      <c r="AU1708" s="147" t="s">
        <v>85</v>
      </c>
      <c r="AY1708" s="17" t="s">
        <v>178</v>
      </c>
      <c r="BE1708" s="148">
        <f>IF(N1708="základní",J1708,0)</f>
        <v>0</v>
      </c>
      <c r="BF1708" s="148">
        <f>IF(N1708="snížená",J1708,0)</f>
        <v>0</v>
      </c>
      <c r="BG1708" s="148">
        <f>IF(N1708="zákl. přenesená",J1708,0)</f>
        <v>0</v>
      </c>
      <c r="BH1708" s="148">
        <f>IF(N1708="sníž. přenesená",J1708,0)</f>
        <v>0</v>
      </c>
      <c r="BI1708" s="148">
        <f>IF(N1708="nulová",J1708,0)</f>
        <v>0</v>
      </c>
      <c r="BJ1708" s="17" t="s">
        <v>83</v>
      </c>
      <c r="BK1708" s="148">
        <f>ROUND(I1708*H1708,2)</f>
        <v>0</v>
      </c>
      <c r="BL1708" s="17" t="s">
        <v>274</v>
      </c>
      <c r="BM1708" s="147" t="s">
        <v>3259</v>
      </c>
    </row>
    <row r="1709" spans="2:65" s="12" customFormat="1" ht="11.25">
      <c r="B1709" s="149"/>
      <c r="D1709" s="150" t="s">
        <v>186</v>
      </c>
      <c r="E1709" s="151" t="s">
        <v>1</v>
      </c>
      <c r="F1709" s="152" t="s">
        <v>3260</v>
      </c>
      <c r="H1709" s="153">
        <v>663.68</v>
      </c>
      <c r="I1709" s="154"/>
      <c r="L1709" s="149"/>
      <c r="M1709" s="155"/>
      <c r="T1709" s="156"/>
      <c r="AT1709" s="151" t="s">
        <v>186</v>
      </c>
      <c r="AU1709" s="151" t="s">
        <v>85</v>
      </c>
      <c r="AV1709" s="12" t="s">
        <v>85</v>
      </c>
      <c r="AW1709" s="12" t="s">
        <v>32</v>
      </c>
      <c r="AX1709" s="12" t="s">
        <v>83</v>
      </c>
      <c r="AY1709" s="151" t="s">
        <v>178</v>
      </c>
    </row>
    <row r="1710" spans="2:65" s="1" customFormat="1" ht="24.2" customHeight="1">
      <c r="B1710" s="32"/>
      <c r="C1710" s="136" t="s">
        <v>3261</v>
      </c>
      <c r="D1710" s="136" t="s">
        <v>180</v>
      </c>
      <c r="E1710" s="137" t="s">
        <v>3262</v>
      </c>
      <c r="F1710" s="138" t="s">
        <v>3263</v>
      </c>
      <c r="G1710" s="139" t="s">
        <v>204</v>
      </c>
      <c r="H1710" s="140">
        <v>364</v>
      </c>
      <c r="I1710" s="141"/>
      <c r="J1710" s="142">
        <f>ROUND(I1710*H1710,2)</f>
        <v>0</v>
      </c>
      <c r="K1710" s="138" t="s">
        <v>194</v>
      </c>
      <c r="L1710" s="32"/>
      <c r="M1710" s="143" t="s">
        <v>1</v>
      </c>
      <c r="N1710" s="144" t="s">
        <v>41</v>
      </c>
      <c r="P1710" s="145">
        <f>O1710*H1710</f>
        <v>0</v>
      </c>
      <c r="Q1710" s="145">
        <v>7.4999999999999997E-3</v>
      </c>
      <c r="R1710" s="145">
        <f>Q1710*H1710</f>
        <v>2.73</v>
      </c>
      <c r="S1710" s="145">
        <v>0</v>
      </c>
      <c r="T1710" s="146">
        <f>S1710*H1710</f>
        <v>0</v>
      </c>
      <c r="AR1710" s="147" t="s">
        <v>274</v>
      </c>
      <c r="AT1710" s="147" t="s">
        <v>180</v>
      </c>
      <c r="AU1710" s="147" t="s">
        <v>85</v>
      </c>
      <c r="AY1710" s="17" t="s">
        <v>178</v>
      </c>
      <c r="BE1710" s="148">
        <f>IF(N1710="základní",J1710,0)</f>
        <v>0</v>
      </c>
      <c r="BF1710" s="148">
        <f>IF(N1710="snížená",J1710,0)</f>
        <v>0</v>
      </c>
      <c r="BG1710" s="148">
        <f>IF(N1710="zákl. přenesená",J1710,0)</f>
        <v>0</v>
      </c>
      <c r="BH1710" s="148">
        <f>IF(N1710="sníž. přenesená",J1710,0)</f>
        <v>0</v>
      </c>
      <c r="BI1710" s="148">
        <f>IF(N1710="nulová",J1710,0)</f>
        <v>0</v>
      </c>
      <c r="BJ1710" s="17" t="s">
        <v>83</v>
      </c>
      <c r="BK1710" s="148">
        <f>ROUND(I1710*H1710,2)</f>
        <v>0</v>
      </c>
      <c r="BL1710" s="17" t="s">
        <v>274</v>
      </c>
      <c r="BM1710" s="147" t="s">
        <v>3264</v>
      </c>
    </row>
    <row r="1711" spans="2:65" s="1" customFormat="1" ht="33" customHeight="1">
      <c r="B1711" s="32"/>
      <c r="C1711" s="136" t="s">
        <v>3265</v>
      </c>
      <c r="D1711" s="136" t="s">
        <v>180</v>
      </c>
      <c r="E1711" s="137" t="s">
        <v>3266</v>
      </c>
      <c r="F1711" s="138" t="s">
        <v>3267</v>
      </c>
      <c r="G1711" s="139" t="s">
        <v>291</v>
      </c>
      <c r="H1711" s="140">
        <v>283.15499999999997</v>
      </c>
      <c r="I1711" s="141"/>
      <c r="J1711" s="142">
        <f>ROUND(I1711*H1711,2)</f>
        <v>0</v>
      </c>
      <c r="K1711" s="138" t="s">
        <v>194</v>
      </c>
      <c r="L1711" s="32"/>
      <c r="M1711" s="143" t="s">
        <v>1</v>
      </c>
      <c r="N1711" s="144" t="s">
        <v>41</v>
      </c>
      <c r="P1711" s="145">
        <f>O1711*H1711</f>
        <v>0</v>
      </c>
      <c r="Q1711" s="145">
        <v>4.2999999999999999E-4</v>
      </c>
      <c r="R1711" s="145">
        <f>Q1711*H1711</f>
        <v>0.12175664999999998</v>
      </c>
      <c r="S1711" s="145">
        <v>0</v>
      </c>
      <c r="T1711" s="146">
        <f>S1711*H1711</f>
        <v>0</v>
      </c>
      <c r="AR1711" s="147" t="s">
        <v>274</v>
      </c>
      <c r="AT1711" s="147" t="s">
        <v>180</v>
      </c>
      <c r="AU1711" s="147" t="s">
        <v>85</v>
      </c>
      <c r="AY1711" s="17" t="s">
        <v>178</v>
      </c>
      <c r="BE1711" s="148">
        <f>IF(N1711="základní",J1711,0)</f>
        <v>0</v>
      </c>
      <c r="BF1711" s="148">
        <f>IF(N1711="snížená",J1711,0)</f>
        <v>0</v>
      </c>
      <c r="BG1711" s="148">
        <f>IF(N1711="zákl. přenesená",J1711,0)</f>
        <v>0</v>
      </c>
      <c r="BH1711" s="148">
        <f>IF(N1711="sníž. přenesená",J1711,0)</f>
        <v>0</v>
      </c>
      <c r="BI1711" s="148">
        <f>IF(N1711="nulová",J1711,0)</f>
        <v>0</v>
      </c>
      <c r="BJ1711" s="17" t="s">
        <v>83</v>
      </c>
      <c r="BK1711" s="148">
        <f>ROUND(I1711*H1711,2)</f>
        <v>0</v>
      </c>
      <c r="BL1711" s="17" t="s">
        <v>274</v>
      </c>
      <c r="BM1711" s="147" t="s">
        <v>3268</v>
      </c>
    </row>
    <row r="1712" spans="2:65" s="12" customFormat="1" ht="11.25">
      <c r="B1712" s="149"/>
      <c r="D1712" s="150" t="s">
        <v>186</v>
      </c>
      <c r="E1712" s="151" t="s">
        <v>1</v>
      </c>
      <c r="F1712" s="152" t="s">
        <v>3269</v>
      </c>
      <c r="H1712" s="153">
        <v>11.1</v>
      </c>
      <c r="I1712" s="154"/>
      <c r="L1712" s="149"/>
      <c r="M1712" s="155"/>
      <c r="T1712" s="156"/>
      <c r="AT1712" s="151" t="s">
        <v>186</v>
      </c>
      <c r="AU1712" s="151" t="s">
        <v>85</v>
      </c>
      <c r="AV1712" s="12" t="s">
        <v>85</v>
      </c>
      <c r="AW1712" s="12" t="s">
        <v>32</v>
      </c>
      <c r="AX1712" s="12" t="s">
        <v>76</v>
      </c>
      <c r="AY1712" s="151" t="s">
        <v>178</v>
      </c>
    </row>
    <row r="1713" spans="2:51" s="12" customFormat="1" ht="11.25">
      <c r="B1713" s="149"/>
      <c r="D1713" s="150" t="s">
        <v>186</v>
      </c>
      <c r="E1713" s="151" t="s">
        <v>1</v>
      </c>
      <c r="F1713" s="152" t="s">
        <v>3270</v>
      </c>
      <c r="H1713" s="153">
        <v>14.52</v>
      </c>
      <c r="I1713" s="154"/>
      <c r="L1713" s="149"/>
      <c r="M1713" s="155"/>
      <c r="T1713" s="156"/>
      <c r="AT1713" s="151" t="s">
        <v>186</v>
      </c>
      <c r="AU1713" s="151" t="s">
        <v>85</v>
      </c>
      <c r="AV1713" s="12" t="s">
        <v>85</v>
      </c>
      <c r="AW1713" s="12" t="s">
        <v>32</v>
      </c>
      <c r="AX1713" s="12" t="s">
        <v>76</v>
      </c>
      <c r="AY1713" s="151" t="s">
        <v>178</v>
      </c>
    </row>
    <row r="1714" spans="2:51" s="12" customFormat="1" ht="11.25">
      <c r="B1714" s="149"/>
      <c r="D1714" s="150" t="s">
        <v>186</v>
      </c>
      <c r="E1714" s="151" t="s">
        <v>1</v>
      </c>
      <c r="F1714" s="152" t="s">
        <v>3271</v>
      </c>
      <c r="H1714" s="153">
        <v>12.81</v>
      </c>
      <c r="I1714" s="154"/>
      <c r="L1714" s="149"/>
      <c r="M1714" s="155"/>
      <c r="T1714" s="156"/>
      <c r="AT1714" s="151" t="s">
        <v>186</v>
      </c>
      <c r="AU1714" s="151" t="s">
        <v>85</v>
      </c>
      <c r="AV1714" s="12" t="s">
        <v>85</v>
      </c>
      <c r="AW1714" s="12" t="s">
        <v>32</v>
      </c>
      <c r="AX1714" s="12" t="s">
        <v>76</v>
      </c>
      <c r="AY1714" s="151" t="s">
        <v>178</v>
      </c>
    </row>
    <row r="1715" spans="2:51" s="12" customFormat="1" ht="11.25">
      <c r="B1715" s="149"/>
      <c r="D1715" s="150" t="s">
        <v>186</v>
      </c>
      <c r="E1715" s="151" t="s">
        <v>1</v>
      </c>
      <c r="F1715" s="152" t="s">
        <v>3272</v>
      </c>
      <c r="H1715" s="153">
        <v>12.56</v>
      </c>
      <c r="I1715" s="154"/>
      <c r="L1715" s="149"/>
      <c r="M1715" s="155"/>
      <c r="T1715" s="156"/>
      <c r="AT1715" s="151" t="s">
        <v>186</v>
      </c>
      <c r="AU1715" s="151" t="s">
        <v>85</v>
      </c>
      <c r="AV1715" s="12" t="s">
        <v>85</v>
      </c>
      <c r="AW1715" s="12" t="s">
        <v>32</v>
      </c>
      <c r="AX1715" s="12" t="s">
        <v>76</v>
      </c>
      <c r="AY1715" s="151" t="s">
        <v>178</v>
      </c>
    </row>
    <row r="1716" spans="2:51" s="12" customFormat="1" ht="11.25">
      <c r="B1716" s="149"/>
      <c r="D1716" s="150" t="s">
        <v>186</v>
      </c>
      <c r="E1716" s="151" t="s">
        <v>1</v>
      </c>
      <c r="F1716" s="152" t="s">
        <v>3273</v>
      </c>
      <c r="H1716" s="153">
        <v>12.36</v>
      </c>
      <c r="I1716" s="154"/>
      <c r="L1716" s="149"/>
      <c r="M1716" s="155"/>
      <c r="T1716" s="156"/>
      <c r="AT1716" s="151" t="s">
        <v>186</v>
      </c>
      <c r="AU1716" s="151" t="s">
        <v>85</v>
      </c>
      <c r="AV1716" s="12" t="s">
        <v>85</v>
      </c>
      <c r="AW1716" s="12" t="s">
        <v>32</v>
      </c>
      <c r="AX1716" s="12" t="s">
        <v>76</v>
      </c>
      <c r="AY1716" s="151" t="s">
        <v>178</v>
      </c>
    </row>
    <row r="1717" spans="2:51" s="12" customFormat="1" ht="11.25">
      <c r="B1717" s="149"/>
      <c r="D1717" s="150" t="s">
        <v>186</v>
      </c>
      <c r="E1717" s="151" t="s">
        <v>1</v>
      </c>
      <c r="F1717" s="152" t="s">
        <v>3274</v>
      </c>
      <c r="H1717" s="153">
        <v>8.89</v>
      </c>
      <c r="I1717" s="154"/>
      <c r="L1717" s="149"/>
      <c r="M1717" s="155"/>
      <c r="T1717" s="156"/>
      <c r="AT1717" s="151" t="s">
        <v>186</v>
      </c>
      <c r="AU1717" s="151" t="s">
        <v>85</v>
      </c>
      <c r="AV1717" s="12" t="s">
        <v>85</v>
      </c>
      <c r="AW1717" s="12" t="s">
        <v>32</v>
      </c>
      <c r="AX1717" s="12" t="s">
        <v>76</v>
      </c>
      <c r="AY1717" s="151" t="s">
        <v>178</v>
      </c>
    </row>
    <row r="1718" spans="2:51" s="12" customFormat="1" ht="11.25">
      <c r="B1718" s="149"/>
      <c r="D1718" s="150" t="s">
        <v>186</v>
      </c>
      <c r="E1718" s="151" t="s">
        <v>1</v>
      </c>
      <c r="F1718" s="152" t="s">
        <v>3275</v>
      </c>
      <c r="H1718" s="153">
        <v>16.03</v>
      </c>
      <c r="I1718" s="154"/>
      <c r="L1718" s="149"/>
      <c r="M1718" s="155"/>
      <c r="T1718" s="156"/>
      <c r="AT1718" s="151" t="s">
        <v>186</v>
      </c>
      <c r="AU1718" s="151" t="s">
        <v>85</v>
      </c>
      <c r="AV1718" s="12" t="s">
        <v>85</v>
      </c>
      <c r="AW1718" s="12" t="s">
        <v>32</v>
      </c>
      <c r="AX1718" s="12" t="s">
        <v>76</v>
      </c>
      <c r="AY1718" s="151" t="s">
        <v>178</v>
      </c>
    </row>
    <row r="1719" spans="2:51" s="12" customFormat="1" ht="11.25">
      <c r="B1719" s="149"/>
      <c r="D1719" s="150" t="s">
        <v>186</v>
      </c>
      <c r="E1719" s="151" t="s">
        <v>1</v>
      </c>
      <c r="F1719" s="152" t="s">
        <v>3276</v>
      </c>
      <c r="H1719" s="153">
        <v>5.89</v>
      </c>
      <c r="I1719" s="154"/>
      <c r="L1719" s="149"/>
      <c r="M1719" s="155"/>
      <c r="T1719" s="156"/>
      <c r="AT1719" s="151" t="s">
        <v>186</v>
      </c>
      <c r="AU1719" s="151" t="s">
        <v>85</v>
      </c>
      <c r="AV1719" s="12" t="s">
        <v>85</v>
      </c>
      <c r="AW1719" s="12" t="s">
        <v>32</v>
      </c>
      <c r="AX1719" s="12" t="s">
        <v>76</v>
      </c>
      <c r="AY1719" s="151" t="s">
        <v>178</v>
      </c>
    </row>
    <row r="1720" spans="2:51" s="12" customFormat="1" ht="11.25">
      <c r="B1720" s="149"/>
      <c r="D1720" s="150" t="s">
        <v>186</v>
      </c>
      <c r="E1720" s="151" t="s">
        <v>1</v>
      </c>
      <c r="F1720" s="152" t="s">
        <v>3277</v>
      </c>
      <c r="H1720" s="153">
        <v>16.920000000000002</v>
      </c>
      <c r="I1720" s="154"/>
      <c r="L1720" s="149"/>
      <c r="M1720" s="155"/>
      <c r="T1720" s="156"/>
      <c r="AT1720" s="151" t="s">
        <v>186</v>
      </c>
      <c r="AU1720" s="151" t="s">
        <v>85</v>
      </c>
      <c r="AV1720" s="12" t="s">
        <v>85</v>
      </c>
      <c r="AW1720" s="12" t="s">
        <v>32</v>
      </c>
      <c r="AX1720" s="12" t="s">
        <v>76</v>
      </c>
      <c r="AY1720" s="151" t="s">
        <v>178</v>
      </c>
    </row>
    <row r="1721" spans="2:51" s="13" customFormat="1" ht="11.25">
      <c r="B1721" s="157"/>
      <c r="D1721" s="150" t="s">
        <v>186</v>
      </c>
      <c r="E1721" s="158" t="s">
        <v>1</v>
      </c>
      <c r="F1721" s="159" t="s">
        <v>209</v>
      </c>
      <c r="H1721" s="160">
        <v>111.08</v>
      </c>
      <c r="I1721" s="161"/>
      <c r="L1721" s="157"/>
      <c r="M1721" s="162"/>
      <c r="T1721" s="163"/>
      <c r="AT1721" s="158" t="s">
        <v>186</v>
      </c>
      <c r="AU1721" s="158" t="s">
        <v>85</v>
      </c>
      <c r="AV1721" s="13" t="s">
        <v>96</v>
      </c>
      <c r="AW1721" s="13" t="s">
        <v>32</v>
      </c>
      <c r="AX1721" s="13" t="s">
        <v>76</v>
      </c>
      <c r="AY1721" s="158" t="s">
        <v>178</v>
      </c>
    </row>
    <row r="1722" spans="2:51" s="12" customFormat="1" ht="11.25">
      <c r="B1722" s="149"/>
      <c r="D1722" s="150" t="s">
        <v>186</v>
      </c>
      <c r="E1722" s="151" t="s">
        <v>1</v>
      </c>
      <c r="F1722" s="152" t="s">
        <v>3278</v>
      </c>
      <c r="H1722" s="153">
        <v>16.09</v>
      </c>
      <c r="I1722" s="154"/>
      <c r="L1722" s="149"/>
      <c r="M1722" s="155"/>
      <c r="T1722" s="156"/>
      <c r="AT1722" s="151" t="s">
        <v>186</v>
      </c>
      <c r="AU1722" s="151" t="s">
        <v>85</v>
      </c>
      <c r="AV1722" s="12" t="s">
        <v>85</v>
      </c>
      <c r="AW1722" s="12" t="s">
        <v>32</v>
      </c>
      <c r="AX1722" s="12" t="s">
        <v>76</v>
      </c>
      <c r="AY1722" s="151" t="s">
        <v>178</v>
      </c>
    </row>
    <row r="1723" spans="2:51" s="12" customFormat="1" ht="11.25">
      <c r="B1723" s="149"/>
      <c r="D1723" s="150" t="s">
        <v>186</v>
      </c>
      <c r="E1723" s="151" t="s">
        <v>1</v>
      </c>
      <c r="F1723" s="152" t="s">
        <v>3279</v>
      </c>
      <c r="H1723" s="153">
        <v>9.2899999999999991</v>
      </c>
      <c r="I1723" s="154"/>
      <c r="L1723" s="149"/>
      <c r="M1723" s="155"/>
      <c r="T1723" s="156"/>
      <c r="AT1723" s="151" t="s">
        <v>186</v>
      </c>
      <c r="AU1723" s="151" t="s">
        <v>85</v>
      </c>
      <c r="AV1723" s="12" t="s">
        <v>85</v>
      </c>
      <c r="AW1723" s="12" t="s">
        <v>32</v>
      </c>
      <c r="AX1723" s="12" t="s">
        <v>76</v>
      </c>
      <c r="AY1723" s="151" t="s">
        <v>178</v>
      </c>
    </row>
    <row r="1724" spans="2:51" s="12" customFormat="1" ht="11.25">
      <c r="B1724" s="149"/>
      <c r="D1724" s="150" t="s">
        <v>186</v>
      </c>
      <c r="E1724" s="151" t="s">
        <v>1</v>
      </c>
      <c r="F1724" s="152" t="s">
        <v>3280</v>
      </c>
      <c r="H1724" s="153">
        <v>13.53</v>
      </c>
      <c r="I1724" s="154"/>
      <c r="L1724" s="149"/>
      <c r="M1724" s="155"/>
      <c r="T1724" s="156"/>
      <c r="AT1724" s="151" t="s">
        <v>186</v>
      </c>
      <c r="AU1724" s="151" t="s">
        <v>85</v>
      </c>
      <c r="AV1724" s="12" t="s">
        <v>85</v>
      </c>
      <c r="AW1724" s="12" t="s">
        <v>32</v>
      </c>
      <c r="AX1724" s="12" t="s">
        <v>76</v>
      </c>
      <c r="AY1724" s="151" t="s">
        <v>178</v>
      </c>
    </row>
    <row r="1725" spans="2:51" s="12" customFormat="1" ht="11.25">
      <c r="B1725" s="149"/>
      <c r="D1725" s="150" t="s">
        <v>186</v>
      </c>
      <c r="E1725" s="151" t="s">
        <v>1</v>
      </c>
      <c r="F1725" s="152" t="s">
        <v>3281</v>
      </c>
      <c r="H1725" s="153">
        <v>9.24</v>
      </c>
      <c r="I1725" s="154"/>
      <c r="L1725" s="149"/>
      <c r="M1725" s="155"/>
      <c r="T1725" s="156"/>
      <c r="AT1725" s="151" t="s">
        <v>186</v>
      </c>
      <c r="AU1725" s="151" t="s">
        <v>85</v>
      </c>
      <c r="AV1725" s="12" t="s">
        <v>85</v>
      </c>
      <c r="AW1725" s="12" t="s">
        <v>32</v>
      </c>
      <c r="AX1725" s="12" t="s">
        <v>76</v>
      </c>
      <c r="AY1725" s="151" t="s">
        <v>178</v>
      </c>
    </row>
    <row r="1726" spans="2:51" s="12" customFormat="1" ht="11.25">
      <c r="B1726" s="149"/>
      <c r="D1726" s="150" t="s">
        <v>186</v>
      </c>
      <c r="E1726" s="151" t="s">
        <v>1</v>
      </c>
      <c r="F1726" s="152" t="s">
        <v>3282</v>
      </c>
      <c r="H1726" s="153">
        <v>19.61</v>
      </c>
      <c r="I1726" s="154"/>
      <c r="L1726" s="149"/>
      <c r="M1726" s="155"/>
      <c r="T1726" s="156"/>
      <c r="AT1726" s="151" t="s">
        <v>186</v>
      </c>
      <c r="AU1726" s="151" t="s">
        <v>85</v>
      </c>
      <c r="AV1726" s="12" t="s">
        <v>85</v>
      </c>
      <c r="AW1726" s="12" t="s">
        <v>32</v>
      </c>
      <c r="AX1726" s="12" t="s">
        <v>76</v>
      </c>
      <c r="AY1726" s="151" t="s">
        <v>178</v>
      </c>
    </row>
    <row r="1727" spans="2:51" s="12" customFormat="1" ht="11.25">
      <c r="B1727" s="149"/>
      <c r="D1727" s="150" t="s">
        <v>186</v>
      </c>
      <c r="E1727" s="151" t="s">
        <v>1</v>
      </c>
      <c r="F1727" s="152" t="s">
        <v>3283</v>
      </c>
      <c r="H1727" s="153">
        <v>34.979999999999997</v>
      </c>
      <c r="I1727" s="154"/>
      <c r="L1727" s="149"/>
      <c r="M1727" s="155"/>
      <c r="T1727" s="156"/>
      <c r="AT1727" s="151" t="s">
        <v>186</v>
      </c>
      <c r="AU1727" s="151" t="s">
        <v>85</v>
      </c>
      <c r="AV1727" s="12" t="s">
        <v>85</v>
      </c>
      <c r="AW1727" s="12" t="s">
        <v>32</v>
      </c>
      <c r="AX1727" s="12" t="s">
        <v>76</v>
      </c>
      <c r="AY1727" s="151" t="s">
        <v>178</v>
      </c>
    </row>
    <row r="1728" spans="2:51" s="12" customFormat="1" ht="11.25">
      <c r="B1728" s="149"/>
      <c r="D1728" s="150" t="s">
        <v>186</v>
      </c>
      <c r="E1728" s="151" t="s">
        <v>1</v>
      </c>
      <c r="F1728" s="152" t="s">
        <v>3284</v>
      </c>
      <c r="H1728" s="153">
        <v>15.2</v>
      </c>
      <c r="I1728" s="154"/>
      <c r="L1728" s="149"/>
      <c r="M1728" s="155"/>
      <c r="T1728" s="156"/>
      <c r="AT1728" s="151" t="s">
        <v>186</v>
      </c>
      <c r="AU1728" s="151" t="s">
        <v>85</v>
      </c>
      <c r="AV1728" s="12" t="s">
        <v>85</v>
      </c>
      <c r="AW1728" s="12" t="s">
        <v>32</v>
      </c>
      <c r="AX1728" s="12" t="s">
        <v>76</v>
      </c>
      <c r="AY1728" s="151" t="s">
        <v>178</v>
      </c>
    </row>
    <row r="1729" spans="2:65" s="12" customFormat="1" ht="11.25">
      <c r="B1729" s="149"/>
      <c r="D1729" s="150" t="s">
        <v>186</v>
      </c>
      <c r="E1729" s="151" t="s">
        <v>1</v>
      </c>
      <c r="F1729" s="152" t="s">
        <v>3285</v>
      </c>
      <c r="H1729" s="153">
        <v>5.54</v>
      </c>
      <c r="I1729" s="154"/>
      <c r="L1729" s="149"/>
      <c r="M1729" s="155"/>
      <c r="T1729" s="156"/>
      <c r="AT1729" s="151" t="s">
        <v>186</v>
      </c>
      <c r="AU1729" s="151" t="s">
        <v>85</v>
      </c>
      <c r="AV1729" s="12" t="s">
        <v>85</v>
      </c>
      <c r="AW1729" s="12" t="s">
        <v>32</v>
      </c>
      <c r="AX1729" s="12" t="s">
        <v>76</v>
      </c>
      <c r="AY1729" s="151" t="s">
        <v>178</v>
      </c>
    </row>
    <row r="1730" spans="2:65" s="12" customFormat="1" ht="11.25">
      <c r="B1730" s="149"/>
      <c r="D1730" s="150" t="s">
        <v>186</v>
      </c>
      <c r="E1730" s="151" t="s">
        <v>1</v>
      </c>
      <c r="F1730" s="152" t="s">
        <v>3286</v>
      </c>
      <c r="H1730" s="153">
        <v>6.18</v>
      </c>
      <c r="I1730" s="154"/>
      <c r="L1730" s="149"/>
      <c r="M1730" s="155"/>
      <c r="T1730" s="156"/>
      <c r="AT1730" s="151" t="s">
        <v>186</v>
      </c>
      <c r="AU1730" s="151" t="s">
        <v>85</v>
      </c>
      <c r="AV1730" s="12" t="s">
        <v>85</v>
      </c>
      <c r="AW1730" s="12" t="s">
        <v>32</v>
      </c>
      <c r="AX1730" s="12" t="s">
        <v>76</v>
      </c>
      <c r="AY1730" s="151" t="s">
        <v>178</v>
      </c>
    </row>
    <row r="1731" spans="2:65" s="12" customFormat="1" ht="11.25">
      <c r="B1731" s="149"/>
      <c r="D1731" s="150" t="s">
        <v>186</v>
      </c>
      <c r="E1731" s="151" t="s">
        <v>1</v>
      </c>
      <c r="F1731" s="152" t="s">
        <v>3287</v>
      </c>
      <c r="H1731" s="153">
        <v>5.0549999999999997</v>
      </c>
      <c r="I1731" s="154"/>
      <c r="L1731" s="149"/>
      <c r="M1731" s="155"/>
      <c r="T1731" s="156"/>
      <c r="AT1731" s="151" t="s">
        <v>186</v>
      </c>
      <c r="AU1731" s="151" t="s">
        <v>85</v>
      </c>
      <c r="AV1731" s="12" t="s">
        <v>85</v>
      </c>
      <c r="AW1731" s="12" t="s">
        <v>32</v>
      </c>
      <c r="AX1731" s="12" t="s">
        <v>76</v>
      </c>
      <c r="AY1731" s="151" t="s">
        <v>178</v>
      </c>
    </row>
    <row r="1732" spans="2:65" s="12" customFormat="1" ht="11.25">
      <c r="B1732" s="149"/>
      <c r="D1732" s="150" t="s">
        <v>186</v>
      </c>
      <c r="E1732" s="151" t="s">
        <v>1</v>
      </c>
      <c r="F1732" s="152" t="s">
        <v>3288</v>
      </c>
      <c r="H1732" s="153">
        <v>37.36</v>
      </c>
      <c r="I1732" s="154"/>
      <c r="L1732" s="149"/>
      <c r="M1732" s="155"/>
      <c r="T1732" s="156"/>
      <c r="AT1732" s="151" t="s">
        <v>186</v>
      </c>
      <c r="AU1732" s="151" t="s">
        <v>85</v>
      </c>
      <c r="AV1732" s="12" t="s">
        <v>85</v>
      </c>
      <c r="AW1732" s="12" t="s">
        <v>32</v>
      </c>
      <c r="AX1732" s="12" t="s">
        <v>76</v>
      </c>
      <c r="AY1732" s="151" t="s">
        <v>178</v>
      </c>
    </row>
    <row r="1733" spans="2:65" s="13" customFormat="1" ht="11.25">
      <c r="B1733" s="157"/>
      <c r="D1733" s="150" t="s">
        <v>186</v>
      </c>
      <c r="E1733" s="158" t="s">
        <v>1</v>
      </c>
      <c r="F1733" s="159" t="s">
        <v>209</v>
      </c>
      <c r="H1733" s="160">
        <v>172.07499999999999</v>
      </c>
      <c r="I1733" s="161"/>
      <c r="L1733" s="157"/>
      <c r="M1733" s="162"/>
      <c r="T1733" s="163"/>
      <c r="AT1733" s="158" t="s">
        <v>186</v>
      </c>
      <c r="AU1733" s="158" t="s">
        <v>85</v>
      </c>
      <c r="AV1733" s="13" t="s">
        <v>96</v>
      </c>
      <c r="AW1733" s="13" t="s">
        <v>32</v>
      </c>
      <c r="AX1733" s="13" t="s">
        <v>76</v>
      </c>
      <c r="AY1733" s="158" t="s">
        <v>178</v>
      </c>
    </row>
    <row r="1734" spans="2:65" s="14" customFormat="1" ht="11.25">
      <c r="B1734" s="164"/>
      <c r="D1734" s="150" t="s">
        <v>186</v>
      </c>
      <c r="E1734" s="165" t="s">
        <v>1</v>
      </c>
      <c r="F1734" s="166" t="s">
        <v>217</v>
      </c>
      <c r="H1734" s="167">
        <v>283.15499999999997</v>
      </c>
      <c r="I1734" s="168"/>
      <c r="L1734" s="164"/>
      <c r="M1734" s="169"/>
      <c r="T1734" s="170"/>
      <c r="AT1734" s="165" t="s">
        <v>186</v>
      </c>
      <c r="AU1734" s="165" t="s">
        <v>85</v>
      </c>
      <c r="AV1734" s="14" t="s">
        <v>184</v>
      </c>
      <c r="AW1734" s="14" t="s">
        <v>32</v>
      </c>
      <c r="AX1734" s="14" t="s">
        <v>83</v>
      </c>
      <c r="AY1734" s="165" t="s">
        <v>178</v>
      </c>
    </row>
    <row r="1735" spans="2:65" s="1" customFormat="1" ht="24.2" customHeight="1">
      <c r="B1735" s="32"/>
      <c r="C1735" s="136" t="s">
        <v>3289</v>
      </c>
      <c r="D1735" s="136" t="s">
        <v>180</v>
      </c>
      <c r="E1735" s="137" t="s">
        <v>3290</v>
      </c>
      <c r="F1735" s="138" t="s">
        <v>3291</v>
      </c>
      <c r="G1735" s="139" t="s">
        <v>204</v>
      </c>
      <c r="H1735" s="140">
        <v>179.75</v>
      </c>
      <c r="I1735" s="141"/>
      <c r="J1735" s="142">
        <f>ROUND(I1735*H1735,2)</f>
        <v>0</v>
      </c>
      <c r="K1735" s="138" t="s">
        <v>194</v>
      </c>
      <c r="L1735" s="32"/>
      <c r="M1735" s="143" t="s">
        <v>1</v>
      </c>
      <c r="N1735" s="144" t="s">
        <v>41</v>
      </c>
      <c r="P1735" s="145">
        <f>O1735*H1735</f>
        <v>0</v>
      </c>
      <c r="Q1735" s="145">
        <v>0</v>
      </c>
      <c r="R1735" s="145">
        <f>Q1735*H1735</f>
        <v>0</v>
      </c>
      <c r="S1735" s="145">
        <v>8.3169999999999994E-2</v>
      </c>
      <c r="T1735" s="146">
        <f>S1735*H1735</f>
        <v>14.949807499999999</v>
      </c>
      <c r="AR1735" s="147" t="s">
        <v>274</v>
      </c>
      <c r="AT1735" s="147" t="s">
        <v>180</v>
      </c>
      <c r="AU1735" s="147" t="s">
        <v>85</v>
      </c>
      <c r="AY1735" s="17" t="s">
        <v>178</v>
      </c>
      <c r="BE1735" s="148">
        <f>IF(N1735="základní",J1735,0)</f>
        <v>0</v>
      </c>
      <c r="BF1735" s="148">
        <f>IF(N1735="snížená",J1735,0)</f>
        <v>0</v>
      </c>
      <c r="BG1735" s="148">
        <f>IF(N1735="zákl. přenesená",J1735,0)</f>
        <v>0</v>
      </c>
      <c r="BH1735" s="148">
        <f>IF(N1735="sníž. přenesená",J1735,0)</f>
        <v>0</v>
      </c>
      <c r="BI1735" s="148">
        <f>IF(N1735="nulová",J1735,0)</f>
        <v>0</v>
      </c>
      <c r="BJ1735" s="17" t="s">
        <v>83</v>
      </c>
      <c r="BK1735" s="148">
        <f>ROUND(I1735*H1735,2)</f>
        <v>0</v>
      </c>
      <c r="BL1735" s="17" t="s">
        <v>274</v>
      </c>
      <c r="BM1735" s="147" t="s">
        <v>3292</v>
      </c>
    </row>
    <row r="1736" spans="2:65" s="12" customFormat="1" ht="11.25">
      <c r="B1736" s="149"/>
      <c r="D1736" s="150" t="s">
        <v>186</v>
      </c>
      <c r="E1736" s="151" t="s">
        <v>1</v>
      </c>
      <c r="F1736" s="152" t="s">
        <v>3293</v>
      </c>
      <c r="H1736" s="153">
        <v>106.28</v>
      </c>
      <c r="I1736" s="154"/>
      <c r="L1736" s="149"/>
      <c r="M1736" s="155"/>
      <c r="T1736" s="156"/>
      <c r="AT1736" s="151" t="s">
        <v>186</v>
      </c>
      <c r="AU1736" s="151" t="s">
        <v>85</v>
      </c>
      <c r="AV1736" s="12" t="s">
        <v>85</v>
      </c>
      <c r="AW1736" s="12" t="s">
        <v>32</v>
      </c>
      <c r="AX1736" s="12" t="s">
        <v>76</v>
      </c>
      <c r="AY1736" s="151" t="s">
        <v>178</v>
      </c>
    </row>
    <row r="1737" spans="2:65" s="12" customFormat="1" ht="11.25">
      <c r="B1737" s="149"/>
      <c r="D1737" s="150" t="s">
        <v>186</v>
      </c>
      <c r="E1737" s="151" t="s">
        <v>1</v>
      </c>
      <c r="F1737" s="152" t="s">
        <v>3294</v>
      </c>
      <c r="H1737" s="153">
        <v>8.01</v>
      </c>
      <c r="I1737" s="154"/>
      <c r="L1737" s="149"/>
      <c r="M1737" s="155"/>
      <c r="T1737" s="156"/>
      <c r="AT1737" s="151" t="s">
        <v>186</v>
      </c>
      <c r="AU1737" s="151" t="s">
        <v>85</v>
      </c>
      <c r="AV1737" s="12" t="s">
        <v>85</v>
      </c>
      <c r="AW1737" s="12" t="s">
        <v>32</v>
      </c>
      <c r="AX1737" s="12" t="s">
        <v>76</v>
      </c>
      <c r="AY1737" s="151" t="s">
        <v>178</v>
      </c>
    </row>
    <row r="1738" spans="2:65" s="12" customFormat="1" ht="11.25">
      <c r="B1738" s="149"/>
      <c r="D1738" s="150" t="s">
        <v>186</v>
      </c>
      <c r="E1738" s="151" t="s">
        <v>1</v>
      </c>
      <c r="F1738" s="152" t="s">
        <v>3295</v>
      </c>
      <c r="H1738" s="153">
        <v>65.459999999999994</v>
      </c>
      <c r="I1738" s="154"/>
      <c r="L1738" s="149"/>
      <c r="M1738" s="155"/>
      <c r="T1738" s="156"/>
      <c r="AT1738" s="151" t="s">
        <v>186</v>
      </c>
      <c r="AU1738" s="151" t="s">
        <v>85</v>
      </c>
      <c r="AV1738" s="12" t="s">
        <v>85</v>
      </c>
      <c r="AW1738" s="12" t="s">
        <v>32</v>
      </c>
      <c r="AX1738" s="12" t="s">
        <v>76</v>
      </c>
      <c r="AY1738" s="151" t="s">
        <v>178</v>
      </c>
    </row>
    <row r="1739" spans="2:65" s="14" customFormat="1" ht="11.25">
      <c r="B1739" s="164"/>
      <c r="D1739" s="150" t="s">
        <v>186</v>
      </c>
      <c r="E1739" s="165" t="s">
        <v>1</v>
      </c>
      <c r="F1739" s="166" t="s">
        <v>217</v>
      </c>
      <c r="H1739" s="167">
        <v>179.75</v>
      </c>
      <c r="I1739" s="168"/>
      <c r="L1739" s="164"/>
      <c r="M1739" s="169"/>
      <c r="T1739" s="170"/>
      <c r="AT1739" s="165" t="s">
        <v>186</v>
      </c>
      <c r="AU1739" s="165" t="s">
        <v>85</v>
      </c>
      <c r="AV1739" s="14" t="s">
        <v>184</v>
      </c>
      <c r="AW1739" s="14" t="s">
        <v>32</v>
      </c>
      <c r="AX1739" s="14" t="s">
        <v>83</v>
      </c>
      <c r="AY1739" s="165" t="s">
        <v>178</v>
      </c>
    </row>
    <row r="1740" spans="2:65" s="1" customFormat="1" ht="37.9" customHeight="1">
      <c r="B1740" s="32"/>
      <c r="C1740" s="136" t="s">
        <v>3296</v>
      </c>
      <c r="D1740" s="136" t="s">
        <v>180</v>
      </c>
      <c r="E1740" s="137" t="s">
        <v>3297</v>
      </c>
      <c r="F1740" s="138" t="s">
        <v>3298</v>
      </c>
      <c r="G1740" s="139" t="s">
        <v>204</v>
      </c>
      <c r="H1740" s="140">
        <v>331.84</v>
      </c>
      <c r="I1740" s="141"/>
      <c r="J1740" s="142">
        <f>ROUND(I1740*H1740,2)</f>
        <v>0</v>
      </c>
      <c r="K1740" s="138" t="s">
        <v>194</v>
      </c>
      <c r="L1740" s="32"/>
      <c r="M1740" s="143" t="s">
        <v>1</v>
      </c>
      <c r="N1740" s="144" t="s">
        <v>41</v>
      </c>
      <c r="P1740" s="145">
        <f>O1740*H1740</f>
        <v>0</v>
      </c>
      <c r="Q1740" s="145">
        <v>6.1700000000000001E-3</v>
      </c>
      <c r="R1740" s="145">
        <f>Q1740*H1740</f>
        <v>2.0474527999999999</v>
      </c>
      <c r="S1740" s="145">
        <v>0</v>
      </c>
      <c r="T1740" s="146">
        <f>S1740*H1740</f>
        <v>0</v>
      </c>
      <c r="AR1740" s="147" t="s">
        <v>274</v>
      </c>
      <c r="AT1740" s="147" t="s">
        <v>180</v>
      </c>
      <c r="AU1740" s="147" t="s">
        <v>85</v>
      </c>
      <c r="AY1740" s="17" t="s">
        <v>178</v>
      </c>
      <c r="BE1740" s="148">
        <f>IF(N1740="základní",J1740,0)</f>
        <v>0</v>
      </c>
      <c r="BF1740" s="148">
        <f>IF(N1740="snížená",J1740,0)</f>
        <v>0</v>
      </c>
      <c r="BG1740" s="148">
        <f>IF(N1740="zákl. přenesená",J1740,0)</f>
        <v>0</v>
      </c>
      <c r="BH1740" s="148">
        <f>IF(N1740="sníž. přenesená",J1740,0)</f>
        <v>0</v>
      </c>
      <c r="BI1740" s="148">
        <f>IF(N1740="nulová",J1740,0)</f>
        <v>0</v>
      </c>
      <c r="BJ1740" s="17" t="s">
        <v>83</v>
      </c>
      <c r="BK1740" s="148">
        <f>ROUND(I1740*H1740,2)</f>
        <v>0</v>
      </c>
      <c r="BL1740" s="17" t="s">
        <v>274</v>
      </c>
      <c r="BM1740" s="147" t="s">
        <v>3299</v>
      </c>
    </row>
    <row r="1741" spans="2:65" s="12" customFormat="1" ht="11.25">
      <c r="B1741" s="149"/>
      <c r="D1741" s="150" t="s">
        <v>186</v>
      </c>
      <c r="E1741" s="151" t="s">
        <v>1</v>
      </c>
      <c r="F1741" s="152" t="s">
        <v>2545</v>
      </c>
      <c r="H1741" s="153">
        <v>14.97</v>
      </c>
      <c r="I1741" s="154"/>
      <c r="L1741" s="149"/>
      <c r="M1741" s="155"/>
      <c r="T1741" s="156"/>
      <c r="AT1741" s="151" t="s">
        <v>186</v>
      </c>
      <c r="AU1741" s="151" t="s">
        <v>85</v>
      </c>
      <c r="AV1741" s="12" t="s">
        <v>85</v>
      </c>
      <c r="AW1741" s="12" t="s">
        <v>32</v>
      </c>
      <c r="AX1741" s="12" t="s">
        <v>76</v>
      </c>
      <c r="AY1741" s="151" t="s">
        <v>178</v>
      </c>
    </row>
    <row r="1742" spans="2:65" s="12" customFormat="1" ht="11.25">
      <c r="B1742" s="149"/>
      <c r="D1742" s="150" t="s">
        <v>186</v>
      </c>
      <c r="E1742" s="151" t="s">
        <v>1</v>
      </c>
      <c r="F1742" s="152" t="s">
        <v>2546</v>
      </c>
      <c r="H1742" s="153">
        <v>12.96</v>
      </c>
      <c r="I1742" s="154"/>
      <c r="L1742" s="149"/>
      <c r="M1742" s="155"/>
      <c r="T1742" s="156"/>
      <c r="AT1742" s="151" t="s">
        <v>186</v>
      </c>
      <c r="AU1742" s="151" t="s">
        <v>85</v>
      </c>
      <c r="AV1742" s="12" t="s">
        <v>85</v>
      </c>
      <c r="AW1742" s="12" t="s">
        <v>32</v>
      </c>
      <c r="AX1742" s="12" t="s">
        <v>76</v>
      </c>
      <c r="AY1742" s="151" t="s">
        <v>178</v>
      </c>
    </row>
    <row r="1743" spans="2:65" s="12" customFormat="1" ht="11.25">
      <c r="B1743" s="149"/>
      <c r="D1743" s="150" t="s">
        <v>186</v>
      </c>
      <c r="E1743" s="151" t="s">
        <v>1</v>
      </c>
      <c r="F1743" s="152" t="s">
        <v>2547</v>
      </c>
      <c r="H1743" s="153">
        <v>10.26</v>
      </c>
      <c r="I1743" s="154"/>
      <c r="L1743" s="149"/>
      <c r="M1743" s="155"/>
      <c r="T1743" s="156"/>
      <c r="AT1743" s="151" t="s">
        <v>186</v>
      </c>
      <c r="AU1743" s="151" t="s">
        <v>85</v>
      </c>
      <c r="AV1743" s="12" t="s">
        <v>85</v>
      </c>
      <c r="AW1743" s="12" t="s">
        <v>32</v>
      </c>
      <c r="AX1743" s="12" t="s">
        <v>76</v>
      </c>
      <c r="AY1743" s="151" t="s">
        <v>178</v>
      </c>
    </row>
    <row r="1744" spans="2:65" s="12" customFormat="1" ht="11.25">
      <c r="B1744" s="149"/>
      <c r="D1744" s="150" t="s">
        <v>186</v>
      </c>
      <c r="E1744" s="151" t="s">
        <v>1</v>
      </c>
      <c r="F1744" s="152" t="s">
        <v>2572</v>
      </c>
      <c r="H1744" s="153">
        <v>4.91</v>
      </c>
      <c r="I1744" s="154"/>
      <c r="L1744" s="149"/>
      <c r="M1744" s="155"/>
      <c r="T1744" s="156"/>
      <c r="AT1744" s="151" t="s">
        <v>186</v>
      </c>
      <c r="AU1744" s="151" t="s">
        <v>85</v>
      </c>
      <c r="AV1744" s="12" t="s">
        <v>85</v>
      </c>
      <c r="AW1744" s="12" t="s">
        <v>32</v>
      </c>
      <c r="AX1744" s="12" t="s">
        <v>76</v>
      </c>
      <c r="AY1744" s="151" t="s">
        <v>178</v>
      </c>
    </row>
    <row r="1745" spans="2:51" s="12" customFormat="1" ht="11.25">
      <c r="B1745" s="149"/>
      <c r="D1745" s="150" t="s">
        <v>186</v>
      </c>
      <c r="E1745" s="151" t="s">
        <v>1</v>
      </c>
      <c r="F1745" s="152" t="s">
        <v>2548</v>
      </c>
      <c r="H1745" s="153">
        <v>8.7799999999999994</v>
      </c>
      <c r="I1745" s="154"/>
      <c r="L1745" s="149"/>
      <c r="M1745" s="155"/>
      <c r="T1745" s="156"/>
      <c r="AT1745" s="151" t="s">
        <v>186</v>
      </c>
      <c r="AU1745" s="151" t="s">
        <v>85</v>
      </c>
      <c r="AV1745" s="12" t="s">
        <v>85</v>
      </c>
      <c r="AW1745" s="12" t="s">
        <v>32</v>
      </c>
      <c r="AX1745" s="12" t="s">
        <v>76</v>
      </c>
      <c r="AY1745" s="151" t="s">
        <v>178</v>
      </c>
    </row>
    <row r="1746" spans="2:51" s="12" customFormat="1" ht="11.25">
      <c r="B1746" s="149"/>
      <c r="D1746" s="150" t="s">
        <v>186</v>
      </c>
      <c r="E1746" s="151" t="s">
        <v>1</v>
      </c>
      <c r="F1746" s="152" t="s">
        <v>2549</v>
      </c>
      <c r="H1746" s="153">
        <v>9.35</v>
      </c>
      <c r="I1746" s="154"/>
      <c r="L1746" s="149"/>
      <c r="M1746" s="155"/>
      <c r="T1746" s="156"/>
      <c r="AT1746" s="151" t="s">
        <v>186</v>
      </c>
      <c r="AU1746" s="151" t="s">
        <v>85</v>
      </c>
      <c r="AV1746" s="12" t="s">
        <v>85</v>
      </c>
      <c r="AW1746" s="12" t="s">
        <v>32</v>
      </c>
      <c r="AX1746" s="12" t="s">
        <v>76</v>
      </c>
      <c r="AY1746" s="151" t="s">
        <v>178</v>
      </c>
    </row>
    <row r="1747" spans="2:51" s="12" customFormat="1" ht="11.25">
      <c r="B1747" s="149"/>
      <c r="D1747" s="150" t="s">
        <v>186</v>
      </c>
      <c r="E1747" s="151" t="s">
        <v>1</v>
      </c>
      <c r="F1747" s="152" t="s">
        <v>2550</v>
      </c>
      <c r="H1747" s="153">
        <v>4.59</v>
      </c>
      <c r="I1747" s="154"/>
      <c r="L1747" s="149"/>
      <c r="M1747" s="155"/>
      <c r="T1747" s="156"/>
      <c r="AT1747" s="151" t="s">
        <v>186</v>
      </c>
      <c r="AU1747" s="151" t="s">
        <v>85</v>
      </c>
      <c r="AV1747" s="12" t="s">
        <v>85</v>
      </c>
      <c r="AW1747" s="12" t="s">
        <v>32</v>
      </c>
      <c r="AX1747" s="12" t="s">
        <v>76</v>
      </c>
      <c r="AY1747" s="151" t="s">
        <v>178</v>
      </c>
    </row>
    <row r="1748" spans="2:51" s="12" customFormat="1" ht="11.25">
      <c r="B1748" s="149"/>
      <c r="D1748" s="150" t="s">
        <v>186</v>
      </c>
      <c r="E1748" s="151" t="s">
        <v>1</v>
      </c>
      <c r="F1748" s="152" t="s">
        <v>2573</v>
      </c>
      <c r="H1748" s="153">
        <v>3.37</v>
      </c>
      <c r="I1748" s="154"/>
      <c r="L1748" s="149"/>
      <c r="M1748" s="155"/>
      <c r="T1748" s="156"/>
      <c r="AT1748" s="151" t="s">
        <v>186</v>
      </c>
      <c r="AU1748" s="151" t="s">
        <v>85</v>
      </c>
      <c r="AV1748" s="12" t="s">
        <v>85</v>
      </c>
      <c r="AW1748" s="12" t="s">
        <v>32</v>
      </c>
      <c r="AX1748" s="12" t="s">
        <v>76</v>
      </c>
      <c r="AY1748" s="151" t="s">
        <v>178</v>
      </c>
    </row>
    <row r="1749" spans="2:51" s="12" customFormat="1" ht="11.25">
      <c r="B1749" s="149"/>
      <c r="D1749" s="150" t="s">
        <v>186</v>
      </c>
      <c r="E1749" s="151" t="s">
        <v>1</v>
      </c>
      <c r="F1749" s="152" t="s">
        <v>2574</v>
      </c>
      <c r="H1749" s="153">
        <v>1.94</v>
      </c>
      <c r="I1749" s="154"/>
      <c r="L1749" s="149"/>
      <c r="M1749" s="155"/>
      <c r="T1749" s="156"/>
      <c r="AT1749" s="151" t="s">
        <v>186</v>
      </c>
      <c r="AU1749" s="151" t="s">
        <v>85</v>
      </c>
      <c r="AV1749" s="12" t="s">
        <v>85</v>
      </c>
      <c r="AW1749" s="12" t="s">
        <v>32</v>
      </c>
      <c r="AX1749" s="12" t="s">
        <v>76</v>
      </c>
      <c r="AY1749" s="151" t="s">
        <v>178</v>
      </c>
    </row>
    <row r="1750" spans="2:51" s="12" customFormat="1" ht="11.25">
      <c r="B1750" s="149"/>
      <c r="D1750" s="150" t="s">
        <v>186</v>
      </c>
      <c r="E1750" s="151" t="s">
        <v>1</v>
      </c>
      <c r="F1750" s="152" t="s">
        <v>2552</v>
      </c>
      <c r="H1750" s="153">
        <v>6.04</v>
      </c>
      <c r="I1750" s="154"/>
      <c r="L1750" s="149"/>
      <c r="M1750" s="155"/>
      <c r="T1750" s="156"/>
      <c r="AT1750" s="151" t="s">
        <v>186</v>
      </c>
      <c r="AU1750" s="151" t="s">
        <v>85</v>
      </c>
      <c r="AV1750" s="12" t="s">
        <v>85</v>
      </c>
      <c r="AW1750" s="12" t="s">
        <v>32</v>
      </c>
      <c r="AX1750" s="12" t="s">
        <v>76</v>
      </c>
      <c r="AY1750" s="151" t="s">
        <v>178</v>
      </c>
    </row>
    <row r="1751" spans="2:51" s="13" customFormat="1" ht="11.25">
      <c r="B1751" s="157"/>
      <c r="D1751" s="150" t="s">
        <v>186</v>
      </c>
      <c r="E1751" s="158" t="s">
        <v>1</v>
      </c>
      <c r="F1751" s="159" t="s">
        <v>209</v>
      </c>
      <c r="H1751" s="160">
        <v>77.17</v>
      </c>
      <c r="I1751" s="161"/>
      <c r="L1751" s="157"/>
      <c r="M1751" s="162"/>
      <c r="T1751" s="163"/>
      <c r="AT1751" s="158" t="s">
        <v>186</v>
      </c>
      <c r="AU1751" s="158" t="s">
        <v>85</v>
      </c>
      <c r="AV1751" s="13" t="s">
        <v>96</v>
      </c>
      <c r="AW1751" s="13" t="s">
        <v>32</v>
      </c>
      <c r="AX1751" s="13" t="s">
        <v>76</v>
      </c>
      <c r="AY1751" s="158" t="s">
        <v>178</v>
      </c>
    </row>
    <row r="1752" spans="2:51" s="12" customFormat="1" ht="11.25">
      <c r="B1752" s="149"/>
      <c r="D1752" s="150" t="s">
        <v>186</v>
      </c>
      <c r="E1752" s="151" t="s">
        <v>1</v>
      </c>
      <c r="F1752" s="152" t="s">
        <v>2553</v>
      </c>
      <c r="H1752" s="153">
        <v>14.55</v>
      </c>
      <c r="I1752" s="154"/>
      <c r="L1752" s="149"/>
      <c r="M1752" s="155"/>
      <c r="T1752" s="156"/>
      <c r="AT1752" s="151" t="s">
        <v>186</v>
      </c>
      <c r="AU1752" s="151" t="s">
        <v>85</v>
      </c>
      <c r="AV1752" s="12" t="s">
        <v>85</v>
      </c>
      <c r="AW1752" s="12" t="s">
        <v>32</v>
      </c>
      <c r="AX1752" s="12" t="s">
        <v>76</v>
      </c>
      <c r="AY1752" s="151" t="s">
        <v>178</v>
      </c>
    </row>
    <row r="1753" spans="2:51" s="12" customFormat="1" ht="11.25">
      <c r="B1753" s="149"/>
      <c r="D1753" s="150" t="s">
        <v>186</v>
      </c>
      <c r="E1753" s="151" t="s">
        <v>1</v>
      </c>
      <c r="F1753" s="152" t="s">
        <v>2575</v>
      </c>
      <c r="H1753" s="153">
        <v>5.05</v>
      </c>
      <c r="I1753" s="154"/>
      <c r="L1753" s="149"/>
      <c r="M1753" s="155"/>
      <c r="T1753" s="156"/>
      <c r="AT1753" s="151" t="s">
        <v>186</v>
      </c>
      <c r="AU1753" s="151" t="s">
        <v>85</v>
      </c>
      <c r="AV1753" s="12" t="s">
        <v>85</v>
      </c>
      <c r="AW1753" s="12" t="s">
        <v>32</v>
      </c>
      <c r="AX1753" s="12" t="s">
        <v>76</v>
      </c>
      <c r="AY1753" s="151" t="s">
        <v>178</v>
      </c>
    </row>
    <row r="1754" spans="2:51" s="12" customFormat="1" ht="11.25">
      <c r="B1754" s="149"/>
      <c r="D1754" s="150" t="s">
        <v>186</v>
      </c>
      <c r="E1754" s="151" t="s">
        <v>1</v>
      </c>
      <c r="F1754" s="152" t="s">
        <v>2576</v>
      </c>
      <c r="H1754" s="153">
        <v>3.75</v>
      </c>
      <c r="I1754" s="154"/>
      <c r="L1754" s="149"/>
      <c r="M1754" s="155"/>
      <c r="T1754" s="156"/>
      <c r="AT1754" s="151" t="s">
        <v>186</v>
      </c>
      <c r="AU1754" s="151" t="s">
        <v>85</v>
      </c>
      <c r="AV1754" s="12" t="s">
        <v>85</v>
      </c>
      <c r="AW1754" s="12" t="s">
        <v>32</v>
      </c>
      <c r="AX1754" s="12" t="s">
        <v>76</v>
      </c>
      <c r="AY1754" s="151" t="s">
        <v>178</v>
      </c>
    </row>
    <row r="1755" spans="2:51" s="12" customFormat="1" ht="11.25">
      <c r="B1755" s="149"/>
      <c r="D1755" s="150" t="s">
        <v>186</v>
      </c>
      <c r="E1755" s="151" t="s">
        <v>1</v>
      </c>
      <c r="F1755" s="152" t="s">
        <v>2555</v>
      </c>
      <c r="H1755" s="153">
        <v>15.27</v>
      </c>
      <c r="I1755" s="154"/>
      <c r="L1755" s="149"/>
      <c r="M1755" s="155"/>
      <c r="T1755" s="156"/>
      <c r="AT1755" s="151" t="s">
        <v>186</v>
      </c>
      <c r="AU1755" s="151" t="s">
        <v>85</v>
      </c>
      <c r="AV1755" s="12" t="s">
        <v>85</v>
      </c>
      <c r="AW1755" s="12" t="s">
        <v>32</v>
      </c>
      <c r="AX1755" s="12" t="s">
        <v>76</v>
      </c>
      <c r="AY1755" s="151" t="s">
        <v>178</v>
      </c>
    </row>
    <row r="1756" spans="2:51" s="12" customFormat="1" ht="11.25">
      <c r="B1756" s="149"/>
      <c r="D1756" s="150" t="s">
        <v>186</v>
      </c>
      <c r="E1756" s="151" t="s">
        <v>1</v>
      </c>
      <c r="F1756" s="152" t="s">
        <v>2577</v>
      </c>
      <c r="H1756" s="153">
        <v>6.59</v>
      </c>
      <c r="I1756" s="154"/>
      <c r="L1756" s="149"/>
      <c r="M1756" s="155"/>
      <c r="T1756" s="156"/>
      <c r="AT1756" s="151" t="s">
        <v>186</v>
      </c>
      <c r="AU1756" s="151" t="s">
        <v>85</v>
      </c>
      <c r="AV1756" s="12" t="s">
        <v>85</v>
      </c>
      <c r="AW1756" s="12" t="s">
        <v>32</v>
      </c>
      <c r="AX1756" s="12" t="s">
        <v>76</v>
      </c>
      <c r="AY1756" s="151" t="s">
        <v>178</v>
      </c>
    </row>
    <row r="1757" spans="2:51" s="12" customFormat="1" ht="11.25">
      <c r="B1757" s="149"/>
      <c r="D1757" s="150" t="s">
        <v>186</v>
      </c>
      <c r="E1757" s="151" t="s">
        <v>1</v>
      </c>
      <c r="F1757" s="152" t="s">
        <v>2578</v>
      </c>
      <c r="H1757" s="153">
        <v>7.03</v>
      </c>
      <c r="I1757" s="154"/>
      <c r="L1757" s="149"/>
      <c r="M1757" s="155"/>
      <c r="T1757" s="156"/>
      <c r="AT1757" s="151" t="s">
        <v>186</v>
      </c>
      <c r="AU1757" s="151" t="s">
        <v>85</v>
      </c>
      <c r="AV1757" s="12" t="s">
        <v>85</v>
      </c>
      <c r="AW1757" s="12" t="s">
        <v>32</v>
      </c>
      <c r="AX1757" s="12" t="s">
        <v>76</v>
      </c>
      <c r="AY1757" s="151" t="s">
        <v>178</v>
      </c>
    </row>
    <row r="1758" spans="2:51" s="12" customFormat="1" ht="11.25">
      <c r="B1758" s="149"/>
      <c r="D1758" s="150" t="s">
        <v>186</v>
      </c>
      <c r="E1758" s="151" t="s">
        <v>1</v>
      </c>
      <c r="F1758" s="152" t="s">
        <v>2579</v>
      </c>
      <c r="H1758" s="153">
        <v>3.32</v>
      </c>
      <c r="I1758" s="154"/>
      <c r="L1758" s="149"/>
      <c r="M1758" s="155"/>
      <c r="T1758" s="156"/>
      <c r="AT1758" s="151" t="s">
        <v>186</v>
      </c>
      <c r="AU1758" s="151" t="s">
        <v>85</v>
      </c>
      <c r="AV1758" s="12" t="s">
        <v>85</v>
      </c>
      <c r="AW1758" s="12" t="s">
        <v>32</v>
      </c>
      <c r="AX1758" s="12" t="s">
        <v>76</v>
      </c>
      <c r="AY1758" s="151" t="s">
        <v>178</v>
      </c>
    </row>
    <row r="1759" spans="2:51" s="12" customFormat="1" ht="11.25">
      <c r="B1759" s="149"/>
      <c r="D1759" s="150" t="s">
        <v>186</v>
      </c>
      <c r="E1759" s="151" t="s">
        <v>1</v>
      </c>
      <c r="F1759" s="152" t="s">
        <v>2580</v>
      </c>
      <c r="H1759" s="153">
        <v>5.17</v>
      </c>
      <c r="I1759" s="154"/>
      <c r="L1759" s="149"/>
      <c r="M1759" s="155"/>
      <c r="T1759" s="156"/>
      <c r="AT1759" s="151" t="s">
        <v>186</v>
      </c>
      <c r="AU1759" s="151" t="s">
        <v>85</v>
      </c>
      <c r="AV1759" s="12" t="s">
        <v>85</v>
      </c>
      <c r="AW1759" s="12" t="s">
        <v>32</v>
      </c>
      <c r="AX1759" s="12" t="s">
        <v>76</v>
      </c>
      <c r="AY1759" s="151" t="s">
        <v>178</v>
      </c>
    </row>
    <row r="1760" spans="2:51" s="12" customFormat="1" ht="11.25">
      <c r="B1760" s="149"/>
      <c r="D1760" s="150" t="s">
        <v>186</v>
      </c>
      <c r="E1760" s="151" t="s">
        <v>1</v>
      </c>
      <c r="F1760" s="152" t="s">
        <v>2581</v>
      </c>
      <c r="H1760" s="153">
        <v>3.11</v>
      </c>
      <c r="I1760" s="154"/>
      <c r="L1760" s="149"/>
      <c r="M1760" s="155"/>
      <c r="T1760" s="156"/>
      <c r="AT1760" s="151" t="s">
        <v>186</v>
      </c>
      <c r="AU1760" s="151" t="s">
        <v>85</v>
      </c>
      <c r="AV1760" s="12" t="s">
        <v>85</v>
      </c>
      <c r="AW1760" s="12" t="s">
        <v>32</v>
      </c>
      <c r="AX1760" s="12" t="s">
        <v>76</v>
      </c>
      <c r="AY1760" s="151" t="s">
        <v>178</v>
      </c>
    </row>
    <row r="1761" spans="2:65" s="12" customFormat="1" ht="11.25">
      <c r="B1761" s="149"/>
      <c r="D1761" s="150" t="s">
        <v>186</v>
      </c>
      <c r="E1761" s="151" t="s">
        <v>1</v>
      </c>
      <c r="F1761" s="152" t="s">
        <v>2556</v>
      </c>
      <c r="H1761" s="153">
        <v>5.95</v>
      </c>
      <c r="I1761" s="154"/>
      <c r="L1761" s="149"/>
      <c r="M1761" s="155"/>
      <c r="T1761" s="156"/>
      <c r="AT1761" s="151" t="s">
        <v>186</v>
      </c>
      <c r="AU1761" s="151" t="s">
        <v>85</v>
      </c>
      <c r="AV1761" s="12" t="s">
        <v>85</v>
      </c>
      <c r="AW1761" s="12" t="s">
        <v>32</v>
      </c>
      <c r="AX1761" s="12" t="s">
        <v>76</v>
      </c>
      <c r="AY1761" s="151" t="s">
        <v>178</v>
      </c>
    </row>
    <row r="1762" spans="2:65" s="12" customFormat="1" ht="11.25">
      <c r="B1762" s="149"/>
      <c r="D1762" s="150" t="s">
        <v>186</v>
      </c>
      <c r="E1762" s="151" t="s">
        <v>1</v>
      </c>
      <c r="F1762" s="152" t="s">
        <v>2582</v>
      </c>
      <c r="H1762" s="153">
        <v>24.01</v>
      </c>
      <c r="I1762" s="154"/>
      <c r="L1762" s="149"/>
      <c r="M1762" s="155"/>
      <c r="T1762" s="156"/>
      <c r="AT1762" s="151" t="s">
        <v>186</v>
      </c>
      <c r="AU1762" s="151" t="s">
        <v>85</v>
      </c>
      <c r="AV1762" s="12" t="s">
        <v>85</v>
      </c>
      <c r="AW1762" s="12" t="s">
        <v>32</v>
      </c>
      <c r="AX1762" s="12" t="s">
        <v>76</v>
      </c>
      <c r="AY1762" s="151" t="s">
        <v>178</v>
      </c>
    </row>
    <row r="1763" spans="2:65" s="12" customFormat="1" ht="11.25">
      <c r="B1763" s="149"/>
      <c r="D1763" s="150" t="s">
        <v>186</v>
      </c>
      <c r="E1763" s="151" t="s">
        <v>1</v>
      </c>
      <c r="F1763" s="152" t="s">
        <v>2557</v>
      </c>
      <c r="H1763" s="153">
        <v>57.62</v>
      </c>
      <c r="I1763" s="154"/>
      <c r="L1763" s="149"/>
      <c r="M1763" s="155"/>
      <c r="T1763" s="156"/>
      <c r="AT1763" s="151" t="s">
        <v>186</v>
      </c>
      <c r="AU1763" s="151" t="s">
        <v>85</v>
      </c>
      <c r="AV1763" s="12" t="s">
        <v>85</v>
      </c>
      <c r="AW1763" s="12" t="s">
        <v>32</v>
      </c>
      <c r="AX1763" s="12" t="s">
        <v>76</v>
      </c>
      <c r="AY1763" s="151" t="s">
        <v>178</v>
      </c>
    </row>
    <row r="1764" spans="2:65" s="12" customFormat="1" ht="11.25">
      <c r="B1764" s="149"/>
      <c r="D1764" s="150" t="s">
        <v>186</v>
      </c>
      <c r="E1764" s="151" t="s">
        <v>1</v>
      </c>
      <c r="F1764" s="152" t="s">
        <v>2558</v>
      </c>
      <c r="H1764" s="153">
        <v>16.09</v>
      </c>
      <c r="I1764" s="154"/>
      <c r="L1764" s="149"/>
      <c r="M1764" s="155"/>
      <c r="T1764" s="156"/>
      <c r="AT1764" s="151" t="s">
        <v>186</v>
      </c>
      <c r="AU1764" s="151" t="s">
        <v>85</v>
      </c>
      <c r="AV1764" s="12" t="s">
        <v>85</v>
      </c>
      <c r="AW1764" s="12" t="s">
        <v>32</v>
      </c>
      <c r="AX1764" s="12" t="s">
        <v>76</v>
      </c>
      <c r="AY1764" s="151" t="s">
        <v>178</v>
      </c>
    </row>
    <row r="1765" spans="2:65" s="12" customFormat="1" ht="11.25">
      <c r="B1765" s="149"/>
      <c r="D1765" s="150" t="s">
        <v>186</v>
      </c>
      <c r="E1765" s="151" t="s">
        <v>1</v>
      </c>
      <c r="F1765" s="152" t="s">
        <v>2583</v>
      </c>
      <c r="H1765" s="153">
        <v>2.61</v>
      </c>
      <c r="I1765" s="154"/>
      <c r="L1765" s="149"/>
      <c r="M1765" s="155"/>
      <c r="T1765" s="156"/>
      <c r="AT1765" s="151" t="s">
        <v>186</v>
      </c>
      <c r="AU1765" s="151" t="s">
        <v>85</v>
      </c>
      <c r="AV1765" s="12" t="s">
        <v>85</v>
      </c>
      <c r="AW1765" s="12" t="s">
        <v>32</v>
      </c>
      <c r="AX1765" s="12" t="s">
        <v>76</v>
      </c>
      <c r="AY1765" s="151" t="s">
        <v>178</v>
      </c>
    </row>
    <row r="1766" spans="2:65" s="12" customFormat="1" ht="11.25">
      <c r="B1766" s="149"/>
      <c r="D1766" s="150" t="s">
        <v>186</v>
      </c>
      <c r="E1766" s="151" t="s">
        <v>1</v>
      </c>
      <c r="F1766" s="152" t="s">
        <v>2559</v>
      </c>
      <c r="H1766" s="153">
        <v>1.88</v>
      </c>
      <c r="I1766" s="154"/>
      <c r="L1766" s="149"/>
      <c r="M1766" s="155"/>
      <c r="T1766" s="156"/>
      <c r="AT1766" s="151" t="s">
        <v>186</v>
      </c>
      <c r="AU1766" s="151" t="s">
        <v>85</v>
      </c>
      <c r="AV1766" s="12" t="s">
        <v>85</v>
      </c>
      <c r="AW1766" s="12" t="s">
        <v>32</v>
      </c>
      <c r="AX1766" s="12" t="s">
        <v>76</v>
      </c>
      <c r="AY1766" s="151" t="s">
        <v>178</v>
      </c>
    </row>
    <row r="1767" spans="2:65" s="12" customFormat="1" ht="11.25">
      <c r="B1767" s="149"/>
      <c r="D1767" s="150" t="s">
        <v>186</v>
      </c>
      <c r="E1767" s="151" t="s">
        <v>1</v>
      </c>
      <c r="F1767" s="152" t="s">
        <v>3254</v>
      </c>
      <c r="H1767" s="153">
        <v>30.57</v>
      </c>
      <c r="I1767" s="154"/>
      <c r="L1767" s="149"/>
      <c r="M1767" s="155"/>
      <c r="T1767" s="156"/>
      <c r="AT1767" s="151" t="s">
        <v>186</v>
      </c>
      <c r="AU1767" s="151" t="s">
        <v>85</v>
      </c>
      <c r="AV1767" s="12" t="s">
        <v>85</v>
      </c>
      <c r="AW1767" s="12" t="s">
        <v>32</v>
      </c>
      <c r="AX1767" s="12" t="s">
        <v>76</v>
      </c>
      <c r="AY1767" s="151" t="s">
        <v>178</v>
      </c>
    </row>
    <row r="1768" spans="2:65" s="13" customFormat="1" ht="11.25">
      <c r="B1768" s="157"/>
      <c r="D1768" s="150" t="s">
        <v>186</v>
      </c>
      <c r="E1768" s="158" t="s">
        <v>1</v>
      </c>
      <c r="F1768" s="159" t="s">
        <v>209</v>
      </c>
      <c r="H1768" s="160">
        <v>202.57</v>
      </c>
      <c r="I1768" s="161"/>
      <c r="L1768" s="157"/>
      <c r="M1768" s="162"/>
      <c r="T1768" s="163"/>
      <c r="AT1768" s="158" t="s">
        <v>186</v>
      </c>
      <c r="AU1768" s="158" t="s">
        <v>85</v>
      </c>
      <c r="AV1768" s="13" t="s">
        <v>96</v>
      </c>
      <c r="AW1768" s="13" t="s">
        <v>32</v>
      </c>
      <c r="AX1768" s="13" t="s">
        <v>76</v>
      </c>
      <c r="AY1768" s="158" t="s">
        <v>178</v>
      </c>
    </row>
    <row r="1769" spans="2:65" s="12" customFormat="1" ht="11.25">
      <c r="B1769" s="149"/>
      <c r="D1769" s="150" t="s">
        <v>186</v>
      </c>
      <c r="E1769" s="151" t="s">
        <v>1</v>
      </c>
      <c r="F1769" s="152" t="s">
        <v>2584</v>
      </c>
      <c r="H1769" s="153">
        <v>6.03</v>
      </c>
      <c r="I1769" s="154"/>
      <c r="L1769" s="149"/>
      <c r="M1769" s="155"/>
      <c r="T1769" s="156"/>
      <c r="AT1769" s="151" t="s">
        <v>186</v>
      </c>
      <c r="AU1769" s="151" t="s">
        <v>85</v>
      </c>
      <c r="AV1769" s="12" t="s">
        <v>85</v>
      </c>
      <c r="AW1769" s="12" t="s">
        <v>32</v>
      </c>
      <c r="AX1769" s="12" t="s">
        <v>76</v>
      </c>
      <c r="AY1769" s="151" t="s">
        <v>178</v>
      </c>
    </row>
    <row r="1770" spans="2:65" s="12" customFormat="1" ht="11.25">
      <c r="B1770" s="149"/>
      <c r="D1770" s="150" t="s">
        <v>186</v>
      </c>
      <c r="E1770" s="151" t="s">
        <v>1</v>
      </c>
      <c r="F1770" s="152" t="s">
        <v>2585</v>
      </c>
      <c r="H1770" s="153">
        <v>6.37</v>
      </c>
      <c r="I1770" s="154"/>
      <c r="L1770" s="149"/>
      <c r="M1770" s="155"/>
      <c r="T1770" s="156"/>
      <c r="AT1770" s="151" t="s">
        <v>186</v>
      </c>
      <c r="AU1770" s="151" t="s">
        <v>85</v>
      </c>
      <c r="AV1770" s="12" t="s">
        <v>85</v>
      </c>
      <c r="AW1770" s="12" t="s">
        <v>32</v>
      </c>
      <c r="AX1770" s="12" t="s">
        <v>76</v>
      </c>
      <c r="AY1770" s="151" t="s">
        <v>178</v>
      </c>
    </row>
    <row r="1771" spans="2:65" s="12" customFormat="1" ht="11.25">
      <c r="B1771" s="149"/>
      <c r="D1771" s="150" t="s">
        <v>186</v>
      </c>
      <c r="E1771" s="151" t="s">
        <v>1</v>
      </c>
      <c r="F1771" s="152" t="s">
        <v>2586</v>
      </c>
      <c r="H1771" s="153">
        <v>6.93</v>
      </c>
      <c r="I1771" s="154"/>
      <c r="L1771" s="149"/>
      <c r="M1771" s="155"/>
      <c r="T1771" s="156"/>
      <c r="AT1771" s="151" t="s">
        <v>186</v>
      </c>
      <c r="AU1771" s="151" t="s">
        <v>85</v>
      </c>
      <c r="AV1771" s="12" t="s">
        <v>85</v>
      </c>
      <c r="AW1771" s="12" t="s">
        <v>32</v>
      </c>
      <c r="AX1771" s="12" t="s">
        <v>76</v>
      </c>
      <c r="AY1771" s="151" t="s">
        <v>178</v>
      </c>
    </row>
    <row r="1772" spans="2:65" s="12" customFormat="1" ht="11.25">
      <c r="B1772" s="149"/>
      <c r="D1772" s="150" t="s">
        <v>186</v>
      </c>
      <c r="E1772" s="151" t="s">
        <v>1</v>
      </c>
      <c r="F1772" s="152" t="s">
        <v>2587</v>
      </c>
      <c r="H1772" s="153">
        <v>3.53</v>
      </c>
      <c r="I1772" s="154"/>
      <c r="L1772" s="149"/>
      <c r="M1772" s="155"/>
      <c r="T1772" s="156"/>
      <c r="AT1772" s="151" t="s">
        <v>186</v>
      </c>
      <c r="AU1772" s="151" t="s">
        <v>85</v>
      </c>
      <c r="AV1772" s="12" t="s">
        <v>85</v>
      </c>
      <c r="AW1772" s="12" t="s">
        <v>32</v>
      </c>
      <c r="AX1772" s="12" t="s">
        <v>76</v>
      </c>
      <c r="AY1772" s="151" t="s">
        <v>178</v>
      </c>
    </row>
    <row r="1773" spans="2:65" s="12" customFormat="1" ht="11.25">
      <c r="B1773" s="149"/>
      <c r="D1773" s="150" t="s">
        <v>186</v>
      </c>
      <c r="E1773" s="151" t="s">
        <v>1</v>
      </c>
      <c r="F1773" s="152" t="s">
        <v>3255</v>
      </c>
      <c r="H1773" s="153">
        <v>29.24</v>
      </c>
      <c r="I1773" s="154"/>
      <c r="L1773" s="149"/>
      <c r="M1773" s="155"/>
      <c r="T1773" s="156"/>
      <c r="AT1773" s="151" t="s">
        <v>186</v>
      </c>
      <c r="AU1773" s="151" t="s">
        <v>85</v>
      </c>
      <c r="AV1773" s="12" t="s">
        <v>85</v>
      </c>
      <c r="AW1773" s="12" t="s">
        <v>32</v>
      </c>
      <c r="AX1773" s="12" t="s">
        <v>76</v>
      </c>
      <c r="AY1773" s="151" t="s">
        <v>178</v>
      </c>
    </row>
    <row r="1774" spans="2:65" s="13" customFormat="1" ht="11.25">
      <c r="B1774" s="157"/>
      <c r="D1774" s="150" t="s">
        <v>186</v>
      </c>
      <c r="E1774" s="158" t="s">
        <v>1</v>
      </c>
      <c r="F1774" s="159" t="s">
        <v>209</v>
      </c>
      <c r="H1774" s="160">
        <v>52.1</v>
      </c>
      <c r="I1774" s="161"/>
      <c r="L1774" s="157"/>
      <c r="M1774" s="162"/>
      <c r="T1774" s="163"/>
      <c r="AT1774" s="158" t="s">
        <v>186</v>
      </c>
      <c r="AU1774" s="158" t="s">
        <v>85</v>
      </c>
      <c r="AV1774" s="13" t="s">
        <v>96</v>
      </c>
      <c r="AW1774" s="13" t="s">
        <v>32</v>
      </c>
      <c r="AX1774" s="13" t="s">
        <v>76</v>
      </c>
      <c r="AY1774" s="158" t="s">
        <v>178</v>
      </c>
    </row>
    <row r="1775" spans="2:65" s="14" customFormat="1" ht="11.25">
      <c r="B1775" s="164"/>
      <c r="D1775" s="150" t="s">
        <v>186</v>
      </c>
      <c r="E1775" s="165" t="s">
        <v>1</v>
      </c>
      <c r="F1775" s="166" t="s">
        <v>217</v>
      </c>
      <c r="H1775" s="167">
        <v>331.84</v>
      </c>
      <c r="I1775" s="168"/>
      <c r="L1775" s="164"/>
      <c r="M1775" s="169"/>
      <c r="T1775" s="170"/>
      <c r="AT1775" s="165" t="s">
        <v>186</v>
      </c>
      <c r="AU1775" s="165" t="s">
        <v>85</v>
      </c>
      <c r="AV1775" s="14" t="s">
        <v>184</v>
      </c>
      <c r="AW1775" s="14" t="s">
        <v>32</v>
      </c>
      <c r="AX1775" s="14" t="s">
        <v>83</v>
      </c>
      <c r="AY1775" s="165" t="s">
        <v>178</v>
      </c>
    </row>
    <row r="1776" spans="2:65" s="1" customFormat="1" ht="33" customHeight="1">
      <c r="B1776" s="32"/>
      <c r="C1776" s="177" t="s">
        <v>3300</v>
      </c>
      <c r="D1776" s="177" t="s">
        <v>232</v>
      </c>
      <c r="E1776" s="178" t="s">
        <v>3301</v>
      </c>
      <c r="F1776" s="179" t="s">
        <v>3302</v>
      </c>
      <c r="G1776" s="180" t="s">
        <v>204</v>
      </c>
      <c r="H1776" s="181">
        <v>414.17899999999997</v>
      </c>
      <c r="I1776" s="182"/>
      <c r="J1776" s="183">
        <f>ROUND(I1776*H1776,2)</f>
        <v>0</v>
      </c>
      <c r="K1776" s="179" t="s">
        <v>194</v>
      </c>
      <c r="L1776" s="184"/>
      <c r="M1776" s="185" t="s">
        <v>1</v>
      </c>
      <c r="N1776" s="186" t="s">
        <v>41</v>
      </c>
      <c r="P1776" s="145">
        <f>O1776*H1776</f>
        <v>0</v>
      </c>
      <c r="Q1776" s="145">
        <v>2.1999999999999999E-2</v>
      </c>
      <c r="R1776" s="145">
        <f>Q1776*H1776</f>
        <v>9.1119379999999985</v>
      </c>
      <c r="S1776" s="145">
        <v>0</v>
      </c>
      <c r="T1776" s="146">
        <f>S1776*H1776</f>
        <v>0</v>
      </c>
      <c r="AR1776" s="147" t="s">
        <v>377</v>
      </c>
      <c r="AT1776" s="147" t="s">
        <v>232</v>
      </c>
      <c r="AU1776" s="147" t="s">
        <v>85</v>
      </c>
      <c r="AY1776" s="17" t="s">
        <v>178</v>
      </c>
      <c r="BE1776" s="148">
        <f>IF(N1776="základní",J1776,0)</f>
        <v>0</v>
      </c>
      <c r="BF1776" s="148">
        <f>IF(N1776="snížená",J1776,0)</f>
        <v>0</v>
      </c>
      <c r="BG1776" s="148">
        <f>IF(N1776="zákl. přenesená",J1776,0)</f>
        <v>0</v>
      </c>
      <c r="BH1776" s="148">
        <f>IF(N1776="sníž. přenesená",J1776,0)</f>
        <v>0</v>
      </c>
      <c r="BI1776" s="148">
        <f>IF(N1776="nulová",J1776,0)</f>
        <v>0</v>
      </c>
      <c r="BJ1776" s="17" t="s">
        <v>83</v>
      </c>
      <c r="BK1776" s="148">
        <f>ROUND(I1776*H1776,2)</f>
        <v>0</v>
      </c>
      <c r="BL1776" s="17" t="s">
        <v>274</v>
      </c>
      <c r="BM1776" s="147" t="s">
        <v>3303</v>
      </c>
    </row>
    <row r="1777" spans="2:65" s="12" customFormat="1" ht="11.25">
      <c r="B1777" s="149"/>
      <c r="D1777" s="150" t="s">
        <v>186</v>
      </c>
      <c r="E1777" s="151" t="s">
        <v>1</v>
      </c>
      <c r="F1777" s="152" t="s">
        <v>3304</v>
      </c>
      <c r="H1777" s="153">
        <v>331.84</v>
      </c>
      <c r="I1777" s="154"/>
      <c r="L1777" s="149"/>
      <c r="M1777" s="155"/>
      <c r="T1777" s="156"/>
      <c r="AT1777" s="151" t="s">
        <v>186</v>
      </c>
      <c r="AU1777" s="151" t="s">
        <v>85</v>
      </c>
      <c r="AV1777" s="12" t="s">
        <v>85</v>
      </c>
      <c r="AW1777" s="12" t="s">
        <v>32</v>
      </c>
      <c r="AX1777" s="12" t="s">
        <v>76</v>
      </c>
      <c r="AY1777" s="151" t="s">
        <v>178</v>
      </c>
    </row>
    <row r="1778" spans="2:65" s="12" customFormat="1" ht="11.25">
      <c r="B1778" s="149"/>
      <c r="D1778" s="150" t="s">
        <v>186</v>
      </c>
      <c r="E1778" s="151" t="s">
        <v>1</v>
      </c>
      <c r="F1778" s="152" t="s">
        <v>3305</v>
      </c>
      <c r="H1778" s="153">
        <v>28.315999999999999</v>
      </c>
      <c r="I1778" s="154"/>
      <c r="L1778" s="149"/>
      <c r="M1778" s="155"/>
      <c r="T1778" s="156"/>
      <c r="AT1778" s="151" t="s">
        <v>186</v>
      </c>
      <c r="AU1778" s="151" t="s">
        <v>85</v>
      </c>
      <c r="AV1778" s="12" t="s">
        <v>85</v>
      </c>
      <c r="AW1778" s="12" t="s">
        <v>32</v>
      </c>
      <c r="AX1778" s="12" t="s">
        <v>76</v>
      </c>
      <c r="AY1778" s="151" t="s">
        <v>178</v>
      </c>
    </row>
    <row r="1779" spans="2:65" s="14" customFormat="1" ht="11.25">
      <c r="B1779" s="164"/>
      <c r="D1779" s="150" t="s">
        <v>186</v>
      </c>
      <c r="E1779" s="165" t="s">
        <v>1</v>
      </c>
      <c r="F1779" s="166" t="s">
        <v>217</v>
      </c>
      <c r="H1779" s="167">
        <v>360.15600000000001</v>
      </c>
      <c r="I1779" s="168"/>
      <c r="L1779" s="164"/>
      <c r="M1779" s="169"/>
      <c r="T1779" s="170"/>
      <c r="AT1779" s="165" t="s">
        <v>186</v>
      </c>
      <c r="AU1779" s="165" t="s">
        <v>85</v>
      </c>
      <c r="AV1779" s="14" t="s">
        <v>184</v>
      </c>
      <c r="AW1779" s="14" t="s">
        <v>32</v>
      </c>
      <c r="AX1779" s="14" t="s">
        <v>83</v>
      </c>
      <c r="AY1779" s="165" t="s">
        <v>178</v>
      </c>
    </row>
    <row r="1780" spans="2:65" s="12" customFormat="1" ht="11.25">
      <c r="B1780" s="149"/>
      <c r="D1780" s="150" t="s">
        <v>186</v>
      </c>
      <c r="F1780" s="152" t="s">
        <v>3306</v>
      </c>
      <c r="H1780" s="153">
        <v>414.17899999999997</v>
      </c>
      <c r="I1780" s="154"/>
      <c r="L1780" s="149"/>
      <c r="M1780" s="155"/>
      <c r="T1780" s="156"/>
      <c r="AT1780" s="151" t="s">
        <v>186</v>
      </c>
      <c r="AU1780" s="151" t="s">
        <v>85</v>
      </c>
      <c r="AV1780" s="12" t="s">
        <v>85</v>
      </c>
      <c r="AW1780" s="12" t="s">
        <v>4</v>
      </c>
      <c r="AX1780" s="12" t="s">
        <v>83</v>
      </c>
      <c r="AY1780" s="151" t="s">
        <v>178</v>
      </c>
    </row>
    <row r="1781" spans="2:65" s="1" customFormat="1" ht="33" customHeight="1">
      <c r="B1781" s="32"/>
      <c r="C1781" s="136" t="s">
        <v>3307</v>
      </c>
      <c r="D1781" s="136" t="s">
        <v>180</v>
      </c>
      <c r="E1781" s="137" t="s">
        <v>3308</v>
      </c>
      <c r="F1781" s="138" t="s">
        <v>3309</v>
      </c>
      <c r="G1781" s="139" t="s">
        <v>204</v>
      </c>
      <c r="H1781" s="140">
        <v>49.18</v>
      </c>
      <c r="I1781" s="141"/>
      <c r="J1781" s="142">
        <f>ROUND(I1781*H1781,2)</f>
        <v>0</v>
      </c>
      <c r="K1781" s="138" t="s">
        <v>194</v>
      </c>
      <c r="L1781" s="32"/>
      <c r="M1781" s="143" t="s">
        <v>1</v>
      </c>
      <c r="N1781" s="144" t="s">
        <v>41</v>
      </c>
      <c r="P1781" s="145">
        <f>O1781*H1781</f>
        <v>0</v>
      </c>
      <c r="Q1781" s="145">
        <v>0</v>
      </c>
      <c r="R1781" s="145">
        <f>Q1781*H1781</f>
        <v>0</v>
      </c>
      <c r="S1781" s="145">
        <v>0</v>
      </c>
      <c r="T1781" s="146">
        <f>S1781*H1781</f>
        <v>0</v>
      </c>
      <c r="AR1781" s="147" t="s">
        <v>274</v>
      </c>
      <c r="AT1781" s="147" t="s">
        <v>180</v>
      </c>
      <c r="AU1781" s="147" t="s">
        <v>85</v>
      </c>
      <c r="AY1781" s="17" t="s">
        <v>178</v>
      </c>
      <c r="BE1781" s="148">
        <f>IF(N1781="základní",J1781,0)</f>
        <v>0</v>
      </c>
      <c r="BF1781" s="148">
        <f>IF(N1781="snížená",J1781,0)</f>
        <v>0</v>
      </c>
      <c r="BG1781" s="148">
        <f>IF(N1781="zákl. přenesená",J1781,0)</f>
        <v>0</v>
      </c>
      <c r="BH1781" s="148">
        <f>IF(N1781="sníž. přenesená",J1781,0)</f>
        <v>0</v>
      </c>
      <c r="BI1781" s="148">
        <f>IF(N1781="nulová",J1781,0)</f>
        <v>0</v>
      </c>
      <c r="BJ1781" s="17" t="s">
        <v>83</v>
      </c>
      <c r="BK1781" s="148">
        <f>ROUND(I1781*H1781,2)</f>
        <v>0</v>
      </c>
      <c r="BL1781" s="17" t="s">
        <v>274</v>
      </c>
      <c r="BM1781" s="147" t="s">
        <v>3310</v>
      </c>
    </row>
    <row r="1782" spans="2:65" s="12" customFormat="1" ht="11.25">
      <c r="B1782" s="149"/>
      <c r="D1782" s="150" t="s">
        <v>186</v>
      </c>
      <c r="E1782" s="151" t="s">
        <v>1</v>
      </c>
      <c r="F1782" s="152" t="s">
        <v>2572</v>
      </c>
      <c r="H1782" s="153">
        <v>4.91</v>
      </c>
      <c r="I1782" s="154"/>
      <c r="L1782" s="149"/>
      <c r="M1782" s="155"/>
      <c r="T1782" s="156"/>
      <c r="AT1782" s="151" t="s">
        <v>186</v>
      </c>
      <c r="AU1782" s="151" t="s">
        <v>85</v>
      </c>
      <c r="AV1782" s="12" t="s">
        <v>85</v>
      </c>
      <c r="AW1782" s="12" t="s">
        <v>32</v>
      </c>
      <c r="AX1782" s="12" t="s">
        <v>76</v>
      </c>
      <c r="AY1782" s="151" t="s">
        <v>178</v>
      </c>
    </row>
    <row r="1783" spans="2:65" s="12" customFormat="1" ht="11.25">
      <c r="B1783" s="149"/>
      <c r="D1783" s="150" t="s">
        <v>186</v>
      </c>
      <c r="E1783" s="151" t="s">
        <v>1</v>
      </c>
      <c r="F1783" s="152" t="s">
        <v>2550</v>
      </c>
      <c r="H1783" s="153">
        <v>4.59</v>
      </c>
      <c r="I1783" s="154"/>
      <c r="L1783" s="149"/>
      <c r="M1783" s="155"/>
      <c r="T1783" s="156"/>
      <c r="AT1783" s="151" t="s">
        <v>186</v>
      </c>
      <c r="AU1783" s="151" t="s">
        <v>85</v>
      </c>
      <c r="AV1783" s="12" t="s">
        <v>85</v>
      </c>
      <c r="AW1783" s="12" t="s">
        <v>32</v>
      </c>
      <c r="AX1783" s="12" t="s">
        <v>76</v>
      </c>
      <c r="AY1783" s="151" t="s">
        <v>178</v>
      </c>
    </row>
    <row r="1784" spans="2:65" s="12" customFormat="1" ht="11.25">
      <c r="B1784" s="149"/>
      <c r="D1784" s="150" t="s">
        <v>186</v>
      </c>
      <c r="E1784" s="151" t="s">
        <v>1</v>
      </c>
      <c r="F1784" s="152" t="s">
        <v>2573</v>
      </c>
      <c r="H1784" s="153">
        <v>3.37</v>
      </c>
      <c r="I1784" s="154"/>
      <c r="L1784" s="149"/>
      <c r="M1784" s="155"/>
      <c r="T1784" s="156"/>
      <c r="AT1784" s="151" t="s">
        <v>186</v>
      </c>
      <c r="AU1784" s="151" t="s">
        <v>85</v>
      </c>
      <c r="AV1784" s="12" t="s">
        <v>85</v>
      </c>
      <c r="AW1784" s="12" t="s">
        <v>32</v>
      </c>
      <c r="AX1784" s="12" t="s">
        <v>76</v>
      </c>
      <c r="AY1784" s="151" t="s">
        <v>178</v>
      </c>
    </row>
    <row r="1785" spans="2:65" s="12" customFormat="1" ht="11.25">
      <c r="B1785" s="149"/>
      <c r="D1785" s="150" t="s">
        <v>186</v>
      </c>
      <c r="E1785" s="151" t="s">
        <v>1</v>
      </c>
      <c r="F1785" s="152" t="s">
        <v>2574</v>
      </c>
      <c r="H1785" s="153">
        <v>1.94</v>
      </c>
      <c r="I1785" s="154"/>
      <c r="L1785" s="149"/>
      <c r="M1785" s="155"/>
      <c r="T1785" s="156"/>
      <c r="AT1785" s="151" t="s">
        <v>186</v>
      </c>
      <c r="AU1785" s="151" t="s">
        <v>85</v>
      </c>
      <c r="AV1785" s="12" t="s">
        <v>85</v>
      </c>
      <c r="AW1785" s="12" t="s">
        <v>32</v>
      </c>
      <c r="AX1785" s="12" t="s">
        <v>76</v>
      </c>
      <c r="AY1785" s="151" t="s">
        <v>178</v>
      </c>
    </row>
    <row r="1786" spans="2:65" s="12" customFormat="1" ht="11.25">
      <c r="B1786" s="149"/>
      <c r="D1786" s="150" t="s">
        <v>186</v>
      </c>
      <c r="E1786" s="151" t="s">
        <v>1</v>
      </c>
      <c r="F1786" s="152" t="s">
        <v>2575</v>
      </c>
      <c r="H1786" s="153">
        <v>5.05</v>
      </c>
      <c r="I1786" s="154"/>
      <c r="L1786" s="149"/>
      <c r="M1786" s="155"/>
      <c r="T1786" s="156"/>
      <c r="AT1786" s="151" t="s">
        <v>186</v>
      </c>
      <c r="AU1786" s="151" t="s">
        <v>85</v>
      </c>
      <c r="AV1786" s="12" t="s">
        <v>85</v>
      </c>
      <c r="AW1786" s="12" t="s">
        <v>32</v>
      </c>
      <c r="AX1786" s="12" t="s">
        <v>76</v>
      </c>
      <c r="AY1786" s="151" t="s">
        <v>178</v>
      </c>
    </row>
    <row r="1787" spans="2:65" s="12" customFormat="1" ht="11.25">
      <c r="B1787" s="149"/>
      <c r="D1787" s="150" t="s">
        <v>186</v>
      </c>
      <c r="E1787" s="151" t="s">
        <v>1</v>
      </c>
      <c r="F1787" s="152" t="s">
        <v>2576</v>
      </c>
      <c r="H1787" s="153">
        <v>3.75</v>
      </c>
      <c r="I1787" s="154"/>
      <c r="L1787" s="149"/>
      <c r="M1787" s="155"/>
      <c r="T1787" s="156"/>
      <c r="AT1787" s="151" t="s">
        <v>186</v>
      </c>
      <c r="AU1787" s="151" t="s">
        <v>85</v>
      </c>
      <c r="AV1787" s="12" t="s">
        <v>85</v>
      </c>
      <c r="AW1787" s="12" t="s">
        <v>32</v>
      </c>
      <c r="AX1787" s="12" t="s">
        <v>76</v>
      </c>
      <c r="AY1787" s="151" t="s">
        <v>178</v>
      </c>
    </row>
    <row r="1788" spans="2:65" s="12" customFormat="1" ht="11.25">
      <c r="B1788" s="149"/>
      <c r="D1788" s="150" t="s">
        <v>186</v>
      </c>
      <c r="E1788" s="151" t="s">
        <v>1</v>
      </c>
      <c r="F1788" s="152" t="s">
        <v>2579</v>
      </c>
      <c r="H1788" s="153">
        <v>3.32</v>
      </c>
      <c r="I1788" s="154"/>
      <c r="L1788" s="149"/>
      <c r="M1788" s="155"/>
      <c r="T1788" s="156"/>
      <c r="AT1788" s="151" t="s">
        <v>186</v>
      </c>
      <c r="AU1788" s="151" t="s">
        <v>85</v>
      </c>
      <c r="AV1788" s="12" t="s">
        <v>85</v>
      </c>
      <c r="AW1788" s="12" t="s">
        <v>32</v>
      </c>
      <c r="AX1788" s="12" t="s">
        <v>76</v>
      </c>
      <c r="AY1788" s="151" t="s">
        <v>178</v>
      </c>
    </row>
    <row r="1789" spans="2:65" s="12" customFormat="1" ht="11.25">
      <c r="B1789" s="149"/>
      <c r="D1789" s="150" t="s">
        <v>186</v>
      </c>
      <c r="E1789" s="151" t="s">
        <v>1</v>
      </c>
      <c r="F1789" s="152" t="s">
        <v>2580</v>
      </c>
      <c r="H1789" s="153">
        <v>5.17</v>
      </c>
      <c r="I1789" s="154"/>
      <c r="L1789" s="149"/>
      <c r="M1789" s="155"/>
      <c r="T1789" s="156"/>
      <c r="AT1789" s="151" t="s">
        <v>186</v>
      </c>
      <c r="AU1789" s="151" t="s">
        <v>85</v>
      </c>
      <c r="AV1789" s="12" t="s">
        <v>85</v>
      </c>
      <c r="AW1789" s="12" t="s">
        <v>32</v>
      </c>
      <c r="AX1789" s="12" t="s">
        <v>76</v>
      </c>
      <c r="AY1789" s="151" t="s">
        <v>178</v>
      </c>
    </row>
    <row r="1790" spans="2:65" s="12" customFormat="1" ht="11.25">
      <c r="B1790" s="149"/>
      <c r="D1790" s="150" t="s">
        <v>186</v>
      </c>
      <c r="E1790" s="151" t="s">
        <v>1</v>
      </c>
      <c r="F1790" s="152" t="s">
        <v>2581</v>
      </c>
      <c r="H1790" s="153">
        <v>3.11</v>
      </c>
      <c r="I1790" s="154"/>
      <c r="L1790" s="149"/>
      <c r="M1790" s="155"/>
      <c r="T1790" s="156"/>
      <c r="AT1790" s="151" t="s">
        <v>186</v>
      </c>
      <c r="AU1790" s="151" t="s">
        <v>85</v>
      </c>
      <c r="AV1790" s="12" t="s">
        <v>85</v>
      </c>
      <c r="AW1790" s="12" t="s">
        <v>32</v>
      </c>
      <c r="AX1790" s="12" t="s">
        <v>76</v>
      </c>
      <c r="AY1790" s="151" t="s">
        <v>178</v>
      </c>
    </row>
    <row r="1791" spans="2:65" s="12" customFormat="1" ht="11.25">
      <c r="B1791" s="149"/>
      <c r="D1791" s="150" t="s">
        <v>186</v>
      </c>
      <c r="E1791" s="151" t="s">
        <v>1</v>
      </c>
      <c r="F1791" s="152" t="s">
        <v>2556</v>
      </c>
      <c r="H1791" s="153">
        <v>5.95</v>
      </c>
      <c r="I1791" s="154"/>
      <c r="L1791" s="149"/>
      <c r="M1791" s="155"/>
      <c r="T1791" s="156"/>
      <c r="AT1791" s="151" t="s">
        <v>186</v>
      </c>
      <c r="AU1791" s="151" t="s">
        <v>85</v>
      </c>
      <c r="AV1791" s="12" t="s">
        <v>85</v>
      </c>
      <c r="AW1791" s="12" t="s">
        <v>32</v>
      </c>
      <c r="AX1791" s="12" t="s">
        <v>76</v>
      </c>
      <c r="AY1791" s="151" t="s">
        <v>178</v>
      </c>
    </row>
    <row r="1792" spans="2:65" s="12" customFormat="1" ht="11.25">
      <c r="B1792" s="149"/>
      <c r="D1792" s="150" t="s">
        <v>186</v>
      </c>
      <c r="E1792" s="151" t="s">
        <v>1</v>
      </c>
      <c r="F1792" s="152" t="s">
        <v>2583</v>
      </c>
      <c r="H1792" s="153">
        <v>2.61</v>
      </c>
      <c r="I1792" s="154"/>
      <c r="L1792" s="149"/>
      <c r="M1792" s="155"/>
      <c r="T1792" s="156"/>
      <c r="AT1792" s="151" t="s">
        <v>186</v>
      </c>
      <c r="AU1792" s="151" t="s">
        <v>85</v>
      </c>
      <c r="AV1792" s="12" t="s">
        <v>85</v>
      </c>
      <c r="AW1792" s="12" t="s">
        <v>32</v>
      </c>
      <c r="AX1792" s="12" t="s">
        <v>76</v>
      </c>
      <c r="AY1792" s="151" t="s">
        <v>178</v>
      </c>
    </row>
    <row r="1793" spans="2:65" s="12" customFormat="1" ht="11.25">
      <c r="B1793" s="149"/>
      <c r="D1793" s="150" t="s">
        <v>186</v>
      </c>
      <c r="E1793" s="151" t="s">
        <v>1</v>
      </c>
      <c r="F1793" s="152" t="s">
        <v>2559</v>
      </c>
      <c r="H1793" s="153">
        <v>1.88</v>
      </c>
      <c r="I1793" s="154"/>
      <c r="L1793" s="149"/>
      <c r="M1793" s="155"/>
      <c r="T1793" s="156"/>
      <c r="AT1793" s="151" t="s">
        <v>186</v>
      </c>
      <c r="AU1793" s="151" t="s">
        <v>85</v>
      </c>
      <c r="AV1793" s="12" t="s">
        <v>85</v>
      </c>
      <c r="AW1793" s="12" t="s">
        <v>32</v>
      </c>
      <c r="AX1793" s="12" t="s">
        <v>76</v>
      </c>
      <c r="AY1793" s="151" t="s">
        <v>178</v>
      </c>
    </row>
    <row r="1794" spans="2:65" s="12" customFormat="1" ht="11.25">
      <c r="B1794" s="149"/>
      <c r="D1794" s="150" t="s">
        <v>186</v>
      </c>
      <c r="E1794" s="151" t="s">
        <v>1</v>
      </c>
      <c r="F1794" s="152" t="s">
        <v>2587</v>
      </c>
      <c r="H1794" s="153">
        <v>3.53</v>
      </c>
      <c r="I1794" s="154"/>
      <c r="L1794" s="149"/>
      <c r="M1794" s="155"/>
      <c r="T1794" s="156"/>
      <c r="AT1794" s="151" t="s">
        <v>186</v>
      </c>
      <c r="AU1794" s="151" t="s">
        <v>85</v>
      </c>
      <c r="AV1794" s="12" t="s">
        <v>85</v>
      </c>
      <c r="AW1794" s="12" t="s">
        <v>32</v>
      </c>
      <c r="AX1794" s="12" t="s">
        <v>76</v>
      </c>
      <c r="AY1794" s="151" t="s">
        <v>178</v>
      </c>
    </row>
    <row r="1795" spans="2:65" s="14" customFormat="1" ht="11.25">
      <c r="B1795" s="164"/>
      <c r="D1795" s="150" t="s">
        <v>186</v>
      </c>
      <c r="E1795" s="165" t="s">
        <v>1</v>
      </c>
      <c r="F1795" s="166" t="s">
        <v>217</v>
      </c>
      <c r="H1795" s="167">
        <v>49.18</v>
      </c>
      <c r="I1795" s="168"/>
      <c r="L1795" s="164"/>
      <c r="M1795" s="169"/>
      <c r="T1795" s="170"/>
      <c r="AT1795" s="165" t="s">
        <v>186</v>
      </c>
      <c r="AU1795" s="165" t="s">
        <v>85</v>
      </c>
      <c r="AV1795" s="14" t="s">
        <v>184</v>
      </c>
      <c r="AW1795" s="14" t="s">
        <v>32</v>
      </c>
      <c r="AX1795" s="14" t="s">
        <v>83</v>
      </c>
      <c r="AY1795" s="165" t="s">
        <v>178</v>
      </c>
    </row>
    <row r="1796" spans="2:65" s="1" customFormat="1" ht="24.2" customHeight="1">
      <c r="B1796" s="32"/>
      <c r="C1796" s="136" t="s">
        <v>3311</v>
      </c>
      <c r="D1796" s="136" t="s">
        <v>180</v>
      </c>
      <c r="E1796" s="137" t="s">
        <v>3312</v>
      </c>
      <c r="F1796" s="138" t="s">
        <v>3313</v>
      </c>
      <c r="G1796" s="139" t="s">
        <v>204</v>
      </c>
      <c r="H1796" s="140">
        <v>131.15</v>
      </c>
      <c r="I1796" s="141"/>
      <c r="J1796" s="142">
        <f>ROUND(I1796*H1796,2)</f>
        <v>0</v>
      </c>
      <c r="K1796" s="138" t="s">
        <v>194</v>
      </c>
      <c r="L1796" s="32"/>
      <c r="M1796" s="143" t="s">
        <v>1</v>
      </c>
      <c r="N1796" s="144" t="s">
        <v>41</v>
      </c>
      <c r="P1796" s="145">
        <f>O1796*H1796</f>
        <v>0</v>
      </c>
      <c r="Q1796" s="145">
        <v>1.5E-3</v>
      </c>
      <c r="R1796" s="145">
        <f>Q1796*H1796</f>
        <v>0.19672500000000001</v>
      </c>
      <c r="S1796" s="145">
        <v>0</v>
      </c>
      <c r="T1796" s="146">
        <f>S1796*H1796</f>
        <v>0</v>
      </c>
      <c r="AR1796" s="147" t="s">
        <v>274</v>
      </c>
      <c r="AT1796" s="147" t="s">
        <v>180</v>
      </c>
      <c r="AU1796" s="147" t="s">
        <v>85</v>
      </c>
      <c r="AY1796" s="17" t="s">
        <v>178</v>
      </c>
      <c r="BE1796" s="148">
        <f>IF(N1796="základní",J1796,0)</f>
        <v>0</v>
      </c>
      <c r="BF1796" s="148">
        <f>IF(N1796="snížená",J1796,0)</f>
        <v>0</v>
      </c>
      <c r="BG1796" s="148">
        <f>IF(N1796="zákl. přenesená",J1796,0)</f>
        <v>0</v>
      </c>
      <c r="BH1796" s="148">
        <f>IF(N1796="sníž. přenesená",J1796,0)</f>
        <v>0</v>
      </c>
      <c r="BI1796" s="148">
        <f>IF(N1796="nulová",J1796,0)</f>
        <v>0</v>
      </c>
      <c r="BJ1796" s="17" t="s">
        <v>83</v>
      </c>
      <c r="BK1796" s="148">
        <f>ROUND(I1796*H1796,2)</f>
        <v>0</v>
      </c>
      <c r="BL1796" s="17" t="s">
        <v>274</v>
      </c>
      <c r="BM1796" s="147" t="s">
        <v>3314</v>
      </c>
    </row>
    <row r="1797" spans="2:65" s="12" customFormat="1" ht="11.25">
      <c r="B1797" s="149"/>
      <c r="D1797" s="150" t="s">
        <v>186</v>
      </c>
      <c r="E1797" s="151" t="s">
        <v>1</v>
      </c>
      <c r="F1797" s="152" t="s">
        <v>2572</v>
      </c>
      <c r="H1797" s="153">
        <v>4.91</v>
      </c>
      <c r="I1797" s="154"/>
      <c r="L1797" s="149"/>
      <c r="M1797" s="155"/>
      <c r="T1797" s="156"/>
      <c r="AT1797" s="151" t="s">
        <v>186</v>
      </c>
      <c r="AU1797" s="151" t="s">
        <v>85</v>
      </c>
      <c r="AV1797" s="12" t="s">
        <v>85</v>
      </c>
      <c r="AW1797" s="12" t="s">
        <v>32</v>
      </c>
      <c r="AX1797" s="12" t="s">
        <v>76</v>
      </c>
      <c r="AY1797" s="151" t="s">
        <v>178</v>
      </c>
    </row>
    <row r="1798" spans="2:65" s="12" customFormat="1" ht="11.25">
      <c r="B1798" s="149"/>
      <c r="D1798" s="150" t="s">
        <v>186</v>
      </c>
      <c r="E1798" s="151" t="s">
        <v>1</v>
      </c>
      <c r="F1798" s="152" t="s">
        <v>2549</v>
      </c>
      <c r="H1798" s="153">
        <v>9.35</v>
      </c>
      <c r="I1798" s="154"/>
      <c r="L1798" s="149"/>
      <c r="M1798" s="155"/>
      <c r="T1798" s="156"/>
      <c r="AT1798" s="151" t="s">
        <v>186</v>
      </c>
      <c r="AU1798" s="151" t="s">
        <v>85</v>
      </c>
      <c r="AV1798" s="12" t="s">
        <v>85</v>
      </c>
      <c r="AW1798" s="12" t="s">
        <v>32</v>
      </c>
      <c r="AX1798" s="12" t="s">
        <v>76</v>
      </c>
      <c r="AY1798" s="151" t="s">
        <v>178</v>
      </c>
    </row>
    <row r="1799" spans="2:65" s="12" customFormat="1" ht="11.25">
      <c r="B1799" s="149"/>
      <c r="D1799" s="150" t="s">
        <v>186</v>
      </c>
      <c r="E1799" s="151" t="s">
        <v>1</v>
      </c>
      <c r="F1799" s="152" t="s">
        <v>2573</v>
      </c>
      <c r="H1799" s="153">
        <v>3.37</v>
      </c>
      <c r="I1799" s="154"/>
      <c r="L1799" s="149"/>
      <c r="M1799" s="155"/>
      <c r="T1799" s="156"/>
      <c r="AT1799" s="151" t="s">
        <v>186</v>
      </c>
      <c r="AU1799" s="151" t="s">
        <v>85</v>
      </c>
      <c r="AV1799" s="12" t="s">
        <v>85</v>
      </c>
      <c r="AW1799" s="12" t="s">
        <v>32</v>
      </c>
      <c r="AX1799" s="12" t="s">
        <v>76</v>
      </c>
      <c r="AY1799" s="151" t="s">
        <v>178</v>
      </c>
    </row>
    <row r="1800" spans="2:65" s="12" customFormat="1" ht="11.25">
      <c r="B1800" s="149"/>
      <c r="D1800" s="150" t="s">
        <v>186</v>
      </c>
      <c r="E1800" s="151" t="s">
        <v>1</v>
      </c>
      <c r="F1800" s="152" t="s">
        <v>2574</v>
      </c>
      <c r="H1800" s="153">
        <v>1.94</v>
      </c>
      <c r="I1800" s="154"/>
      <c r="L1800" s="149"/>
      <c r="M1800" s="155"/>
      <c r="T1800" s="156"/>
      <c r="AT1800" s="151" t="s">
        <v>186</v>
      </c>
      <c r="AU1800" s="151" t="s">
        <v>85</v>
      </c>
      <c r="AV1800" s="12" t="s">
        <v>85</v>
      </c>
      <c r="AW1800" s="12" t="s">
        <v>32</v>
      </c>
      <c r="AX1800" s="12" t="s">
        <v>76</v>
      </c>
      <c r="AY1800" s="151" t="s">
        <v>178</v>
      </c>
    </row>
    <row r="1801" spans="2:65" s="12" customFormat="1" ht="11.25">
      <c r="B1801" s="149"/>
      <c r="D1801" s="150" t="s">
        <v>186</v>
      </c>
      <c r="E1801" s="151" t="s">
        <v>1</v>
      </c>
      <c r="F1801" s="152" t="s">
        <v>2552</v>
      </c>
      <c r="H1801" s="153">
        <v>6.04</v>
      </c>
      <c r="I1801" s="154"/>
      <c r="L1801" s="149"/>
      <c r="M1801" s="155"/>
      <c r="T1801" s="156"/>
      <c r="AT1801" s="151" t="s">
        <v>186</v>
      </c>
      <c r="AU1801" s="151" t="s">
        <v>85</v>
      </c>
      <c r="AV1801" s="12" t="s">
        <v>85</v>
      </c>
      <c r="AW1801" s="12" t="s">
        <v>32</v>
      </c>
      <c r="AX1801" s="12" t="s">
        <v>76</v>
      </c>
      <c r="AY1801" s="151" t="s">
        <v>178</v>
      </c>
    </row>
    <row r="1802" spans="2:65" s="13" customFormat="1" ht="11.25">
      <c r="B1802" s="157"/>
      <c r="D1802" s="150" t="s">
        <v>186</v>
      </c>
      <c r="E1802" s="158" t="s">
        <v>1</v>
      </c>
      <c r="F1802" s="159" t="s">
        <v>209</v>
      </c>
      <c r="H1802" s="160">
        <v>25.61</v>
      </c>
      <c r="I1802" s="161"/>
      <c r="L1802" s="157"/>
      <c r="M1802" s="162"/>
      <c r="T1802" s="163"/>
      <c r="AT1802" s="158" t="s">
        <v>186</v>
      </c>
      <c r="AU1802" s="158" t="s">
        <v>85</v>
      </c>
      <c r="AV1802" s="13" t="s">
        <v>96</v>
      </c>
      <c r="AW1802" s="13" t="s">
        <v>32</v>
      </c>
      <c r="AX1802" s="13" t="s">
        <v>76</v>
      </c>
      <c r="AY1802" s="158" t="s">
        <v>178</v>
      </c>
    </row>
    <row r="1803" spans="2:65" s="12" customFormat="1" ht="11.25">
      <c r="B1803" s="149"/>
      <c r="D1803" s="150" t="s">
        <v>186</v>
      </c>
      <c r="E1803" s="151" t="s">
        <v>1</v>
      </c>
      <c r="F1803" s="152" t="s">
        <v>2575</v>
      </c>
      <c r="H1803" s="153">
        <v>5.05</v>
      </c>
      <c r="I1803" s="154"/>
      <c r="L1803" s="149"/>
      <c r="M1803" s="155"/>
      <c r="T1803" s="156"/>
      <c r="AT1803" s="151" t="s">
        <v>186</v>
      </c>
      <c r="AU1803" s="151" t="s">
        <v>85</v>
      </c>
      <c r="AV1803" s="12" t="s">
        <v>85</v>
      </c>
      <c r="AW1803" s="12" t="s">
        <v>32</v>
      </c>
      <c r="AX1803" s="12" t="s">
        <v>76</v>
      </c>
      <c r="AY1803" s="151" t="s">
        <v>178</v>
      </c>
    </row>
    <row r="1804" spans="2:65" s="12" customFormat="1" ht="11.25">
      <c r="B1804" s="149"/>
      <c r="D1804" s="150" t="s">
        <v>186</v>
      </c>
      <c r="E1804" s="151" t="s">
        <v>1</v>
      </c>
      <c r="F1804" s="152" t="s">
        <v>2576</v>
      </c>
      <c r="H1804" s="153">
        <v>3.75</v>
      </c>
      <c r="I1804" s="154"/>
      <c r="L1804" s="149"/>
      <c r="M1804" s="155"/>
      <c r="T1804" s="156"/>
      <c r="AT1804" s="151" t="s">
        <v>186</v>
      </c>
      <c r="AU1804" s="151" t="s">
        <v>85</v>
      </c>
      <c r="AV1804" s="12" t="s">
        <v>85</v>
      </c>
      <c r="AW1804" s="12" t="s">
        <v>32</v>
      </c>
      <c r="AX1804" s="12" t="s">
        <v>76</v>
      </c>
      <c r="AY1804" s="151" t="s">
        <v>178</v>
      </c>
    </row>
    <row r="1805" spans="2:65" s="12" customFormat="1" ht="11.25">
      <c r="B1805" s="149"/>
      <c r="D1805" s="150" t="s">
        <v>186</v>
      </c>
      <c r="E1805" s="151" t="s">
        <v>1</v>
      </c>
      <c r="F1805" s="152" t="s">
        <v>2577</v>
      </c>
      <c r="H1805" s="153">
        <v>6.59</v>
      </c>
      <c r="I1805" s="154"/>
      <c r="L1805" s="149"/>
      <c r="M1805" s="155"/>
      <c r="T1805" s="156"/>
      <c r="AT1805" s="151" t="s">
        <v>186</v>
      </c>
      <c r="AU1805" s="151" t="s">
        <v>85</v>
      </c>
      <c r="AV1805" s="12" t="s">
        <v>85</v>
      </c>
      <c r="AW1805" s="12" t="s">
        <v>32</v>
      </c>
      <c r="AX1805" s="12" t="s">
        <v>76</v>
      </c>
      <c r="AY1805" s="151" t="s">
        <v>178</v>
      </c>
    </row>
    <row r="1806" spans="2:65" s="12" customFormat="1" ht="11.25">
      <c r="B1806" s="149"/>
      <c r="D1806" s="150" t="s">
        <v>186</v>
      </c>
      <c r="E1806" s="151" t="s">
        <v>1</v>
      </c>
      <c r="F1806" s="152" t="s">
        <v>2578</v>
      </c>
      <c r="H1806" s="153">
        <v>7.03</v>
      </c>
      <c r="I1806" s="154"/>
      <c r="L1806" s="149"/>
      <c r="M1806" s="155"/>
      <c r="T1806" s="156"/>
      <c r="AT1806" s="151" t="s">
        <v>186</v>
      </c>
      <c r="AU1806" s="151" t="s">
        <v>85</v>
      </c>
      <c r="AV1806" s="12" t="s">
        <v>85</v>
      </c>
      <c r="AW1806" s="12" t="s">
        <v>32</v>
      </c>
      <c r="AX1806" s="12" t="s">
        <v>76</v>
      </c>
      <c r="AY1806" s="151" t="s">
        <v>178</v>
      </c>
    </row>
    <row r="1807" spans="2:65" s="12" customFormat="1" ht="11.25">
      <c r="B1807" s="149"/>
      <c r="D1807" s="150" t="s">
        <v>186</v>
      </c>
      <c r="E1807" s="151" t="s">
        <v>1</v>
      </c>
      <c r="F1807" s="152" t="s">
        <v>2579</v>
      </c>
      <c r="H1807" s="153">
        <v>3.32</v>
      </c>
      <c r="I1807" s="154"/>
      <c r="L1807" s="149"/>
      <c r="M1807" s="155"/>
      <c r="T1807" s="156"/>
      <c r="AT1807" s="151" t="s">
        <v>186</v>
      </c>
      <c r="AU1807" s="151" t="s">
        <v>85</v>
      </c>
      <c r="AV1807" s="12" t="s">
        <v>85</v>
      </c>
      <c r="AW1807" s="12" t="s">
        <v>32</v>
      </c>
      <c r="AX1807" s="12" t="s">
        <v>76</v>
      </c>
      <c r="AY1807" s="151" t="s">
        <v>178</v>
      </c>
    </row>
    <row r="1808" spans="2:65" s="12" customFormat="1" ht="11.25">
      <c r="B1808" s="149"/>
      <c r="D1808" s="150" t="s">
        <v>186</v>
      </c>
      <c r="E1808" s="151" t="s">
        <v>1</v>
      </c>
      <c r="F1808" s="152" t="s">
        <v>2580</v>
      </c>
      <c r="H1808" s="153">
        <v>5.17</v>
      </c>
      <c r="I1808" s="154"/>
      <c r="L1808" s="149"/>
      <c r="M1808" s="155"/>
      <c r="T1808" s="156"/>
      <c r="AT1808" s="151" t="s">
        <v>186</v>
      </c>
      <c r="AU1808" s="151" t="s">
        <v>85</v>
      </c>
      <c r="AV1808" s="12" t="s">
        <v>85</v>
      </c>
      <c r="AW1808" s="12" t="s">
        <v>32</v>
      </c>
      <c r="AX1808" s="12" t="s">
        <v>76</v>
      </c>
      <c r="AY1808" s="151" t="s">
        <v>178</v>
      </c>
    </row>
    <row r="1809" spans="2:65" s="12" customFormat="1" ht="11.25">
      <c r="B1809" s="149"/>
      <c r="D1809" s="150" t="s">
        <v>186</v>
      </c>
      <c r="E1809" s="151" t="s">
        <v>1</v>
      </c>
      <c r="F1809" s="152" t="s">
        <v>2581</v>
      </c>
      <c r="H1809" s="153">
        <v>3.11</v>
      </c>
      <c r="I1809" s="154"/>
      <c r="L1809" s="149"/>
      <c r="M1809" s="155"/>
      <c r="T1809" s="156"/>
      <c r="AT1809" s="151" t="s">
        <v>186</v>
      </c>
      <c r="AU1809" s="151" t="s">
        <v>85</v>
      </c>
      <c r="AV1809" s="12" t="s">
        <v>85</v>
      </c>
      <c r="AW1809" s="12" t="s">
        <v>32</v>
      </c>
      <c r="AX1809" s="12" t="s">
        <v>76</v>
      </c>
      <c r="AY1809" s="151" t="s">
        <v>178</v>
      </c>
    </row>
    <row r="1810" spans="2:65" s="12" customFormat="1" ht="11.25">
      <c r="B1810" s="149"/>
      <c r="D1810" s="150" t="s">
        <v>186</v>
      </c>
      <c r="E1810" s="151" t="s">
        <v>1</v>
      </c>
      <c r="F1810" s="152" t="s">
        <v>2556</v>
      </c>
      <c r="H1810" s="153">
        <v>5.95</v>
      </c>
      <c r="I1810" s="154"/>
      <c r="L1810" s="149"/>
      <c r="M1810" s="155"/>
      <c r="T1810" s="156"/>
      <c r="AT1810" s="151" t="s">
        <v>186</v>
      </c>
      <c r="AU1810" s="151" t="s">
        <v>85</v>
      </c>
      <c r="AV1810" s="12" t="s">
        <v>85</v>
      </c>
      <c r="AW1810" s="12" t="s">
        <v>32</v>
      </c>
      <c r="AX1810" s="12" t="s">
        <v>76</v>
      </c>
      <c r="AY1810" s="151" t="s">
        <v>178</v>
      </c>
    </row>
    <row r="1811" spans="2:65" s="12" customFormat="1" ht="11.25">
      <c r="B1811" s="149"/>
      <c r="D1811" s="150" t="s">
        <v>186</v>
      </c>
      <c r="E1811" s="151" t="s">
        <v>1</v>
      </c>
      <c r="F1811" s="152" t="s">
        <v>2582</v>
      </c>
      <c r="H1811" s="153">
        <v>24.01</v>
      </c>
      <c r="I1811" s="154"/>
      <c r="L1811" s="149"/>
      <c r="M1811" s="155"/>
      <c r="T1811" s="156"/>
      <c r="AT1811" s="151" t="s">
        <v>186</v>
      </c>
      <c r="AU1811" s="151" t="s">
        <v>85</v>
      </c>
      <c r="AV1811" s="12" t="s">
        <v>85</v>
      </c>
      <c r="AW1811" s="12" t="s">
        <v>32</v>
      </c>
      <c r="AX1811" s="12" t="s">
        <v>76</v>
      </c>
      <c r="AY1811" s="151" t="s">
        <v>178</v>
      </c>
    </row>
    <row r="1812" spans="2:65" s="12" customFormat="1" ht="11.25">
      <c r="B1812" s="149"/>
      <c r="D1812" s="150" t="s">
        <v>186</v>
      </c>
      <c r="E1812" s="151" t="s">
        <v>1</v>
      </c>
      <c r="F1812" s="152" t="s">
        <v>2558</v>
      </c>
      <c r="H1812" s="153">
        <v>16.09</v>
      </c>
      <c r="I1812" s="154"/>
      <c r="L1812" s="149"/>
      <c r="M1812" s="155"/>
      <c r="T1812" s="156"/>
      <c r="AT1812" s="151" t="s">
        <v>186</v>
      </c>
      <c r="AU1812" s="151" t="s">
        <v>85</v>
      </c>
      <c r="AV1812" s="12" t="s">
        <v>85</v>
      </c>
      <c r="AW1812" s="12" t="s">
        <v>32</v>
      </c>
      <c r="AX1812" s="12" t="s">
        <v>76</v>
      </c>
      <c r="AY1812" s="151" t="s">
        <v>178</v>
      </c>
    </row>
    <row r="1813" spans="2:65" s="12" customFormat="1" ht="11.25">
      <c r="B1813" s="149"/>
      <c r="D1813" s="150" t="s">
        <v>186</v>
      </c>
      <c r="E1813" s="151" t="s">
        <v>1</v>
      </c>
      <c r="F1813" s="152" t="s">
        <v>2583</v>
      </c>
      <c r="H1813" s="153">
        <v>2.61</v>
      </c>
      <c r="I1813" s="154"/>
      <c r="L1813" s="149"/>
      <c r="M1813" s="155"/>
      <c r="T1813" s="156"/>
      <c r="AT1813" s="151" t="s">
        <v>186</v>
      </c>
      <c r="AU1813" s="151" t="s">
        <v>85</v>
      </c>
      <c r="AV1813" s="12" t="s">
        <v>85</v>
      </c>
      <c r="AW1813" s="12" t="s">
        <v>32</v>
      </c>
      <c r="AX1813" s="12" t="s">
        <v>76</v>
      </c>
      <c r="AY1813" s="151" t="s">
        <v>178</v>
      </c>
    </row>
    <row r="1814" spans="2:65" s="13" customFormat="1" ht="11.25">
      <c r="B1814" s="157"/>
      <c r="D1814" s="150" t="s">
        <v>186</v>
      </c>
      <c r="E1814" s="158" t="s">
        <v>1</v>
      </c>
      <c r="F1814" s="159" t="s">
        <v>209</v>
      </c>
      <c r="H1814" s="160">
        <v>82.68</v>
      </c>
      <c r="I1814" s="161"/>
      <c r="L1814" s="157"/>
      <c r="M1814" s="162"/>
      <c r="T1814" s="163"/>
      <c r="AT1814" s="158" t="s">
        <v>186</v>
      </c>
      <c r="AU1814" s="158" t="s">
        <v>85</v>
      </c>
      <c r="AV1814" s="13" t="s">
        <v>96</v>
      </c>
      <c r="AW1814" s="13" t="s">
        <v>32</v>
      </c>
      <c r="AX1814" s="13" t="s">
        <v>76</v>
      </c>
      <c r="AY1814" s="158" t="s">
        <v>178</v>
      </c>
    </row>
    <row r="1815" spans="2:65" s="12" customFormat="1" ht="11.25">
      <c r="B1815" s="149"/>
      <c r="D1815" s="150" t="s">
        <v>186</v>
      </c>
      <c r="E1815" s="151" t="s">
        <v>1</v>
      </c>
      <c r="F1815" s="152" t="s">
        <v>2584</v>
      </c>
      <c r="H1815" s="153">
        <v>6.03</v>
      </c>
      <c r="I1815" s="154"/>
      <c r="L1815" s="149"/>
      <c r="M1815" s="155"/>
      <c r="T1815" s="156"/>
      <c r="AT1815" s="151" t="s">
        <v>186</v>
      </c>
      <c r="AU1815" s="151" t="s">
        <v>85</v>
      </c>
      <c r="AV1815" s="12" t="s">
        <v>85</v>
      </c>
      <c r="AW1815" s="12" t="s">
        <v>32</v>
      </c>
      <c r="AX1815" s="12" t="s">
        <v>76</v>
      </c>
      <c r="AY1815" s="151" t="s">
        <v>178</v>
      </c>
    </row>
    <row r="1816" spans="2:65" s="12" customFormat="1" ht="11.25">
      <c r="B1816" s="149"/>
      <c r="D1816" s="150" t="s">
        <v>186</v>
      </c>
      <c r="E1816" s="151" t="s">
        <v>1</v>
      </c>
      <c r="F1816" s="152" t="s">
        <v>2585</v>
      </c>
      <c r="H1816" s="153">
        <v>6.37</v>
      </c>
      <c r="I1816" s="154"/>
      <c r="L1816" s="149"/>
      <c r="M1816" s="155"/>
      <c r="T1816" s="156"/>
      <c r="AT1816" s="151" t="s">
        <v>186</v>
      </c>
      <c r="AU1816" s="151" t="s">
        <v>85</v>
      </c>
      <c r="AV1816" s="12" t="s">
        <v>85</v>
      </c>
      <c r="AW1816" s="12" t="s">
        <v>32</v>
      </c>
      <c r="AX1816" s="12" t="s">
        <v>76</v>
      </c>
      <c r="AY1816" s="151" t="s">
        <v>178</v>
      </c>
    </row>
    <row r="1817" spans="2:65" s="12" customFormat="1" ht="11.25">
      <c r="B1817" s="149"/>
      <c r="D1817" s="150" t="s">
        <v>186</v>
      </c>
      <c r="E1817" s="151" t="s">
        <v>1</v>
      </c>
      <c r="F1817" s="152" t="s">
        <v>2586</v>
      </c>
      <c r="H1817" s="153">
        <v>6.93</v>
      </c>
      <c r="I1817" s="154"/>
      <c r="L1817" s="149"/>
      <c r="M1817" s="155"/>
      <c r="T1817" s="156"/>
      <c r="AT1817" s="151" t="s">
        <v>186</v>
      </c>
      <c r="AU1817" s="151" t="s">
        <v>85</v>
      </c>
      <c r="AV1817" s="12" t="s">
        <v>85</v>
      </c>
      <c r="AW1817" s="12" t="s">
        <v>32</v>
      </c>
      <c r="AX1817" s="12" t="s">
        <v>76</v>
      </c>
      <c r="AY1817" s="151" t="s">
        <v>178</v>
      </c>
    </row>
    <row r="1818" spans="2:65" s="12" customFormat="1" ht="11.25">
      <c r="B1818" s="149"/>
      <c r="D1818" s="150" t="s">
        <v>186</v>
      </c>
      <c r="E1818" s="151" t="s">
        <v>1</v>
      </c>
      <c r="F1818" s="152" t="s">
        <v>2587</v>
      </c>
      <c r="H1818" s="153">
        <v>3.53</v>
      </c>
      <c r="I1818" s="154"/>
      <c r="L1818" s="149"/>
      <c r="M1818" s="155"/>
      <c r="T1818" s="156"/>
      <c r="AT1818" s="151" t="s">
        <v>186</v>
      </c>
      <c r="AU1818" s="151" t="s">
        <v>85</v>
      </c>
      <c r="AV1818" s="12" t="s">
        <v>85</v>
      </c>
      <c r="AW1818" s="12" t="s">
        <v>32</v>
      </c>
      <c r="AX1818" s="12" t="s">
        <v>76</v>
      </c>
      <c r="AY1818" s="151" t="s">
        <v>178</v>
      </c>
    </row>
    <row r="1819" spans="2:65" s="13" customFormat="1" ht="11.25">
      <c r="B1819" s="157"/>
      <c r="D1819" s="150" t="s">
        <v>186</v>
      </c>
      <c r="E1819" s="158" t="s">
        <v>1</v>
      </c>
      <c r="F1819" s="159" t="s">
        <v>209</v>
      </c>
      <c r="H1819" s="160">
        <v>22.86</v>
      </c>
      <c r="I1819" s="161"/>
      <c r="L1819" s="157"/>
      <c r="M1819" s="162"/>
      <c r="T1819" s="163"/>
      <c r="AT1819" s="158" t="s">
        <v>186</v>
      </c>
      <c r="AU1819" s="158" t="s">
        <v>85</v>
      </c>
      <c r="AV1819" s="13" t="s">
        <v>96</v>
      </c>
      <c r="AW1819" s="13" t="s">
        <v>32</v>
      </c>
      <c r="AX1819" s="13" t="s">
        <v>76</v>
      </c>
      <c r="AY1819" s="158" t="s">
        <v>178</v>
      </c>
    </row>
    <row r="1820" spans="2:65" s="14" customFormat="1" ht="11.25">
      <c r="B1820" s="164"/>
      <c r="D1820" s="150" t="s">
        <v>186</v>
      </c>
      <c r="E1820" s="165" t="s">
        <v>1</v>
      </c>
      <c r="F1820" s="166" t="s">
        <v>217</v>
      </c>
      <c r="H1820" s="167">
        <v>131.15</v>
      </c>
      <c r="I1820" s="168"/>
      <c r="L1820" s="164"/>
      <c r="M1820" s="169"/>
      <c r="T1820" s="170"/>
      <c r="AT1820" s="165" t="s">
        <v>186</v>
      </c>
      <c r="AU1820" s="165" t="s">
        <v>85</v>
      </c>
      <c r="AV1820" s="14" t="s">
        <v>184</v>
      </c>
      <c r="AW1820" s="14" t="s">
        <v>32</v>
      </c>
      <c r="AX1820" s="14" t="s">
        <v>83</v>
      </c>
      <c r="AY1820" s="165" t="s">
        <v>178</v>
      </c>
    </row>
    <row r="1821" spans="2:65" s="1" customFormat="1" ht="16.5" customHeight="1">
      <c r="B1821" s="32"/>
      <c r="C1821" s="136" t="s">
        <v>3315</v>
      </c>
      <c r="D1821" s="136" t="s">
        <v>180</v>
      </c>
      <c r="E1821" s="137" t="s">
        <v>3316</v>
      </c>
      <c r="F1821" s="138" t="s">
        <v>3317</v>
      </c>
      <c r="G1821" s="139" t="s">
        <v>291</v>
      </c>
      <c r="H1821" s="140">
        <v>350</v>
      </c>
      <c r="I1821" s="141"/>
      <c r="J1821" s="142">
        <f>ROUND(I1821*H1821,2)</f>
        <v>0</v>
      </c>
      <c r="K1821" s="138" t="s">
        <v>194</v>
      </c>
      <c r="L1821" s="32"/>
      <c r="M1821" s="143" t="s">
        <v>1</v>
      </c>
      <c r="N1821" s="144" t="s">
        <v>41</v>
      </c>
      <c r="P1821" s="145">
        <f>O1821*H1821</f>
        <v>0</v>
      </c>
      <c r="Q1821" s="145">
        <v>1.2E-4</v>
      </c>
      <c r="R1821" s="145">
        <f>Q1821*H1821</f>
        <v>4.2000000000000003E-2</v>
      </c>
      <c r="S1821" s="145">
        <v>0</v>
      </c>
      <c r="T1821" s="146">
        <f>S1821*H1821</f>
        <v>0</v>
      </c>
      <c r="AR1821" s="147" t="s">
        <v>274</v>
      </c>
      <c r="AT1821" s="147" t="s">
        <v>180</v>
      </c>
      <c r="AU1821" s="147" t="s">
        <v>85</v>
      </c>
      <c r="AY1821" s="17" t="s">
        <v>178</v>
      </c>
      <c r="BE1821" s="148">
        <f>IF(N1821="základní",J1821,0)</f>
        <v>0</v>
      </c>
      <c r="BF1821" s="148">
        <f>IF(N1821="snížená",J1821,0)</f>
        <v>0</v>
      </c>
      <c r="BG1821" s="148">
        <f>IF(N1821="zákl. přenesená",J1821,0)</f>
        <v>0</v>
      </c>
      <c r="BH1821" s="148">
        <f>IF(N1821="sníž. přenesená",J1821,0)</f>
        <v>0</v>
      </c>
      <c r="BI1821" s="148">
        <f>IF(N1821="nulová",J1821,0)</f>
        <v>0</v>
      </c>
      <c r="BJ1821" s="17" t="s">
        <v>83</v>
      </c>
      <c r="BK1821" s="148">
        <f>ROUND(I1821*H1821,2)</f>
        <v>0</v>
      </c>
      <c r="BL1821" s="17" t="s">
        <v>274</v>
      </c>
      <c r="BM1821" s="147" t="s">
        <v>3318</v>
      </c>
    </row>
    <row r="1822" spans="2:65" s="1" customFormat="1" ht="16.5" customHeight="1">
      <c r="B1822" s="32"/>
      <c r="C1822" s="136" t="s">
        <v>3319</v>
      </c>
      <c r="D1822" s="136" t="s">
        <v>180</v>
      </c>
      <c r="E1822" s="137" t="s">
        <v>3320</v>
      </c>
      <c r="F1822" s="138" t="s">
        <v>3321</v>
      </c>
      <c r="G1822" s="139" t="s">
        <v>420</v>
      </c>
      <c r="H1822" s="140">
        <v>142</v>
      </c>
      <c r="I1822" s="141"/>
      <c r="J1822" s="142">
        <f>ROUND(I1822*H1822,2)</f>
        <v>0</v>
      </c>
      <c r="K1822" s="138" t="s">
        <v>194</v>
      </c>
      <c r="L1822" s="32"/>
      <c r="M1822" s="143" t="s">
        <v>1</v>
      </c>
      <c r="N1822" s="144" t="s">
        <v>41</v>
      </c>
      <c r="P1822" s="145">
        <f>O1822*H1822</f>
        <v>0</v>
      </c>
      <c r="Q1822" s="145">
        <v>2.1000000000000001E-4</v>
      </c>
      <c r="R1822" s="145">
        <f>Q1822*H1822</f>
        <v>2.9820000000000003E-2</v>
      </c>
      <c r="S1822" s="145">
        <v>0</v>
      </c>
      <c r="T1822" s="146">
        <f>S1822*H1822</f>
        <v>0</v>
      </c>
      <c r="AR1822" s="147" t="s">
        <v>274</v>
      </c>
      <c r="AT1822" s="147" t="s">
        <v>180</v>
      </c>
      <c r="AU1822" s="147" t="s">
        <v>85</v>
      </c>
      <c r="AY1822" s="17" t="s">
        <v>178</v>
      </c>
      <c r="BE1822" s="148">
        <f>IF(N1822="základní",J1822,0)</f>
        <v>0</v>
      </c>
      <c r="BF1822" s="148">
        <f>IF(N1822="snížená",J1822,0)</f>
        <v>0</v>
      </c>
      <c r="BG1822" s="148">
        <f>IF(N1822="zákl. přenesená",J1822,0)</f>
        <v>0</v>
      </c>
      <c r="BH1822" s="148">
        <f>IF(N1822="sníž. přenesená",J1822,0)</f>
        <v>0</v>
      </c>
      <c r="BI1822" s="148">
        <f>IF(N1822="nulová",J1822,0)</f>
        <v>0</v>
      </c>
      <c r="BJ1822" s="17" t="s">
        <v>83</v>
      </c>
      <c r="BK1822" s="148">
        <f>ROUND(I1822*H1822,2)</f>
        <v>0</v>
      </c>
      <c r="BL1822" s="17" t="s">
        <v>274</v>
      </c>
      <c r="BM1822" s="147" t="s">
        <v>3322</v>
      </c>
    </row>
    <row r="1823" spans="2:65" s="12" customFormat="1" ht="11.25">
      <c r="B1823" s="149"/>
      <c r="D1823" s="150" t="s">
        <v>186</v>
      </c>
      <c r="E1823" s="151" t="s">
        <v>1</v>
      </c>
      <c r="F1823" s="152" t="s">
        <v>3323</v>
      </c>
      <c r="H1823" s="153">
        <v>12</v>
      </c>
      <c r="I1823" s="154"/>
      <c r="L1823" s="149"/>
      <c r="M1823" s="155"/>
      <c r="T1823" s="156"/>
      <c r="AT1823" s="151" t="s">
        <v>186</v>
      </c>
      <c r="AU1823" s="151" t="s">
        <v>85</v>
      </c>
      <c r="AV1823" s="12" t="s">
        <v>85</v>
      </c>
      <c r="AW1823" s="12" t="s">
        <v>32</v>
      </c>
      <c r="AX1823" s="12" t="s">
        <v>76</v>
      </c>
      <c r="AY1823" s="151" t="s">
        <v>178</v>
      </c>
    </row>
    <row r="1824" spans="2:65" s="12" customFormat="1" ht="11.25">
      <c r="B1824" s="149"/>
      <c r="D1824" s="150" t="s">
        <v>186</v>
      </c>
      <c r="E1824" s="151" t="s">
        <v>1</v>
      </c>
      <c r="F1824" s="152" t="s">
        <v>3324</v>
      </c>
      <c r="H1824" s="153">
        <v>5</v>
      </c>
      <c r="I1824" s="154"/>
      <c r="L1824" s="149"/>
      <c r="M1824" s="155"/>
      <c r="T1824" s="156"/>
      <c r="AT1824" s="151" t="s">
        <v>186</v>
      </c>
      <c r="AU1824" s="151" t="s">
        <v>85</v>
      </c>
      <c r="AV1824" s="12" t="s">
        <v>85</v>
      </c>
      <c r="AW1824" s="12" t="s">
        <v>32</v>
      </c>
      <c r="AX1824" s="12" t="s">
        <v>76</v>
      </c>
      <c r="AY1824" s="151" t="s">
        <v>178</v>
      </c>
    </row>
    <row r="1825" spans="2:51" s="12" customFormat="1" ht="11.25">
      <c r="B1825" s="149"/>
      <c r="D1825" s="150" t="s">
        <v>186</v>
      </c>
      <c r="E1825" s="151" t="s">
        <v>1</v>
      </c>
      <c r="F1825" s="152" t="s">
        <v>3325</v>
      </c>
      <c r="H1825" s="153">
        <v>8</v>
      </c>
      <c r="I1825" s="154"/>
      <c r="L1825" s="149"/>
      <c r="M1825" s="155"/>
      <c r="T1825" s="156"/>
      <c r="AT1825" s="151" t="s">
        <v>186</v>
      </c>
      <c r="AU1825" s="151" t="s">
        <v>85</v>
      </c>
      <c r="AV1825" s="12" t="s">
        <v>85</v>
      </c>
      <c r="AW1825" s="12" t="s">
        <v>32</v>
      </c>
      <c r="AX1825" s="12" t="s">
        <v>76</v>
      </c>
      <c r="AY1825" s="151" t="s">
        <v>178</v>
      </c>
    </row>
    <row r="1826" spans="2:51" s="12" customFormat="1" ht="11.25">
      <c r="B1826" s="149"/>
      <c r="D1826" s="150" t="s">
        <v>186</v>
      </c>
      <c r="E1826" s="151" t="s">
        <v>1</v>
      </c>
      <c r="F1826" s="152" t="s">
        <v>3326</v>
      </c>
      <c r="H1826" s="153">
        <v>4</v>
      </c>
      <c r="I1826" s="154"/>
      <c r="L1826" s="149"/>
      <c r="M1826" s="155"/>
      <c r="T1826" s="156"/>
      <c r="AT1826" s="151" t="s">
        <v>186</v>
      </c>
      <c r="AU1826" s="151" t="s">
        <v>85</v>
      </c>
      <c r="AV1826" s="12" t="s">
        <v>85</v>
      </c>
      <c r="AW1826" s="12" t="s">
        <v>32</v>
      </c>
      <c r="AX1826" s="12" t="s">
        <v>76</v>
      </c>
      <c r="AY1826" s="151" t="s">
        <v>178</v>
      </c>
    </row>
    <row r="1827" spans="2:51" s="12" customFormat="1" ht="11.25">
      <c r="B1827" s="149"/>
      <c r="D1827" s="150" t="s">
        <v>186</v>
      </c>
      <c r="E1827" s="151" t="s">
        <v>1</v>
      </c>
      <c r="F1827" s="152" t="s">
        <v>3327</v>
      </c>
      <c r="H1827" s="153">
        <v>4</v>
      </c>
      <c r="I1827" s="154"/>
      <c r="L1827" s="149"/>
      <c r="M1827" s="155"/>
      <c r="T1827" s="156"/>
      <c r="AT1827" s="151" t="s">
        <v>186</v>
      </c>
      <c r="AU1827" s="151" t="s">
        <v>85</v>
      </c>
      <c r="AV1827" s="12" t="s">
        <v>85</v>
      </c>
      <c r="AW1827" s="12" t="s">
        <v>32</v>
      </c>
      <c r="AX1827" s="12" t="s">
        <v>76</v>
      </c>
      <c r="AY1827" s="151" t="s">
        <v>178</v>
      </c>
    </row>
    <row r="1828" spans="2:51" s="12" customFormat="1" ht="11.25">
      <c r="B1828" s="149"/>
      <c r="D1828" s="150" t="s">
        <v>186</v>
      </c>
      <c r="E1828" s="151" t="s">
        <v>1</v>
      </c>
      <c r="F1828" s="152" t="s">
        <v>3328</v>
      </c>
      <c r="H1828" s="153">
        <v>5</v>
      </c>
      <c r="I1828" s="154"/>
      <c r="L1828" s="149"/>
      <c r="M1828" s="155"/>
      <c r="T1828" s="156"/>
      <c r="AT1828" s="151" t="s">
        <v>186</v>
      </c>
      <c r="AU1828" s="151" t="s">
        <v>85</v>
      </c>
      <c r="AV1828" s="12" t="s">
        <v>85</v>
      </c>
      <c r="AW1828" s="12" t="s">
        <v>32</v>
      </c>
      <c r="AX1828" s="12" t="s">
        <v>76</v>
      </c>
      <c r="AY1828" s="151" t="s">
        <v>178</v>
      </c>
    </row>
    <row r="1829" spans="2:51" s="12" customFormat="1" ht="11.25">
      <c r="B1829" s="149"/>
      <c r="D1829" s="150" t="s">
        <v>186</v>
      </c>
      <c r="E1829" s="151" t="s">
        <v>1</v>
      </c>
      <c r="F1829" s="152" t="s">
        <v>3329</v>
      </c>
      <c r="H1829" s="153">
        <v>8</v>
      </c>
      <c r="I1829" s="154"/>
      <c r="L1829" s="149"/>
      <c r="M1829" s="155"/>
      <c r="T1829" s="156"/>
      <c r="AT1829" s="151" t="s">
        <v>186</v>
      </c>
      <c r="AU1829" s="151" t="s">
        <v>85</v>
      </c>
      <c r="AV1829" s="12" t="s">
        <v>85</v>
      </c>
      <c r="AW1829" s="12" t="s">
        <v>32</v>
      </c>
      <c r="AX1829" s="12" t="s">
        <v>76</v>
      </c>
      <c r="AY1829" s="151" t="s">
        <v>178</v>
      </c>
    </row>
    <row r="1830" spans="2:51" s="12" customFormat="1" ht="11.25">
      <c r="B1830" s="149"/>
      <c r="D1830" s="150" t="s">
        <v>186</v>
      </c>
      <c r="E1830" s="151" t="s">
        <v>1</v>
      </c>
      <c r="F1830" s="152" t="s">
        <v>3330</v>
      </c>
      <c r="H1830" s="153">
        <v>14</v>
      </c>
      <c r="I1830" s="154"/>
      <c r="L1830" s="149"/>
      <c r="M1830" s="155"/>
      <c r="T1830" s="156"/>
      <c r="AT1830" s="151" t="s">
        <v>186</v>
      </c>
      <c r="AU1830" s="151" t="s">
        <v>85</v>
      </c>
      <c r="AV1830" s="12" t="s">
        <v>85</v>
      </c>
      <c r="AW1830" s="12" t="s">
        <v>32</v>
      </c>
      <c r="AX1830" s="12" t="s">
        <v>76</v>
      </c>
      <c r="AY1830" s="151" t="s">
        <v>178</v>
      </c>
    </row>
    <row r="1831" spans="2:51" s="12" customFormat="1" ht="11.25">
      <c r="B1831" s="149"/>
      <c r="D1831" s="150" t="s">
        <v>186</v>
      </c>
      <c r="E1831" s="151" t="s">
        <v>1</v>
      </c>
      <c r="F1831" s="152" t="s">
        <v>3331</v>
      </c>
      <c r="H1831" s="153">
        <v>12</v>
      </c>
      <c r="I1831" s="154"/>
      <c r="L1831" s="149"/>
      <c r="M1831" s="155"/>
      <c r="T1831" s="156"/>
      <c r="AT1831" s="151" t="s">
        <v>186</v>
      </c>
      <c r="AU1831" s="151" t="s">
        <v>85</v>
      </c>
      <c r="AV1831" s="12" t="s">
        <v>85</v>
      </c>
      <c r="AW1831" s="12" t="s">
        <v>32</v>
      </c>
      <c r="AX1831" s="12" t="s">
        <v>76</v>
      </c>
      <c r="AY1831" s="151" t="s">
        <v>178</v>
      </c>
    </row>
    <row r="1832" spans="2:51" s="12" customFormat="1" ht="11.25">
      <c r="B1832" s="149"/>
      <c r="D1832" s="150" t="s">
        <v>186</v>
      </c>
      <c r="E1832" s="151" t="s">
        <v>1</v>
      </c>
      <c r="F1832" s="152" t="s">
        <v>3332</v>
      </c>
      <c r="H1832" s="153">
        <v>4</v>
      </c>
      <c r="I1832" s="154"/>
      <c r="L1832" s="149"/>
      <c r="M1832" s="155"/>
      <c r="T1832" s="156"/>
      <c r="AT1832" s="151" t="s">
        <v>186</v>
      </c>
      <c r="AU1832" s="151" t="s">
        <v>85</v>
      </c>
      <c r="AV1832" s="12" t="s">
        <v>85</v>
      </c>
      <c r="AW1832" s="12" t="s">
        <v>32</v>
      </c>
      <c r="AX1832" s="12" t="s">
        <v>76</v>
      </c>
      <c r="AY1832" s="151" t="s">
        <v>178</v>
      </c>
    </row>
    <row r="1833" spans="2:51" s="12" customFormat="1" ht="11.25">
      <c r="B1833" s="149"/>
      <c r="D1833" s="150" t="s">
        <v>186</v>
      </c>
      <c r="E1833" s="151" t="s">
        <v>1</v>
      </c>
      <c r="F1833" s="152" t="s">
        <v>3333</v>
      </c>
      <c r="H1833" s="153">
        <v>10</v>
      </c>
      <c r="I1833" s="154"/>
      <c r="L1833" s="149"/>
      <c r="M1833" s="155"/>
      <c r="T1833" s="156"/>
      <c r="AT1833" s="151" t="s">
        <v>186</v>
      </c>
      <c r="AU1833" s="151" t="s">
        <v>85</v>
      </c>
      <c r="AV1833" s="12" t="s">
        <v>85</v>
      </c>
      <c r="AW1833" s="12" t="s">
        <v>32</v>
      </c>
      <c r="AX1833" s="12" t="s">
        <v>76</v>
      </c>
      <c r="AY1833" s="151" t="s">
        <v>178</v>
      </c>
    </row>
    <row r="1834" spans="2:51" s="12" customFormat="1" ht="11.25">
      <c r="B1834" s="149"/>
      <c r="D1834" s="150" t="s">
        <v>186</v>
      </c>
      <c r="E1834" s="151" t="s">
        <v>1</v>
      </c>
      <c r="F1834" s="152" t="s">
        <v>3334</v>
      </c>
      <c r="H1834" s="153">
        <v>10</v>
      </c>
      <c r="I1834" s="154"/>
      <c r="L1834" s="149"/>
      <c r="M1834" s="155"/>
      <c r="T1834" s="156"/>
      <c r="AT1834" s="151" t="s">
        <v>186</v>
      </c>
      <c r="AU1834" s="151" t="s">
        <v>85</v>
      </c>
      <c r="AV1834" s="12" t="s">
        <v>85</v>
      </c>
      <c r="AW1834" s="12" t="s">
        <v>32</v>
      </c>
      <c r="AX1834" s="12" t="s">
        <v>76</v>
      </c>
      <c r="AY1834" s="151" t="s">
        <v>178</v>
      </c>
    </row>
    <row r="1835" spans="2:51" s="12" customFormat="1" ht="11.25">
      <c r="B1835" s="149"/>
      <c r="D1835" s="150" t="s">
        <v>186</v>
      </c>
      <c r="E1835" s="151" t="s">
        <v>1</v>
      </c>
      <c r="F1835" s="152" t="s">
        <v>3335</v>
      </c>
      <c r="H1835" s="153">
        <v>5</v>
      </c>
      <c r="I1835" s="154"/>
      <c r="L1835" s="149"/>
      <c r="M1835" s="155"/>
      <c r="T1835" s="156"/>
      <c r="AT1835" s="151" t="s">
        <v>186</v>
      </c>
      <c r="AU1835" s="151" t="s">
        <v>85</v>
      </c>
      <c r="AV1835" s="12" t="s">
        <v>85</v>
      </c>
      <c r="AW1835" s="12" t="s">
        <v>32</v>
      </c>
      <c r="AX1835" s="12" t="s">
        <v>76</v>
      </c>
      <c r="AY1835" s="151" t="s">
        <v>178</v>
      </c>
    </row>
    <row r="1836" spans="2:51" s="12" customFormat="1" ht="11.25">
      <c r="B1836" s="149"/>
      <c r="D1836" s="150" t="s">
        <v>186</v>
      </c>
      <c r="E1836" s="151" t="s">
        <v>1</v>
      </c>
      <c r="F1836" s="152" t="s">
        <v>3336</v>
      </c>
      <c r="H1836" s="153">
        <v>4</v>
      </c>
      <c r="I1836" s="154"/>
      <c r="L1836" s="149"/>
      <c r="M1836" s="155"/>
      <c r="T1836" s="156"/>
      <c r="AT1836" s="151" t="s">
        <v>186</v>
      </c>
      <c r="AU1836" s="151" t="s">
        <v>85</v>
      </c>
      <c r="AV1836" s="12" t="s">
        <v>85</v>
      </c>
      <c r="AW1836" s="12" t="s">
        <v>32</v>
      </c>
      <c r="AX1836" s="12" t="s">
        <v>76</v>
      </c>
      <c r="AY1836" s="151" t="s">
        <v>178</v>
      </c>
    </row>
    <row r="1837" spans="2:51" s="12" customFormat="1" ht="11.25">
      <c r="B1837" s="149"/>
      <c r="D1837" s="150" t="s">
        <v>186</v>
      </c>
      <c r="E1837" s="151" t="s">
        <v>1</v>
      </c>
      <c r="F1837" s="152" t="s">
        <v>3337</v>
      </c>
      <c r="H1837" s="153">
        <v>4</v>
      </c>
      <c r="I1837" s="154"/>
      <c r="L1837" s="149"/>
      <c r="M1837" s="155"/>
      <c r="T1837" s="156"/>
      <c r="AT1837" s="151" t="s">
        <v>186</v>
      </c>
      <c r="AU1837" s="151" t="s">
        <v>85</v>
      </c>
      <c r="AV1837" s="12" t="s">
        <v>85</v>
      </c>
      <c r="AW1837" s="12" t="s">
        <v>32</v>
      </c>
      <c r="AX1837" s="12" t="s">
        <v>76</v>
      </c>
      <c r="AY1837" s="151" t="s">
        <v>178</v>
      </c>
    </row>
    <row r="1838" spans="2:51" s="12" customFormat="1" ht="11.25">
      <c r="B1838" s="149"/>
      <c r="D1838" s="150" t="s">
        <v>186</v>
      </c>
      <c r="E1838" s="151" t="s">
        <v>1</v>
      </c>
      <c r="F1838" s="152" t="s">
        <v>3338</v>
      </c>
      <c r="H1838" s="153">
        <v>4</v>
      </c>
      <c r="I1838" s="154"/>
      <c r="L1838" s="149"/>
      <c r="M1838" s="155"/>
      <c r="T1838" s="156"/>
      <c r="AT1838" s="151" t="s">
        <v>186</v>
      </c>
      <c r="AU1838" s="151" t="s">
        <v>85</v>
      </c>
      <c r="AV1838" s="12" t="s">
        <v>85</v>
      </c>
      <c r="AW1838" s="12" t="s">
        <v>32</v>
      </c>
      <c r="AX1838" s="12" t="s">
        <v>76</v>
      </c>
      <c r="AY1838" s="151" t="s">
        <v>178</v>
      </c>
    </row>
    <row r="1839" spans="2:51" s="12" customFormat="1" ht="11.25">
      <c r="B1839" s="149"/>
      <c r="D1839" s="150" t="s">
        <v>186</v>
      </c>
      <c r="E1839" s="151" t="s">
        <v>1</v>
      </c>
      <c r="F1839" s="152" t="s">
        <v>3339</v>
      </c>
      <c r="H1839" s="153">
        <v>12</v>
      </c>
      <c r="I1839" s="154"/>
      <c r="L1839" s="149"/>
      <c r="M1839" s="155"/>
      <c r="T1839" s="156"/>
      <c r="AT1839" s="151" t="s">
        <v>186</v>
      </c>
      <c r="AU1839" s="151" t="s">
        <v>85</v>
      </c>
      <c r="AV1839" s="12" t="s">
        <v>85</v>
      </c>
      <c r="AW1839" s="12" t="s">
        <v>32</v>
      </c>
      <c r="AX1839" s="12" t="s">
        <v>76</v>
      </c>
      <c r="AY1839" s="151" t="s">
        <v>178</v>
      </c>
    </row>
    <row r="1840" spans="2:51" s="12" customFormat="1" ht="11.25">
      <c r="B1840" s="149"/>
      <c r="D1840" s="150" t="s">
        <v>186</v>
      </c>
      <c r="E1840" s="151" t="s">
        <v>1</v>
      </c>
      <c r="F1840" s="152" t="s">
        <v>3340</v>
      </c>
      <c r="H1840" s="153">
        <v>13</v>
      </c>
      <c r="I1840" s="154"/>
      <c r="L1840" s="149"/>
      <c r="M1840" s="155"/>
      <c r="T1840" s="156"/>
      <c r="AT1840" s="151" t="s">
        <v>186</v>
      </c>
      <c r="AU1840" s="151" t="s">
        <v>85</v>
      </c>
      <c r="AV1840" s="12" t="s">
        <v>85</v>
      </c>
      <c r="AW1840" s="12" t="s">
        <v>32</v>
      </c>
      <c r="AX1840" s="12" t="s">
        <v>76</v>
      </c>
      <c r="AY1840" s="151" t="s">
        <v>178</v>
      </c>
    </row>
    <row r="1841" spans="2:65" s="12" customFormat="1" ht="11.25">
      <c r="B1841" s="149"/>
      <c r="D1841" s="150" t="s">
        <v>186</v>
      </c>
      <c r="E1841" s="151" t="s">
        <v>1</v>
      </c>
      <c r="F1841" s="152" t="s">
        <v>3341</v>
      </c>
      <c r="H1841" s="153">
        <v>4</v>
      </c>
      <c r="I1841" s="154"/>
      <c r="L1841" s="149"/>
      <c r="M1841" s="155"/>
      <c r="T1841" s="156"/>
      <c r="AT1841" s="151" t="s">
        <v>186</v>
      </c>
      <c r="AU1841" s="151" t="s">
        <v>85</v>
      </c>
      <c r="AV1841" s="12" t="s">
        <v>85</v>
      </c>
      <c r="AW1841" s="12" t="s">
        <v>32</v>
      </c>
      <c r="AX1841" s="12" t="s">
        <v>76</v>
      </c>
      <c r="AY1841" s="151" t="s">
        <v>178</v>
      </c>
    </row>
    <row r="1842" spans="2:65" s="14" customFormat="1" ht="11.25">
      <c r="B1842" s="164"/>
      <c r="D1842" s="150" t="s">
        <v>186</v>
      </c>
      <c r="E1842" s="165" t="s">
        <v>1</v>
      </c>
      <c r="F1842" s="166" t="s">
        <v>217</v>
      </c>
      <c r="H1842" s="167">
        <v>142</v>
      </c>
      <c r="I1842" s="168"/>
      <c r="L1842" s="164"/>
      <c r="M1842" s="169"/>
      <c r="T1842" s="170"/>
      <c r="AT1842" s="165" t="s">
        <v>186</v>
      </c>
      <c r="AU1842" s="165" t="s">
        <v>85</v>
      </c>
      <c r="AV1842" s="14" t="s">
        <v>184</v>
      </c>
      <c r="AW1842" s="14" t="s">
        <v>32</v>
      </c>
      <c r="AX1842" s="14" t="s">
        <v>83</v>
      </c>
      <c r="AY1842" s="165" t="s">
        <v>178</v>
      </c>
    </row>
    <row r="1843" spans="2:65" s="1" customFormat="1" ht="16.5" customHeight="1">
      <c r="B1843" s="32"/>
      <c r="C1843" s="136" t="s">
        <v>3342</v>
      </c>
      <c r="D1843" s="136" t="s">
        <v>180</v>
      </c>
      <c r="E1843" s="137" t="s">
        <v>3343</v>
      </c>
      <c r="F1843" s="138" t="s">
        <v>3344</v>
      </c>
      <c r="G1843" s="139" t="s">
        <v>420</v>
      </c>
      <c r="H1843" s="140">
        <v>18</v>
      </c>
      <c r="I1843" s="141"/>
      <c r="J1843" s="142">
        <f>ROUND(I1843*H1843,2)</f>
        <v>0</v>
      </c>
      <c r="K1843" s="138" t="s">
        <v>194</v>
      </c>
      <c r="L1843" s="32"/>
      <c r="M1843" s="143" t="s">
        <v>1</v>
      </c>
      <c r="N1843" s="144" t="s">
        <v>41</v>
      </c>
      <c r="P1843" s="145">
        <f>O1843*H1843</f>
        <v>0</v>
      </c>
      <c r="Q1843" s="145">
        <v>2.0000000000000001E-4</v>
      </c>
      <c r="R1843" s="145">
        <f>Q1843*H1843</f>
        <v>3.6000000000000003E-3</v>
      </c>
      <c r="S1843" s="145">
        <v>0</v>
      </c>
      <c r="T1843" s="146">
        <f>S1843*H1843</f>
        <v>0</v>
      </c>
      <c r="AR1843" s="147" t="s">
        <v>274</v>
      </c>
      <c r="AT1843" s="147" t="s">
        <v>180</v>
      </c>
      <c r="AU1843" s="147" t="s">
        <v>85</v>
      </c>
      <c r="AY1843" s="17" t="s">
        <v>178</v>
      </c>
      <c r="BE1843" s="148">
        <f>IF(N1843="základní",J1843,0)</f>
        <v>0</v>
      </c>
      <c r="BF1843" s="148">
        <f>IF(N1843="snížená",J1843,0)</f>
        <v>0</v>
      </c>
      <c r="BG1843" s="148">
        <f>IF(N1843="zákl. přenesená",J1843,0)</f>
        <v>0</v>
      </c>
      <c r="BH1843" s="148">
        <f>IF(N1843="sníž. přenesená",J1843,0)</f>
        <v>0</v>
      </c>
      <c r="BI1843" s="148">
        <f>IF(N1843="nulová",J1843,0)</f>
        <v>0</v>
      </c>
      <c r="BJ1843" s="17" t="s">
        <v>83</v>
      </c>
      <c r="BK1843" s="148">
        <f>ROUND(I1843*H1843,2)</f>
        <v>0</v>
      </c>
      <c r="BL1843" s="17" t="s">
        <v>274</v>
      </c>
      <c r="BM1843" s="147" t="s">
        <v>3345</v>
      </c>
    </row>
    <row r="1844" spans="2:65" s="12" customFormat="1" ht="11.25">
      <c r="B1844" s="149"/>
      <c r="D1844" s="150" t="s">
        <v>186</v>
      </c>
      <c r="E1844" s="151" t="s">
        <v>1</v>
      </c>
      <c r="F1844" s="152" t="s">
        <v>3346</v>
      </c>
      <c r="H1844" s="153">
        <v>1</v>
      </c>
      <c r="I1844" s="154"/>
      <c r="L1844" s="149"/>
      <c r="M1844" s="155"/>
      <c r="T1844" s="156"/>
      <c r="AT1844" s="151" t="s">
        <v>186</v>
      </c>
      <c r="AU1844" s="151" t="s">
        <v>85</v>
      </c>
      <c r="AV1844" s="12" t="s">
        <v>85</v>
      </c>
      <c r="AW1844" s="12" t="s">
        <v>32</v>
      </c>
      <c r="AX1844" s="12" t="s">
        <v>76</v>
      </c>
      <c r="AY1844" s="151" t="s">
        <v>178</v>
      </c>
    </row>
    <row r="1845" spans="2:65" s="12" customFormat="1" ht="11.25">
      <c r="B1845" s="149"/>
      <c r="D1845" s="150" t="s">
        <v>186</v>
      </c>
      <c r="E1845" s="151" t="s">
        <v>1</v>
      </c>
      <c r="F1845" s="152" t="s">
        <v>3347</v>
      </c>
      <c r="H1845" s="153">
        <v>1</v>
      </c>
      <c r="I1845" s="154"/>
      <c r="L1845" s="149"/>
      <c r="M1845" s="155"/>
      <c r="T1845" s="156"/>
      <c r="AT1845" s="151" t="s">
        <v>186</v>
      </c>
      <c r="AU1845" s="151" t="s">
        <v>85</v>
      </c>
      <c r="AV1845" s="12" t="s">
        <v>85</v>
      </c>
      <c r="AW1845" s="12" t="s">
        <v>32</v>
      </c>
      <c r="AX1845" s="12" t="s">
        <v>76</v>
      </c>
      <c r="AY1845" s="151" t="s">
        <v>178</v>
      </c>
    </row>
    <row r="1846" spans="2:65" s="12" customFormat="1" ht="11.25">
      <c r="B1846" s="149"/>
      <c r="D1846" s="150" t="s">
        <v>186</v>
      </c>
      <c r="E1846" s="151" t="s">
        <v>1</v>
      </c>
      <c r="F1846" s="152" t="s">
        <v>3348</v>
      </c>
      <c r="H1846" s="153">
        <v>2</v>
      </c>
      <c r="I1846" s="154"/>
      <c r="L1846" s="149"/>
      <c r="M1846" s="155"/>
      <c r="T1846" s="156"/>
      <c r="AT1846" s="151" t="s">
        <v>186</v>
      </c>
      <c r="AU1846" s="151" t="s">
        <v>85</v>
      </c>
      <c r="AV1846" s="12" t="s">
        <v>85</v>
      </c>
      <c r="AW1846" s="12" t="s">
        <v>32</v>
      </c>
      <c r="AX1846" s="12" t="s">
        <v>76</v>
      </c>
      <c r="AY1846" s="151" t="s">
        <v>178</v>
      </c>
    </row>
    <row r="1847" spans="2:65" s="12" customFormat="1" ht="11.25">
      <c r="B1847" s="149"/>
      <c r="D1847" s="150" t="s">
        <v>186</v>
      </c>
      <c r="E1847" s="151" t="s">
        <v>1</v>
      </c>
      <c r="F1847" s="152" t="s">
        <v>3349</v>
      </c>
      <c r="H1847" s="153">
        <v>2</v>
      </c>
      <c r="I1847" s="154"/>
      <c r="L1847" s="149"/>
      <c r="M1847" s="155"/>
      <c r="T1847" s="156"/>
      <c r="AT1847" s="151" t="s">
        <v>186</v>
      </c>
      <c r="AU1847" s="151" t="s">
        <v>85</v>
      </c>
      <c r="AV1847" s="12" t="s">
        <v>85</v>
      </c>
      <c r="AW1847" s="12" t="s">
        <v>32</v>
      </c>
      <c r="AX1847" s="12" t="s">
        <v>76</v>
      </c>
      <c r="AY1847" s="151" t="s">
        <v>178</v>
      </c>
    </row>
    <row r="1848" spans="2:65" s="12" customFormat="1" ht="11.25">
      <c r="B1848" s="149"/>
      <c r="D1848" s="150" t="s">
        <v>186</v>
      </c>
      <c r="E1848" s="151" t="s">
        <v>1</v>
      </c>
      <c r="F1848" s="152" t="s">
        <v>3350</v>
      </c>
      <c r="H1848" s="153">
        <v>1</v>
      </c>
      <c r="I1848" s="154"/>
      <c r="L1848" s="149"/>
      <c r="M1848" s="155"/>
      <c r="T1848" s="156"/>
      <c r="AT1848" s="151" t="s">
        <v>186</v>
      </c>
      <c r="AU1848" s="151" t="s">
        <v>85</v>
      </c>
      <c r="AV1848" s="12" t="s">
        <v>85</v>
      </c>
      <c r="AW1848" s="12" t="s">
        <v>32</v>
      </c>
      <c r="AX1848" s="12" t="s">
        <v>76</v>
      </c>
      <c r="AY1848" s="151" t="s">
        <v>178</v>
      </c>
    </row>
    <row r="1849" spans="2:65" s="12" customFormat="1" ht="11.25">
      <c r="B1849" s="149"/>
      <c r="D1849" s="150" t="s">
        <v>186</v>
      </c>
      <c r="E1849" s="151" t="s">
        <v>1</v>
      </c>
      <c r="F1849" s="152" t="s">
        <v>3351</v>
      </c>
      <c r="H1849" s="153">
        <v>2</v>
      </c>
      <c r="I1849" s="154"/>
      <c r="L1849" s="149"/>
      <c r="M1849" s="155"/>
      <c r="T1849" s="156"/>
      <c r="AT1849" s="151" t="s">
        <v>186</v>
      </c>
      <c r="AU1849" s="151" t="s">
        <v>85</v>
      </c>
      <c r="AV1849" s="12" t="s">
        <v>85</v>
      </c>
      <c r="AW1849" s="12" t="s">
        <v>32</v>
      </c>
      <c r="AX1849" s="12" t="s">
        <v>76</v>
      </c>
      <c r="AY1849" s="151" t="s">
        <v>178</v>
      </c>
    </row>
    <row r="1850" spans="2:65" s="12" customFormat="1" ht="11.25">
      <c r="B1850" s="149"/>
      <c r="D1850" s="150" t="s">
        <v>186</v>
      </c>
      <c r="E1850" s="151" t="s">
        <v>1</v>
      </c>
      <c r="F1850" s="152" t="s">
        <v>3352</v>
      </c>
      <c r="H1850" s="153">
        <v>2</v>
      </c>
      <c r="I1850" s="154"/>
      <c r="L1850" s="149"/>
      <c r="M1850" s="155"/>
      <c r="T1850" s="156"/>
      <c r="AT1850" s="151" t="s">
        <v>186</v>
      </c>
      <c r="AU1850" s="151" t="s">
        <v>85</v>
      </c>
      <c r="AV1850" s="12" t="s">
        <v>85</v>
      </c>
      <c r="AW1850" s="12" t="s">
        <v>32</v>
      </c>
      <c r="AX1850" s="12" t="s">
        <v>76</v>
      </c>
      <c r="AY1850" s="151" t="s">
        <v>178</v>
      </c>
    </row>
    <row r="1851" spans="2:65" s="12" customFormat="1" ht="11.25">
      <c r="B1851" s="149"/>
      <c r="D1851" s="150" t="s">
        <v>186</v>
      </c>
      <c r="E1851" s="151" t="s">
        <v>1</v>
      </c>
      <c r="F1851" s="152" t="s">
        <v>3353</v>
      </c>
      <c r="H1851" s="153">
        <v>1</v>
      </c>
      <c r="I1851" s="154"/>
      <c r="L1851" s="149"/>
      <c r="M1851" s="155"/>
      <c r="T1851" s="156"/>
      <c r="AT1851" s="151" t="s">
        <v>186</v>
      </c>
      <c r="AU1851" s="151" t="s">
        <v>85</v>
      </c>
      <c r="AV1851" s="12" t="s">
        <v>85</v>
      </c>
      <c r="AW1851" s="12" t="s">
        <v>32</v>
      </c>
      <c r="AX1851" s="12" t="s">
        <v>76</v>
      </c>
      <c r="AY1851" s="151" t="s">
        <v>178</v>
      </c>
    </row>
    <row r="1852" spans="2:65" s="12" customFormat="1" ht="11.25">
      <c r="B1852" s="149"/>
      <c r="D1852" s="150" t="s">
        <v>186</v>
      </c>
      <c r="E1852" s="151" t="s">
        <v>1</v>
      </c>
      <c r="F1852" s="152" t="s">
        <v>3354</v>
      </c>
      <c r="H1852" s="153">
        <v>1</v>
      </c>
      <c r="I1852" s="154"/>
      <c r="L1852" s="149"/>
      <c r="M1852" s="155"/>
      <c r="T1852" s="156"/>
      <c r="AT1852" s="151" t="s">
        <v>186</v>
      </c>
      <c r="AU1852" s="151" t="s">
        <v>85</v>
      </c>
      <c r="AV1852" s="12" t="s">
        <v>85</v>
      </c>
      <c r="AW1852" s="12" t="s">
        <v>32</v>
      </c>
      <c r="AX1852" s="12" t="s">
        <v>76</v>
      </c>
      <c r="AY1852" s="151" t="s">
        <v>178</v>
      </c>
    </row>
    <row r="1853" spans="2:65" s="12" customFormat="1" ht="11.25">
      <c r="B1853" s="149"/>
      <c r="D1853" s="150" t="s">
        <v>186</v>
      </c>
      <c r="E1853" s="151" t="s">
        <v>1</v>
      </c>
      <c r="F1853" s="152" t="s">
        <v>3355</v>
      </c>
      <c r="H1853" s="153">
        <v>2</v>
      </c>
      <c r="I1853" s="154"/>
      <c r="L1853" s="149"/>
      <c r="M1853" s="155"/>
      <c r="T1853" s="156"/>
      <c r="AT1853" s="151" t="s">
        <v>186</v>
      </c>
      <c r="AU1853" s="151" t="s">
        <v>85</v>
      </c>
      <c r="AV1853" s="12" t="s">
        <v>85</v>
      </c>
      <c r="AW1853" s="12" t="s">
        <v>32</v>
      </c>
      <c r="AX1853" s="12" t="s">
        <v>76</v>
      </c>
      <c r="AY1853" s="151" t="s">
        <v>178</v>
      </c>
    </row>
    <row r="1854" spans="2:65" s="12" customFormat="1" ht="11.25">
      <c r="B1854" s="149"/>
      <c r="D1854" s="150" t="s">
        <v>186</v>
      </c>
      <c r="E1854" s="151" t="s">
        <v>1</v>
      </c>
      <c r="F1854" s="152" t="s">
        <v>3356</v>
      </c>
      <c r="H1854" s="153">
        <v>1</v>
      </c>
      <c r="I1854" s="154"/>
      <c r="L1854" s="149"/>
      <c r="M1854" s="155"/>
      <c r="T1854" s="156"/>
      <c r="AT1854" s="151" t="s">
        <v>186</v>
      </c>
      <c r="AU1854" s="151" t="s">
        <v>85</v>
      </c>
      <c r="AV1854" s="12" t="s">
        <v>85</v>
      </c>
      <c r="AW1854" s="12" t="s">
        <v>32</v>
      </c>
      <c r="AX1854" s="12" t="s">
        <v>76</v>
      </c>
      <c r="AY1854" s="151" t="s">
        <v>178</v>
      </c>
    </row>
    <row r="1855" spans="2:65" s="12" customFormat="1" ht="11.25">
      <c r="B1855" s="149"/>
      <c r="D1855" s="150" t="s">
        <v>186</v>
      </c>
      <c r="E1855" s="151" t="s">
        <v>1</v>
      </c>
      <c r="F1855" s="152" t="s">
        <v>3357</v>
      </c>
      <c r="H1855" s="153">
        <v>2</v>
      </c>
      <c r="I1855" s="154"/>
      <c r="L1855" s="149"/>
      <c r="M1855" s="155"/>
      <c r="T1855" s="156"/>
      <c r="AT1855" s="151" t="s">
        <v>186</v>
      </c>
      <c r="AU1855" s="151" t="s">
        <v>85</v>
      </c>
      <c r="AV1855" s="12" t="s">
        <v>85</v>
      </c>
      <c r="AW1855" s="12" t="s">
        <v>32</v>
      </c>
      <c r="AX1855" s="12" t="s">
        <v>76</v>
      </c>
      <c r="AY1855" s="151" t="s">
        <v>178</v>
      </c>
    </row>
    <row r="1856" spans="2:65" s="14" customFormat="1" ht="11.25">
      <c r="B1856" s="164"/>
      <c r="D1856" s="150" t="s">
        <v>186</v>
      </c>
      <c r="E1856" s="165" t="s">
        <v>1</v>
      </c>
      <c r="F1856" s="166" t="s">
        <v>217</v>
      </c>
      <c r="H1856" s="167">
        <v>18</v>
      </c>
      <c r="I1856" s="168"/>
      <c r="L1856" s="164"/>
      <c r="M1856" s="169"/>
      <c r="T1856" s="170"/>
      <c r="AT1856" s="165" t="s">
        <v>186</v>
      </c>
      <c r="AU1856" s="165" t="s">
        <v>85</v>
      </c>
      <c r="AV1856" s="14" t="s">
        <v>184</v>
      </c>
      <c r="AW1856" s="14" t="s">
        <v>32</v>
      </c>
      <c r="AX1856" s="14" t="s">
        <v>83</v>
      </c>
      <c r="AY1856" s="165" t="s">
        <v>178</v>
      </c>
    </row>
    <row r="1857" spans="2:65" s="1" customFormat="1" ht="16.5" customHeight="1">
      <c r="B1857" s="32"/>
      <c r="C1857" s="136" t="s">
        <v>3358</v>
      </c>
      <c r="D1857" s="136" t="s">
        <v>180</v>
      </c>
      <c r="E1857" s="137" t="s">
        <v>3359</v>
      </c>
      <c r="F1857" s="138" t="s">
        <v>3360</v>
      </c>
      <c r="G1857" s="139" t="s">
        <v>291</v>
      </c>
      <c r="H1857" s="140">
        <v>300</v>
      </c>
      <c r="I1857" s="141"/>
      <c r="J1857" s="142">
        <f>ROUND(I1857*H1857,2)</f>
        <v>0</v>
      </c>
      <c r="K1857" s="138" t="s">
        <v>194</v>
      </c>
      <c r="L1857" s="32"/>
      <c r="M1857" s="143" t="s">
        <v>1</v>
      </c>
      <c r="N1857" s="144" t="s">
        <v>41</v>
      </c>
      <c r="P1857" s="145">
        <f>O1857*H1857</f>
        <v>0</v>
      </c>
      <c r="Q1857" s="145">
        <v>3.2000000000000003E-4</v>
      </c>
      <c r="R1857" s="145">
        <f>Q1857*H1857</f>
        <v>9.6000000000000002E-2</v>
      </c>
      <c r="S1857" s="145">
        <v>0</v>
      </c>
      <c r="T1857" s="146">
        <f>S1857*H1857</f>
        <v>0</v>
      </c>
      <c r="AR1857" s="147" t="s">
        <v>274</v>
      </c>
      <c r="AT1857" s="147" t="s">
        <v>180</v>
      </c>
      <c r="AU1857" s="147" t="s">
        <v>85</v>
      </c>
      <c r="AY1857" s="17" t="s">
        <v>178</v>
      </c>
      <c r="BE1857" s="148">
        <f>IF(N1857="základní",J1857,0)</f>
        <v>0</v>
      </c>
      <c r="BF1857" s="148">
        <f>IF(N1857="snížená",J1857,0)</f>
        <v>0</v>
      </c>
      <c r="BG1857" s="148">
        <f>IF(N1857="zákl. přenesená",J1857,0)</f>
        <v>0</v>
      </c>
      <c r="BH1857" s="148">
        <f>IF(N1857="sníž. přenesená",J1857,0)</f>
        <v>0</v>
      </c>
      <c r="BI1857" s="148">
        <f>IF(N1857="nulová",J1857,0)</f>
        <v>0</v>
      </c>
      <c r="BJ1857" s="17" t="s">
        <v>83</v>
      </c>
      <c r="BK1857" s="148">
        <f>ROUND(I1857*H1857,2)</f>
        <v>0</v>
      </c>
      <c r="BL1857" s="17" t="s">
        <v>274</v>
      </c>
      <c r="BM1857" s="147" t="s">
        <v>3361</v>
      </c>
    </row>
    <row r="1858" spans="2:65" s="1" customFormat="1" ht="24.2" customHeight="1">
      <c r="B1858" s="32"/>
      <c r="C1858" s="136" t="s">
        <v>3362</v>
      </c>
      <c r="D1858" s="136" t="s">
        <v>180</v>
      </c>
      <c r="E1858" s="137" t="s">
        <v>3363</v>
      </c>
      <c r="F1858" s="138" t="s">
        <v>3364</v>
      </c>
      <c r="G1858" s="139" t="s">
        <v>204</v>
      </c>
      <c r="H1858" s="140">
        <v>331.84</v>
      </c>
      <c r="I1858" s="141"/>
      <c r="J1858" s="142">
        <f>ROUND(I1858*H1858,2)</f>
        <v>0</v>
      </c>
      <c r="K1858" s="138" t="s">
        <v>194</v>
      </c>
      <c r="L1858" s="32"/>
      <c r="M1858" s="143" t="s">
        <v>1</v>
      </c>
      <c r="N1858" s="144" t="s">
        <v>41</v>
      </c>
      <c r="P1858" s="145">
        <f>O1858*H1858</f>
        <v>0</v>
      </c>
      <c r="Q1858" s="145">
        <v>5.0000000000000002E-5</v>
      </c>
      <c r="R1858" s="145">
        <f>Q1858*H1858</f>
        <v>1.6591999999999999E-2</v>
      </c>
      <c r="S1858" s="145">
        <v>0</v>
      </c>
      <c r="T1858" s="146">
        <f>S1858*H1858</f>
        <v>0</v>
      </c>
      <c r="AR1858" s="147" t="s">
        <v>274</v>
      </c>
      <c r="AT1858" s="147" t="s">
        <v>180</v>
      </c>
      <c r="AU1858" s="147" t="s">
        <v>85</v>
      </c>
      <c r="AY1858" s="17" t="s">
        <v>178</v>
      </c>
      <c r="BE1858" s="148">
        <f>IF(N1858="základní",J1858,0)</f>
        <v>0</v>
      </c>
      <c r="BF1858" s="148">
        <f>IF(N1858="snížená",J1858,0)</f>
        <v>0</v>
      </c>
      <c r="BG1858" s="148">
        <f>IF(N1858="zákl. přenesená",J1858,0)</f>
        <v>0</v>
      </c>
      <c r="BH1858" s="148">
        <f>IF(N1858="sníž. přenesená",J1858,0)</f>
        <v>0</v>
      </c>
      <c r="BI1858" s="148">
        <f>IF(N1858="nulová",J1858,0)</f>
        <v>0</v>
      </c>
      <c r="BJ1858" s="17" t="s">
        <v>83</v>
      </c>
      <c r="BK1858" s="148">
        <f>ROUND(I1858*H1858,2)</f>
        <v>0</v>
      </c>
      <c r="BL1858" s="17" t="s">
        <v>274</v>
      </c>
      <c r="BM1858" s="147" t="s">
        <v>3365</v>
      </c>
    </row>
    <row r="1859" spans="2:65" s="1" customFormat="1" ht="24.2" customHeight="1">
      <c r="B1859" s="32"/>
      <c r="C1859" s="136" t="s">
        <v>3366</v>
      </c>
      <c r="D1859" s="136" t="s">
        <v>180</v>
      </c>
      <c r="E1859" s="137" t="s">
        <v>3367</v>
      </c>
      <c r="F1859" s="138" t="s">
        <v>3368</v>
      </c>
      <c r="G1859" s="139" t="s">
        <v>384</v>
      </c>
      <c r="H1859" s="140">
        <v>14.595000000000001</v>
      </c>
      <c r="I1859" s="141"/>
      <c r="J1859" s="142">
        <f>ROUND(I1859*H1859,2)</f>
        <v>0</v>
      </c>
      <c r="K1859" s="138" t="s">
        <v>194</v>
      </c>
      <c r="L1859" s="32"/>
      <c r="M1859" s="143" t="s">
        <v>1</v>
      </c>
      <c r="N1859" s="144" t="s">
        <v>41</v>
      </c>
      <c r="P1859" s="145">
        <f>O1859*H1859</f>
        <v>0</v>
      </c>
      <c r="Q1859" s="145">
        <v>0</v>
      </c>
      <c r="R1859" s="145">
        <f>Q1859*H1859</f>
        <v>0</v>
      </c>
      <c r="S1859" s="145">
        <v>0</v>
      </c>
      <c r="T1859" s="146">
        <f>S1859*H1859</f>
        <v>0</v>
      </c>
      <c r="AR1859" s="147" t="s">
        <v>274</v>
      </c>
      <c r="AT1859" s="147" t="s">
        <v>180</v>
      </c>
      <c r="AU1859" s="147" t="s">
        <v>85</v>
      </c>
      <c r="AY1859" s="17" t="s">
        <v>178</v>
      </c>
      <c r="BE1859" s="148">
        <f>IF(N1859="základní",J1859,0)</f>
        <v>0</v>
      </c>
      <c r="BF1859" s="148">
        <f>IF(N1859="snížená",J1859,0)</f>
        <v>0</v>
      </c>
      <c r="BG1859" s="148">
        <f>IF(N1859="zákl. přenesená",J1859,0)</f>
        <v>0</v>
      </c>
      <c r="BH1859" s="148">
        <f>IF(N1859="sníž. přenesená",J1859,0)</f>
        <v>0</v>
      </c>
      <c r="BI1859" s="148">
        <f>IF(N1859="nulová",J1859,0)</f>
        <v>0</v>
      </c>
      <c r="BJ1859" s="17" t="s">
        <v>83</v>
      </c>
      <c r="BK1859" s="148">
        <f>ROUND(I1859*H1859,2)</f>
        <v>0</v>
      </c>
      <c r="BL1859" s="17" t="s">
        <v>274</v>
      </c>
      <c r="BM1859" s="147" t="s">
        <v>3369</v>
      </c>
    </row>
    <row r="1860" spans="2:65" s="11" customFormat="1" ht="22.9" customHeight="1">
      <c r="B1860" s="124"/>
      <c r="D1860" s="125" t="s">
        <v>75</v>
      </c>
      <c r="E1860" s="134" t="s">
        <v>3370</v>
      </c>
      <c r="F1860" s="134" t="s">
        <v>3371</v>
      </c>
      <c r="I1860" s="127"/>
      <c r="J1860" s="135">
        <f>BK1860</f>
        <v>0</v>
      </c>
      <c r="L1860" s="124"/>
      <c r="M1860" s="129"/>
      <c r="P1860" s="130">
        <f>SUM(P1861:P1905)</f>
        <v>0</v>
      </c>
      <c r="R1860" s="130">
        <f>SUM(R1861:R1905)</f>
        <v>0.69563680000000006</v>
      </c>
      <c r="T1860" s="131">
        <f>SUM(T1861:T1905)</f>
        <v>0.61316999999999999</v>
      </c>
      <c r="AR1860" s="125" t="s">
        <v>85</v>
      </c>
      <c r="AT1860" s="132" t="s">
        <v>75</v>
      </c>
      <c r="AU1860" s="132" t="s">
        <v>83</v>
      </c>
      <c r="AY1860" s="125" t="s">
        <v>178</v>
      </c>
      <c r="BK1860" s="133">
        <f>SUM(BK1861:BK1905)</f>
        <v>0</v>
      </c>
    </row>
    <row r="1861" spans="2:65" s="1" customFormat="1" ht="24.2" customHeight="1">
      <c r="B1861" s="32"/>
      <c r="C1861" s="136" t="s">
        <v>3372</v>
      </c>
      <c r="D1861" s="136" t="s">
        <v>180</v>
      </c>
      <c r="E1861" s="137" t="s">
        <v>3373</v>
      </c>
      <c r="F1861" s="138" t="s">
        <v>3374</v>
      </c>
      <c r="G1861" s="139" t="s">
        <v>204</v>
      </c>
      <c r="H1861" s="140">
        <v>149.86000000000001</v>
      </c>
      <c r="I1861" s="141"/>
      <c r="J1861" s="142">
        <f>ROUND(I1861*H1861,2)</f>
        <v>0</v>
      </c>
      <c r="K1861" s="138" t="s">
        <v>194</v>
      </c>
      <c r="L1861" s="32"/>
      <c r="M1861" s="143" t="s">
        <v>1</v>
      </c>
      <c r="N1861" s="144" t="s">
        <v>41</v>
      </c>
      <c r="P1861" s="145">
        <f>O1861*H1861</f>
        <v>0</v>
      </c>
      <c r="Q1861" s="145">
        <v>0</v>
      </c>
      <c r="R1861" s="145">
        <f>Q1861*H1861</f>
        <v>0</v>
      </c>
      <c r="S1861" s="145">
        <v>0</v>
      </c>
      <c r="T1861" s="146">
        <f>S1861*H1861</f>
        <v>0</v>
      </c>
      <c r="AR1861" s="147" t="s">
        <v>274</v>
      </c>
      <c r="AT1861" s="147" t="s">
        <v>180</v>
      </c>
      <c r="AU1861" s="147" t="s">
        <v>85</v>
      </c>
      <c r="AY1861" s="17" t="s">
        <v>178</v>
      </c>
      <c r="BE1861" s="148">
        <f>IF(N1861="základní",J1861,0)</f>
        <v>0</v>
      </c>
      <c r="BF1861" s="148">
        <f>IF(N1861="snížená",J1861,0)</f>
        <v>0</v>
      </c>
      <c r="BG1861" s="148">
        <f>IF(N1861="zákl. přenesená",J1861,0)</f>
        <v>0</v>
      </c>
      <c r="BH1861" s="148">
        <f>IF(N1861="sníž. přenesená",J1861,0)</f>
        <v>0</v>
      </c>
      <c r="BI1861" s="148">
        <f>IF(N1861="nulová",J1861,0)</f>
        <v>0</v>
      </c>
      <c r="BJ1861" s="17" t="s">
        <v>83</v>
      </c>
      <c r="BK1861" s="148">
        <f>ROUND(I1861*H1861,2)</f>
        <v>0</v>
      </c>
      <c r="BL1861" s="17" t="s">
        <v>274</v>
      </c>
      <c r="BM1861" s="147" t="s">
        <v>3375</v>
      </c>
    </row>
    <row r="1862" spans="2:65" s="12" customFormat="1" ht="11.25">
      <c r="B1862" s="149"/>
      <c r="D1862" s="150" t="s">
        <v>186</v>
      </c>
      <c r="E1862" s="151" t="s">
        <v>1</v>
      </c>
      <c r="F1862" s="152" t="s">
        <v>2554</v>
      </c>
      <c r="H1862" s="153">
        <v>15.17</v>
      </c>
      <c r="I1862" s="154"/>
      <c r="L1862" s="149"/>
      <c r="M1862" s="155"/>
      <c r="T1862" s="156"/>
      <c r="AT1862" s="151" t="s">
        <v>186</v>
      </c>
      <c r="AU1862" s="151" t="s">
        <v>85</v>
      </c>
      <c r="AV1862" s="12" t="s">
        <v>85</v>
      </c>
      <c r="AW1862" s="12" t="s">
        <v>32</v>
      </c>
      <c r="AX1862" s="12" t="s">
        <v>76</v>
      </c>
      <c r="AY1862" s="151" t="s">
        <v>178</v>
      </c>
    </row>
    <row r="1863" spans="2:65" s="12" customFormat="1" ht="11.25">
      <c r="B1863" s="149"/>
      <c r="D1863" s="150" t="s">
        <v>186</v>
      </c>
      <c r="E1863" s="151" t="s">
        <v>1</v>
      </c>
      <c r="F1863" s="152" t="s">
        <v>2560</v>
      </c>
      <c r="H1863" s="153">
        <v>18.5</v>
      </c>
      <c r="I1863" s="154"/>
      <c r="L1863" s="149"/>
      <c r="M1863" s="155"/>
      <c r="T1863" s="156"/>
      <c r="AT1863" s="151" t="s">
        <v>186</v>
      </c>
      <c r="AU1863" s="151" t="s">
        <v>85</v>
      </c>
      <c r="AV1863" s="12" t="s">
        <v>85</v>
      </c>
      <c r="AW1863" s="12" t="s">
        <v>32</v>
      </c>
      <c r="AX1863" s="12" t="s">
        <v>76</v>
      </c>
      <c r="AY1863" s="151" t="s">
        <v>178</v>
      </c>
    </row>
    <row r="1864" spans="2:65" s="12" customFormat="1" ht="11.25">
      <c r="B1864" s="149"/>
      <c r="D1864" s="150" t="s">
        <v>186</v>
      </c>
      <c r="E1864" s="151" t="s">
        <v>1</v>
      </c>
      <c r="F1864" s="152" t="s">
        <v>3376</v>
      </c>
      <c r="H1864" s="153">
        <v>11.31</v>
      </c>
      <c r="I1864" s="154"/>
      <c r="L1864" s="149"/>
      <c r="M1864" s="155"/>
      <c r="T1864" s="156"/>
      <c r="AT1864" s="151" t="s">
        <v>186</v>
      </c>
      <c r="AU1864" s="151" t="s">
        <v>85</v>
      </c>
      <c r="AV1864" s="12" t="s">
        <v>85</v>
      </c>
      <c r="AW1864" s="12" t="s">
        <v>32</v>
      </c>
      <c r="AX1864" s="12" t="s">
        <v>76</v>
      </c>
      <c r="AY1864" s="151" t="s">
        <v>178</v>
      </c>
    </row>
    <row r="1865" spans="2:65" s="12" customFormat="1" ht="11.25">
      <c r="B1865" s="149"/>
      <c r="D1865" s="150" t="s">
        <v>186</v>
      </c>
      <c r="E1865" s="151" t="s">
        <v>1</v>
      </c>
      <c r="F1865" s="152" t="s">
        <v>2562</v>
      </c>
      <c r="H1865" s="153">
        <v>8.59</v>
      </c>
      <c r="I1865" s="154"/>
      <c r="L1865" s="149"/>
      <c r="M1865" s="155"/>
      <c r="T1865" s="156"/>
      <c r="AT1865" s="151" t="s">
        <v>186</v>
      </c>
      <c r="AU1865" s="151" t="s">
        <v>85</v>
      </c>
      <c r="AV1865" s="12" t="s">
        <v>85</v>
      </c>
      <c r="AW1865" s="12" t="s">
        <v>32</v>
      </c>
      <c r="AX1865" s="12" t="s">
        <v>76</v>
      </c>
      <c r="AY1865" s="151" t="s">
        <v>178</v>
      </c>
    </row>
    <row r="1866" spans="2:65" s="12" customFormat="1" ht="11.25">
      <c r="B1866" s="149"/>
      <c r="D1866" s="150" t="s">
        <v>186</v>
      </c>
      <c r="E1866" s="151" t="s">
        <v>1</v>
      </c>
      <c r="F1866" s="152" t="s">
        <v>3377</v>
      </c>
      <c r="H1866" s="153">
        <v>24.03</v>
      </c>
      <c r="I1866" s="154"/>
      <c r="L1866" s="149"/>
      <c r="M1866" s="155"/>
      <c r="T1866" s="156"/>
      <c r="AT1866" s="151" t="s">
        <v>186</v>
      </c>
      <c r="AU1866" s="151" t="s">
        <v>85</v>
      </c>
      <c r="AV1866" s="12" t="s">
        <v>85</v>
      </c>
      <c r="AW1866" s="12" t="s">
        <v>32</v>
      </c>
      <c r="AX1866" s="12" t="s">
        <v>76</v>
      </c>
      <c r="AY1866" s="151" t="s">
        <v>178</v>
      </c>
    </row>
    <row r="1867" spans="2:65" s="12" customFormat="1" ht="11.25">
      <c r="B1867" s="149"/>
      <c r="D1867" s="150" t="s">
        <v>186</v>
      </c>
      <c r="E1867" s="151" t="s">
        <v>1</v>
      </c>
      <c r="F1867" s="152" t="s">
        <v>2564</v>
      </c>
      <c r="H1867" s="153">
        <v>21.88</v>
      </c>
      <c r="I1867" s="154"/>
      <c r="L1867" s="149"/>
      <c r="M1867" s="155"/>
      <c r="T1867" s="156"/>
      <c r="AT1867" s="151" t="s">
        <v>186</v>
      </c>
      <c r="AU1867" s="151" t="s">
        <v>85</v>
      </c>
      <c r="AV1867" s="12" t="s">
        <v>85</v>
      </c>
      <c r="AW1867" s="12" t="s">
        <v>32</v>
      </c>
      <c r="AX1867" s="12" t="s">
        <v>76</v>
      </c>
      <c r="AY1867" s="151" t="s">
        <v>178</v>
      </c>
    </row>
    <row r="1868" spans="2:65" s="12" customFormat="1" ht="11.25">
      <c r="B1868" s="149"/>
      <c r="D1868" s="150" t="s">
        <v>186</v>
      </c>
      <c r="E1868" s="151" t="s">
        <v>1</v>
      </c>
      <c r="F1868" s="152" t="s">
        <v>3378</v>
      </c>
      <c r="H1868" s="153">
        <v>15.81</v>
      </c>
      <c r="I1868" s="154"/>
      <c r="L1868" s="149"/>
      <c r="M1868" s="155"/>
      <c r="T1868" s="156"/>
      <c r="AT1868" s="151" t="s">
        <v>186</v>
      </c>
      <c r="AU1868" s="151" t="s">
        <v>85</v>
      </c>
      <c r="AV1868" s="12" t="s">
        <v>85</v>
      </c>
      <c r="AW1868" s="12" t="s">
        <v>32</v>
      </c>
      <c r="AX1868" s="12" t="s">
        <v>76</v>
      </c>
      <c r="AY1868" s="151" t="s">
        <v>178</v>
      </c>
    </row>
    <row r="1869" spans="2:65" s="12" customFormat="1" ht="11.25">
      <c r="B1869" s="149"/>
      <c r="D1869" s="150" t="s">
        <v>186</v>
      </c>
      <c r="E1869" s="151" t="s">
        <v>1</v>
      </c>
      <c r="F1869" s="152" t="s">
        <v>2566</v>
      </c>
      <c r="H1869" s="153">
        <v>34.57</v>
      </c>
      <c r="I1869" s="154"/>
      <c r="L1869" s="149"/>
      <c r="M1869" s="155"/>
      <c r="T1869" s="156"/>
      <c r="AT1869" s="151" t="s">
        <v>186</v>
      </c>
      <c r="AU1869" s="151" t="s">
        <v>85</v>
      </c>
      <c r="AV1869" s="12" t="s">
        <v>85</v>
      </c>
      <c r="AW1869" s="12" t="s">
        <v>32</v>
      </c>
      <c r="AX1869" s="12" t="s">
        <v>76</v>
      </c>
      <c r="AY1869" s="151" t="s">
        <v>178</v>
      </c>
    </row>
    <row r="1870" spans="2:65" s="14" customFormat="1" ht="11.25">
      <c r="B1870" s="164"/>
      <c r="D1870" s="150" t="s">
        <v>186</v>
      </c>
      <c r="E1870" s="165" t="s">
        <v>1</v>
      </c>
      <c r="F1870" s="166" t="s">
        <v>217</v>
      </c>
      <c r="H1870" s="167">
        <v>149.86000000000001</v>
      </c>
      <c r="I1870" s="168"/>
      <c r="L1870" s="164"/>
      <c r="M1870" s="169"/>
      <c r="T1870" s="170"/>
      <c r="AT1870" s="165" t="s">
        <v>186</v>
      </c>
      <c r="AU1870" s="165" t="s">
        <v>85</v>
      </c>
      <c r="AV1870" s="14" t="s">
        <v>184</v>
      </c>
      <c r="AW1870" s="14" t="s">
        <v>32</v>
      </c>
      <c r="AX1870" s="14" t="s">
        <v>83</v>
      </c>
      <c r="AY1870" s="165" t="s">
        <v>178</v>
      </c>
    </row>
    <row r="1871" spans="2:65" s="1" customFormat="1" ht="24.2" customHeight="1">
      <c r="B1871" s="32"/>
      <c r="C1871" s="136" t="s">
        <v>3379</v>
      </c>
      <c r="D1871" s="136" t="s">
        <v>180</v>
      </c>
      <c r="E1871" s="137" t="s">
        <v>3380</v>
      </c>
      <c r="F1871" s="138" t="s">
        <v>3381</v>
      </c>
      <c r="G1871" s="139" t="s">
        <v>204</v>
      </c>
      <c r="H1871" s="140">
        <v>203.17</v>
      </c>
      <c r="I1871" s="141"/>
      <c r="J1871" s="142">
        <f>ROUND(I1871*H1871,2)</f>
        <v>0</v>
      </c>
      <c r="K1871" s="138" t="s">
        <v>194</v>
      </c>
      <c r="L1871" s="32"/>
      <c r="M1871" s="143" t="s">
        <v>1</v>
      </c>
      <c r="N1871" s="144" t="s">
        <v>41</v>
      </c>
      <c r="P1871" s="145">
        <f>O1871*H1871</f>
        <v>0</v>
      </c>
      <c r="Q1871" s="145">
        <v>0</v>
      </c>
      <c r="R1871" s="145">
        <f>Q1871*H1871</f>
        <v>0</v>
      </c>
      <c r="S1871" s="145">
        <v>0</v>
      </c>
      <c r="T1871" s="146">
        <f>S1871*H1871</f>
        <v>0</v>
      </c>
      <c r="AR1871" s="147" t="s">
        <v>274</v>
      </c>
      <c r="AT1871" s="147" t="s">
        <v>180</v>
      </c>
      <c r="AU1871" s="147" t="s">
        <v>85</v>
      </c>
      <c r="AY1871" s="17" t="s">
        <v>178</v>
      </c>
      <c r="BE1871" s="148">
        <f>IF(N1871="základní",J1871,0)</f>
        <v>0</v>
      </c>
      <c r="BF1871" s="148">
        <f>IF(N1871="snížená",J1871,0)</f>
        <v>0</v>
      </c>
      <c r="BG1871" s="148">
        <f>IF(N1871="zákl. přenesená",J1871,0)</f>
        <v>0</v>
      </c>
      <c r="BH1871" s="148">
        <f>IF(N1871="sníž. přenesená",J1871,0)</f>
        <v>0</v>
      </c>
      <c r="BI1871" s="148">
        <f>IF(N1871="nulová",J1871,0)</f>
        <v>0</v>
      </c>
      <c r="BJ1871" s="17" t="s">
        <v>83</v>
      </c>
      <c r="BK1871" s="148">
        <f>ROUND(I1871*H1871,2)</f>
        <v>0</v>
      </c>
      <c r="BL1871" s="17" t="s">
        <v>274</v>
      </c>
      <c r="BM1871" s="147" t="s">
        <v>3382</v>
      </c>
    </row>
    <row r="1872" spans="2:65" s="12" customFormat="1" ht="11.25">
      <c r="B1872" s="149"/>
      <c r="D1872" s="150" t="s">
        <v>186</v>
      </c>
      <c r="E1872" s="151" t="s">
        <v>1</v>
      </c>
      <c r="F1872" s="152" t="s">
        <v>3383</v>
      </c>
      <c r="H1872" s="153">
        <v>142.68</v>
      </c>
      <c r="I1872" s="154"/>
      <c r="L1872" s="149"/>
      <c r="M1872" s="155"/>
      <c r="T1872" s="156"/>
      <c r="AT1872" s="151" t="s">
        <v>186</v>
      </c>
      <c r="AU1872" s="151" t="s">
        <v>85</v>
      </c>
      <c r="AV1872" s="12" t="s">
        <v>85</v>
      </c>
      <c r="AW1872" s="12" t="s">
        <v>32</v>
      </c>
      <c r="AX1872" s="12" t="s">
        <v>76</v>
      </c>
      <c r="AY1872" s="151" t="s">
        <v>178</v>
      </c>
    </row>
    <row r="1873" spans="2:65" s="12" customFormat="1" ht="11.25">
      <c r="B1873" s="149"/>
      <c r="D1873" s="150" t="s">
        <v>186</v>
      </c>
      <c r="E1873" s="151" t="s">
        <v>1</v>
      </c>
      <c r="F1873" s="152" t="s">
        <v>3384</v>
      </c>
      <c r="H1873" s="153">
        <v>60.49</v>
      </c>
      <c r="I1873" s="154"/>
      <c r="L1873" s="149"/>
      <c r="M1873" s="155"/>
      <c r="T1873" s="156"/>
      <c r="AT1873" s="151" t="s">
        <v>186</v>
      </c>
      <c r="AU1873" s="151" t="s">
        <v>85</v>
      </c>
      <c r="AV1873" s="12" t="s">
        <v>85</v>
      </c>
      <c r="AW1873" s="12" t="s">
        <v>32</v>
      </c>
      <c r="AX1873" s="12" t="s">
        <v>76</v>
      </c>
      <c r="AY1873" s="151" t="s">
        <v>178</v>
      </c>
    </row>
    <row r="1874" spans="2:65" s="14" customFormat="1" ht="11.25">
      <c r="B1874" s="164"/>
      <c r="D1874" s="150" t="s">
        <v>186</v>
      </c>
      <c r="E1874" s="165" t="s">
        <v>1</v>
      </c>
      <c r="F1874" s="166" t="s">
        <v>217</v>
      </c>
      <c r="H1874" s="167">
        <v>203.17</v>
      </c>
      <c r="I1874" s="168"/>
      <c r="L1874" s="164"/>
      <c r="M1874" s="169"/>
      <c r="T1874" s="170"/>
      <c r="AT1874" s="165" t="s">
        <v>186</v>
      </c>
      <c r="AU1874" s="165" t="s">
        <v>85</v>
      </c>
      <c r="AV1874" s="14" t="s">
        <v>184</v>
      </c>
      <c r="AW1874" s="14" t="s">
        <v>32</v>
      </c>
      <c r="AX1874" s="14" t="s">
        <v>83</v>
      </c>
      <c r="AY1874" s="165" t="s">
        <v>178</v>
      </c>
    </row>
    <row r="1875" spans="2:65" s="1" customFormat="1" ht="24.2" customHeight="1">
      <c r="B1875" s="32"/>
      <c r="C1875" s="136" t="s">
        <v>3385</v>
      </c>
      <c r="D1875" s="136" t="s">
        <v>180</v>
      </c>
      <c r="E1875" s="137" t="s">
        <v>3386</v>
      </c>
      <c r="F1875" s="138" t="s">
        <v>3387</v>
      </c>
      <c r="G1875" s="139" t="s">
        <v>204</v>
      </c>
      <c r="H1875" s="140">
        <v>142.68</v>
      </c>
      <c r="I1875" s="141"/>
      <c r="J1875" s="142">
        <f>ROUND(I1875*H1875,2)</f>
        <v>0</v>
      </c>
      <c r="K1875" s="138" t="s">
        <v>194</v>
      </c>
      <c r="L1875" s="32"/>
      <c r="M1875" s="143" t="s">
        <v>1</v>
      </c>
      <c r="N1875" s="144" t="s">
        <v>41</v>
      </c>
      <c r="P1875" s="145">
        <f>O1875*H1875</f>
        <v>0</v>
      </c>
      <c r="Q1875" s="145">
        <v>0</v>
      </c>
      <c r="R1875" s="145">
        <f>Q1875*H1875</f>
        <v>0</v>
      </c>
      <c r="S1875" s="145">
        <v>2.5000000000000001E-3</v>
      </c>
      <c r="T1875" s="146">
        <f>S1875*H1875</f>
        <v>0.35670000000000002</v>
      </c>
      <c r="AR1875" s="147" t="s">
        <v>274</v>
      </c>
      <c r="AT1875" s="147" t="s">
        <v>180</v>
      </c>
      <c r="AU1875" s="147" t="s">
        <v>85</v>
      </c>
      <c r="AY1875" s="17" t="s">
        <v>178</v>
      </c>
      <c r="BE1875" s="148">
        <f>IF(N1875="základní",J1875,0)</f>
        <v>0</v>
      </c>
      <c r="BF1875" s="148">
        <f>IF(N1875="snížená",J1875,0)</f>
        <v>0</v>
      </c>
      <c r="BG1875" s="148">
        <f>IF(N1875="zákl. přenesená",J1875,0)</f>
        <v>0</v>
      </c>
      <c r="BH1875" s="148">
        <f>IF(N1875="sníž. přenesená",J1875,0)</f>
        <v>0</v>
      </c>
      <c r="BI1875" s="148">
        <f>IF(N1875="nulová",J1875,0)</f>
        <v>0</v>
      </c>
      <c r="BJ1875" s="17" t="s">
        <v>83</v>
      </c>
      <c r="BK1875" s="148">
        <f>ROUND(I1875*H1875,2)</f>
        <v>0</v>
      </c>
      <c r="BL1875" s="17" t="s">
        <v>274</v>
      </c>
      <c r="BM1875" s="147" t="s">
        <v>3388</v>
      </c>
    </row>
    <row r="1876" spans="2:65" s="15" customFormat="1" ht="11.25">
      <c r="B1876" s="171"/>
      <c r="D1876" s="150" t="s">
        <v>186</v>
      </c>
      <c r="E1876" s="172" t="s">
        <v>1</v>
      </c>
      <c r="F1876" s="173" t="s">
        <v>3389</v>
      </c>
      <c r="H1876" s="172" t="s">
        <v>1</v>
      </c>
      <c r="I1876" s="174"/>
      <c r="L1876" s="171"/>
      <c r="M1876" s="175"/>
      <c r="T1876" s="176"/>
      <c r="AT1876" s="172" t="s">
        <v>186</v>
      </c>
      <c r="AU1876" s="172" t="s">
        <v>85</v>
      </c>
      <c r="AV1876" s="15" t="s">
        <v>83</v>
      </c>
      <c r="AW1876" s="15" t="s">
        <v>32</v>
      </c>
      <c r="AX1876" s="15" t="s">
        <v>76</v>
      </c>
      <c r="AY1876" s="172" t="s">
        <v>178</v>
      </c>
    </row>
    <row r="1877" spans="2:65" s="12" customFormat="1" ht="11.25">
      <c r="B1877" s="149"/>
      <c r="D1877" s="150" t="s">
        <v>186</v>
      </c>
      <c r="E1877" s="151" t="s">
        <v>1</v>
      </c>
      <c r="F1877" s="152" t="s">
        <v>3390</v>
      </c>
      <c r="H1877" s="153">
        <v>63.29</v>
      </c>
      <c r="I1877" s="154"/>
      <c r="L1877" s="149"/>
      <c r="M1877" s="155"/>
      <c r="T1877" s="156"/>
      <c r="AT1877" s="151" t="s">
        <v>186</v>
      </c>
      <c r="AU1877" s="151" t="s">
        <v>85</v>
      </c>
      <c r="AV1877" s="12" t="s">
        <v>85</v>
      </c>
      <c r="AW1877" s="12" t="s">
        <v>32</v>
      </c>
      <c r="AX1877" s="12" t="s">
        <v>76</v>
      </c>
      <c r="AY1877" s="151" t="s">
        <v>178</v>
      </c>
    </row>
    <row r="1878" spans="2:65" s="12" customFormat="1" ht="11.25">
      <c r="B1878" s="149"/>
      <c r="D1878" s="150" t="s">
        <v>186</v>
      </c>
      <c r="E1878" s="151" t="s">
        <v>1</v>
      </c>
      <c r="F1878" s="152" t="s">
        <v>3391</v>
      </c>
      <c r="H1878" s="153">
        <v>79.39</v>
      </c>
      <c r="I1878" s="154"/>
      <c r="L1878" s="149"/>
      <c r="M1878" s="155"/>
      <c r="T1878" s="156"/>
      <c r="AT1878" s="151" t="s">
        <v>186</v>
      </c>
      <c r="AU1878" s="151" t="s">
        <v>85</v>
      </c>
      <c r="AV1878" s="12" t="s">
        <v>85</v>
      </c>
      <c r="AW1878" s="12" t="s">
        <v>32</v>
      </c>
      <c r="AX1878" s="12" t="s">
        <v>76</v>
      </c>
      <c r="AY1878" s="151" t="s">
        <v>178</v>
      </c>
    </row>
    <row r="1879" spans="2:65" s="14" customFormat="1" ht="11.25">
      <c r="B1879" s="164"/>
      <c r="D1879" s="150" t="s">
        <v>186</v>
      </c>
      <c r="E1879" s="165" t="s">
        <v>1</v>
      </c>
      <c r="F1879" s="166" t="s">
        <v>217</v>
      </c>
      <c r="H1879" s="167">
        <v>142.68</v>
      </c>
      <c r="I1879" s="168"/>
      <c r="L1879" s="164"/>
      <c r="M1879" s="169"/>
      <c r="T1879" s="170"/>
      <c r="AT1879" s="165" t="s">
        <v>186</v>
      </c>
      <c r="AU1879" s="165" t="s">
        <v>85</v>
      </c>
      <c r="AV1879" s="14" t="s">
        <v>184</v>
      </c>
      <c r="AW1879" s="14" t="s">
        <v>32</v>
      </c>
      <c r="AX1879" s="14" t="s">
        <v>83</v>
      </c>
      <c r="AY1879" s="165" t="s">
        <v>178</v>
      </c>
    </row>
    <row r="1880" spans="2:65" s="1" customFormat="1" ht="24.2" customHeight="1">
      <c r="B1880" s="32"/>
      <c r="C1880" s="136" t="s">
        <v>3392</v>
      </c>
      <c r="D1880" s="136" t="s">
        <v>180</v>
      </c>
      <c r="E1880" s="137" t="s">
        <v>3393</v>
      </c>
      <c r="F1880" s="138" t="s">
        <v>3394</v>
      </c>
      <c r="G1880" s="139" t="s">
        <v>204</v>
      </c>
      <c r="H1880" s="140">
        <v>60.49</v>
      </c>
      <c r="I1880" s="141"/>
      <c r="J1880" s="142">
        <f>ROUND(I1880*H1880,2)</f>
        <v>0</v>
      </c>
      <c r="K1880" s="138" t="s">
        <v>194</v>
      </c>
      <c r="L1880" s="32"/>
      <c r="M1880" s="143" t="s">
        <v>1</v>
      </c>
      <c r="N1880" s="144" t="s">
        <v>41</v>
      </c>
      <c r="P1880" s="145">
        <f>O1880*H1880</f>
        <v>0</v>
      </c>
      <c r="Q1880" s="145">
        <v>0</v>
      </c>
      <c r="R1880" s="145">
        <f>Q1880*H1880</f>
        <v>0</v>
      </c>
      <c r="S1880" s="145">
        <v>3.0000000000000001E-3</v>
      </c>
      <c r="T1880" s="146">
        <f>S1880*H1880</f>
        <v>0.18147000000000002</v>
      </c>
      <c r="AR1880" s="147" t="s">
        <v>274</v>
      </c>
      <c r="AT1880" s="147" t="s">
        <v>180</v>
      </c>
      <c r="AU1880" s="147" t="s">
        <v>85</v>
      </c>
      <c r="AY1880" s="17" t="s">
        <v>178</v>
      </c>
      <c r="BE1880" s="148">
        <f>IF(N1880="základní",J1880,0)</f>
        <v>0</v>
      </c>
      <c r="BF1880" s="148">
        <f>IF(N1880="snížená",J1880,0)</f>
        <v>0</v>
      </c>
      <c r="BG1880" s="148">
        <f>IF(N1880="zákl. přenesená",J1880,0)</f>
        <v>0</v>
      </c>
      <c r="BH1880" s="148">
        <f>IF(N1880="sníž. přenesená",J1880,0)</f>
        <v>0</v>
      </c>
      <c r="BI1880" s="148">
        <f>IF(N1880="nulová",J1880,0)</f>
        <v>0</v>
      </c>
      <c r="BJ1880" s="17" t="s">
        <v>83</v>
      </c>
      <c r="BK1880" s="148">
        <f>ROUND(I1880*H1880,2)</f>
        <v>0</v>
      </c>
      <c r="BL1880" s="17" t="s">
        <v>274</v>
      </c>
      <c r="BM1880" s="147" t="s">
        <v>3395</v>
      </c>
    </row>
    <row r="1881" spans="2:65" s="15" customFormat="1" ht="11.25">
      <c r="B1881" s="171"/>
      <c r="D1881" s="150" t="s">
        <v>186</v>
      </c>
      <c r="E1881" s="172" t="s">
        <v>1</v>
      </c>
      <c r="F1881" s="173" t="s">
        <v>3396</v>
      </c>
      <c r="H1881" s="172" t="s">
        <v>1</v>
      </c>
      <c r="I1881" s="174"/>
      <c r="L1881" s="171"/>
      <c r="M1881" s="175"/>
      <c r="T1881" s="176"/>
      <c r="AT1881" s="172" t="s">
        <v>186</v>
      </c>
      <c r="AU1881" s="172" t="s">
        <v>85</v>
      </c>
      <c r="AV1881" s="15" t="s">
        <v>83</v>
      </c>
      <c r="AW1881" s="15" t="s">
        <v>32</v>
      </c>
      <c r="AX1881" s="15" t="s">
        <v>76</v>
      </c>
      <c r="AY1881" s="172" t="s">
        <v>178</v>
      </c>
    </row>
    <row r="1882" spans="2:65" s="12" customFormat="1" ht="11.25">
      <c r="B1882" s="149"/>
      <c r="D1882" s="150" t="s">
        <v>186</v>
      </c>
      <c r="E1882" s="151" t="s">
        <v>1</v>
      </c>
      <c r="F1882" s="152" t="s">
        <v>3397</v>
      </c>
      <c r="H1882" s="153">
        <v>11.47</v>
      </c>
      <c r="I1882" s="154"/>
      <c r="L1882" s="149"/>
      <c r="M1882" s="155"/>
      <c r="T1882" s="156"/>
      <c r="AT1882" s="151" t="s">
        <v>186</v>
      </c>
      <c r="AU1882" s="151" t="s">
        <v>85</v>
      </c>
      <c r="AV1882" s="12" t="s">
        <v>85</v>
      </c>
      <c r="AW1882" s="12" t="s">
        <v>32</v>
      </c>
      <c r="AX1882" s="12" t="s">
        <v>76</v>
      </c>
      <c r="AY1882" s="151" t="s">
        <v>178</v>
      </c>
    </row>
    <row r="1883" spans="2:65" s="12" customFormat="1" ht="11.25">
      <c r="B1883" s="149"/>
      <c r="D1883" s="150" t="s">
        <v>186</v>
      </c>
      <c r="E1883" s="151" t="s">
        <v>1</v>
      </c>
      <c r="F1883" s="152" t="s">
        <v>3398</v>
      </c>
      <c r="H1883" s="153">
        <v>49.02</v>
      </c>
      <c r="I1883" s="154"/>
      <c r="L1883" s="149"/>
      <c r="M1883" s="155"/>
      <c r="T1883" s="156"/>
      <c r="AT1883" s="151" t="s">
        <v>186</v>
      </c>
      <c r="AU1883" s="151" t="s">
        <v>85</v>
      </c>
      <c r="AV1883" s="12" t="s">
        <v>85</v>
      </c>
      <c r="AW1883" s="12" t="s">
        <v>32</v>
      </c>
      <c r="AX1883" s="12" t="s">
        <v>76</v>
      </c>
      <c r="AY1883" s="151" t="s">
        <v>178</v>
      </c>
    </row>
    <row r="1884" spans="2:65" s="14" customFormat="1" ht="11.25">
      <c r="B1884" s="164"/>
      <c r="D1884" s="150" t="s">
        <v>186</v>
      </c>
      <c r="E1884" s="165" t="s">
        <v>1</v>
      </c>
      <c r="F1884" s="166" t="s">
        <v>217</v>
      </c>
      <c r="H1884" s="167">
        <v>60.49</v>
      </c>
      <c r="I1884" s="168"/>
      <c r="L1884" s="164"/>
      <c r="M1884" s="169"/>
      <c r="T1884" s="170"/>
      <c r="AT1884" s="165" t="s">
        <v>186</v>
      </c>
      <c r="AU1884" s="165" t="s">
        <v>85</v>
      </c>
      <c r="AV1884" s="14" t="s">
        <v>184</v>
      </c>
      <c r="AW1884" s="14" t="s">
        <v>32</v>
      </c>
      <c r="AX1884" s="14" t="s">
        <v>83</v>
      </c>
      <c r="AY1884" s="165" t="s">
        <v>178</v>
      </c>
    </row>
    <row r="1885" spans="2:65" s="1" customFormat="1" ht="16.5" customHeight="1">
      <c r="B1885" s="32"/>
      <c r="C1885" s="136" t="s">
        <v>3399</v>
      </c>
      <c r="D1885" s="136" t="s">
        <v>180</v>
      </c>
      <c r="E1885" s="137" t="s">
        <v>3400</v>
      </c>
      <c r="F1885" s="138" t="s">
        <v>3401</v>
      </c>
      <c r="G1885" s="139" t="s">
        <v>204</v>
      </c>
      <c r="H1885" s="140">
        <v>15.17</v>
      </c>
      <c r="I1885" s="141"/>
      <c r="J1885" s="142">
        <f>ROUND(I1885*H1885,2)</f>
        <v>0</v>
      </c>
      <c r="K1885" s="138" t="s">
        <v>194</v>
      </c>
      <c r="L1885" s="32"/>
      <c r="M1885" s="143" t="s">
        <v>1</v>
      </c>
      <c r="N1885" s="144" t="s">
        <v>41</v>
      </c>
      <c r="P1885" s="145">
        <f>O1885*H1885</f>
        <v>0</v>
      </c>
      <c r="Q1885" s="145">
        <v>2.9999999999999997E-4</v>
      </c>
      <c r="R1885" s="145">
        <f>Q1885*H1885</f>
        <v>4.5509999999999995E-3</v>
      </c>
      <c r="S1885" s="145">
        <v>0</v>
      </c>
      <c r="T1885" s="146">
        <f>S1885*H1885</f>
        <v>0</v>
      </c>
      <c r="AR1885" s="147" t="s">
        <v>274</v>
      </c>
      <c r="AT1885" s="147" t="s">
        <v>180</v>
      </c>
      <c r="AU1885" s="147" t="s">
        <v>85</v>
      </c>
      <c r="AY1885" s="17" t="s">
        <v>178</v>
      </c>
      <c r="BE1885" s="148">
        <f>IF(N1885="základní",J1885,0)</f>
        <v>0</v>
      </c>
      <c r="BF1885" s="148">
        <f>IF(N1885="snížená",J1885,0)</f>
        <v>0</v>
      </c>
      <c r="BG1885" s="148">
        <f>IF(N1885="zákl. přenesená",J1885,0)</f>
        <v>0</v>
      </c>
      <c r="BH1885" s="148">
        <f>IF(N1885="sníž. přenesená",J1885,0)</f>
        <v>0</v>
      </c>
      <c r="BI1885" s="148">
        <f>IF(N1885="nulová",J1885,0)</f>
        <v>0</v>
      </c>
      <c r="BJ1885" s="17" t="s">
        <v>83</v>
      </c>
      <c r="BK1885" s="148">
        <f>ROUND(I1885*H1885,2)</f>
        <v>0</v>
      </c>
      <c r="BL1885" s="17" t="s">
        <v>274</v>
      </c>
      <c r="BM1885" s="147" t="s">
        <v>3402</v>
      </c>
    </row>
    <row r="1886" spans="2:65" s="12" customFormat="1" ht="11.25">
      <c r="B1886" s="149"/>
      <c r="D1886" s="150" t="s">
        <v>186</v>
      </c>
      <c r="E1886" s="151" t="s">
        <v>1</v>
      </c>
      <c r="F1886" s="152" t="s">
        <v>2554</v>
      </c>
      <c r="H1886" s="153">
        <v>15.17</v>
      </c>
      <c r="I1886" s="154"/>
      <c r="L1886" s="149"/>
      <c r="M1886" s="155"/>
      <c r="T1886" s="156"/>
      <c r="AT1886" s="151" t="s">
        <v>186</v>
      </c>
      <c r="AU1886" s="151" t="s">
        <v>85</v>
      </c>
      <c r="AV1886" s="12" t="s">
        <v>85</v>
      </c>
      <c r="AW1886" s="12" t="s">
        <v>32</v>
      </c>
      <c r="AX1886" s="12" t="s">
        <v>83</v>
      </c>
      <c r="AY1886" s="151" t="s">
        <v>178</v>
      </c>
    </row>
    <row r="1887" spans="2:65" s="1" customFormat="1" ht="16.5" customHeight="1">
      <c r="B1887" s="32"/>
      <c r="C1887" s="177" t="s">
        <v>3403</v>
      </c>
      <c r="D1887" s="177" t="s">
        <v>232</v>
      </c>
      <c r="E1887" s="178" t="s">
        <v>3404</v>
      </c>
      <c r="F1887" s="179" t="s">
        <v>3405</v>
      </c>
      <c r="G1887" s="180" t="s">
        <v>204</v>
      </c>
      <c r="H1887" s="181">
        <v>16.687000000000001</v>
      </c>
      <c r="I1887" s="182"/>
      <c r="J1887" s="183">
        <f>ROUND(I1887*H1887,2)</f>
        <v>0</v>
      </c>
      <c r="K1887" s="179" t="s">
        <v>194</v>
      </c>
      <c r="L1887" s="184"/>
      <c r="M1887" s="185" t="s">
        <v>1</v>
      </c>
      <c r="N1887" s="186" t="s">
        <v>41</v>
      </c>
      <c r="P1887" s="145">
        <f>O1887*H1887</f>
        <v>0</v>
      </c>
      <c r="Q1887" s="145">
        <v>2.64E-3</v>
      </c>
      <c r="R1887" s="145">
        <f>Q1887*H1887</f>
        <v>4.4053680000000005E-2</v>
      </c>
      <c r="S1887" s="145">
        <v>0</v>
      </c>
      <c r="T1887" s="146">
        <f>S1887*H1887</f>
        <v>0</v>
      </c>
      <c r="AR1887" s="147" t="s">
        <v>377</v>
      </c>
      <c r="AT1887" s="147" t="s">
        <v>232</v>
      </c>
      <c r="AU1887" s="147" t="s">
        <v>85</v>
      </c>
      <c r="AY1887" s="17" t="s">
        <v>178</v>
      </c>
      <c r="BE1887" s="148">
        <f>IF(N1887="základní",J1887,0)</f>
        <v>0</v>
      </c>
      <c r="BF1887" s="148">
        <f>IF(N1887="snížená",J1887,0)</f>
        <v>0</v>
      </c>
      <c r="BG1887" s="148">
        <f>IF(N1887="zákl. přenesená",J1887,0)</f>
        <v>0</v>
      </c>
      <c r="BH1887" s="148">
        <f>IF(N1887="sníž. přenesená",J1887,0)</f>
        <v>0</v>
      </c>
      <c r="BI1887" s="148">
        <f>IF(N1887="nulová",J1887,0)</f>
        <v>0</v>
      </c>
      <c r="BJ1887" s="17" t="s">
        <v>83</v>
      </c>
      <c r="BK1887" s="148">
        <f>ROUND(I1887*H1887,2)</f>
        <v>0</v>
      </c>
      <c r="BL1887" s="17" t="s">
        <v>274</v>
      </c>
      <c r="BM1887" s="147" t="s">
        <v>3406</v>
      </c>
    </row>
    <row r="1888" spans="2:65" s="12" customFormat="1" ht="11.25">
      <c r="B1888" s="149"/>
      <c r="D1888" s="150" t="s">
        <v>186</v>
      </c>
      <c r="F1888" s="152" t="s">
        <v>3407</v>
      </c>
      <c r="H1888" s="153">
        <v>16.687000000000001</v>
      </c>
      <c r="I1888" s="154"/>
      <c r="L1888" s="149"/>
      <c r="M1888" s="155"/>
      <c r="T1888" s="156"/>
      <c r="AT1888" s="151" t="s">
        <v>186</v>
      </c>
      <c r="AU1888" s="151" t="s">
        <v>85</v>
      </c>
      <c r="AV1888" s="12" t="s">
        <v>85</v>
      </c>
      <c r="AW1888" s="12" t="s">
        <v>4</v>
      </c>
      <c r="AX1888" s="12" t="s">
        <v>83</v>
      </c>
      <c r="AY1888" s="151" t="s">
        <v>178</v>
      </c>
    </row>
    <row r="1889" spans="2:65" s="1" customFormat="1" ht="21.75" customHeight="1">
      <c r="B1889" s="32"/>
      <c r="C1889" s="136" t="s">
        <v>3408</v>
      </c>
      <c r="D1889" s="136" t="s">
        <v>180</v>
      </c>
      <c r="E1889" s="137" t="s">
        <v>3409</v>
      </c>
      <c r="F1889" s="138" t="s">
        <v>3410</v>
      </c>
      <c r="G1889" s="139" t="s">
        <v>204</v>
      </c>
      <c r="H1889" s="140">
        <v>134.69</v>
      </c>
      <c r="I1889" s="141"/>
      <c r="J1889" s="142">
        <f>ROUND(I1889*H1889,2)</f>
        <v>0</v>
      </c>
      <c r="K1889" s="138" t="s">
        <v>194</v>
      </c>
      <c r="L1889" s="32"/>
      <c r="M1889" s="143" t="s">
        <v>1</v>
      </c>
      <c r="N1889" s="144" t="s">
        <v>41</v>
      </c>
      <c r="P1889" s="145">
        <f>O1889*H1889</f>
        <v>0</v>
      </c>
      <c r="Q1889" s="145">
        <v>2.9999999999999997E-4</v>
      </c>
      <c r="R1889" s="145">
        <f>Q1889*H1889</f>
        <v>4.0406999999999998E-2</v>
      </c>
      <c r="S1889" s="145">
        <v>0</v>
      </c>
      <c r="T1889" s="146">
        <f>S1889*H1889</f>
        <v>0</v>
      </c>
      <c r="AR1889" s="147" t="s">
        <v>274</v>
      </c>
      <c r="AT1889" s="147" t="s">
        <v>180</v>
      </c>
      <c r="AU1889" s="147" t="s">
        <v>85</v>
      </c>
      <c r="AY1889" s="17" t="s">
        <v>178</v>
      </c>
      <c r="BE1889" s="148">
        <f>IF(N1889="základní",J1889,0)</f>
        <v>0</v>
      </c>
      <c r="BF1889" s="148">
        <f>IF(N1889="snížená",J1889,0)</f>
        <v>0</v>
      </c>
      <c r="BG1889" s="148">
        <f>IF(N1889="zákl. přenesená",J1889,0)</f>
        <v>0</v>
      </c>
      <c r="BH1889" s="148">
        <f>IF(N1889="sníž. přenesená",J1889,0)</f>
        <v>0</v>
      </c>
      <c r="BI1889" s="148">
        <f>IF(N1889="nulová",J1889,0)</f>
        <v>0</v>
      </c>
      <c r="BJ1889" s="17" t="s">
        <v>83</v>
      </c>
      <c r="BK1889" s="148">
        <f>ROUND(I1889*H1889,2)</f>
        <v>0</v>
      </c>
      <c r="BL1889" s="17" t="s">
        <v>274</v>
      </c>
      <c r="BM1889" s="147" t="s">
        <v>3411</v>
      </c>
    </row>
    <row r="1890" spans="2:65" s="12" customFormat="1" ht="11.25">
      <c r="B1890" s="149"/>
      <c r="D1890" s="150" t="s">
        <v>186</v>
      </c>
      <c r="E1890" s="151" t="s">
        <v>1</v>
      </c>
      <c r="F1890" s="152" t="s">
        <v>2560</v>
      </c>
      <c r="H1890" s="153">
        <v>18.5</v>
      </c>
      <c r="I1890" s="154"/>
      <c r="L1890" s="149"/>
      <c r="M1890" s="155"/>
      <c r="T1890" s="156"/>
      <c r="AT1890" s="151" t="s">
        <v>186</v>
      </c>
      <c r="AU1890" s="151" t="s">
        <v>85</v>
      </c>
      <c r="AV1890" s="12" t="s">
        <v>85</v>
      </c>
      <c r="AW1890" s="12" t="s">
        <v>32</v>
      </c>
      <c r="AX1890" s="12" t="s">
        <v>76</v>
      </c>
      <c r="AY1890" s="151" t="s">
        <v>178</v>
      </c>
    </row>
    <row r="1891" spans="2:65" s="12" customFormat="1" ht="11.25">
      <c r="B1891" s="149"/>
      <c r="D1891" s="150" t="s">
        <v>186</v>
      </c>
      <c r="E1891" s="151" t="s">
        <v>1</v>
      </c>
      <c r="F1891" s="152" t="s">
        <v>3376</v>
      </c>
      <c r="H1891" s="153">
        <v>11.31</v>
      </c>
      <c r="I1891" s="154"/>
      <c r="L1891" s="149"/>
      <c r="M1891" s="155"/>
      <c r="T1891" s="156"/>
      <c r="AT1891" s="151" t="s">
        <v>186</v>
      </c>
      <c r="AU1891" s="151" t="s">
        <v>85</v>
      </c>
      <c r="AV1891" s="12" t="s">
        <v>85</v>
      </c>
      <c r="AW1891" s="12" t="s">
        <v>32</v>
      </c>
      <c r="AX1891" s="12" t="s">
        <v>76</v>
      </c>
      <c r="AY1891" s="151" t="s">
        <v>178</v>
      </c>
    </row>
    <row r="1892" spans="2:65" s="12" customFormat="1" ht="11.25">
      <c r="B1892" s="149"/>
      <c r="D1892" s="150" t="s">
        <v>186</v>
      </c>
      <c r="E1892" s="151" t="s">
        <v>1</v>
      </c>
      <c r="F1892" s="152" t="s">
        <v>2562</v>
      </c>
      <c r="H1892" s="153">
        <v>8.59</v>
      </c>
      <c r="I1892" s="154"/>
      <c r="L1892" s="149"/>
      <c r="M1892" s="155"/>
      <c r="T1892" s="156"/>
      <c r="AT1892" s="151" t="s">
        <v>186</v>
      </c>
      <c r="AU1892" s="151" t="s">
        <v>85</v>
      </c>
      <c r="AV1892" s="12" t="s">
        <v>85</v>
      </c>
      <c r="AW1892" s="12" t="s">
        <v>32</v>
      </c>
      <c r="AX1892" s="12" t="s">
        <v>76</v>
      </c>
      <c r="AY1892" s="151" t="s">
        <v>178</v>
      </c>
    </row>
    <row r="1893" spans="2:65" s="12" customFormat="1" ht="11.25">
      <c r="B1893" s="149"/>
      <c r="D1893" s="150" t="s">
        <v>186</v>
      </c>
      <c r="E1893" s="151" t="s">
        <v>1</v>
      </c>
      <c r="F1893" s="152" t="s">
        <v>3377</v>
      </c>
      <c r="H1893" s="153">
        <v>24.03</v>
      </c>
      <c r="I1893" s="154"/>
      <c r="L1893" s="149"/>
      <c r="M1893" s="155"/>
      <c r="T1893" s="156"/>
      <c r="AT1893" s="151" t="s">
        <v>186</v>
      </c>
      <c r="AU1893" s="151" t="s">
        <v>85</v>
      </c>
      <c r="AV1893" s="12" t="s">
        <v>85</v>
      </c>
      <c r="AW1893" s="12" t="s">
        <v>32</v>
      </c>
      <c r="AX1893" s="12" t="s">
        <v>76</v>
      </c>
      <c r="AY1893" s="151" t="s">
        <v>178</v>
      </c>
    </row>
    <row r="1894" spans="2:65" s="12" customFormat="1" ht="11.25">
      <c r="B1894" s="149"/>
      <c r="D1894" s="150" t="s">
        <v>186</v>
      </c>
      <c r="E1894" s="151" t="s">
        <v>1</v>
      </c>
      <c r="F1894" s="152" t="s">
        <v>2564</v>
      </c>
      <c r="H1894" s="153">
        <v>21.88</v>
      </c>
      <c r="I1894" s="154"/>
      <c r="L1894" s="149"/>
      <c r="M1894" s="155"/>
      <c r="T1894" s="156"/>
      <c r="AT1894" s="151" t="s">
        <v>186</v>
      </c>
      <c r="AU1894" s="151" t="s">
        <v>85</v>
      </c>
      <c r="AV1894" s="12" t="s">
        <v>85</v>
      </c>
      <c r="AW1894" s="12" t="s">
        <v>32</v>
      </c>
      <c r="AX1894" s="12" t="s">
        <v>76</v>
      </c>
      <c r="AY1894" s="151" t="s">
        <v>178</v>
      </c>
    </row>
    <row r="1895" spans="2:65" s="12" customFormat="1" ht="11.25">
      <c r="B1895" s="149"/>
      <c r="D1895" s="150" t="s">
        <v>186</v>
      </c>
      <c r="E1895" s="151" t="s">
        <v>1</v>
      </c>
      <c r="F1895" s="152" t="s">
        <v>3378</v>
      </c>
      <c r="H1895" s="153">
        <v>15.81</v>
      </c>
      <c r="I1895" s="154"/>
      <c r="L1895" s="149"/>
      <c r="M1895" s="155"/>
      <c r="T1895" s="156"/>
      <c r="AT1895" s="151" t="s">
        <v>186</v>
      </c>
      <c r="AU1895" s="151" t="s">
        <v>85</v>
      </c>
      <c r="AV1895" s="12" t="s">
        <v>85</v>
      </c>
      <c r="AW1895" s="12" t="s">
        <v>32</v>
      </c>
      <c r="AX1895" s="12" t="s">
        <v>76</v>
      </c>
      <c r="AY1895" s="151" t="s">
        <v>178</v>
      </c>
    </row>
    <row r="1896" spans="2:65" s="12" customFormat="1" ht="11.25">
      <c r="B1896" s="149"/>
      <c r="D1896" s="150" t="s">
        <v>186</v>
      </c>
      <c r="E1896" s="151" t="s">
        <v>1</v>
      </c>
      <c r="F1896" s="152" t="s">
        <v>2566</v>
      </c>
      <c r="H1896" s="153">
        <v>34.57</v>
      </c>
      <c r="I1896" s="154"/>
      <c r="L1896" s="149"/>
      <c r="M1896" s="155"/>
      <c r="T1896" s="156"/>
      <c r="AT1896" s="151" t="s">
        <v>186</v>
      </c>
      <c r="AU1896" s="151" t="s">
        <v>85</v>
      </c>
      <c r="AV1896" s="12" t="s">
        <v>85</v>
      </c>
      <c r="AW1896" s="12" t="s">
        <v>32</v>
      </c>
      <c r="AX1896" s="12" t="s">
        <v>76</v>
      </c>
      <c r="AY1896" s="151" t="s">
        <v>178</v>
      </c>
    </row>
    <row r="1897" spans="2:65" s="14" customFormat="1" ht="11.25">
      <c r="B1897" s="164"/>
      <c r="D1897" s="150" t="s">
        <v>186</v>
      </c>
      <c r="E1897" s="165" t="s">
        <v>1</v>
      </c>
      <c r="F1897" s="166" t="s">
        <v>217</v>
      </c>
      <c r="H1897" s="167">
        <v>134.69</v>
      </c>
      <c r="I1897" s="168"/>
      <c r="L1897" s="164"/>
      <c r="M1897" s="169"/>
      <c r="T1897" s="170"/>
      <c r="AT1897" s="165" t="s">
        <v>186</v>
      </c>
      <c r="AU1897" s="165" t="s">
        <v>85</v>
      </c>
      <c r="AV1897" s="14" t="s">
        <v>184</v>
      </c>
      <c r="AW1897" s="14" t="s">
        <v>32</v>
      </c>
      <c r="AX1897" s="14" t="s">
        <v>83</v>
      </c>
      <c r="AY1897" s="165" t="s">
        <v>178</v>
      </c>
    </row>
    <row r="1898" spans="2:65" s="1" customFormat="1" ht="44.25" customHeight="1">
      <c r="B1898" s="32"/>
      <c r="C1898" s="177" t="s">
        <v>3412</v>
      </c>
      <c r="D1898" s="177" t="s">
        <v>232</v>
      </c>
      <c r="E1898" s="178" t="s">
        <v>3413</v>
      </c>
      <c r="F1898" s="179" t="s">
        <v>3414</v>
      </c>
      <c r="G1898" s="180" t="s">
        <v>204</v>
      </c>
      <c r="H1898" s="181">
        <v>148.15899999999999</v>
      </c>
      <c r="I1898" s="182"/>
      <c r="J1898" s="183">
        <f>ROUND(I1898*H1898,2)</f>
        <v>0</v>
      </c>
      <c r="K1898" s="179" t="s">
        <v>194</v>
      </c>
      <c r="L1898" s="184"/>
      <c r="M1898" s="185" t="s">
        <v>1</v>
      </c>
      <c r="N1898" s="186" t="s">
        <v>41</v>
      </c>
      <c r="P1898" s="145">
        <f>O1898*H1898</f>
        <v>0</v>
      </c>
      <c r="Q1898" s="145">
        <v>3.6800000000000001E-3</v>
      </c>
      <c r="R1898" s="145">
        <f>Q1898*H1898</f>
        <v>0.54522512000000001</v>
      </c>
      <c r="S1898" s="145">
        <v>0</v>
      </c>
      <c r="T1898" s="146">
        <f>S1898*H1898</f>
        <v>0</v>
      </c>
      <c r="AR1898" s="147" t="s">
        <v>377</v>
      </c>
      <c r="AT1898" s="147" t="s">
        <v>232</v>
      </c>
      <c r="AU1898" s="147" t="s">
        <v>85</v>
      </c>
      <c r="AY1898" s="17" t="s">
        <v>178</v>
      </c>
      <c r="BE1898" s="148">
        <f>IF(N1898="základní",J1898,0)</f>
        <v>0</v>
      </c>
      <c r="BF1898" s="148">
        <f>IF(N1898="snížená",J1898,0)</f>
        <v>0</v>
      </c>
      <c r="BG1898" s="148">
        <f>IF(N1898="zákl. přenesená",J1898,0)</f>
        <v>0</v>
      </c>
      <c r="BH1898" s="148">
        <f>IF(N1898="sníž. přenesená",J1898,0)</f>
        <v>0</v>
      </c>
      <c r="BI1898" s="148">
        <f>IF(N1898="nulová",J1898,0)</f>
        <v>0</v>
      </c>
      <c r="BJ1898" s="17" t="s">
        <v>83</v>
      </c>
      <c r="BK1898" s="148">
        <f>ROUND(I1898*H1898,2)</f>
        <v>0</v>
      </c>
      <c r="BL1898" s="17" t="s">
        <v>274</v>
      </c>
      <c r="BM1898" s="147" t="s">
        <v>3415</v>
      </c>
    </row>
    <row r="1899" spans="2:65" s="12" customFormat="1" ht="11.25">
      <c r="B1899" s="149"/>
      <c r="D1899" s="150" t="s">
        <v>186</v>
      </c>
      <c r="F1899" s="152" t="s">
        <v>3416</v>
      </c>
      <c r="H1899" s="153">
        <v>148.15899999999999</v>
      </c>
      <c r="I1899" s="154"/>
      <c r="L1899" s="149"/>
      <c r="M1899" s="155"/>
      <c r="T1899" s="156"/>
      <c r="AT1899" s="151" t="s">
        <v>186</v>
      </c>
      <c r="AU1899" s="151" t="s">
        <v>85</v>
      </c>
      <c r="AV1899" s="12" t="s">
        <v>85</v>
      </c>
      <c r="AW1899" s="12" t="s">
        <v>4</v>
      </c>
      <c r="AX1899" s="12" t="s">
        <v>83</v>
      </c>
      <c r="AY1899" s="151" t="s">
        <v>178</v>
      </c>
    </row>
    <row r="1900" spans="2:65" s="1" customFormat="1" ht="21.75" customHeight="1">
      <c r="B1900" s="32"/>
      <c r="C1900" s="136" t="s">
        <v>3417</v>
      </c>
      <c r="D1900" s="136" t="s">
        <v>180</v>
      </c>
      <c r="E1900" s="137" t="s">
        <v>3418</v>
      </c>
      <c r="F1900" s="138" t="s">
        <v>3419</v>
      </c>
      <c r="G1900" s="139" t="s">
        <v>291</v>
      </c>
      <c r="H1900" s="140">
        <v>250</v>
      </c>
      <c r="I1900" s="141"/>
      <c r="J1900" s="142">
        <f>ROUND(I1900*H1900,2)</f>
        <v>0</v>
      </c>
      <c r="K1900" s="138" t="s">
        <v>194</v>
      </c>
      <c r="L1900" s="32"/>
      <c r="M1900" s="143" t="s">
        <v>1</v>
      </c>
      <c r="N1900" s="144" t="s">
        <v>41</v>
      </c>
      <c r="P1900" s="145">
        <f>O1900*H1900</f>
        <v>0</v>
      </c>
      <c r="Q1900" s="145">
        <v>0</v>
      </c>
      <c r="R1900" s="145">
        <f>Q1900*H1900</f>
        <v>0</v>
      </c>
      <c r="S1900" s="145">
        <v>2.9999999999999997E-4</v>
      </c>
      <c r="T1900" s="146">
        <f>S1900*H1900</f>
        <v>7.4999999999999997E-2</v>
      </c>
      <c r="AR1900" s="147" t="s">
        <v>274</v>
      </c>
      <c r="AT1900" s="147" t="s">
        <v>180</v>
      </c>
      <c r="AU1900" s="147" t="s">
        <v>85</v>
      </c>
      <c r="AY1900" s="17" t="s">
        <v>178</v>
      </c>
      <c r="BE1900" s="148">
        <f>IF(N1900="základní",J1900,0)</f>
        <v>0</v>
      </c>
      <c r="BF1900" s="148">
        <f>IF(N1900="snížená",J1900,0)</f>
        <v>0</v>
      </c>
      <c r="BG1900" s="148">
        <f>IF(N1900="zákl. přenesená",J1900,0)</f>
        <v>0</v>
      </c>
      <c r="BH1900" s="148">
        <f>IF(N1900="sníž. přenesená",J1900,0)</f>
        <v>0</v>
      </c>
      <c r="BI1900" s="148">
        <f>IF(N1900="nulová",J1900,0)</f>
        <v>0</v>
      </c>
      <c r="BJ1900" s="17" t="s">
        <v>83</v>
      </c>
      <c r="BK1900" s="148">
        <f>ROUND(I1900*H1900,2)</f>
        <v>0</v>
      </c>
      <c r="BL1900" s="17" t="s">
        <v>274</v>
      </c>
      <c r="BM1900" s="147" t="s">
        <v>3420</v>
      </c>
    </row>
    <row r="1901" spans="2:65" s="1" customFormat="1" ht="16.5" customHeight="1">
      <c r="B1901" s="32"/>
      <c r="C1901" s="136" t="s">
        <v>3421</v>
      </c>
      <c r="D1901" s="136" t="s">
        <v>180</v>
      </c>
      <c r="E1901" s="137" t="s">
        <v>3422</v>
      </c>
      <c r="F1901" s="138" t="s">
        <v>3423</v>
      </c>
      <c r="G1901" s="139" t="s">
        <v>291</v>
      </c>
      <c r="H1901" s="140">
        <v>200</v>
      </c>
      <c r="I1901" s="141"/>
      <c r="J1901" s="142">
        <f>ROUND(I1901*H1901,2)</f>
        <v>0</v>
      </c>
      <c r="K1901" s="138" t="s">
        <v>194</v>
      </c>
      <c r="L1901" s="32"/>
      <c r="M1901" s="143" t="s">
        <v>1</v>
      </c>
      <c r="N1901" s="144" t="s">
        <v>41</v>
      </c>
      <c r="P1901" s="145">
        <f>O1901*H1901</f>
        <v>0</v>
      </c>
      <c r="Q1901" s="145">
        <v>1.0000000000000001E-5</v>
      </c>
      <c r="R1901" s="145">
        <f>Q1901*H1901</f>
        <v>2E-3</v>
      </c>
      <c r="S1901" s="145">
        <v>0</v>
      </c>
      <c r="T1901" s="146">
        <f>S1901*H1901</f>
        <v>0</v>
      </c>
      <c r="AR1901" s="147" t="s">
        <v>274</v>
      </c>
      <c r="AT1901" s="147" t="s">
        <v>180</v>
      </c>
      <c r="AU1901" s="147" t="s">
        <v>85</v>
      </c>
      <c r="AY1901" s="17" t="s">
        <v>178</v>
      </c>
      <c r="BE1901" s="148">
        <f>IF(N1901="základní",J1901,0)</f>
        <v>0</v>
      </c>
      <c r="BF1901" s="148">
        <f>IF(N1901="snížená",J1901,0)</f>
        <v>0</v>
      </c>
      <c r="BG1901" s="148">
        <f>IF(N1901="zákl. přenesená",J1901,0)</f>
        <v>0</v>
      </c>
      <c r="BH1901" s="148">
        <f>IF(N1901="sníž. přenesená",J1901,0)</f>
        <v>0</v>
      </c>
      <c r="BI1901" s="148">
        <f>IF(N1901="nulová",J1901,0)</f>
        <v>0</v>
      </c>
      <c r="BJ1901" s="17" t="s">
        <v>83</v>
      </c>
      <c r="BK1901" s="148">
        <f>ROUND(I1901*H1901,2)</f>
        <v>0</v>
      </c>
      <c r="BL1901" s="17" t="s">
        <v>274</v>
      </c>
      <c r="BM1901" s="147" t="s">
        <v>3424</v>
      </c>
    </row>
    <row r="1902" spans="2:65" s="1" customFormat="1" ht="16.5" customHeight="1">
      <c r="B1902" s="32"/>
      <c r="C1902" s="177" t="s">
        <v>3425</v>
      </c>
      <c r="D1902" s="177" t="s">
        <v>232</v>
      </c>
      <c r="E1902" s="178" t="s">
        <v>3426</v>
      </c>
      <c r="F1902" s="179" t="s">
        <v>3427</v>
      </c>
      <c r="G1902" s="180" t="s">
        <v>291</v>
      </c>
      <c r="H1902" s="181">
        <v>220</v>
      </c>
      <c r="I1902" s="182"/>
      <c r="J1902" s="183">
        <f>ROUND(I1902*H1902,2)</f>
        <v>0</v>
      </c>
      <c r="K1902" s="179" t="s">
        <v>194</v>
      </c>
      <c r="L1902" s="184"/>
      <c r="M1902" s="185" t="s">
        <v>1</v>
      </c>
      <c r="N1902" s="186" t="s">
        <v>41</v>
      </c>
      <c r="P1902" s="145">
        <f>O1902*H1902</f>
        <v>0</v>
      </c>
      <c r="Q1902" s="145">
        <v>2.7E-4</v>
      </c>
      <c r="R1902" s="145">
        <f>Q1902*H1902</f>
        <v>5.9400000000000001E-2</v>
      </c>
      <c r="S1902" s="145">
        <v>0</v>
      </c>
      <c r="T1902" s="146">
        <f>S1902*H1902</f>
        <v>0</v>
      </c>
      <c r="AR1902" s="147" t="s">
        <v>377</v>
      </c>
      <c r="AT1902" s="147" t="s">
        <v>232</v>
      </c>
      <c r="AU1902" s="147" t="s">
        <v>85</v>
      </c>
      <c r="AY1902" s="17" t="s">
        <v>178</v>
      </c>
      <c r="BE1902" s="148">
        <f>IF(N1902="základní",J1902,0)</f>
        <v>0</v>
      </c>
      <c r="BF1902" s="148">
        <f>IF(N1902="snížená",J1902,0)</f>
        <v>0</v>
      </c>
      <c r="BG1902" s="148">
        <f>IF(N1902="zákl. přenesená",J1902,0)</f>
        <v>0</v>
      </c>
      <c r="BH1902" s="148">
        <f>IF(N1902="sníž. přenesená",J1902,0)</f>
        <v>0</v>
      </c>
      <c r="BI1902" s="148">
        <f>IF(N1902="nulová",J1902,0)</f>
        <v>0</v>
      </c>
      <c r="BJ1902" s="17" t="s">
        <v>83</v>
      </c>
      <c r="BK1902" s="148">
        <f>ROUND(I1902*H1902,2)</f>
        <v>0</v>
      </c>
      <c r="BL1902" s="17" t="s">
        <v>274</v>
      </c>
      <c r="BM1902" s="147" t="s">
        <v>3428</v>
      </c>
    </row>
    <row r="1903" spans="2:65" s="12" customFormat="1" ht="11.25">
      <c r="B1903" s="149"/>
      <c r="D1903" s="150" t="s">
        <v>186</v>
      </c>
      <c r="F1903" s="152" t="s">
        <v>3429</v>
      </c>
      <c r="H1903" s="153">
        <v>220</v>
      </c>
      <c r="I1903" s="154"/>
      <c r="L1903" s="149"/>
      <c r="M1903" s="155"/>
      <c r="T1903" s="156"/>
      <c r="AT1903" s="151" t="s">
        <v>186</v>
      </c>
      <c r="AU1903" s="151" t="s">
        <v>85</v>
      </c>
      <c r="AV1903" s="12" t="s">
        <v>85</v>
      </c>
      <c r="AW1903" s="12" t="s">
        <v>4</v>
      </c>
      <c r="AX1903" s="12" t="s">
        <v>83</v>
      </c>
      <c r="AY1903" s="151" t="s">
        <v>178</v>
      </c>
    </row>
    <row r="1904" spans="2:65" s="1" customFormat="1" ht="24.2" customHeight="1">
      <c r="B1904" s="32"/>
      <c r="C1904" s="136" t="s">
        <v>3430</v>
      </c>
      <c r="D1904" s="136" t="s">
        <v>180</v>
      </c>
      <c r="E1904" s="137" t="s">
        <v>3431</v>
      </c>
      <c r="F1904" s="138" t="s">
        <v>3432</v>
      </c>
      <c r="G1904" s="139" t="s">
        <v>204</v>
      </c>
      <c r="H1904" s="140">
        <v>149.86000000000001</v>
      </c>
      <c r="I1904" s="141"/>
      <c r="J1904" s="142">
        <f>ROUND(I1904*H1904,2)</f>
        <v>0</v>
      </c>
      <c r="K1904" s="138" t="s">
        <v>194</v>
      </c>
      <c r="L1904" s="32"/>
      <c r="M1904" s="143" t="s">
        <v>1</v>
      </c>
      <c r="N1904" s="144" t="s">
        <v>41</v>
      </c>
      <c r="P1904" s="145">
        <f>O1904*H1904</f>
        <v>0</v>
      </c>
      <c r="Q1904" s="145">
        <v>0</v>
      </c>
      <c r="R1904" s="145">
        <f>Q1904*H1904</f>
        <v>0</v>
      </c>
      <c r="S1904" s="145">
        <v>0</v>
      </c>
      <c r="T1904" s="146">
        <f>S1904*H1904</f>
        <v>0</v>
      </c>
      <c r="AR1904" s="147" t="s">
        <v>274</v>
      </c>
      <c r="AT1904" s="147" t="s">
        <v>180</v>
      </c>
      <c r="AU1904" s="147" t="s">
        <v>85</v>
      </c>
      <c r="AY1904" s="17" t="s">
        <v>178</v>
      </c>
      <c r="BE1904" s="148">
        <f>IF(N1904="základní",J1904,0)</f>
        <v>0</v>
      </c>
      <c r="BF1904" s="148">
        <f>IF(N1904="snížená",J1904,0)</f>
        <v>0</v>
      </c>
      <c r="BG1904" s="148">
        <f>IF(N1904="zákl. přenesená",J1904,0)</f>
        <v>0</v>
      </c>
      <c r="BH1904" s="148">
        <f>IF(N1904="sníž. přenesená",J1904,0)</f>
        <v>0</v>
      </c>
      <c r="BI1904" s="148">
        <f>IF(N1904="nulová",J1904,0)</f>
        <v>0</v>
      </c>
      <c r="BJ1904" s="17" t="s">
        <v>83</v>
      </c>
      <c r="BK1904" s="148">
        <f>ROUND(I1904*H1904,2)</f>
        <v>0</v>
      </c>
      <c r="BL1904" s="17" t="s">
        <v>274</v>
      </c>
      <c r="BM1904" s="147" t="s">
        <v>3433</v>
      </c>
    </row>
    <row r="1905" spans="2:65" s="1" customFormat="1" ht="24.2" customHeight="1">
      <c r="B1905" s="32"/>
      <c r="C1905" s="136" t="s">
        <v>3434</v>
      </c>
      <c r="D1905" s="136" t="s">
        <v>180</v>
      </c>
      <c r="E1905" s="137" t="s">
        <v>3435</v>
      </c>
      <c r="F1905" s="138" t="s">
        <v>3436</v>
      </c>
      <c r="G1905" s="139" t="s">
        <v>384</v>
      </c>
      <c r="H1905" s="140">
        <v>0.69599999999999995</v>
      </c>
      <c r="I1905" s="141"/>
      <c r="J1905" s="142">
        <f>ROUND(I1905*H1905,2)</f>
        <v>0</v>
      </c>
      <c r="K1905" s="138" t="s">
        <v>194</v>
      </c>
      <c r="L1905" s="32"/>
      <c r="M1905" s="143" t="s">
        <v>1</v>
      </c>
      <c r="N1905" s="144" t="s">
        <v>41</v>
      </c>
      <c r="P1905" s="145">
        <f>O1905*H1905</f>
        <v>0</v>
      </c>
      <c r="Q1905" s="145">
        <v>0</v>
      </c>
      <c r="R1905" s="145">
        <f>Q1905*H1905</f>
        <v>0</v>
      </c>
      <c r="S1905" s="145">
        <v>0</v>
      </c>
      <c r="T1905" s="146">
        <f>S1905*H1905</f>
        <v>0</v>
      </c>
      <c r="AR1905" s="147" t="s">
        <v>274</v>
      </c>
      <c r="AT1905" s="147" t="s">
        <v>180</v>
      </c>
      <c r="AU1905" s="147" t="s">
        <v>85</v>
      </c>
      <c r="AY1905" s="17" t="s">
        <v>178</v>
      </c>
      <c r="BE1905" s="148">
        <f>IF(N1905="základní",J1905,0)</f>
        <v>0</v>
      </c>
      <c r="BF1905" s="148">
        <f>IF(N1905="snížená",J1905,0)</f>
        <v>0</v>
      </c>
      <c r="BG1905" s="148">
        <f>IF(N1905="zákl. přenesená",J1905,0)</f>
        <v>0</v>
      </c>
      <c r="BH1905" s="148">
        <f>IF(N1905="sníž. přenesená",J1905,0)</f>
        <v>0</v>
      </c>
      <c r="BI1905" s="148">
        <f>IF(N1905="nulová",J1905,0)</f>
        <v>0</v>
      </c>
      <c r="BJ1905" s="17" t="s">
        <v>83</v>
      </c>
      <c r="BK1905" s="148">
        <f>ROUND(I1905*H1905,2)</f>
        <v>0</v>
      </c>
      <c r="BL1905" s="17" t="s">
        <v>274</v>
      </c>
      <c r="BM1905" s="147" t="s">
        <v>3437</v>
      </c>
    </row>
    <row r="1906" spans="2:65" s="11" customFormat="1" ht="22.9" customHeight="1">
      <c r="B1906" s="124"/>
      <c r="D1906" s="125" t="s">
        <v>75</v>
      </c>
      <c r="E1906" s="134" t="s">
        <v>3438</v>
      </c>
      <c r="F1906" s="134" t="s">
        <v>3439</v>
      </c>
      <c r="I1906" s="127"/>
      <c r="J1906" s="135">
        <f>BK1906</f>
        <v>0</v>
      </c>
      <c r="L1906" s="124"/>
      <c r="M1906" s="129"/>
      <c r="P1906" s="130">
        <f>SUM(P1907:P2018)</f>
        <v>0</v>
      </c>
      <c r="R1906" s="130">
        <f>SUM(R1907:R2018)</f>
        <v>10.027384660000003</v>
      </c>
      <c r="T1906" s="131">
        <f>SUM(T1907:T2018)</f>
        <v>14.364375000000001</v>
      </c>
      <c r="AR1906" s="125" t="s">
        <v>85</v>
      </c>
      <c r="AT1906" s="132" t="s">
        <v>75</v>
      </c>
      <c r="AU1906" s="132" t="s">
        <v>83</v>
      </c>
      <c r="AY1906" s="125" t="s">
        <v>178</v>
      </c>
      <c r="BK1906" s="133">
        <f>SUM(BK1907:BK2018)</f>
        <v>0</v>
      </c>
    </row>
    <row r="1907" spans="2:65" s="1" customFormat="1" ht="16.5" customHeight="1">
      <c r="B1907" s="32"/>
      <c r="C1907" s="136" t="s">
        <v>3440</v>
      </c>
      <c r="D1907" s="136" t="s">
        <v>180</v>
      </c>
      <c r="E1907" s="137" t="s">
        <v>3441</v>
      </c>
      <c r="F1907" s="138" t="s">
        <v>3442</v>
      </c>
      <c r="G1907" s="139" t="s">
        <v>204</v>
      </c>
      <c r="H1907" s="140">
        <v>389.45400000000001</v>
      </c>
      <c r="I1907" s="141"/>
      <c r="J1907" s="142">
        <f>ROUND(I1907*H1907,2)</f>
        <v>0</v>
      </c>
      <c r="K1907" s="138" t="s">
        <v>194</v>
      </c>
      <c r="L1907" s="32"/>
      <c r="M1907" s="143" t="s">
        <v>1</v>
      </c>
      <c r="N1907" s="144" t="s">
        <v>41</v>
      </c>
      <c r="P1907" s="145">
        <f>O1907*H1907</f>
        <v>0</v>
      </c>
      <c r="Q1907" s="145">
        <v>0</v>
      </c>
      <c r="R1907" s="145">
        <f>Q1907*H1907</f>
        <v>0</v>
      </c>
      <c r="S1907" s="145">
        <v>0</v>
      </c>
      <c r="T1907" s="146">
        <f>S1907*H1907</f>
        <v>0</v>
      </c>
      <c r="AR1907" s="147" t="s">
        <v>274</v>
      </c>
      <c r="AT1907" s="147" t="s">
        <v>180</v>
      </c>
      <c r="AU1907" s="147" t="s">
        <v>85</v>
      </c>
      <c r="AY1907" s="17" t="s">
        <v>178</v>
      </c>
      <c r="BE1907" s="148">
        <f>IF(N1907="základní",J1907,0)</f>
        <v>0</v>
      </c>
      <c r="BF1907" s="148">
        <f>IF(N1907="snížená",J1907,0)</f>
        <v>0</v>
      </c>
      <c r="BG1907" s="148">
        <f>IF(N1907="zákl. přenesená",J1907,0)</f>
        <v>0</v>
      </c>
      <c r="BH1907" s="148">
        <f>IF(N1907="sníž. přenesená",J1907,0)</f>
        <v>0</v>
      </c>
      <c r="BI1907" s="148">
        <f>IF(N1907="nulová",J1907,0)</f>
        <v>0</v>
      </c>
      <c r="BJ1907" s="17" t="s">
        <v>83</v>
      </c>
      <c r="BK1907" s="148">
        <f>ROUND(I1907*H1907,2)</f>
        <v>0</v>
      </c>
      <c r="BL1907" s="17" t="s">
        <v>274</v>
      </c>
      <c r="BM1907" s="147" t="s">
        <v>3443</v>
      </c>
    </row>
    <row r="1908" spans="2:65" s="12" customFormat="1" ht="11.25">
      <c r="B1908" s="149"/>
      <c r="D1908" s="150" t="s">
        <v>186</v>
      </c>
      <c r="E1908" s="151" t="s">
        <v>1</v>
      </c>
      <c r="F1908" s="152" t="s">
        <v>3444</v>
      </c>
      <c r="H1908" s="153">
        <v>30.88</v>
      </c>
      <c r="I1908" s="154"/>
      <c r="L1908" s="149"/>
      <c r="M1908" s="155"/>
      <c r="T1908" s="156"/>
      <c r="AT1908" s="151" t="s">
        <v>186</v>
      </c>
      <c r="AU1908" s="151" t="s">
        <v>85</v>
      </c>
      <c r="AV1908" s="12" t="s">
        <v>85</v>
      </c>
      <c r="AW1908" s="12" t="s">
        <v>32</v>
      </c>
      <c r="AX1908" s="12" t="s">
        <v>76</v>
      </c>
      <c r="AY1908" s="151" t="s">
        <v>178</v>
      </c>
    </row>
    <row r="1909" spans="2:65" s="12" customFormat="1" ht="11.25">
      <c r="B1909" s="149"/>
      <c r="D1909" s="150" t="s">
        <v>186</v>
      </c>
      <c r="E1909" s="151" t="s">
        <v>1</v>
      </c>
      <c r="F1909" s="152" t="s">
        <v>3445</v>
      </c>
      <c r="H1909" s="153">
        <v>1.4</v>
      </c>
      <c r="I1909" s="154"/>
      <c r="L1909" s="149"/>
      <c r="M1909" s="155"/>
      <c r="T1909" s="156"/>
      <c r="AT1909" s="151" t="s">
        <v>186</v>
      </c>
      <c r="AU1909" s="151" t="s">
        <v>85</v>
      </c>
      <c r="AV1909" s="12" t="s">
        <v>85</v>
      </c>
      <c r="AW1909" s="12" t="s">
        <v>32</v>
      </c>
      <c r="AX1909" s="12" t="s">
        <v>76</v>
      </c>
      <c r="AY1909" s="151" t="s">
        <v>178</v>
      </c>
    </row>
    <row r="1910" spans="2:65" s="12" customFormat="1" ht="11.25">
      <c r="B1910" s="149"/>
      <c r="D1910" s="150" t="s">
        <v>186</v>
      </c>
      <c r="E1910" s="151" t="s">
        <v>1</v>
      </c>
      <c r="F1910" s="152" t="s">
        <v>3446</v>
      </c>
      <c r="H1910" s="153">
        <v>11.1</v>
      </c>
      <c r="I1910" s="154"/>
      <c r="L1910" s="149"/>
      <c r="M1910" s="155"/>
      <c r="T1910" s="156"/>
      <c r="AT1910" s="151" t="s">
        <v>186</v>
      </c>
      <c r="AU1910" s="151" t="s">
        <v>85</v>
      </c>
      <c r="AV1910" s="12" t="s">
        <v>85</v>
      </c>
      <c r="AW1910" s="12" t="s">
        <v>32</v>
      </c>
      <c r="AX1910" s="12" t="s">
        <v>76</v>
      </c>
      <c r="AY1910" s="151" t="s">
        <v>178</v>
      </c>
    </row>
    <row r="1911" spans="2:65" s="12" customFormat="1" ht="11.25">
      <c r="B1911" s="149"/>
      <c r="D1911" s="150" t="s">
        <v>186</v>
      </c>
      <c r="E1911" s="151" t="s">
        <v>1</v>
      </c>
      <c r="F1911" s="152" t="s">
        <v>3447</v>
      </c>
      <c r="H1911" s="153">
        <v>20.38</v>
      </c>
      <c r="I1911" s="154"/>
      <c r="L1911" s="149"/>
      <c r="M1911" s="155"/>
      <c r="T1911" s="156"/>
      <c r="AT1911" s="151" t="s">
        <v>186</v>
      </c>
      <c r="AU1911" s="151" t="s">
        <v>85</v>
      </c>
      <c r="AV1911" s="12" t="s">
        <v>85</v>
      </c>
      <c r="AW1911" s="12" t="s">
        <v>32</v>
      </c>
      <c r="AX1911" s="12" t="s">
        <v>76</v>
      </c>
      <c r="AY1911" s="151" t="s">
        <v>178</v>
      </c>
    </row>
    <row r="1912" spans="2:65" s="12" customFormat="1" ht="11.25">
      <c r="B1912" s="149"/>
      <c r="D1912" s="150" t="s">
        <v>186</v>
      </c>
      <c r="E1912" s="151" t="s">
        <v>1</v>
      </c>
      <c r="F1912" s="152" t="s">
        <v>3448</v>
      </c>
      <c r="H1912" s="153">
        <v>1.4</v>
      </c>
      <c r="I1912" s="154"/>
      <c r="L1912" s="149"/>
      <c r="M1912" s="155"/>
      <c r="T1912" s="156"/>
      <c r="AT1912" s="151" t="s">
        <v>186</v>
      </c>
      <c r="AU1912" s="151" t="s">
        <v>85</v>
      </c>
      <c r="AV1912" s="12" t="s">
        <v>85</v>
      </c>
      <c r="AW1912" s="12" t="s">
        <v>32</v>
      </c>
      <c r="AX1912" s="12" t="s">
        <v>76</v>
      </c>
      <c r="AY1912" s="151" t="s">
        <v>178</v>
      </c>
    </row>
    <row r="1913" spans="2:65" s="12" customFormat="1" ht="11.25">
      <c r="B1913" s="149"/>
      <c r="D1913" s="150" t="s">
        <v>186</v>
      </c>
      <c r="E1913" s="151" t="s">
        <v>1</v>
      </c>
      <c r="F1913" s="152" t="s">
        <v>3449</v>
      </c>
      <c r="H1913" s="153">
        <v>1.44</v>
      </c>
      <c r="I1913" s="154"/>
      <c r="L1913" s="149"/>
      <c r="M1913" s="155"/>
      <c r="T1913" s="156"/>
      <c r="AT1913" s="151" t="s">
        <v>186</v>
      </c>
      <c r="AU1913" s="151" t="s">
        <v>85</v>
      </c>
      <c r="AV1913" s="12" t="s">
        <v>85</v>
      </c>
      <c r="AW1913" s="12" t="s">
        <v>32</v>
      </c>
      <c r="AX1913" s="12" t="s">
        <v>76</v>
      </c>
      <c r="AY1913" s="151" t="s">
        <v>178</v>
      </c>
    </row>
    <row r="1914" spans="2:65" s="12" customFormat="1" ht="11.25">
      <c r="B1914" s="149"/>
      <c r="D1914" s="150" t="s">
        <v>186</v>
      </c>
      <c r="E1914" s="151" t="s">
        <v>1</v>
      </c>
      <c r="F1914" s="152" t="s">
        <v>3450</v>
      </c>
      <c r="H1914" s="153">
        <v>9.4</v>
      </c>
      <c r="I1914" s="154"/>
      <c r="L1914" s="149"/>
      <c r="M1914" s="155"/>
      <c r="T1914" s="156"/>
      <c r="AT1914" s="151" t="s">
        <v>186</v>
      </c>
      <c r="AU1914" s="151" t="s">
        <v>85</v>
      </c>
      <c r="AV1914" s="12" t="s">
        <v>85</v>
      </c>
      <c r="AW1914" s="12" t="s">
        <v>32</v>
      </c>
      <c r="AX1914" s="12" t="s">
        <v>76</v>
      </c>
      <c r="AY1914" s="151" t="s">
        <v>178</v>
      </c>
    </row>
    <row r="1915" spans="2:65" s="13" customFormat="1" ht="11.25">
      <c r="B1915" s="157"/>
      <c r="D1915" s="150" t="s">
        <v>186</v>
      </c>
      <c r="E1915" s="158" t="s">
        <v>1</v>
      </c>
      <c r="F1915" s="159" t="s">
        <v>209</v>
      </c>
      <c r="H1915" s="160">
        <v>76.000000000000014</v>
      </c>
      <c r="I1915" s="161"/>
      <c r="L1915" s="157"/>
      <c r="M1915" s="162"/>
      <c r="T1915" s="163"/>
      <c r="AT1915" s="158" t="s">
        <v>186</v>
      </c>
      <c r="AU1915" s="158" t="s">
        <v>85</v>
      </c>
      <c r="AV1915" s="13" t="s">
        <v>96</v>
      </c>
      <c r="AW1915" s="13" t="s">
        <v>32</v>
      </c>
      <c r="AX1915" s="13" t="s">
        <v>76</v>
      </c>
      <c r="AY1915" s="158" t="s">
        <v>178</v>
      </c>
    </row>
    <row r="1916" spans="2:65" s="12" customFormat="1" ht="11.25">
      <c r="B1916" s="149"/>
      <c r="D1916" s="150" t="s">
        <v>186</v>
      </c>
      <c r="E1916" s="151" t="s">
        <v>1</v>
      </c>
      <c r="F1916" s="152" t="s">
        <v>3451</v>
      </c>
      <c r="H1916" s="153">
        <v>1.4</v>
      </c>
      <c r="I1916" s="154"/>
      <c r="L1916" s="149"/>
      <c r="M1916" s="155"/>
      <c r="T1916" s="156"/>
      <c r="AT1916" s="151" t="s">
        <v>186</v>
      </c>
      <c r="AU1916" s="151" t="s">
        <v>85</v>
      </c>
      <c r="AV1916" s="12" t="s">
        <v>85</v>
      </c>
      <c r="AW1916" s="12" t="s">
        <v>32</v>
      </c>
      <c r="AX1916" s="12" t="s">
        <v>76</v>
      </c>
      <c r="AY1916" s="151" t="s">
        <v>178</v>
      </c>
    </row>
    <row r="1917" spans="2:65" s="12" customFormat="1" ht="11.25">
      <c r="B1917" s="149"/>
      <c r="D1917" s="150" t="s">
        <v>186</v>
      </c>
      <c r="E1917" s="151" t="s">
        <v>1</v>
      </c>
      <c r="F1917" s="152" t="s">
        <v>3452</v>
      </c>
      <c r="H1917" s="153">
        <v>1.38</v>
      </c>
      <c r="I1917" s="154"/>
      <c r="L1917" s="149"/>
      <c r="M1917" s="155"/>
      <c r="T1917" s="156"/>
      <c r="AT1917" s="151" t="s">
        <v>186</v>
      </c>
      <c r="AU1917" s="151" t="s">
        <v>85</v>
      </c>
      <c r="AV1917" s="12" t="s">
        <v>85</v>
      </c>
      <c r="AW1917" s="12" t="s">
        <v>32</v>
      </c>
      <c r="AX1917" s="12" t="s">
        <v>76</v>
      </c>
      <c r="AY1917" s="151" t="s">
        <v>178</v>
      </c>
    </row>
    <row r="1918" spans="2:65" s="12" customFormat="1" ht="11.25">
      <c r="B1918" s="149"/>
      <c r="D1918" s="150" t="s">
        <v>186</v>
      </c>
      <c r="E1918" s="151" t="s">
        <v>1</v>
      </c>
      <c r="F1918" s="152" t="s">
        <v>3453</v>
      </c>
      <c r="H1918" s="153">
        <v>21.56</v>
      </c>
      <c r="I1918" s="154"/>
      <c r="L1918" s="149"/>
      <c r="M1918" s="155"/>
      <c r="T1918" s="156"/>
      <c r="AT1918" s="151" t="s">
        <v>186</v>
      </c>
      <c r="AU1918" s="151" t="s">
        <v>85</v>
      </c>
      <c r="AV1918" s="12" t="s">
        <v>85</v>
      </c>
      <c r="AW1918" s="12" t="s">
        <v>32</v>
      </c>
      <c r="AX1918" s="12" t="s">
        <v>76</v>
      </c>
      <c r="AY1918" s="151" t="s">
        <v>178</v>
      </c>
    </row>
    <row r="1919" spans="2:65" s="12" customFormat="1" ht="11.25">
      <c r="B1919" s="149"/>
      <c r="D1919" s="150" t="s">
        <v>186</v>
      </c>
      <c r="E1919" s="151" t="s">
        <v>1</v>
      </c>
      <c r="F1919" s="152" t="s">
        <v>3454</v>
      </c>
      <c r="H1919" s="153">
        <v>34.6</v>
      </c>
      <c r="I1919" s="154"/>
      <c r="L1919" s="149"/>
      <c r="M1919" s="155"/>
      <c r="T1919" s="156"/>
      <c r="AT1919" s="151" t="s">
        <v>186</v>
      </c>
      <c r="AU1919" s="151" t="s">
        <v>85</v>
      </c>
      <c r="AV1919" s="12" t="s">
        <v>85</v>
      </c>
      <c r="AW1919" s="12" t="s">
        <v>32</v>
      </c>
      <c r="AX1919" s="12" t="s">
        <v>76</v>
      </c>
      <c r="AY1919" s="151" t="s">
        <v>178</v>
      </c>
    </row>
    <row r="1920" spans="2:65" s="12" customFormat="1" ht="22.5">
      <c r="B1920" s="149"/>
      <c r="D1920" s="150" t="s">
        <v>186</v>
      </c>
      <c r="E1920" s="151" t="s">
        <v>1</v>
      </c>
      <c r="F1920" s="152" t="s">
        <v>3455</v>
      </c>
      <c r="H1920" s="153">
        <v>40.06</v>
      </c>
      <c r="I1920" s="154"/>
      <c r="L1920" s="149"/>
      <c r="M1920" s="155"/>
      <c r="T1920" s="156"/>
      <c r="AT1920" s="151" t="s">
        <v>186</v>
      </c>
      <c r="AU1920" s="151" t="s">
        <v>85</v>
      </c>
      <c r="AV1920" s="12" t="s">
        <v>85</v>
      </c>
      <c r="AW1920" s="12" t="s">
        <v>32</v>
      </c>
      <c r="AX1920" s="12" t="s">
        <v>76</v>
      </c>
      <c r="AY1920" s="151" t="s">
        <v>178</v>
      </c>
    </row>
    <row r="1921" spans="2:65" s="12" customFormat="1" ht="11.25">
      <c r="B1921" s="149"/>
      <c r="D1921" s="150" t="s">
        <v>186</v>
      </c>
      <c r="E1921" s="151" t="s">
        <v>1</v>
      </c>
      <c r="F1921" s="152" t="s">
        <v>3456</v>
      </c>
      <c r="H1921" s="153">
        <v>14.14</v>
      </c>
      <c r="I1921" s="154"/>
      <c r="L1921" s="149"/>
      <c r="M1921" s="155"/>
      <c r="T1921" s="156"/>
      <c r="AT1921" s="151" t="s">
        <v>186</v>
      </c>
      <c r="AU1921" s="151" t="s">
        <v>85</v>
      </c>
      <c r="AV1921" s="12" t="s">
        <v>85</v>
      </c>
      <c r="AW1921" s="12" t="s">
        <v>32</v>
      </c>
      <c r="AX1921" s="12" t="s">
        <v>76</v>
      </c>
      <c r="AY1921" s="151" t="s">
        <v>178</v>
      </c>
    </row>
    <row r="1922" spans="2:65" s="12" customFormat="1" ht="11.25">
      <c r="B1922" s="149"/>
      <c r="D1922" s="150" t="s">
        <v>186</v>
      </c>
      <c r="E1922" s="151" t="s">
        <v>1</v>
      </c>
      <c r="F1922" s="152" t="s">
        <v>3457</v>
      </c>
      <c r="H1922" s="153">
        <v>27.26</v>
      </c>
      <c r="I1922" s="154"/>
      <c r="L1922" s="149"/>
      <c r="M1922" s="155"/>
      <c r="T1922" s="156"/>
      <c r="AT1922" s="151" t="s">
        <v>186</v>
      </c>
      <c r="AU1922" s="151" t="s">
        <v>85</v>
      </c>
      <c r="AV1922" s="12" t="s">
        <v>85</v>
      </c>
      <c r="AW1922" s="12" t="s">
        <v>32</v>
      </c>
      <c r="AX1922" s="12" t="s">
        <v>76</v>
      </c>
      <c r="AY1922" s="151" t="s">
        <v>178</v>
      </c>
    </row>
    <row r="1923" spans="2:65" s="12" customFormat="1" ht="11.25">
      <c r="B1923" s="149"/>
      <c r="D1923" s="150" t="s">
        <v>186</v>
      </c>
      <c r="E1923" s="151" t="s">
        <v>1</v>
      </c>
      <c r="F1923" s="152" t="s">
        <v>3458</v>
      </c>
      <c r="H1923" s="153">
        <v>20.62</v>
      </c>
      <c r="I1923" s="154"/>
      <c r="L1923" s="149"/>
      <c r="M1923" s="155"/>
      <c r="T1923" s="156"/>
      <c r="AT1923" s="151" t="s">
        <v>186</v>
      </c>
      <c r="AU1923" s="151" t="s">
        <v>85</v>
      </c>
      <c r="AV1923" s="12" t="s">
        <v>85</v>
      </c>
      <c r="AW1923" s="12" t="s">
        <v>32</v>
      </c>
      <c r="AX1923" s="12" t="s">
        <v>76</v>
      </c>
      <c r="AY1923" s="151" t="s">
        <v>178</v>
      </c>
    </row>
    <row r="1924" spans="2:65" s="12" customFormat="1" ht="11.25">
      <c r="B1924" s="149"/>
      <c r="D1924" s="150" t="s">
        <v>186</v>
      </c>
      <c r="E1924" s="151" t="s">
        <v>1</v>
      </c>
      <c r="F1924" s="152" t="s">
        <v>3459</v>
      </c>
      <c r="H1924" s="153">
        <v>26.893999999999998</v>
      </c>
      <c r="I1924" s="154"/>
      <c r="L1924" s="149"/>
      <c r="M1924" s="155"/>
      <c r="T1924" s="156"/>
      <c r="AT1924" s="151" t="s">
        <v>186</v>
      </c>
      <c r="AU1924" s="151" t="s">
        <v>85</v>
      </c>
      <c r="AV1924" s="12" t="s">
        <v>85</v>
      </c>
      <c r="AW1924" s="12" t="s">
        <v>32</v>
      </c>
      <c r="AX1924" s="12" t="s">
        <v>76</v>
      </c>
      <c r="AY1924" s="151" t="s">
        <v>178</v>
      </c>
    </row>
    <row r="1925" spans="2:65" s="12" customFormat="1" ht="11.25">
      <c r="B1925" s="149"/>
      <c r="D1925" s="150" t="s">
        <v>186</v>
      </c>
      <c r="E1925" s="151" t="s">
        <v>1</v>
      </c>
      <c r="F1925" s="152" t="s">
        <v>3460</v>
      </c>
      <c r="H1925" s="153">
        <v>5.2</v>
      </c>
      <c r="I1925" s="154"/>
      <c r="L1925" s="149"/>
      <c r="M1925" s="155"/>
      <c r="T1925" s="156"/>
      <c r="AT1925" s="151" t="s">
        <v>186</v>
      </c>
      <c r="AU1925" s="151" t="s">
        <v>85</v>
      </c>
      <c r="AV1925" s="12" t="s">
        <v>85</v>
      </c>
      <c r="AW1925" s="12" t="s">
        <v>32</v>
      </c>
      <c r="AX1925" s="12" t="s">
        <v>76</v>
      </c>
      <c r="AY1925" s="151" t="s">
        <v>178</v>
      </c>
    </row>
    <row r="1926" spans="2:65" s="12" customFormat="1" ht="11.25">
      <c r="B1926" s="149"/>
      <c r="D1926" s="150" t="s">
        <v>186</v>
      </c>
      <c r="E1926" s="151" t="s">
        <v>1</v>
      </c>
      <c r="F1926" s="152" t="s">
        <v>3461</v>
      </c>
      <c r="H1926" s="153">
        <v>0.6</v>
      </c>
      <c r="I1926" s="154"/>
      <c r="L1926" s="149"/>
      <c r="M1926" s="155"/>
      <c r="T1926" s="156"/>
      <c r="AT1926" s="151" t="s">
        <v>186</v>
      </c>
      <c r="AU1926" s="151" t="s">
        <v>85</v>
      </c>
      <c r="AV1926" s="12" t="s">
        <v>85</v>
      </c>
      <c r="AW1926" s="12" t="s">
        <v>32</v>
      </c>
      <c r="AX1926" s="12" t="s">
        <v>76</v>
      </c>
      <c r="AY1926" s="151" t="s">
        <v>178</v>
      </c>
    </row>
    <row r="1927" spans="2:65" s="12" customFormat="1" ht="11.25">
      <c r="B1927" s="149"/>
      <c r="D1927" s="150" t="s">
        <v>186</v>
      </c>
      <c r="E1927" s="151" t="s">
        <v>1</v>
      </c>
      <c r="F1927" s="152" t="s">
        <v>3462</v>
      </c>
      <c r="H1927" s="153">
        <v>12.36</v>
      </c>
      <c r="I1927" s="154"/>
      <c r="L1927" s="149"/>
      <c r="M1927" s="155"/>
      <c r="T1927" s="156"/>
      <c r="AT1927" s="151" t="s">
        <v>186</v>
      </c>
      <c r="AU1927" s="151" t="s">
        <v>85</v>
      </c>
      <c r="AV1927" s="12" t="s">
        <v>85</v>
      </c>
      <c r="AW1927" s="12" t="s">
        <v>32</v>
      </c>
      <c r="AX1927" s="12" t="s">
        <v>76</v>
      </c>
      <c r="AY1927" s="151" t="s">
        <v>178</v>
      </c>
    </row>
    <row r="1928" spans="2:65" s="13" customFormat="1" ht="11.25">
      <c r="B1928" s="157"/>
      <c r="D1928" s="150" t="s">
        <v>186</v>
      </c>
      <c r="E1928" s="158" t="s">
        <v>1</v>
      </c>
      <c r="F1928" s="159" t="s">
        <v>209</v>
      </c>
      <c r="H1928" s="160">
        <v>206.07400000000001</v>
      </c>
      <c r="I1928" s="161"/>
      <c r="L1928" s="157"/>
      <c r="M1928" s="162"/>
      <c r="T1928" s="163"/>
      <c r="AT1928" s="158" t="s">
        <v>186</v>
      </c>
      <c r="AU1928" s="158" t="s">
        <v>85</v>
      </c>
      <c r="AV1928" s="13" t="s">
        <v>96</v>
      </c>
      <c r="AW1928" s="13" t="s">
        <v>32</v>
      </c>
      <c r="AX1928" s="13" t="s">
        <v>76</v>
      </c>
      <c r="AY1928" s="158" t="s">
        <v>178</v>
      </c>
    </row>
    <row r="1929" spans="2:65" s="12" customFormat="1" ht="11.25">
      <c r="B1929" s="149"/>
      <c r="D1929" s="150" t="s">
        <v>186</v>
      </c>
      <c r="E1929" s="151" t="s">
        <v>1</v>
      </c>
      <c r="F1929" s="152" t="s">
        <v>3463</v>
      </c>
      <c r="H1929" s="153">
        <v>20.22</v>
      </c>
      <c r="I1929" s="154"/>
      <c r="L1929" s="149"/>
      <c r="M1929" s="155"/>
      <c r="T1929" s="156"/>
      <c r="AT1929" s="151" t="s">
        <v>186</v>
      </c>
      <c r="AU1929" s="151" t="s">
        <v>85</v>
      </c>
      <c r="AV1929" s="12" t="s">
        <v>85</v>
      </c>
      <c r="AW1929" s="12" t="s">
        <v>32</v>
      </c>
      <c r="AX1929" s="12" t="s">
        <v>76</v>
      </c>
      <c r="AY1929" s="151" t="s">
        <v>178</v>
      </c>
    </row>
    <row r="1930" spans="2:65" s="12" customFormat="1" ht="11.25">
      <c r="B1930" s="149"/>
      <c r="D1930" s="150" t="s">
        <v>186</v>
      </c>
      <c r="E1930" s="151" t="s">
        <v>1</v>
      </c>
      <c r="F1930" s="152" t="s">
        <v>3464</v>
      </c>
      <c r="H1930" s="153">
        <v>34.6</v>
      </c>
      <c r="I1930" s="154"/>
      <c r="L1930" s="149"/>
      <c r="M1930" s="155"/>
      <c r="T1930" s="156"/>
      <c r="AT1930" s="151" t="s">
        <v>186</v>
      </c>
      <c r="AU1930" s="151" t="s">
        <v>85</v>
      </c>
      <c r="AV1930" s="12" t="s">
        <v>85</v>
      </c>
      <c r="AW1930" s="12" t="s">
        <v>32</v>
      </c>
      <c r="AX1930" s="12" t="s">
        <v>76</v>
      </c>
      <c r="AY1930" s="151" t="s">
        <v>178</v>
      </c>
    </row>
    <row r="1931" spans="2:65" s="12" customFormat="1" ht="11.25">
      <c r="B1931" s="149"/>
      <c r="D1931" s="150" t="s">
        <v>186</v>
      </c>
      <c r="E1931" s="151" t="s">
        <v>1</v>
      </c>
      <c r="F1931" s="152" t="s">
        <v>3465</v>
      </c>
      <c r="H1931" s="153">
        <v>37.020000000000003</v>
      </c>
      <c r="I1931" s="154"/>
      <c r="L1931" s="149"/>
      <c r="M1931" s="155"/>
      <c r="T1931" s="156"/>
      <c r="AT1931" s="151" t="s">
        <v>186</v>
      </c>
      <c r="AU1931" s="151" t="s">
        <v>85</v>
      </c>
      <c r="AV1931" s="12" t="s">
        <v>85</v>
      </c>
      <c r="AW1931" s="12" t="s">
        <v>32</v>
      </c>
      <c r="AX1931" s="12" t="s">
        <v>76</v>
      </c>
      <c r="AY1931" s="151" t="s">
        <v>178</v>
      </c>
    </row>
    <row r="1932" spans="2:65" s="12" customFormat="1" ht="11.25">
      <c r="B1932" s="149"/>
      <c r="D1932" s="150" t="s">
        <v>186</v>
      </c>
      <c r="E1932" s="151" t="s">
        <v>1</v>
      </c>
      <c r="F1932" s="152" t="s">
        <v>3466</v>
      </c>
      <c r="H1932" s="153">
        <v>15.54</v>
      </c>
      <c r="I1932" s="154"/>
      <c r="L1932" s="149"/>
      <c r="M1932" s="155"/>
      <c r="T1932" s="156"/>
      <c r="AT1932" s="151" t="s">
        <v>186</v>
      </c>
      <c r="AU1932" s="151" t="s">
        <v>85</v>
      </c>
      <c r="AV1932" s="12" t="s">
        <v>85</v>
      </c>
      <c r="AW1932" s="12" t="s">
        <v>32</v>
      </c>
      <c r="AX1932" s="12" t="s">
        <v>76</v>
      </c>
      <c r="AY1932" s="151" t="s">
        <v>178</v>
      </c>
    </row>
    <row r="1933" spans="2:65" s="13" customFormat="1" ht="11.25">
      <c r="B1933" s="157"/>
      <c r="D1933" s="150" t="s">
        <v>186</v>
      </c>
      <c r="E1933" s="158" t="s">
        <v>1</v>
      </c>
      <c r="F1933" s="159" t="s">
        <v>209</v>
      </c>
      <c r="H1933" s="160">
        <v>107.38</v>
      </c>
      <c r="I1933" s="161"/>
      <c r="L1933" s="157"/>
      <c r="M1933" s="162"/>
      <c r="T1933" s="163"/>
      <c r="AT1933" s="158" t="s">
        <v>186</v>
      </c>
      <c r="AU1933" s="158" t="s">
        <v>85</v>
      </c>
      <c r="AV1933" s="13" t="s">
        <v>96</v>
      </c>
      <c r="AW1933" s="13" t="s">
        <v>32</v>
      </c>
      <c r="AX1933" s="13" t="s">
        <v>76</v>
      </c>
      <c r="AY1933" s="158" t="s">
        <v>178</v>
      </c>
    </row>
    <row r="1934" spans="2:65" s="14" customFormat="1" ht="11.25">
      <c r="B1934" s="164"/>
      <c r="D1934" s="150" t="s">
        <v>186</v>
      </c>
      <c r="E1934" s="165" t="s">
        <v>1</v>
      </c>
      <c r="F1934" s="166" t="s">
        <v>217</v>
      </c>
      <c r="H1934" s="167">
        <v>389.45400000000012</v>
      </c>
      <c r="I1934" s="168"/>
      <c r="L1934" s="164"/>
      <c r="M1934" s="169"/>
      <c r="T1934" s="170"/>
      <c r="AT1934" s="165" t="s">
        <v>186</v>
      </c>
      <c r="AU1934" s="165" t="s">
        <v>85</v>
      </c>
      <c r="AV1934" s="14" t="s">
        <v>184</v>
      </c>
      <c r="AW1934" s="14" t="s">
        <v>32</v>
      </c>
      <c r="AX1934" s="14" t="s">
        <v>83</v>
      </c>
      <c r="AY1934" s="165" t="s">
        <v>178</v>
      </c>
    </row>
    <row r="1935" spans="2:65" s="1" customFormat="1" ht="16.5" customHeight="1">
      <c r="B1935" s="32"/>
      <c r="C1935" s="136" t="s">
        <v>3467</v>
      </c>
      <c r="D1935" s="136" t="s">
        <v>180</v>
      </c>
      <c r="E1935" s="137" t="s">
        <v>3468</v>
      </c>
      <c r="F1935" s="138" t="s">
        <v>3469</v>
      </c>
      <c r="G1935" s="139" t="s">
        <v>204</v>
      </c>
      <c r="H1935" s="140">
        <v>778.90800000000002</v>
      </c>
      <c r="I1935" s="141"/>
      <c r="J1935" s="142">
        <f>ROUND(I1935*H1935,2)</f>
        <v>0</v>
      </c>
      <c r="K1935" s="138" t="s">
        <v>194</v>
      </c>
      <c r="L1935" s="32"/>
      <c r="M1935" s="143" t="s">
        <v>1</v>
      </c>
      <c r="N1935" s="144" t="s">
        <v>41</v>
      </c>
      <c r="P1935" s="145">
        <f>O1935*H1935</f>
        <v>0</v>
      </c>
      <c r="Q1935" s="145">
        <v>2.9999999999999997E-4</v>
      </c>
      <c r="R1935" s="145">
        <f>Q1935*H1935</f>
        <v>0.23367239999999997</v>
      </c>
      <c r="S1935" s="145">
        <v>0</v>
      </c>
      <c r="T1935" s="146">
        <f>S1935*H1935</f>
        <v>0</v>
      </c>
      <c r="AR1935" s="147" t="s">
        <v>274</v>
      </c>
      <c r="AT1935" s="147" t="s">
        <v>180</v>
      </c>
      <c r="AU1935" s="147" t="s">
        <v>85</v>
      </c>
      <c r="AY1935" s="17" t="s">
        <v>178</v>
      </c>
      <c r="BE1935" s="148">
        <f>IF(N1935="základní",J1935,0)</f>
        <v>0</v>
      </c>
      <c r="BF1935" s="148">
        <f>IF(N1935="snížená",J1935,0)</f>
        <v>0</v>
      </c>
      <c r="BG1935" s="148">
        <f>IF(N1935="zákl. přenesená",J1935,0)</f>
        <v>0</v>
      </c>
      <c r="BH1935" s="148">
        <f>IF(N1935="sníž. přenesená",J1935,0)</f>
        <v>0</v>
      </c>
      <c r="BI1935" s="148">
        <f>IF(N1935="nulová",J1935,0)</f>
        <v>0</v>
      </c>
      <c r="BJ1935" s="17" t="s">
        <v>83</v>
      </c>
      <c r="BK1935" s="148">
        <f>ROUND(I1935*H1935,2)</f>
        <v>0</v>
      </c>
      <c r="BL1935" s="17" t="s">
        <v>274</v>
      </c>
      <c r="BM1935" s="147" t="s">
        <v>3470</v>
      </c>
    </row>
    <row r="1936" spans="2:65" s="12" customFormat="1" ht="11.25">
      <c r="B1936" s="149"/>
      <c r="D1936" s="150" t="s">
        <v>186</v>
      </c>
      <c r="E1936" s="151" t="s">
        <v>1</v>
      </c>
      <c r="F1936" s="152" t="s">
        <v>3471</v>
      </c>
      <c r="H1936" s="153">
        <v>778.90800000000002</v>
      </c>
      <c r="I1936" s="154"/>
      <c r="L1936" s="149"/>
      <c r="M1936" s="155"/>
      <c r="T1936" s="156"/>
      <c r="AT1936" s="151" t="s">
        <v>186</v>
      </c>
      <c r="AU1936" s="151" t="s">
        <v>85</v>
      </c>
      <c r="AV1936" s="12" t="s">
        <v>85</v>
      </c>
      <c r="AW1936" s="12" t="s">
        <v>32</v>
      </c>
      <c r="AX1936" s="12" t="s">
        <v>83</v>
      </c>
      <c r="AY1936" s="151" t="s">
        <v>178</v>
      </c>
    </row>
    <row r="1937" spans="2:65" s="1" customFormat="1" ht="24.2" customHeight="1">
      <c r="B1937" s="32"/>
      <c r="C1937" s="136" t="s">
        <v>3472</v>
      </c>
      <c r="D1937" s="136" t="s">
        <v>180</v>
      </c>
      <c r="E1937" s="137" t="s">
        <v>3473</v>
      </c>
      <c r="F1937" s="138" t="s">
        <v>3474</v>
      </c>
      <c r="G1937" s="139" t="s">
        <v>204</v>
      </c>
      <c r="H1937" s="140">
        <v>32.18</v>
      </c>
      <c r="I1937" s="141"/>
      <c r="J1937" s="142">
        <f>ROUND(I1937*H1937,2)</f>
        <v>0</v>
      </c>
      <c r="K1937" s="138" t="s">
        <v>194</v>
      </c>
      <c r="L1937" s="32"/>
      <c r="M1937" s="143" t="s">
        <v>1</v>
      </c>
      <c r="N1937" s="144" t="s">
        <v>41</v>
      </c>
      <c r="P1937" s="145">
        <f>O1937*H1937</f>
        <v>0</v>
      </c>
      <c r="Q1937" s="145">
        <v>1.5E-3</v>
      </c>
      <c r="R1937" s="145">
        <f>Q1937*H1937</f>
        <v>4.827E-2</v>
      </c>
      <c r="S1937" s="145">
        <v>0</v>
      </c>
      <c r="T1937" s="146">
        <f>S1937*H1937</f>
        <v>0</v>
      </c>
      <c r="AR1937" s="147" t="s">
        <v>274</v>
      </c>
      <c r="AT1937" s="147" t="s">
        <v>180</v>
      </c>
      <c r="AU1937" s="147" t="s">
        <v>85</v>
      </c>
      <c r="AY1937" s="17" t="s">
        <v>178</v>
      </c>
      <c r="BE1937" s="148">
        <f>IF(N1937="základní",J1937,0)</f>
        <v>0</v>
      </c>
      <c r="BF1937" s="148">
        <f>IF(N1937="snížená",J1937,0)</f>
        <v>0</v>
      </c>
      <c r="BG1937" s="148">
        <f>IF(N1937="zákl. přenesená",J1937,0)</f>
        <v>0</v>
      </c>
      <c r="BH1937" s="148">
        <f>IF(N1937="sníž. přenesená",J1937,0)</f>
        <v>0</v>
      </c>
      <c r="BI1937" s="148">
        <f>IF(N1937="nulová",J1937,0)</f>
        <v>0</v>
      </c>
      <c r="BJ1937" s="17" t="s">
        <v>83</v>
      </c>
      <c r="BK1937" s="148">
        <f>ROUND(I1937*H1937,2)</f>
        <v>0</v>
      </c>
      <c r="BL1937" s="17" t="s">
        <v>274</v>
      </c>
      <c r="BM1937" s="147" t="s">
        <v>3475</v>
      </c>
    </row>
    <row r="1938" spans="2:65" s="12" customFormat="1" ht="11.25">
      <c r="B1938" s="149"/>
      <c r="D1938" s="150" t="s">
        <v>186</v>
      </c>
      <c r="E1938" s="151" t="s">
        <v>1</v>
      </c>
      <c r="F1938" s="152" t="s">
        <v>3446</v>
      </c>
      <c r="H1938" s="153">
        <v>11.1</v>
      </c>
      <c r="I1938" s="154"/>
      <c r="L1938" s="149"/>
      <c r="M1938" s="155"/>
      <c r="T1938" s="156"/>
      <c r="AT1938" s="151" t="s">
        <v>186</v>
      </c>
      <c r="AU1938" s="151" t="s">
        <v>85</v>
      </c>
      <c r="AV1938" s="12" t="s">
        <v>85</v>
      </c>
      <c r="AW1938" s="12" t="s">
        <v>32</v>
      </c>
      <c r="AX1938" s="12" t="s">
        <v>76</v>
      </c>
      <c r="AY1938" s="151" t="s">
        <v>178</v>
      </c>
    </row>
    <row r="1939" spans="2:65" s="12" customFormat="1" ht="11.25">
      <c r="B1939" s="149"/>
      <c r="D1939" s="150" t="s">
        <v>186</v>
      </c>
      <c r="E1939" s="151" t="s">
        <v>1</v>
      </c>
      <c r="F1939" s="152" t="s">
        <v>3450</v>
      </c>
      <c r="H1939" s="153">
        <v>9.4</v>
      </c>
      <c r="I1939" s="154"/>
      <c r="L1939" s="149"/>
      <c r="M1939" s="155"/>
      <c r="T1939" s="156"/>
      <c r="AT1939" s="151" t="s">
        <v>186</v>
      </c>
      <c r="AU1939" s="151" t="s">
        <v>85</v>
      </c>
      <c r="AV1939" s="12" t="s">
        <v>85</v>
      </c>
      <c r="AW1939" s="12" t="s">
        <v>32</v>
      </c>
      <c r="AX1939" s="12" t="s">
        <v>76</v>
      </c>
      <c r="AY1939" s="151" t="s">
        <v>178</v>
      </c>
    </row>
    <row r="1940" spans="2:65" s="12" customFormat="1" ht="11.25">
      <c r="B1940" s="149"/>
      <c r="D1940" s="150" t="s">
        <v>186</v>
      </c>
      <c r="E1940" s="151" t="s">
        <v>1</v>
      </c>
      <c r="F1940" s="152" t="s">
        <v>3476</v>
      </c>
      <c r="H1940" s="153">
        <v>11.68</v>
      </c>
      <c r="I1940" s="154"/>
      <c r="L1940" s="149"/>
      <c r="M1940" s="155"/>
      <c r="T1940" s="156"/>
      <c r="AT1940" s="151" t="s">
        <v>186</v>
      </c>
      <c r="AU1940" s="151" t="s">
        <v>85</v>
      </c>
      <c r="AV1940" s="12" t="s">
        <v>85</v>
      </c>
      <c r="AW1940" s="12" t="s">
        <v>32</v>
      </c>
      <c r="AX1940" s="12" t="s">
        <v>76</v>
      </c>
      <c r="AY1940" s="151" t="s">
        <v>178</v>
      </c>
    </row>
    <row r="1941" spans="2:65" s="14" customFormat="1" ht="11.25">
      <c r="B1941" s="164"/>
      <c r="D1941" s="150" t="s">
        <v>186</v>
      </c>
      <c r="E1941" s="165" t="s">
        <v>1</v>
      </c>
      <c r="F1941" s="166" t="s">
        <v>217</v>
      </c>
      <c r="H1941" s="167">
        <v>32.18</v>
      </c>
      <c r="I1941" s="168"/>
      <c r="L1941" s="164"/>
      <c r="M1941" s="169"/>
      <c r="T1941" s="170"/>
      <c r="AT1941" s="165" t="s">
        <v>186</v>
      </c>
      <c r="AU1941" s="165" t="s">
        <v>85</v>
      </c>
      <c r="AV1941" s="14" t="s">
        <v>184</v>
      </c>
      <c r="AW1941" s="14" t="s">
        <v>32</v>
      </c>
      <c r="AX1941" s="14" t="s">
        <v>83</v>
      </c>
      <c r="AY1941" s="165" t="s">
        <v>178</v>
      </c>
    </row>
    <row r="1942" spans="2:65" s="1" customFormat="1" ht="24.2" customHeight="1">
      <c r="B1942" s="32"/>
      <c r="C1942" s="136" t="s">
        <v>3477</v>
      </c>
      <c r="D1942" s="136" t="s">
        <v>180</v>
      </c>
      <c r="E1942" s="137" t="s">
        <v>3478</v>
      </c>
      <c r="F1942" s="138" t="s">
        <v>3479</v>
      </c>
      <c r="G1942" s="139" t="s">
        <v>291</v>
      </c>
      <c r="H1942" s="140">
        <v>20</v>
      </c>
      <c r="I1942" s="141"/>
      <c r="J1942" s="142">
        <f>ROUND(I1942*H1942,2)</f>
        <v>0</v>
      </c>
      <c r="K1942" s="138" t="s">
        <v>194</v>
      </c>
      <c r="L1942" s="32"/>
      <c r="M1942" s="143" t="s">
        <v>1</v>
      </c>
      <c r="N1942" s="144" t="s">
        <v>41</v>
      </c>
      <c r="P1942" s="145">
        <f>O1942*H1942</f>
        <v>0</v>
      </c>
      <c r="Q1942" s="145">
        <v>3.2000000000000003E-4</v>
      </c>
      <c r="R1942" s="145">
        <f>Q1942*H1942</f>
        <v>6.4000000000000003E-3</v>
      </c>
      <c r="S1942" s="145">
        <v>0</v>
      </c>
      <c r="T1942" s="146">
        <f>S1942*H1942</f>
        <v>0</v>
      </c>
      <c r="AR1942" s="147" t="s">
        <v>274</v>
      </c>
      <c r="AT1942" s="147" t="s">
        <v>180</v>
      </c>
      <c r="AU1942" s="147" t="s">
        <v>85</v>
      </c>
      <c r="AY1942" s="17" t="s">
        <v>178</v>
      </c>
      <c r="BE1942" s="148">
        <f>IF(N1942="základní",J1942,0)</f>
        <v>0</v>
      </c>
      <c r="BF1942" s="148">
        <f>IF(N1942="snížená",J1942,0)</f>
        <v>0</v>
      </c>
      <c r="BG1942" s="148">
        <f>IF(N1942="zákl. přenesená",J1942,0)</f>
        <v>0</v>
      </c>
      <c r="BH1942" s="148">
        <f>IF(N1942="sníž. přenesená",J1942,0)</f>
        <v>0</v>
      </c>
      <c r="BI1942" s="148">
        <f>IF(N1942="nulová",J1942,0)</f>
        <v>0</v>
      </c>
      <c r="BJ1942" s="17" t="s">
        <v>83</v>
      </c>
      <c r="BK1942" s="148">
        <f>ROUND(I1942*H1942,2)</f>
        <v>0</v>
      </c>
      <c r="BL1942" s="17" t="s">
        <v>274</v>
      </c>
      <c r="BM1942" s="147" t="s">
        <v>3480</v>
      </c>
    </row>
    <row r="1943" spans="2:65" s="12" customFormat="1" ht="11.25">
      <c r="B1943" s="149"/>
      <c r="D1943" s="150" t="s">
        <v>186</v>
      </c>
      <c r="E1943" s="151" t="s">
        <v>1</v>
      </c>
      <c r="F1943" s="152" t="s">
        <v>3481</v>
      </c>
      <c r="H1943" s="153">
        <v>8</v>
      </c>
      <c r="I1943" s="154"/>
      <c r="L1943" s="149"/>
      <c r="M1943" s="155"/>
      <c r="T1943" s="156"/>
      <c r="AT1943" s="151" t="s">
        <v>186</v>
      </c>
      <c r="AU1943" s="151" t="s">
        <v>85</v>
      </c>
      <c r="AV1943" s="12" t="s">
        <v>85</v>
      </c>
      <c r="AW1943" s="12" t="s">
        <v>32</v>
      </c>
      <c r="AX1943" s="12" t="s">
        <v>76</v>
      </c>
      <c r="AY1943" s="151" t="s">
        <v>178</v>
      </c>
    </row>
    <row r="1944" spans="2:65" s="12" customFormat="1" ht="11.25">
      <c r="B1944" s="149"/>
      <c r="D1944" s="150" t="s">
        <v>186</v>
      </c>
      <c r="E1944" s="151" t="s">
        <v>1</v>
      </c>
      <c r="F1944" s="152" t="s">
        <v>3482</v>
      </c>
      <c r="H1944" s="153">
        <v>8</v>
      </c>
      <c r="I1944" s="154"/>
      <c r="L1944" s="149"/>
      <c r="M1944" s="155"/>
      <c r="T1944" s="156"/>
      <c r="AT1944" s="151" t="s">
        <v>186</v>
      </c>
      <c r="AU1944" s="151" t="s">
        <v>85</v>
      </c>
      <c r="AV1944" s="12" t="s">
        <v>85</v>
      </c>
      <c r="AW1944" s="12" t="s">
        <v>32</v>
      </c>
      <c r="AX1944" s="12" t="s">
        <v>76</v>
      </c>
      <c r="AY1944" s="151" t="s">
        <v>178</v>
      </c>
    </row>
    <row r="1945" spans="2:65" s="12" customFormat="1" ht="11.25">
      <c r="B1945" s="149"/>
      <c r="D1945" s="150" t="s">
        <v>186</v>
      </c>
      <c r="E1945" s="151" t="s">
        <v>1</v>
      </c>
      <c r="F1945" s="152" t="s">
        <v>3483</v>
      </c>
      <c r="H1945" s="153">
        <v>4</v>
      </c>
      <c r="I1945" s="154"/>
      <c r="L1945" s="149"/>
      <c r="M1945" s="155"/>
      <c r="T1945" s="156"/>
      <c r="AT1945" s="151" t="s">
        <v>186</v>
      </c>
      <c r="AU1945" s="151" t="s">
        <v>85</v>
      </c>
      <c r="AV1945" s="12" t="s">
        <v>85</v>
      </c>
      <c r="AW1945" s="12" t="s">
        <v>32</v>
      </c>
      <c r="AX1945" s="12" t="s">
        <v>76</v>
      </c>
      <c r="AY1945" s="151" t="s">
        <v>178</v>
      </c>
    </row>
    <row r="1946" spans="2:65" s="14" customFormat="1" ht="11.25">
      <c r="B1946" s="164"/>
      <c r="D1946" s="150" t="s">
        <v>186</v>
      </c>
      <c r="E1946" s="165" t="s">
        <v>1</v>
      </c>
      <c r="F1946" s="166" t="s">
        <v>217</v>
      </c>
      <c r="H1946" s="167">
        <v>20</v>
      </c>
      <c r="I1946" s="168"/>
      <c r="L1946" s="164"/>
      <c r="M1946" s="169"/>
      <c r="T1946" s="170"/>
      <c r="AT1946" s="165" t="s">
        <v>186</v>
      </c>
      <c r="AU1946" s="165" t="s">
        <v>85</v>
      </c>
      <c r="AV1946" s="14" t="s">
        <v>184</v>
      </c>
      <c r="AW1946" s="14" t="s">
        <v>32</v>
      </c>
      <c r="AX1946" s="14" t="s">
        <v>83</v>
      </c>
      <c r="AY1946" s="165" t="s">
        <v>178</v>
      </c>
    </row>
    <row r="1947" spans="2:65" s="1" customFormat="1" ht="16.5" customHeight="1">
      <c r="B1947" s="32"/>
      <c r="C1947" s="136" t="s">
        <v>3484</v>
      </c>
      <c r="D1947" s="136" t="s">
        <v>180</v>
      </c>
      <c r="E1947" s="137" t="s">
        <v>3485</v>
      </c>
      <c r="F1947" s="138" t="s">
        <v>3486</v>
      </c>
      <c r="G1947" s="139" t="s">
        <v>204</v>
      </c>
      <c r="H1947" s="140">
        <v>389.45400000000001</v>
      </c>
      <c r="I1947" s="141"/>
      <c r="J1947" s="142">
        <f>ROUND(I1947*H1947,2)</f>
        <v>0</v>
      </c>
      <c r="K1947" s="138" t="s">
        <v>194</v>
      </c>
      <c r="L1947" s="32"/>
      <c r="M1947" s="143" t="s">
        <v>1</v>
      </c>
      <c r="N1947" s="144" t="s">
        <v>41</v>
      </c>
      <c r="P1947" s="145">
        <f>O1947*H1947</f>
        <v>0</v>
      </c>
      <c r="Q1947" s="145">
        <v>4.4999999999999997E-3</v>
      </c>
      <c r="R1947" s="145">
        <f>Q1947*H1947</f>
        <v>1.752543</v>
      </c>
      <c r="S1947" s="145">
        <v>0</v>
      </c>
      <c r="T1947" s="146">
        <f>S1947*H1947</f>
        <v>0</v>
      </c>
      <c r="AR1947" s="147" t="s">
        <v>274</v>
      </c>
      <c r="AT1947" s="147" t="s">
        <v>180</v>
      </c>
      <c r="AU1947" s="147" t="s">
        <v>85</v>
      </c>
      <c r="AY1947" s="17" t="s">
        <v>178</v>
      </c>
      <c r="BE1947" s="148">
        <f>IF(N1947="základní",J1947,0)</f>
        <v>0</v>
      </c>
      <c r="BF1947" s="148">
        <f>IF(N1947="snížená",J1947,0)</f>
        <v>0</v>
      </c>
      <c r="BG1947" s="148">
        <f>IF(N1947="zákl. přenesená",J1947,0)</f>
        <v>0</v>
      </c>
      <c r="BH1947" s="148">
        <f>IF(N1947="sníž. přenesená",J1947,0)</f>
        <v>0</v>
      </c>
      <c r="BI1947" s="148">
        <f>IF(N1947="nulová",J1947,0)</f>
        <v>0</v>
      </c>
      <c r="BJ1947" s="17" t="s">
        <v>83</v>
      </c>
      <c r="BK1947" s="148">
        <f>ROUND(I1947*H1947,2)</f>
        <v>0</v>
      </c>
      <c r="BL1947" s="17" t="s">
        <v>274</v>
      </c>
      <c r="BM1947" s="147" t="s">
        <v>3487</v>
      </c>
    </row>
    <row r="1948" spans="2:65" s="1" customFormat="1" ht="24.2" customHeight="1">
      <c r="B1948" s="32"/>
      <c r="C1948" s="136" t="s">
        <v>3488</v>
      </c>
      <c r="D1948" s="136" t="s">
        <v>180</v>
      </c>
      <c r="E1948" s="137" t="s">
        <v>3489</v>
      </c>
      <c r="F1948" s="138" t="s">
        <v>3490</v>
      </c>
      <c r="G1948" s="139" t="s">
        <v>204</v>
      </c>
      <c r="H1948" s="140">
        <v>176.25</v>
      </c>
      <c r="I1948" s="141"/>
      <c r="J1948" s="142">
        <f>ROUND(I1948*H1948,2)</f>
        <v>0</v>
      </c>
      <c r="K1948" s="138" t="s">
        <v>194</v>
      </c>
      <c r="L1948" s="32"/>
      <c r="M1948" s="143" t="s">
        <v>1</v>
      </c>
      <c r="N1948" s="144" t="s">
        <v>41</v>
      </c>
      <c r="P1948" s="145">
        <f>O1948*H1948</f>
        <v>0</v>
      </c>
      <c r="Q1948" s="145">
        <v>0</v>
      </c>
      <c r="R1948" s="145">
        <f>Q1948*H1948</f>
        <v>0</v>
      </c>
      <c r="S1948" s="145">
        <v>8.1500000000000003E-2</v>
      </c>
      <c r="T1948" s="146">
        <f>S1948*H1948</f>
        <v>14.364375000000001</v>
      </c>
      <c r="AR1948" s="147" t="s">
        <v>274</v>
      </c>
      <c r="AT1948" s="147" t="s">
        <v>180</v>
      </c>
      <c r="AU1948" s="147" t="s">
        <v>85</v>
      </c>
      <c r="AY1948" s="17" t="s">
        <v>178</v>
      </c>
      <c r="BE1948" s="148">
        <f>IF(N1948="základní",J1948,0)</f>
        <v>0</v>
      </c>
      <c r="BF1948" s="148">
        <f>IF(N1948="snížená",J1948,0)</f>
        <v>0</v>
      </c>
      <c r="BG1948" s="148">
        <f>IF(N1948="zákl. přenesená",J1948,0)</f>
        <v>0</v>
      </c>
      <c r="BH1948" s="148">
        <f>IF(N1948="sníž. přenesená",J1948,0)</f>
        <v>0</v>
      </c>
      <c r="BI1948" s="148">
        <f>IF(N1948="nulová",J1948,0)</f>
        <v>0</v>
      </c>
      <c r="BJ1948" s="17" t="s">
        <v>83</v>
      </c>
      <c r="BK1948" s="148">
        <f>ROUND(I1948*H1948,2)</f>
        <v>0</v>
      </c>
      <c r="BL1948" s="17" t="s">
        <v>274</v>
      </c>
      <c r="BM1948" s="147" t="s">
        <v>3491</v>
      </c>
    </row>
    <row r="1949" spans="2:65" s="12" customFormat="1" ht="11.25">
      <c r="B1949" s="149"/>
      <c r="D1949" s="150" t="s">
        <v>186</v>
      </c>
      <c r="E1949" s="151" t="s">
        <v>1</v>
      </c>
      <c r="F1949" s="152" t="s">
        <v>3492</v>
      </c>
      <c r="H1949" s="153">
        <v>35.125</v>
      </c>
      <c r="I1949" s="154"/>
      <c r="L1949" s="149"/>
      <c r="M1949" s="155"/>
      <c r="T1949" s="156"/>
      <c r="AT1949" s="151" t="s">
        <v>186</v>
      </c>
      <c r="AU1949" s="151" t="s">
        <v>85</v>
      </c>
      <c r="AV1949" s="12" t="s">
        <v>85</v>
      </c>
      <c r="AW1949" s="12" t="s">
        <v>32</v>
      </c>
      <c r="AX1949" s="12" t="s">
        <v>76</v>
      </c>
      <c r="AY1949" s="151" t="s">
        <v>178</v>
      </c>
    </row>
    <row r="1950" spans="2:65" s="12" customFormat="1" ht="11.25">
      <c r="B1950" s="149"/>
      <c r="D1950" s="150" t="s">
        <v>186</v>
      </c>
      <c r="E1950" s="151" t="s">
        <v>1</v>
      </c>
      <c r="F1950" s="152" t="s">
        <v>3493</v>
      </c>
      <c r="H1950" s="153">
        <v>57.125</v>
      </c>
      <c r="I1950" s="154"/>
      <c r="L1950" s="149"/>
      <c r="M1950" s="155"/>
      <c r="T1950" s="156"/>
      <c r="AT1950" s="151" t="s">
        <v>186</v>
      </c>
      <c r="AU1950" s="151" t="s">
        <v>85</v>
      </c>
      <c r="AV1950" s="12" t="s">
        <v>85</v>
      </c>
      <c r="AW1950" s="12" t="s">
        <v>32</v>
      </c>
      <c r="AX1950" s="12" t="s">
        <v>76</v>
      </c>
      <c r="AY1950" s="151" t="s">
        <v>178</v>
      </c>
    </row>
    <row r="1951" spans="2:65" s="12" customFormat="1" ht="11.25">
      <c r="B1951" s="149"/>
      <c r="D1951" s="150" t="s">
        <v>186</v>
      </c>
      <c r="E1951" s="151" t="s">
        <v>1</v>
      </c>
      <c r="F1951" s="152" t="s">
        <v>3494</v>
      </c>
      <c r="H1951" s="153">
        <v>26</v>
      </c>
      <c r="I1951" s="154"/>
      <c r="L1951" s="149"/>
      <c r="M1951" s="155"/>
      <c r="T1951" s="156"/>
      <c r="AT1951" s="151" t="s">
        <v>186</v>
      </c>
      <c r="AU1951" s="151" t="s">
        <v>85</v>
      </c>
      <c r="AV1951" s="12" t="s">
        <v>85</v>
      </c>
      <c r="AW1951" s="12" t="s">
        <v>32</v>
      </c>
      <c r="AX1951" s="12" t="s">
        <v>76</v>
      </c>
      <c r="AY1951" s="151" t="s">
        <v>178</v>
      </c>
    </row>
    <row r="1952" spans="2:65" s="12" customFormat="1" ht="11.25">
      <c r="B1952" s="149"/>
      <c r="D1952" s="150" t="s">
        <v>186</v>
      </c>
      <c r="E1952" s="151" t="s">
        <v>1</v>
      </c>
      <c r="F1952" s="152" t="s">
        <v>3495</v>
      </c>
      <c r="H1952" s="153">
        <v>29.9</v>
      </c>
      <c r="I1952" s="154"/>
      <c r="L1952" s="149"/>
      <c r="M1952" s="155"/>
      <c r="T1952" s="156"/>
      <c r="AT1952" s="151" t="s">
        <v>186</v>
      </c>
      <c r="AU1952" s="151" t="s">
        <v>85</v>
      </c>
      <c r="AV1952" s="12" t="s">
        <v>85</v>
      </c>
      <c r="AW1952" s="12" t="s">
        <v>32</v>
      </c>
      <c r="AX1952" s="12" t="s">
        <v>76</v>
      </c>
      <c r="AY1952" s="151" t="s">
        <v>178</v>
      </c>
    </row>
    <row r="1953" spans="2:65" s="12" customFormat="1" ht="11.25">
      <c r="B1953" s="149"/>
      <c r="D1953" s="150" t="s">
        <v>186</v>
      </c>
      <c r="E1953" s="151" t="s">
        <v>1</v>
      </c>
      <c r="F1953" s="152" t="s">
        <v>3496</v>
      </c>
      <c r="H1953" s="153">
        <v>26.1</v>
      </c>
      <c r="I1953" s="154"/>
      <c r="L1953" s="149"/>
      <c r="M1953" s="155"/>
      <c r="T1953" s="156"/>
      <c r="AT1953" s="151" t="s">
        <v>186</v>
      </c>
      <c r="AU1953" s="151" t="s">
        <v>85</v>
      </c>
      <c r="AV1953" s="12" t="s">
        <v>85</v>
      </c>
      <c r="AW1953" s="12" t="s">
        <v>32</v>
      </c>
      <c r="AX1953" s="12" t="s">
        <v>76</v>
      </c>
      <c r="AY1953" s="151" t="s">
        <v>178</v>
      </c>
    </row>
    <row r="1954" spans="2:65" s="12" customFormat="1" ht="11.25">
      <c r="B1954" s="149"/>
      <c r="D1954" s="150" t="s">
        <v>186</v>
      </c>
      <c r="E1954" s="151" t="s">
        <v>1</v>
      </c>
      <c r="F1954" s="152" t="s">
        <v>3497</v>
      </c>
      <c r="H1954" s="153">
        <v>2</v>
      </c>
      <c r="I1954" s="154"/>
      <c r="L1954" s="149"/>
      <c r="M1954" s="155"/>
      <c r="T1954" s="156"/>
      <c r="AT1954" s="151" t="s">
        <v>186</v>
      </c>
      <c r="AU1954" s="151" t="s">
        <v>85</v>
      </c>
      <c r="AV1954" s="12" t="s">
        <v>85</v>
      </c>
      <c r="AW1954" s="12" t="s">
        <v>32</v>
      </c>
      <c r="AX1954" s="12" t="s">
        <v>76</v>
      </c>
      <c r="AY1954" s="151" t="s">
        <v>178</v>
      </c>
    </row>
    <row r="1955" spans="2:65" s="14" customFormat="1" ht="11.25">
      <c r="B1955" s="164"/>
      <c r="D1955" s="150" t="s">
        <v>186</v>
      </c>
      <c r="E1955" s="165" t="s">
        <v>1</v>
      </c>
      <c r="F1955" s="166" t="s">
        <v>217</v>
      </c>
      <c r="H1955" s="167">
        <v>176.25</v>
      </c>
      <c r="I1955" s="168"/>
      <c r="L1955" s="164"/>
      <c r="M1955" s="169"/>
      <c r="T1955" s="170"/>
      <c r="AT1955" s="165" t="s">
        <v>186</v>
      </c>
      <c r="AU1955" s="165" t="s">
        <v>85</v>
      </c>
      <c r="AV1955" s="14" t="s">
        <v>184</v>
      </c>
      <c r="AW1955" s="14" t="s">
        <v>32</v>
      </c>
      <c r="AX1955" s="14" t="s">
        <v>83</v>
      </c>
      <c r="AY1955" s="165" t="s">
        <v>178</v>
      </c>
    </row>
    <row r="1956" spans="2:65" s="1" customFormat="1" ht="33" customHeight="1">
      <c r="B1956" s="32"/>
      <c r="C1956" s="136" t="s">
        <v>3498</v>
      </c>
      <c r="D1956" s="136" t="s">
        <v>180</v>
      </c>
      <c r="E1956" s="137" t="s">
        <v>3499</v>
      </c>
      <c r="F1956" s="138" t="s">
        <v>3500</v>
      </c>
      <c r="G1956" s="139" t="s">
        <v>204</v>
      </c>
      <c r="H1956" s="140">
        <v>389.45400000000001</v>
      </c>
      <c r="I1956" s="141"/>
      <c r="J1956" s="142">
        <f>ROUND(I1956*H1956,2)</f>
        <v>0</v>
      </c>
      <c r="K1956" s="138" t="s">
        <v>194</v>
      </c>
      <c r="L1956" s="32"/>
      <c r="M1956" s="143" t="s">
        <v>1</v>
      </c>
      <c r="N1956" s="144" t="s">
        <v>41</v>
      </c>
      <c r="P1956" s="145">
        <f>O1956*H1956</f>
        <v>0</v>
      </c>
      <c r="Q1956" s="145">
        <v>6.0000000000000001E-3</v>
      </c>
      <c r="R1956" s="145">
        <f>Q1956*H1956</f>
        <v>2.3367240000000002</v>
      </c>
      <c r="S1956" s="145">
        <v>0</v>
      </c>
      <c r="T1956" s="146">
        <f>S1956*H1956</f>
        <v>0</v>
      </c>
      <c r="AR1956" s="147" t="s">
        <v>274</v>
      </c>
      <c r="AT1956" s="147" t="s">
        <v>180</v>
      </c>
      <c r="AU1956" s="147" t="s">
        <v>85</v>
      </c>
      <c r="AY1956" s="17" t="s">
        <v>178</v>
      </c>
      <c r="BE1956" s="148">
        <f>IF(N1956="základní",J1956,0)</f>
        <v>0</v>
      </c>
      <c r="BF1956" s="148">
        <f>IF(N1956="snížená",J1956,0)</f>
        <v>0</v>
      </c>
      <c r="BG1956" s="148">
        <f>IF(N1956="zákl. přenesená",J1956,0)</f>
        <v>0</v>
      </c>
      <c r="BH1956" s="148">
        <f>IF(N1956="sníž. přenesená",J1956,0)</f>
        <v>0</v>
      </c>
      <c r="BI1956" s="148">
        <f>IF(N1956="nulová",J1956,0)</f>
        <v>0</v>
      </c>
      <c r="BJ1956" s="17" t="s">
        <v>83</v>
      </c>
      <c r="BK1956" s="148">
        <f>ROUND(I1956*H1956,2)</f>
        <v>0</v>
      </c>
      <c r="BL1956" s="17" t="s">
        <v>274</v>
      </c>
      <c r="BM1956" s="147" t="s">
        <v>3501</v>
      </c>
    </row>
    <row r="1957" spans="2:65" s="12" customFormat="1" ht="11.25">
      <c r="B1957" s="149"/>
      <c r="D1957" s="150" t="s">
        <v>186</v>
      </c>
      <c r="E1957" s="151" t="s">
        <v>1</v>
      </c>
      <c r="F1957" s="152" t="s">
        <v>3444</v>
      </c>
      <c r="H1957" s="153">
        <v>30.88</v>
      </c>
      <c r="I1957" s="154"/>
      <c r="L1957" s="149"/>
      <c r="M1957" s="155"/>
      <c r="T1957" s="156"/>
      <c r="AT1957" s="151" t="s">
        <v>186</v>
      </c>
      <c r="AU1957" s="151" t="s">
        <v>85</v>
      </c>
      <c r="AV1957" s="12" t="s">
        <v>85</v>
      </c>
      <c r="AW1957" s="12" t="s">
        <v>32</v>
      </c>
      <c r="AX1957" s="12" t="s">
        <v>76</v>
      </c>
      <c r="AY1957" s="151" t="s">
        <v>178</v>
      </c>
    </row>
    <row r="1958" spans="2:65" s="12" customFormat="1" ht="11.25">
      <c r="B1958" s="149"/>
      <c r="D1958" s="150" t="s">
        <v>186</v>
      </c>
      <c r="E1958" s="151" t="s">
        <v>1</v>
      </c>
      <c r="F1958" s="152" t="s">
        <v>3445</v>
      </c>
      <c r="H1958" s="153">
        <v>1.4</v>
      </c>
      <c r="I1958" s="154"/>
      <c r="L1958" s="149"/>
      <c r="M1958" s="155"/>
      <c r="T1958" s="156"/>
      <c r="AT1958" s="151" t="s">
        <v>186</v>
      </c>
      <c r="AU1958" s="151" t="s">
        <v>85</v>
      </c>
      <c r="AV1958" s="12" t="s">
        <v>85</v>
      </c>
      <c r="AW1958" s="12" t="s">
        <v>32</v>
      </c>
      <c r="AX1958" s="12" t="s">
        <v>76</v>
      </c>
      <c r="AY1958" s="151" t="s">
        <v>178</v>
      </c>
    </row>
    <row r="1959" spans="2:65" s="12" customFormat="1" ht="11.25">
      <c r="B1959" s="149"/>
      <c r="D1959" s="150" t="s">
        <v>186</v>
      </c>
      <c r="E1959" s="151" t="s">
        <v>1</v>
      </c>
      <c r="F1959" s="152" t="s">
        <v>3446</v>
      </c>
      <c r="H1959" s="153">
        <v>11.1</v>
      </c>
      <c r="I1959" s="154"/>
      <c r="L1959" s="149"/>
      <c r="M1959" s="155"/>
      <c r="T1959" s="156"/>
      <c r="AT1959" s="151" t="s">
        <v>186</v>
      </c>
      <c r="AU1959" s="151" t="s">
        <v>85</v>
      </c>
      <c r="AV1959" s="12" t="s">
        <v>85</v>
      </c>
      <c r="AW1959" s="12" t="s">
        <v>32</v>
      </c>
      <c r="AX1959" s="12" t="s">
        <v>76</v>
      </c>
      <c r="AY1959" s="151" t="s">
        <v>178</v>
      </c>
    </row>
    <row r="1960" spans="2:65" s="12" customFormat="1" ht="11.25">
      <c r="B1960" s="149"/>
      <c r="D1960" s="150" t="s">
        <v>186</v>
      </c>
      <c r="E1960" s="151" t="s">
        <v>1</v>
      </c>
      <c r="F1960" s="152" t="s">
        <v>3447</v>
      </c>
      <c r="H1960" s="153">
        <v>20.38</v>
      </c>
      <c r="I1960" s="154"/>
      <c r="L1960" s="149"/>
      <c r="M1960" s="155"/>
      <c r="T1960" s="156"/>
      <c r="AT1960" s="151" t="s">
        <v>186</v>
      </c>
      <c r="AU1960" s="151" t="s">
        <v>85</v>
      </c>
      <c r="AV1960" s="12" t="s">
        <v>85</v>
      </c>
      <c r="AW1960" s="12" t="s">
        <v>32</v>
      </c>
      <c r="AX1960" s="12" t="s">
        <v>76</v>
      </c>
      <c r="AY1960" s="151" t="s">
        <v>178</v>
      </c>
    </row>
    <row r="1961" spans="2:65" s="12" customFormat="1" ht="11.25">
      <c r="B1961" s="149"/>
      <c r="D1961" s="150" t="s">
        <v>186</v>
      </c>
      <c r="E1961" s="151" t="s">
        <v>1</v>
      </c>
      <c r="F1961" s="152" t="s">
        <v>3448</v>
      </c>
      <c r="H1961" s="153">
        <v>1.4</v>
      </c>
      <c r="I1961" s="154"/>
      <c r="L1961" s="149"/>
      <c r="M1961" s="155"/>
      <c r="T1961" s="156"/>
      <c r="AT1961" s="151" t="s">
        <v>186</v>
      </c>
      <c r="AU1961" s="151" t="s">
        <v>85</v>
      </c>
      <c r="AV1961" s="12" t="s">
        <v>85</v>
      </c>
      <c r="AW1961" s="12" t="s">
        <v>32</v>
      </c>
      <c r="AX1961" s="12" t="s">
        <v>76</v>
      </c>
      <c r="AY1961" s="151" t="s">
        <v>178</v>
      </c>
    </row>
    <row r="1962" spans="2:65" s="12" customFormat="1" ht="11.25">
      <c r="B1962" s="149"/>
      <c r="D1962" s="150" t="s">
        <v>186</v>
      </c>
      <c r="E1962" s="151" t="s">
        <v>1</v>
      </c>
      <c r="F1962" s="152" t="s">
        <v>3449</v>
      </c>
      <c r="H1962" s="153">
        <v>1.44</v>
      </c>
      <c r="I1962" s="154"/>
      <c r="L1962" s="149"/>
      <c r="M1962" s="155"/>
      <c r="T1962" s="156"/>
      <c r="AT1962" s="151" t="s">
        <v>186</v>
      </c>
      <c r="AU1962" s="151" t="s">
        <v>85</v>
      </c>
      <c r="AV1962" s="12" t="s">
        <v>85</v>
      </c>
      <c r="AW1962" s="12" t="s">
        <v>32</v>
      </c>
      <c r="AX1962" s="12" t="s">
        <v>76</v>
      </c>
      <c r="AY1962" s="151" t="s">
        <v>178</v>
      </c>
    </row>
    <row r="1963" spans="2:65" s="12" customFormat="1" ht="11.25">
      <c r="B1963" s="149"/>
      <c r="D1963" s="150" t="s">
        <v>186</v>
      </c>
      <c r="E1963" s="151" t="s">
        <v>1</v>
      </c>
      <c r="F1963" s="152" t="s">
        <v>3450</v>
      </c>
      <c r="H1963" s="153">
        <v>9.4</v>
      </c>
      <c r="I1963" s="154"/>
      <c r="L1963" s="149"/>
      <c r="M1963" s="155"/>
      <c r="T1963" s="156"/>
      <c r="AT1963" s="151" t="s">
        <v>186</v>
      </c>
      <c r="AU1963" s="151" t="s">
        <v>85</v>
      </c>
      <c r="AV1963" s="12" t="s">
        <v>85</v>
      </c>
      <c r="AW1963" s="12" t="s">
        <v>32</v>
      </c>
      <c r="AX1963" s="12" t="s">
        <v>76</v>
      </c>
      <c r="AY1963" s="151" t="s">
        <v>178</v>
      </c>
    </row>
    <row r="1964" spans="2:65" s="13" customFormat="1" ht="11.25">
      <c r="B1964" s="157"/>
      <c r="D1964" s="150" t="s">
        <v>186</v>
      </c>
      <c r="E1964" s="158" t="s">
        <v>1</v>
      </c>
      <c r="F1964" s="159" t="s">
        <v>209</v>
      </c>
      <c r="H1964" s="160">
        <v>76</v>
      </c>
      <c r="I1964" s="161"/>
      <c r="L1964" s="157"/>
      <c r="M1964" s="162"/>
      <c r="T1964" s="163"/>
      <c r="AT1964" s="158" t="s">
        <v>186</v>
      </c>
      <c r="AU1964" s="158" t="s">
        <v>85</v>
      </c>
      <c r="AV1964" s="13" t="s">
        <v>96</v>
      </c>
      <c r="AW1964" s="13" t="s">
        <v>32</v>
      </c>
      <c r="AX1964" s="13" t="s">
        <v>76</v>
      </c>
      <c r="AY1964" s="158" t="s">
        <v>178</v>
      </c>
    </row>
    <row r="1965" spans="2:65" s="12" customFormat="1" ht="11.25">
      <c r="B1965" s="149"/>
      <c r="D1965" s="150" t="s">
        <v>186</v>
      </c>
      <c r="E1965" s="151" t="s">
        <v>1</v>
      </c>
      <c r="F1965" s="152" t="s">
        <v>3451</v>
      </c>
      <c r="H1965" s="153">
        <v>1.4</v>
      </c>
      <c r="I1965" s="154"/>
      <c r="L1965" s="149"/>
      <c r="M1965" s="155"/>
      <c r="T1965" s="156"/>
      <c r="AT1965" s="151" t="s">
        <v>186</v>
      </c>
      <c r="AU1965" s="151" t="s">
        <v>85</v>
      </c>
      <c r="AV1965" s="12" t="s">
        <v>85</v>
      </c>
      <c r="AW1965" s="12" t="s">
        <v>32</v>
      </c>
      <c r="AX1965" s="12" t="s">
        <v>76</v>
      </c>
      <c r="AY1965" s="151" t="s">
        <v>178</v>
      </c>
    </row>
    <row r="1966" spans="2:65" s="12" customFormat="1" ht="11.25">
      <c r="B1966" s="149"/>
      <c r="D1966" s="150" t="s">
        <v>186</v>
      </c>
      <c r="E1966" s="151" t="s">
        <v>1</v>
      </c>
      <c r="F1966" s="152" t="s">
        <v>3452</v>
      </c>
      <c r="H1966" s="153">
        <v>1.38</v>
      </c>
      <c r="I1966" s="154"/>
      <c r="L1966" s="149"/>
      <c r="M1966" s="155"/>
      <c r="T1966" s="156"/>
      <c r="AT1966" s="151" t="s">
        <v>186</v>
      </c>
      <c r="AU1966" s="151" t="s">
        <v>85</v>
      </c>
      <c r="AV1966" s="12" t="s">
        <v>85</v>
      </c>
      <c r="AW1966" s="12" t="s">
        <v>32</v>
      </c>
      <c r="AX1966" s="12" t="s">
        <v>76</v>
      </c>
      <c r="AY1966" s="151" t="s">
        <v>178</v>
      </c>
    </row>
    <row r="1967" spans="2:65" s="12" customFormat="1" ht="11.25">
      <c r="B1967" s="149"/>
      <c r="D1967" s="150" t="s">
        <v>186</v>
      </c>
      <c r="E1967" s="151" t="s">
        <v>1</v>
      </c>
      <c r="F1967" s="152" t="s">
        <v>3453</v>
      </c>
      <c r="H1967" s="153">
        <v>21.56</v>
      </c>
      <c r="I1967" s="154"/>
      <c r="L1967" s="149"/>
      <c r="M1967" s="155"/>
      <c r="T1967" s="156"/>
      <c r="AT1967" s="151" t="s">
        <v>186</v>
      </c>
      <c r="AU1967" s="151" t="s">
        <v>85</v>
      </c>
      <c r="AV1967" s="12" t="s">
        <v>85</v>
      </c>
      <c r="AW1967" s="12" t="s">
        <v>32</v>
      </c>
      <c r="AX1967" s="12" t="s">
        <v>76</v>
      </c>
      <c r="AY1967" s="151" t="s">
        <v>178</v>
      </c>
    </row>
    <row r="1968" spans="2:65" s="12" customFormat="1" ht="11.25">
      <c r="B1968" s="149"/>
      <c r="D1968" s="150" t="s">
        <v>186</v>
      </c>
      <c r="E1968" s="151" t="s">
        <v>1</v>
      </c>
      <c r="F1968" s="152" t="s">
        <v>3454</v>
      </c>
      <c r="H1968" s="153">
        <v>34.6</v>
      </c>
      <c r="I1968" s="154"/>
      <c r="L1968" s="149"/>
      <c r="M1968" s="155"/>
      <c r="T1968" s="156"/>
      <c r="AT1968" s="151" t="s">
        <v>186</v>
      </c>
      <c r="AU1968" s="151" t="s">
        <v>85</v>
      </c>
      <c r="AV1968" s="12" t="s">
        <v>85</v>
      </c>
      <c r="AW1968" s="12" t="s">
        <v>32</v>
      </c>
      <c r="AX1968" s="12" t="s">
        <v>76</v>
      </c>
      <c r="AY1968" s="151" t="s">
        <v>178</v>
      </c>
    </row>
    <row r="1969" spans="2:65" s="12" customFormat="1" ht="22.5">
      <c r="B1969" s="149"/>
      <c r="D1969" s="150" t="s">
        <v>186</v>
      </c>
      <c r="E1969" s="151" t="s">
        <v>1</v>
      </c>
      <c r="F1969" s="152" t="s">
        <v>3455</v>
      </c>
      <c r="H1969" s="153">
        <v>40.06</v>
      </c>
      <c r="I1969" s="154"/>
      <c r="L1969" s="149"/>
      <c r="M1969" s="155"/>
      <c r="T1969" s="156"/>
      <c r="AT1969" s="151" t="s">
        <v>186</v>
      </c>
      <c r="AU1969" s="151" t="s">
        <v>85</v>
      </c>
      <c r="AV1969" s="12" t="s">
        <v>85</v>
      </c>
      <c r="AW1969" s="12" t="s">
        <v>32</v>
      </c>
      <c r="AX1969" s="12" t="s">
        <v>76</v>
      </c>
      <c r="AY1969" s="151" t="s">
        <v>178</v>
      </c>
    </row>
    <row r="1970" spans="2:65" s="12" customFormat="1" ht="11.25">
      <c r="B1970" s="149"/>
      <c r="D1970" s="150" t="s">
        <v>186</v>
      </c>
      <c r="E1970" s="151" t="s">
        <v>1</v>
      </c>
      <c r="F1970" s="152" t="s">
        <v>3456</v>
      </c>
      <c r="H1970" s="153">
        <v>14.14</v>
      </c>
      <c r="I1970" s="154"/>
      <c r="L1970" s="149"/>
      <c r="M1970" s="155"/>
      <c r="T1970" s="156"/>
      <c r="AT1970" s="151" t="s">
        <v>186</v>
      </c>
      <c r="AU1970" s="151" t="s">
        <v>85</v>
      </c>
      <c r="AV1970" s="12" t="s">
        <v>85</v>
      </c>
      <c r="AW1970" s="12" t="s">
        <v>32</v>
      </c>
      <c r="AX1970" s="12" t="s">
        <v>76</v>
      </c>
      <c r="AY1970" s="151" t="s">
        <v>178</v>
      </c>
    </row>
    <row r="1971" spans="2:65" s="12" customFormat="1" ht="11.25">
      <c r="B1971" s="149"/>
      <c r="D1971" s="150" t="s">
        <v>186</v>
      </c>
      <c r="E1971" s="151" t="s">
        <v>1</v>
      </c>
      <c r="F1971" s="152" t="s">
        <v>3457</v>
      </c>
      <c r="H1971" s="153">
        <v>27.26</v>
      </c>
      <c r="I1971" s="154"/>
      <c r="L1971" s="149"/>
      <c r="M1971" s="155"/>
      <c r="T1971" s="156"/>
      <c r="AT1971" s="151" t="s">
        <v>186</v>
      </c>
      <c r="AU1971" s="151" t="s">
        <v>85</v>
      </c>
      <c r="AV1971" s="12" t="s">
        <v>85</v>
      </c>
      <c r="AW1971" s="12" t="s">
        <v>32</v>
      </c>
      <c r="AX1971" s="12" t="s">
        <v>76</v>
      </c>
      <c r="AY1971" s="151" t="s">
        <v>178</v>
      </c>
    </row>
    <row r="1972" spans="2:65" s="12" customFormat="1" ht="11.25">
      <c r="B1972" s="149"/>
      <c r="D1972" s="150" t="s">
        <v>186</v>
      </c>
      <c r="E1972" s="151" t="s">
        <v>1</v>
      </c>
      <c r="F1972" s="152" t="s">
        <v>3458</v>
      </c>
      <c r="H1972" s="153">
        <v>20.62</v>
      </c>
      <c r="I1972" s="154"/>
      <c r="L1972" s="149"/>
      <c r="M1972" s="155"/>
      <c r="T1972" s="156"/>
      <c r="AT1972" s="151" t="s">
        <v>186</v>
      </c>
      <c r="AU1972" s="151" t="s">
        <v>85</v>
      </c>
      <c r="AV1972" s="12" t="s">
        <v>85</v>
      </c>
      <c r="AW1972" s="12" t="s">
        <v>32</v>
      </c>
      <c r="AX1972" s="12" t="s">
        <v>76</v>
      </c>
      <c r="AY1972" s="151" t="s">
        <v>178</v>
      </c>
    </row>
    <row r="1973" spans="2:65" s="12" customFormat="1" ht="11.25">
      <c r="B1973" s="149"/>
      <c r="D1973" s="150" t="s">
        <v>186</v>
      </c>
      <c r="E1973" s="151" t="s">
        <v>1</v>
      </c>
      <c r="F1973" s="152" t="s">
        <v>3459</v>
      </c>
      <c r="H1973" s="153">
        <v>26.893999999999998</v>
      </c>
      <c r="I1973" s="154"/>
      <c r="L1973" s="149"/>
      <c r="M1973" s="155"/>
      <c r="T1973" s="156"/>
      <c r="AT1973" s="151" t="s">
        <v>186</v>
      </c>
      <c r="AU1973" s="151" t="s">
        <v>85</v>
      </c>
      <c r="AV1973" s="12" t="s">
        <v>85</v>
      </c>
      <c r="AW1973" s="12" t="s">
        <v>32</v>
      </c>
      <c r="AX1973" s="12" t="s">
        <v>76</v>
      </c>
      <c r="AY1973" s="151" t="s">
        <v>178</v>
      </c>
    </row>
    <row r="1974" spans="2:65" s="12" customFormat="1" ht="11.25">
      <c r="B1974" s="149"/>
      <c r="D1974" s="150" t="s">
        <v>186</v>
      </c>
      <c r="E1974" s="151" t="s">
        <v>1</v>
      </c>
      <c r="F1974" s="152" t="s">
        <v>3460</v>
      </c>
      <c r="H1974" s="153">
        <v>5.2</v>
      </c>
      <c r="I1974" s="154"/>
      <c r="L1974" s="149"/>
      <c r="M1974" s="155"/>
      <c r="T1974" s="156"/>
      <c r="AT1974" s="151" t="s">
        <v>186</v>
      </c>
      <c r="AU1974" s="151" t="s">
        <v>85</v>
      </c>
      <c r="AV1974" s="12" t="s">
        <v>85</v>
      </c>
      <c r="AW1974" s="12" t="s">
        <v>32</v>
      </c>
      <c r="AX1974" s="12" t="s">
        <v>76</v>
      </c>
      <c r="AY1974" s="151" t="s">
        <v>178</v>
      </c>
    </row>
    <row r="1975" spans="2:65" s="12" customFormat="1" ht="11.25">
      <c r="B1975" s="149"/>
      <c r="D1975" s="150" t="s">
        <v>186</v>
      </c>
      <c r="E1975" s="151" t="s">
        <v>1</v>
      </c>
      <c r="F1975" s="152" t="s">
        <v>3461</v>
      </c>
      <c r="H1975" s="153">
        <v>0.6</v>
      </c>
      <c r="I1975" s="154"/>
      <c r="L1975" s="149"/>
      <c r="M1975" s="155"/>
      <c r="T1975" s="156"/>
      <c r="AT1975" s="151" t="s">
        <v>186</v>
      </c>
      <c r="AU1975" s="151" t="s">
        <v>85</v>
      </c>
      <c r="AV1975" s="12" t="s">
        <v>85</v>
      </c>
      <c r="AW1975" s="12" t="s">
        <v>32</v>
      </c>
      <c r="AX1975" s="12" t="s">
        <v>76</v>
      </c>
      <c r="AY1975" s="151" t="s">
        <v>178</v>
      </c>
    </row>
    <row r="1976" spans="2:65" s="12" customFormat="1" ht="11.25">
      <c r="B1976" s="149"/>
      <c r="D1976" s="150" t="s">
        <v>186</v>
      </c>
      <c r="E1976" s="151" t="s">
        <v>1</v>
      </c>
      <c r="F1976" s="152" t="s">
        <v>3462</v>
      </c>
      <c r="H1976" s="153">
        <v>12.36</v>
      </c>
      <c r="I1976" s="154"/>
      <c r="L1976" s="149"/>
      <c r="M1976" s="155"/>
      <c r="T1976" s="156"/>
      <c r="AT1976" s="151" t="s">
        <v>186</v>
      </c>
      <c r="AU1976" s="151" t="s">
        <v>85</v>
      </c>
      <c r="AV1976" s="12" t="s">
        <v>85</v>
      </c>
      <c r="AW1976" s="12" t="s">
        <v>32</v>
      </c>
      <c r="AX1976" s="12" t="s">
        <v>76</v>
      </c>
      <c r="AY1976" s="151" t="s">
        <v>178</v>
      </c>
    </row>
    <row r="1977" spans="2:65" s="13" customFormat="1" ht="11.25">
      <c r="B1977" s="157"/>
      <c r="D1977" s="150" t="s">
        <v>186</v>
      </c>
      <c r="E1977" s="158" t="s">
        <v>1</v>
      </c>
      <c r="F1977" s="159" t="s">
        <v>209</v>
      </c>
      <c r="H1977" s="160">
        <v>206.07400000000001</v>
      </c>
      <c r="I1977" s="161"/>
      <c r="L1977" s="157"/>
      <c r="M1977" s="162"/>
      <c r="T1977" s="163"/>
      <c r="AT1977" s="158" t="s">
        <v>186</v>
      </c>
      <c r="AU1977" s="158" t="s">
        <v>85</v>
      </c>
      <c r="AV1977" s="13" t="s">
        <v>96</v>
      </c>
      <c r="AW1977" s="13" t="s">
        <v>32</v>
      </c>
      <c r="AX1977" s="13" t="s">
        <v>76</v>
      </c>
      <c r="AY1977" s="158" t="s">
        <v>178</v>
      </c>
    </row>
    <row r="1978" spans="2:65" s="12" customFormat="1" ht="11.25">
      <c r="B1978" s="149"/>
      <c r="D1978" s="150" t="s">
        <v>186</v>
      </c>
      <c r="E1978" s="151" t="s">
        <v>1</v>
      </c>
      <c r="F1978" s="152" t="s">
        <v>3463</v>
      </c>
      <c r="H1978" s="153">
        <v>20.22</v>
      </c>
      <c r="I1978" s="154"/>
      <c r="L1978" s="149"/>
      <c r="M1978" s="155"/>
      <c r="T1978" s="156"/>
      <c r="AT1978" s="151" t="s">
        <v>186</v>
      </c>
      <c r="AU1978" s="151" t="s">
        <v>85</v>
      </c>
      <c r="AV1978" s="12" t="s">
        <v>85</v>
      </c>
      <c r="AW1978" s="12" t="s">
        <v>32</v>
      </c>
      <c r="AX1978" s="12" t="s">
        <v>76</v>
      </c>
      <c r="AY1978" s="151" t="s">
        <v>178</v>
      </c>
    </row>
    <row r="1979" spans="2:65" s="12" customFormat="1" ht="11.25">
      <c r="B1979" s="149"/>
      <c r="D1979" s="150" t="s">
        <v>186</v>
      </c>
      <c r="E1979" s="151" t="s">
        <v>1</v>
      </c>
      <c r="F1979" s="152" t="s">
        <v>3464</v>
      </c>
      <c r="H1979" s="153">
        <v>34.6</v>
      </c>
      <c r="I1979" s="154"/>
      <c r="L1979" s="149"/>
      <c r="M1979" s="155"/>
      <c r="T1979" s="156"/>
      <c r="AT1979" s="151" t="s">
        <v>186</v>
      </c>
      <c r="AU1979" s="151" t="s">
        <v>85</v>
      </c>
      <c r="AV1979" s="12" t="s">
        <v>85</v>
      </c>
      <c r="AW1979" s="12" t="s">
        <v>32</v>
      </c>
      <c r="AX1979" s="12" t="s">
        <v>76</v>
      </c>
      <c r="AY1979" s="151" t="s">
        <v>178</v>
      </c>
    </row>
    <row r="1980" spans="2:65" s="12" customFormat="1" ht="11.25">
      <c r="B1980" s="149"/>
      <c r="D1980" s="150" t="s">
        <v>186</v>
      </c>
      <c r="E1980" s="151" t="s">
        <v>1</v>
      </c>
      <c r="F1980" s="152" t="s">
        <v>3465</v>
      </c>
      <c r="H1980" s="153">
        <v>37.020000000000003</v>
      </c>
      <c r="I1980" s="154"/>
      <c r="L1980" s="149"/>
      <c r="M1980" s="155"/>
      <c r="T1980" s="156"/>
      <c r="AT1980" s="151" t="s">
        <v>186</v>
      </c>
      <c r="AU1980" s="151" t="s">
        <v>85</v>
      </c>
      <c r="AV1980" s="12" t="s">
        <v>85</v>
      </c>
      <c r="AW1980" s="12" t="s">
        <v>32</v>
      </c>
      <c r="AX1980" s="12" t="s">
        <v>76</v>
      </c>
      <c r="AY1980" s="151" t="s">
        <v>178</v>
      </c>
    </row>
    <row r="1981" spans="2:65" s="12" customFormat="1" ht="11.25">
      <c r="B1981" s="149"/>
      <c r="D1981" s="150" t="s">
        <v>186</v>
      </c>
      <c r="E1981" s="151" t="s">
        <v>1</v>
      </c>
      <c r="F1981" s="152" t="s">
        <v>3466</v>
      </c>
      <c r="H1981" s="153">
        <v>15.54</v>
      </c>
      <c r="I1981" s="154"/>
      <c r="L1981" s="149"/>
      <c r="M1981" s="155"/>
      <c r="T1981" s="156"/>
      <c r="AT1981" s="151" t="s">
        <v>186</v>
      </c>
      <c r="AU1981" s="151" t="s">
        <v>85</v>
      </c>
      <c r="AV1981" s="12" t="s">
        <v>85</v>
      </c>
      <c r="AW1981" s="12" t="s">
        <v>32</v>
      </c>
      <c r="AX1981" s="12" t="s">
        <v>76</v>
      </c>
      <c r="AY1981" s="151" t="s">
        <v>178</v>
      </c>
    </row>
    <row r="1982" spans="2:65" s="13" customFormat="1" ht="11.25">
      <c r="B1982" s="157"/>
      <c r="D1982" s="150" t="s">
        <v>186</v>
      </c>
      <c r="E1982" s="158" t="s">
        <v>1</v>
      </c>
      <c r="F1982" s="159" t="s">
        <v>209</v>
      </c>
      <c r="H1982" s="160">
        <v>107.38</v>
      </c>
      <c r="I1982" s="161"/>
      <c r="L1982" s="157"/>
      <c r="M1982" s="162"/>
      <c r="T1982" s="163"/>
      <c r="AT1982" s="158" t="s">
        <v>186</v>
      </c>
      <c r="AU1982" s="158" t="s">
        <v>85</v>
      </c>
      <c r="AV1982" s="13" t="s">
        <v>96</v>
      </c>
      <c r="AW1982" s="13" t="s">
        <v>32</v>
      </c>
      <c r="AX1982" s="13" t="s">
        <v>76</v>
      </c>
      <c r="AY1982" s="158" t="s">
        <v>178</v>
      </c>
    </row>
    <row r="1983" spans="2:65" s="14" customFormat="1" ht="11.25">
      <c r="B1983" s="164"/>
      <c r="D1983" s="150" t="s">
        <v>186</v>
      </c>
      <c r="E1983" s="165" t="s">
        <v>1</v>
      </c>
      <c r="F1983" s="166" t="s">
        <v>217</v>
      </c>
      <c r="H1983" s="167">
        <v>389.45400000000001</v>
      </c>
      <c r="I1983" s="168"/>
      <c r="L1983" s="164"/>
      <c r="M1983" s="169"/>
      <c r="T1983" s="170"/>
      <c r="AT1983" s="165" t="s">
        <v>186</v>
      </c>
      <c r="AU1983" s="165" t="s">
        <v>85</v>
      </c>
      <c r="AV1983" s="14" t="s">
        <v>184</v>
      </c>
      <c r="AW1983" s="14" t="s">
        <v>32</v>
      </c>
      <c r="AX1983" s="14" t="s">
        <v>83</v>
      </c>
      <c r="AY1983" s="165" t="s">
        <v>178</v>
      </c>
    </row>
    <row r="1984" spans="2:65" s="1" customFormat="1" ht="24.2" customHeight="1">
      <c r="B1984" s="32"/>
      <c r="C1984" s="177" t="s">
        <v>3502</v>
      </c>
      <c r="D1984" s="177" t="s">
        <v>232</v>
      </c>
      <c r="E1984" s="178" t="s">
        <v>3503</v>
      </c>
      <c r="F1984" s="179" t="s">
        <v>3504</v>
      </c>
      <c r="G1984" s="180" t="s">
        <v>204</v>
      </c>
      <c r="H1984" s="181">
        <v>447.87200000000001</v>
      </c>
      <c r="I1984" s="182"/>
      <c r="J1984" s="183">
        <f>ROUND(I1984*H1984,2)</f>
        <v>0</v>
      </c>
      <c r="K1984" s="179" t="s">
        <v>194</v>
      </c>
      <c r="L1984" s="184"/>
      <c r="M1984" s="185" t="s">
        <v>1</v>
      </c>
      <c r="N1984" s="186" t="s">
        <v>41</v>
      </c>
      <c r="P1984" s="145">
        <f>O1984*H1984</f>
        <v>0</v>
      </c>
      <c r="Q1984" s="145">
        <v>1.2319999999999999E-2</v>
      </c>
      <c r="R1984" s="145">
        <f>Q1984*H1984</f>
        <v>5.5177830400000003</v>
      </c>
      <c r="S1984" s="145">
        <v>0</v>
      </c>
      <c r="T1984" s="146">
        <f>S1984*H1984</f>
        <v>0</v>
      </c>
      <c r="AR1984" s="147" t="s">
        <v>377</v>
      </c>
      <c r="AT1984" s="147" t="s">
        <v>232</v>
      </c>
      <c r="AU1984" s="147" t="s">
        <v>85</v>
      </c>
      <c r="AY1984" s="17" t="s">
        <v>178</v>
      </c>
      <c r="BE1984" s="148">
        <f>IF(N1984="základní",J1984,0)</f>
        <v>0</v>
      </c>
      <c r="BF1984" s="148">
        <f>IF(N1984="snížená",J1984,0)</f>
        <v>0</v>
      </c>
      <c r="BG1984" s="148">
        <f>IF(N1984="zákl. přenesená",J1984,0)</f>
        <v>0</v>
      </c>
      <c r="BH1984" s="148">
        <f>IF(N1984="sníž. přenesená",J1984,0)</f>
        <v>0</v>
      </c>
      <c r="BI1984" s="148">
        <f>IF(N1984="nulová",J1984,0)</f>
        <v>0</v>
      </c>
      <c r="BJ1984" s="17" t="s">
        <v>83</v>
      </c>
      <c r="BK1984" s="148">
        <f>ROUND(I1984*H1984,2)</f>
        <v>0</v>
      </c>
      <c r="BL1984" s="17" t="s">
        <v>274</v>
      </c>
      <c r="BM1984" s="147" t="s">
        <v>3505</v>
      </c>
    </row>
    <row r="1985" spans="2:65" s="12" customFormat="1" ht="11.25">
      <c r="B1985" s="149"/>
      <c r="D1985" s="150" t="s">
        <v>186</v>
      </c>
      <c r="F1985" s="152" t="s">
        <v>3506</v>
      </c>
      <c r="H1985" s="153">
        <v>447.87200000000001</v>
      </c>
      <c r="I1985" s="154"/>
      <c r="L1985" s="149"/>
      <c r="M1985" s="155"/>
      <c r="T1985" s="156"/>
      <c r="AT1985" s="151" t="s">
        <v>186</v>
      </c>
      <c r="AU1985" s="151" t="s">
        <v>85</v>
      </c>
      <c r="AV1985" s="12" t="s">
        <v>85</v>
      </c>
      <c r="AW1985" s="12" t="s">
        <v>4</v>
      </c>
      <c r="AX1985" s="12" t="s">
        <v>83</v>
      </c>
      <c r="AY1985" s="151" t="s">
        <v>178</v>
      </c>
    </row>
    <row r="1986" spans="2:65" s="1" customFormat="1" ht="24.2" customHeight="1">
      <c r="B1986" s="32"/>
      <c r="C1986" s="136" t="s">
        <v>3507</v>
      </c>
      <c r="D1986" s="136" t="s">
        <v>180</v>
      </c>
      <c r="E1986" s="137" t="s">
        <v>3508</v>
      </c>
      <c r="F1986" s="138" t="s">
        <v>3509</v>
      </c>
      <c r="G1986" s="139" t="s">
        <v>291</v>
      </c>
      <c r="H1986" s="140">
        <v>223.92</v>
      </c>
      <c r="I1986" s="141"/>
      <c r="J1986" s="142">
        <f>ROUND(I1986*H1986,2)</f>
        <v>0</v>
      </c>
      <c r="K1986" s="138" t="s">
        <v>194</v>
      </c>
      <c r="L1986" s="32"/>
      <c r="M1986" s="143" t="s">
        <v>1</v>
      </c>
      <c r="N1986" s="144" t="s">
        <v>41</v>
      </c>
      <c r="P1986" s="145">
        <f>O1986*H1986</f>
        <v>0</v>
      </c>
      <c r="Q1986" s="145">
        <v>1.8000000000000001E-4</v>
      </c>
      <c r="R1986" s="145">
        <f>Q1986*H1986</f>
        <v>4.0305599999999997E-2</v>
      </c>
      <c r="S1986" s="145">
        <v>0</v>
      </c>
      <c r="T1986" s="146">
        <f>S1986*H1986</f>
        <v>0</v>
      </c>
      <c r="AR1986" s="147" t="s">
        <v>274</v>
      </c>
      <c r="AT1986" s="147" t="s">
        <v>180</v>
      </c>
      <c r="AU1986" s="147" t="s">
        <v>85</v>
      </c>
      <c r="AY1986" s="17" t="s">
        <v>178</v>
      </c>
      <c r="BE1986" s="148">
        <f>IF(N1986="základní",J1986,0)</f>
        <v>0</v>
      </c>
      <c r="BF1986" s="148">
        <f>IF(N1986="snížená",J1986,0)</f>
        <v>0</v>
      </c>
      <c r="BG1986" s="148">
        <f>IF(N1986="zákl. přenesená",J1986,0)</f>
        <v>0</v>
      </c>
      <c r="BH1986" s="148">
        <f>IF(N1986="sníž. přenesená",J1986,0)</f>
        <v>0</v>
      </c>
      <c r="BI1986" s="148">
        <f>IF(N1986="nulová",J1986,0)</f>
        <v>0</v>
      </c>
      <c r="BJ1986" s="17" t="s">
        <v>83</v>
      </c>
      <c r="BK1986" s="148">
        <f>ROUND(I1986*H1986,2)</f>
        <v>0</v>
      </c>
      <c r="BL1986" s="17" t="s">
        <v>274</v>
      </c>
      <c r="BM1986" s="147" t="s">
        <v>3510</v>
      </c>
    </row>
    <row r="1987" spans="2:65" s="12" customFormat="1" ht="11.25">
      <c r="B1987" s="149"/>
      <c r="D1987" s="150" t="s">
        <v>186</v>
      </c>
      <c r="E1987" s="151" t="s">
        <v>1</v>
      </c>
      <c r="F1987" s="152" t="s">
        <v>3511</v>
      </c>
      <c r="H1987" s="153">
        <v>15.44</v>
      </c>
      <c r="I1987" s="154"/>
      <c r="L1987" s="149"/>
      <c r="M1987" s="155"/>
      <c r="T1987" s="156"/>
      <c r="AT1987" s="151" t="s">
        <v>186</v>
      </c>
      <c r="AU1987" s="151" t="s">
        <v>85</v>
      </c>
      <c r="AV1987" s="12" t="s">
        <v>85</v>
      </c>
      <c r="AW1987" s="12" t="s">
        <v>32</v>
      </c>
      <c r="AX1987" s="12" t="s">
        <v>76</v>
      </c>
      <c r="AY1987" s="151" t="s">
        <v>178</v>
      </c>
    </row>
    <row r="1988" spans="2:65" s="12" customFormat="1" ht="11.25">
      <c r="B1988" s="149"/>
      <c r="D1988" s="150" t="s">
        <v>186</v>
      </c>
      <c r="E1988" s="151" t="s">
        <v>1</v>
      </c>
      <c r="F1988" s="152" t="s">
        <v>3512</v>
      </c>
      <c r="H1988" s="153">
        <v>3.8</v>
      </c>
      <c r="I1988" s="154"/>
      <c r="L1988" s="149"/>
      <c r="M1988" s="155"/>
      <c r="T1988" s="156"/>
      <c r="AT1988" s="151" t="s">
        <v>186</v>
      </c>
      <c r="AU1988" s="151" t="s">
        <v>85</v>
      </c>
      <c r="AV1988" s="12" t="s">
        <v>85</v>
      </c>
      <c r="AW1988" s="12" t="s">
        <v>32</v>
      </c>
      <c r="AX1988" s="12" t="s">
        <v>76</v>
      </c>
      <c r="AY1988" s="151" t="s">
        <v>178</v>
      </c>
    </row>
    <row r="1989" spans="2:65" s="12" customFormat="1" ht="11.25">
      <c r="B1989" s="149"/>
      <c r="D1989" s="150" t="s">
        <v>186</v>
      </c>
      <c r="E1989" s="151" t="s">
        <v>1</v>
      </c>
      <c r="F1989" s="152" t="s">
        <v>3513</v>
      </c>
      <c r="H1989" s="153">
        <v>5.55</v>
      </c>
      <c r="I1989" s="154"/>
      <c r="L1989" s="149"/>
      <c r="M1989" s="155"/>
      <c r="T1989" s="156"/>
      <c r="AT1989" s="151" t="s">
        <v>186</v>
      </c>
      <c r="AU1989" s="151" t="s">
        <v>85</v>
      </c>
      <c r="AV1989" s="12" t="s">
        <v>85</v>
      </c>
      <c r="AW1989" s="12" t="s">
        <v>32</v>
      </c>
      <c r="AX1989" s="12" t="s">
        <v>76</v>
      </c>
      <c r="AY1989" s="151" t="s">
        <v>178</v>
      </c>
    </row>
    <row r="1990" spans="2:65" s="12" customFormat="1" ht="11.25">
      <c r="B1990" s="149"/>
      <c r="D1990" s="150" t="s">
        <v>186</v>
      </c>
      <c r="E1990" s="151" t="s">
        <v>1</v>
      </c>
      <c r="F1990" s="152" t="s">
        <v>3514</v>
      </c>
      <c r="H1990" s="153">
        <v>10.19</v>
      </c>
      <c r="I1990" s="154"/>
      <c r="L1990" s="149"/>
      <c r="M1990" s="155"/>
      <c r="T1990" s="156"/>
      <c r="AT1990" s="151" t="s">
        <v>186</v>
      </c>
      <c r="AU1990" s="151" t="s">
        <v>85</v>
      </c>
      <c r="AV1990" s="12" t="s">
        <v>85</v>
      </c>
      <c r="AW1990" s="12" t="s">
        <v>32</v>
      </c>
      <c r="AX1990" s="12" t="s">
        <v>76</v>
      </c>
      <c r="AY1990" s="151" t="s">
        <v>178</v>
      </c>
    </row>
    <row r="1991" spans="2:65" s="12" customFormat="1" ht="11.25">
      <c r="B1991" s="149"/>
      <c r="D1991" s="150" t="s">
        <v>186</v>
      </c>
      <c r="E1991" s="151" t="s">
        <v>1</v>
      </c>
      <c r="F1991" s="152" t="s">
        <v>3515</v>
      </c>
      <c r="H1991" s="153">
        <v>3.8</v>
      </c>
      <c r="I1991" s="154"/>
      <c r="L1991" s="149"/>
      <c r="M1991" s="155"/>
      <c r="T1991" s="156"/>
      <c r="AT1991" s="151" t="s">
        <v>186</v>
      </c>
      <c r="AU1991" s="151" t="s">
        <v>85</v>
      </c>
      <c r="AV1991" s="12" t="s">
        <v>85</v>
      </c>
      <c r="AW1991" s="12" t="s">
        <v>32</v>
      </c>
      <c r="AX1991" s="12" t="s">
        <v>76</v>
      </c>
      <c r="AY1991" s="151" t="s">
        <v>178</v>
      </c>
    </row>
    <row r="1992" spans="2:65" s="12" customFormat="1" ht="11.25">
      <c r="B1992" s="149"/>
      <c r="D1992" s="150" t="s">
        <v>186</v>
      </c>
      <c r="E1992" s="151" t="s">
        <v>1</v>
      </c>
      <c r="F1992" s="152" t="s">
        <v>3516</v>
      </c>
      <c r="H1992" s="153">
        <v>3.6</v>
      </c>
      <c r="I1992" s="154"/>
      <c r="L1992" s="149"/>
      <c r="M1992" s="155"/>
      <c r="T1992" s="156"/>
      <c r="AT1992" s="151" t="s">
        <v>186</v>
      </c>
      <c r="AU1992" s="151" t="s">
        <v>85</v>
      </c>
      <c r="AV1992" s="12" t="s">
        <v>85</v>
      </c>
      <c r="AW1992" s="12" t="s">
        <v>32</v>
      </c>
      <c r="AX1992" s="12" t="s">
        <v>76</v>
      </c>
      <c r="AY1992" s="151" t="s">
        <v>178</v>
      </c>
    </row>
    <row r="1993" spans="2:65" s="12" customFormat="1" ht="11.25">
      <c r="B1993" s="149"/>
      <c r="D1993" s="150" t="s">
        <v>186</v>
      </c>
      <c r="E1993" s="151" t="s">
        <v>1</v>
      </c>
      <c r="F1993" s="152" t="s">
        <v>3517</v>
      </c>
      <c r="H1993" s="153">
        <v>4.7</v>
      </c>
      <c r="I1993" s="154"/>
      <c r="L1993" s="149"/>
      <c r="M1993" s="155"/>
      <c r="T1993" s="156"/>
      <c r="AT1993" s="151" t="s">
        <v>186</v>
      </c>
      <c r="AU1993" s="151" t="s">
        <v>85</v>
      </c>
      <c r="AV1993" s="12" t="s">
        <v>85</v>
      </c>
      <c r="AW1993" s="12" t="s">
        <v>32</v>
      </c>
      <c r="AX1993" s="12" t="s">
        <v>76</v>
      </c>
      <c r="AY1993" s="151" t="s">
        <v>178</v>
      </c>
    </row>
    <row r="1994" spans="2:65" s="13" customFormat="1" ht="11.25">
      <c r="B1994" s="157"/>
      <c r="D1994" s="150" t="s">
        <v>186</v>
      </c>
      <c r="E1994" s="158" t="s">
        <v>1</v>
      </c>
      <c r="F1994" s="159" t="s">
        <v>209</v>
      </c>
      <c r="H1994" s="160">
        <v>47.08</v>
      </c>
      <c r="I1994" s="161"/>
      <c r="L1994" s="157"/>
      <c r="M1994" s="162"/>
      <c r="T1994" s="163"/>
      <c r="AT1994" s="158" t="s">
        <v>186</v>
      </c>
      <c r="AU1994" s="158" t="s">
        <v>85</v>
      </c>
      <c r="AV1994" s="13" t="s">
        <v>96</v>
      </c>
      <c r="AW1994" s="13" t="s">
        <v>32</v>
      </c>
      <c r="AX1994" s="13" t="s">
        <v>76</v>
      </c>
      <c r="AY1994" s="158" t="s">
        <v>178</v>
      </c>
    </row>
    <row r="1995" spans="2:65" s="12" customFormat="1" ht="11.25">
      <c r="B1995" s="149"/>
      <c r="D1995" s="150" t="s">
        <v>186</v>
      </c>
      <c r="E1995" s="151" t="s">
        <v>1</v>
      </c>
      <c r="F1995" s="152" t="s">
        <v>3518</v>
      </c>
      <c r="H1995" s="153">
        <v>3.8</v>
      </c>
      <c r="I1995" s="154"/>
      <c r="L1995" s="149"/>
      <c r="M1995" s="155"/>
      <c r="T1995" s="156"/>
      <c r="AT1995" s="151" t="s">
        <v>186</v>
      </c>
      <c r="AU1995" s="151" t="s">
        <v>85</v>
      </c>
      <c r="AV1995" s="12" t="s">
        <v>85</v>
      </c>
      <c r="AW1995" s="12" t="s">
        <v>32</v>
      </c>
      <c r="AX1995" s="12" t="s">
        <v>76</v>
      </c>
      <c r="AY1995" s="151" t="s">
        <v>178</v>
      </c>
    </row>
    <row r="1996" spans="2:65" s="12" customFormat="1" ht="11.25">
      <c r="B1996" s="149"/>
      <c r="D1996" s="150" t="s">
        <v>186</v>
      </c>
      <c r="E1996" s="151" t="s">
        <v>1</v>
      </c>
      <c r="F1996" s="152" t="s">
        <v>3519</v>
      </c>
      <c r="H1996" s="153">
        <v>3.5</v>
      </c>
      <c r="I1996" s="154"/>
      <c r="L1996" s="149"/>
      <c r="M1996" s="155"/>
      <c r="T1996" s="156"/>
      <c r="AT1996" s="151" t="s">
        <v>186</v>
      </c>
      <c r="AU1996" s="151" t="s">
        <v>85</v>
      </c>
      <c r="AV1996" s="12" t="s">
        <v>85</v>
      </c>
      <c r="AW1996" s="12" t="s">
        <v>32</v>
      </c>
      <c r="AX1996" s="12" t="s">
        <v>76</v>
      </c>
      <c r="AY1996" s="151" t="s">
        <v>178</v>
      </c>
    </row>
    <row r="1997" spans="2:65" s="12" customFormat="1" ht="11.25">
      <c r="B1997" s="149"/>
      <c r="D1997" s="150" t="s">
        <v>186</v>
      </c>
      <c r="E1997" s="151" t="s">
        <v>1</v>
      </c>
      <c r="F1997" s="152" t="s">
        <v>3520</v>
      </c>
      <c r="H1997" s="153">
        <v>10.78</v>
      </c>
      <c r="I1997" s="154"/>
      <c r="L1997" s="149"/>
      <c r="M1997" s="155"/>
      <c r="T1997" s="156"/>
      <c r="AT1997" s="151" t="s">
        <v>186</v>
      </c>
      <c r="AU1997" s="151" t="s">
        <v>85</v>
      </c>
      <c r="AV1997" s="12" t="s">
        <v>85</v>
      </c>
      <c r="AW1997" s="12" t="s">
        <v>32</v>
      </c>
      <c r="AX1997" s="12" t="s">
        <v>76</v>
      </c>
      <c r="AY1997" s="151" t="s">
        <v>178</v>
      </c>
    </row>
    <row r="1998" spans="2:65" s="12" customFormat="1" ht="11.25">
      <c r="B1998" s="149"/>
      <c r="D1998" s="150" t="s">
        <v>186</v>
      </c>
      <c r="E1998" s="151" t="s">
        <v>1</v>
      </c>
      <c r="F1998" s="152" t="s">
        <v>3521</v>
      </c>
      <c r="H1998" s="153">
        <v>17.3</v>
      </c>
      <c r="I1998" s="154"/>
      <c r="L1998" s="149"/>
      <c r="M1998" s="155"/>
      <c r="T1998" s="156"/>
      <c r="AT1998" s="151" t="s">
        <v>186</v>
      </c>
      <c r="AU1998" s="151" t="s">
        <v>85</v>
      </c>
      <c r="AV1998" s="12" t="s">
        <v>85</v>
      </c>
      <c r="AW1998" s="12" t="s">
        <v>32</v>
      </c>
      <c r="AX1998" s="12" t="s">
        <v>76</v>
      </c>
      <c r="AY1998" s="151" t="s">
        <v>178</v>
      </c>
    </row>
    <row r="1999" spans="2:65" s="12" customFormat="1" ht="11.25">
      <c r="B1999" s="149"/>
      <c r="D1999" s="150" t="s">
        <v>186</v>
      </c>
      <c r="E1999" s="151" t="s">
        <v>1</v>
      </c>
      <c r="F1999" s="152" t="s">
        <v>3522</v>
      </c>
      <c r="H1999" s="153">
        <v>20.03</v>
      </c>
      <c r="I1999" s="154"/>
      <c r="L1999" s="149"/>
      <c r="M1999" s="155"/>
      <c r="T1999" s="156"/>
      <c r="AT1999" s="151" t="s">
        <v>186</v>
      </c>
      <c r="AU1999" s="151" t="s">
        <v>85</v>
      </c>
      <c r="AV1999" s="12" t="s">
        <v>85</v>
      </c>
      <c r="AW1999" s="12" t="s">
        <v>32</v>
      </c>
      <c r="AX1999" s="12" t="s">
        <v>76</v>
      </c>
      <c r="AY1999" s="151" t="s">
        <v>178</v>
      </c>
    </row>
    <row r="2000" spans="2:65" s="12" customFormat="1" ht="11.25">
      <c r="B2000" s="149"/>
      <c r="D2000" s="150" t="s">
        <v>186</v>
      </c>
      <c r="E2000" s="151" t="s">
        <v>1</v>
      </c>
      <c r="F2000" s="152" t="s">
        <v>3523</v>
      </c>
      <c r="H2000" s="153">
        <v>7.07</v>
      </c>
      <c r="I2000" s="154"/>
      <c r="L2000" s="149"/>
      <c r="M2000" s="155"/>
      <c r="T2000" s="156"/>
      <c r="AT2000" s="151" t="s">
        <v>186</v>
      </c>
      <c r="AU2000" s="151" t="s">
        <v>85</v>
      </c>
      <c r="AV2000" s="12" t="s">
        <v>85</v>
      </c>
      <c r="AW2000" s="12" t="s">
        <v>32</v>
      </c>
      <c r="AX2000" s="12" t="s">
        <v>76</v>
      </c>
      <c r="AY2000" s="151" t="s">
        <v>178</v>
      </c>
    </row>
    <row r="2001" spans="2:65" s="12" customFormat="1" ht="11.25">
      <c r="B2001" s="149"/>
      <c r="D2001" s="150" t="s">
        <v>186</v>
      </c>
      <c r="E2001" s="151" t="s">
        <v>1</v>
      </c>
      <c r="F2001" s="152" t="s">
        <v>3524</v>
      </c>
      <c r="H2001" s="153">
        <v>13.63</v>
      </c>
      <c r="I2001" s="154"/>
      <c r="L2001" s="149"/>
      <c r="M2001" s="155"/>
      <c r="T2001" s="156"/>
      <c r="AT2001" s="151" t="s">
        <v>186</v>
      </c>
      <c r="AU2001" s="151" t="s">
        <v>85</v>
      </c>
      <c r="AV2001" s="12" t="s">
        <v>85</v>
      </c>
      <c r="AW2001" s="12" t="s">
        <v>32</v>
      </c>
      <c r="AX2001" s="12" t="s">
        <v>76</v>
      </c>
      <c r="AY2001" s="151" t="s">
        <v>178</v>
      </c>
    </row>
    <row r="2002" spans="2:65" s="12" customFormat="1" ht="11.25">
      <c r="B2002" s="149"/>
      <c r="D2002" s="150" t="s">
        <v>186</v>
      </c>
      <c r="E2002" s="151" t="s">
        <v>1</v>
      </c>
      <c r="F2002" s="152" t="s">
        <v>3525</v>
      </c>
      <c r="H2002" s="153">
        <v>10.31</v>
      </c>
      <c r="I2002" s="154"/>
      <c r="L2002" s="149"/>
      <c r="M2002" s="155"/>
      <c r="T2002" s="156"/>
      <c r="AT2002" s="151" t="s">
        <v>186</v>
      </c>
      <c r="AU2002" s="151" t="s">
        <v>85</v>
      </c>
      <c r="AV2002" s="12" t="s">
        <v>85</v>
      </c>
      <c r="AW2002" s="12" t="s">
        <v>32</v>
      </c>
      <c r="AX2002" s="12" t="s">
        <v>76</v>
      </c>
      <c r="AY2002" s="151" t="s">
        <v>178</v>
      </c>
    </row>
    <row r="2003" spans="2:65" s="12" customFormat="1" ht="11.25">
      <c r="B2003" s="149"/>
      <c r="D2003" s="150" t="s">
        <v>186</v>
      </c>
      <c r="E2003" s="151" t="s">
        <v>1</v>
      </c>
      <c r="F2003" s="152" t="s">
        <v>3526</v>
      </c>
      <c r="H2003" s="153">
        <v>19.21</v>
      </c>
      <c r="I2003" s="154"/>
      <c r="L2003" s="149"/>
      <c r="M2003" s="155"/>
      <c r="T2003" s="156"/>
      <c r="AT2003" s="151" t="s">
        <v>186</v>
      </c>
      <c r="AU2003" s="151" t="s">
        <v>85</v>
      </c>
      <c r="AV2003" s="12" t="s">
        <v>85</v>
      </c>
      <c r="AW2003" s="12" t="s">
        <v>32</v>
      </c>
      <c r="AX2003" s="12" t="s">
        <v>76</v>
      </c>
      <c r="AY2003" s="151" t="s">
        <v>178</v>
      </c>
    </row>
    <row r="2004" spans="2:65" s="12" customFormat="1" ht="11.25">
      <c r="B2004" s="149"/>
      <c r="D2004" s="150" t="s">
        <v>186</v>
      </c>
      <c r="E2004" s="151" t="s">
        <v>1</v>
      </c>
      <c r="F2004" s="152" t="s">
        <v>3527</v>
      </c>
      <c r="H2004" s="153">
        <v>9.14</v>
      </c>
      <c r="I2004" s="154"/>
      <c r="L2004" s="149"/>
      <c r="M2004" s="155"/>
      <c r="T2004" s="156"/>
      <c r="AT2004" s="151" t="s">
        <v>186</v>
      </c>
      <c r="AU2004" s="151" t="s">
        <v>85</v>
      </c>
      <c r="AV2004" s="12" t="s">
        <v>85</v>
      </c>
      <c r="AW2004" s="12" t="s">
        <v>32</v>
      </c>
      <c r="AX2004" s="12" t="s">
        <v>76</v>
      </c>
      <c r="AY2004" s="151" t="s">
        <v>178</v>
      </c>
    </row>
    <row r="2005" spans="2:65" s="12" customFormat="1" ht="11.25">
      <c r="B2005" s="149"/>
      <c r="D2005" s="150" t="s">
        <v>186</v>
      </c>
      <c r="E2005" s="151" t="s">
        <v>1</v>
      </c>
      <c r="F2005" s="152" t="s">
        <v>3528</v>
      </c>
      <c r="H2005" s="153">
        <v>2.2000000000000002</v>
      </c>
      <c r="I2005" s="154"/>
      <c r="L2005" s="149"/>
      <c r="M2005" s="155"/>
      <c r="T2005" s="156"/>
      <c r="AT2005" s="151" t="s">
        <v>186</v>
      </c>
      <c r="AU2005" s="151" t="s">
        <v>85</v>
      </c>
      <c r="AV2005" s="12" t="s">
        <v>85</v>
      </c>
      <c r="AW2005" s="12" t="s">
        <v>32</v>
      </c>
      <c r="AX2005" s="12" t="s">
        <v>76</v>
      </c>
      <c r="AY2005" s="151" t="s">
        <v>178</v>
      </c>
    </row>
    <row r="2006" spans="2:65" s="12" customFormat="1" ht="11.25">
      <c r="B2006" s="149"/>
      <c r="D2006" s="150" t="s">
        <v>186</v>
      </c>
      <c r="E2006" s="151" t="s">
        <v>1</v>
      </c>
      <c r="F2006" s="152" t="s">
        <v>3529</v>
      </c>
      <c r="H2006" s="153">
        <v>6.18</v>
      </c>
      <c r="I2006" s="154"/>
      <c r="L2006" s="149"/>
      <c r="M2006" s="155"/>
      <c r="T2006" s="156"/>
      <c r="AT2006" s="151" t="s">
        <v>186</v>
      </c>
      <c r="AU2006" s="151" t="s">
        <v>85</v>
      </c>
      <c r="AV2006" s="12" t="s">
        <v>85</v>
      </c>
      <c r="AW2006" s="12" t="s">
        <v>32</v>
      </c>
      <c r="AX2006" s="12" t="s">
        <v>76</v>
      </c>
      <c r="AY2006" s="151" t="s">
        <v>178</v>
      </c>
    </row>
    <row r="2007" spans="2:65" s="13" customFormat="1" ht="11.25">
      <c r="B2007" s="157"/>
      <c r="D2007" s="150" t="s">
        <v>186</v>
      </c>
      <c r="E2007" s="158" t="s">
        <v>1</v>
      </c>
      <c r="F2007" s="159" t="s">
        <v>209</v>
      </c>
      <c r="H2007" s="160">
        <v>123.15</v>
      </c>
      <c r="I2007" s="161"/>
      <c r="L2007" s="157"/>
      <c r="M2007" s="162"/>
      <c r="T2007" s="163"/>
      <c r="AT2007" s="158" t="s">
        <v>186</v>
      </c>
      <c r="AU2007" s="158" t="s">
        <v>85</v>
      </c>
      <c r="AV2007" s="13" t="s">
        <v>96</v>
      </c>
      <c r="AW2007" s="13" t="s">
        <v>32</v>
      </c>
      <c r="AX2007" s="13" t="s">
        <v>76</v>
      </c>
      <c r="AY2007" s="158" t="s">
        <v>178</v>
      </c>
    </row>
    <row r="2008" spans="2:65" s="12" customFormat="1" ht="11.25">
      <c r="B2008" s="149"/>
      <c r="D2008" s="150" t="s">
        <v>186</v>
      </c>
      <c r="E2008" s="151" t="s">
        <v>1</v>
      </c>
      <c r="F2008" s="152" t="s">
        <v>3530</v>
      </c>
      <c r="H2008" s="153">
        <v>10.11</v>
      </c>
      <c r="I2008" s="154"/>
      <c r="L2008" s="149"/>
      <c r="M2008" s="155"/>
      <c r="T2008" s="156"/>
      <c r="AT2008" s="151" t="s">
        <v>186</v>
      </c>
      <c r="AU2008" s="151" t="s">
        <v>85</v>
      </c>
      <c r="AV2008" s="12" t="s">
        <v>85</v>
      </c>
      <c r="AW2008" s="12" t="s">
        <v>32</v>
      </c>
      <c r="AX2008" s="12" t="s">
        <v>76</v>
      </c>
      <c r="AY2008" s="151" t="s">
        <v>178</v>
      </c>
    </row>
    <row r="2009" spans="2:65" s="12" customFormat="1" ht="11.25">
      <c r="B2009" s="149"/>
      <c r="D2009" s="150" t="s">
        <v>186</v>
      </c>
      <c r="E2009" s="151" t="s">
        <v>1</v>
      </c>
      <c r="F2009" s="152" t="s">
        <v>3531</v>
      </c>
      <c r="H2009" s="153">
        <v>17.3</v>
      </c>
      <c r="I2009" s="154"/>
      <c r="L2009" s="149"/>
      <c r="M2009" s="155"/>
      <c r="T2009" s="156"/>
      <c r="AT2009" s="151" t="s">
        <v>186</v>
      </c>
      <c r="AU2009" s="151" t="s">
        <v>85</v>
      </c>
      <c r="AV2009" s="12" t="s">
        <v>85</v>
      </c>
      <c r="AW2009" s="12" t="s">
        <v>32</v>
      </c>
      <c r="AX2009" s="12" t="s">
        <v>76</v>
      </c>
      <c r="AY2009" s="151" t="s">
        <v>178</v>
      </c>
    </row>
    <row r="2010" spans="2:65" s="12" customFormat="1" ht="11.25">
      <c r="B2010" s="149"/>
      <c r="D2010" s="150" t="s">
        <v>186</v>
      </c>
      <c r="E2010" s="151" t="s">
        <v>1</v>
      </c>
      <c r="F2010" s="152" t="s">
        <v>3532</v>
      </c>
      <c r="H2010" s="153">
        <v>18.510000000000002</v>
      </c>
      <c r="I2010" s="154"/>
      <c r="L2010" s="149"/>
      <c r="M2010" s="155"/>
      <c r="T2010" s="156"/>
      <c r="AT2010" s="151" t="s">
        <v>186</v>
      </c>
      <c r="AU2010" s="151" t="s">
        <v>85</v>
      </c>
      <c r="AV2010" s="12" t="s">
        <v>85</v>
      </c>
      <c r="AW2010" s="12" t="s">
        <v>32</v>
      </c>
      <c r="AX2010" s="12" t="s">
        <v>76</v>
      </c>
      <c r="AY2010" s="151" t="s">
        <v>178</v>
      </c>
    </row>
    <row r="2011" spans="2:65" s="12" customFormat="1" ht="11.25">
      <c r="B2011" s="149"/>
      <c r="D2011" s="150" t="s">
        <v>186</v>
      </c>
      <c r="E2011" s="151" t="s">
        <v>1</v>
      </c>
      <c r="F2011" s="152" t="s">
        <v>3533</v>
      </c>
      <c r="H2011" s="153">
        <v>7.77</v>
      </c>
      <c r="I2011" s="154"/>
      <c r="L2011" s="149"/>
      <c r="M2011" s="155"/>
      <c r="T2011" s="156"/>
      <c r="AT2011" s="151" t="s">
        <v>186</v>
      </c>
      <c r="AU2011" s="151" t="s">
        <v>85</v>
      </c>
      <c r="AV2011" s="12" t="s">
        <v>85</v>
      </c>
      <c r="AW2011" s="12" t="s">
        <v>32</v>
      </c>
      <c r="AX2011" s="12" t="s">
        <v>76</v>
      </c>
      <c r="AY2011" s="151" t="s">
        <v>178</v>
      </c>
    </row>
    <row r="2012" spans="2:65" s="13" customFormat="1" ht="11.25">
      <c r="B2012" s="157"/>
      <c r="D2012" s="150" t="s">
        <v>186</v>
      </c>
      <c r="E2012" s="158" t="s">
        <v>1</v>
      </c>
      <c r="F2012" s="159" t="s">
        <v>209</v>
      </c>
      <c r="H2012" s="160">
        <v>53.69</v>
      </c>
      <c r="I2012" s="161"/>
      <c r="L2012" s="157"/>
      <c r="M2012" s="162"/>
      <c r="T2012" s="163"/>
      <c r="AT2012" s="158" t="s">
        <v>186</v>
      </c>
      <c r="AU2012" s="158" t="s">
        <v>85</v>
      </c>
      <c r="AV2012" s="13" t="s">
        <v>96</v>
      </c>
      <c r="AW2012" s="13" t="s">
        <v>32</v>
      </c>
      <c r="AX2012" s="13" t="s">
        <v>76</v>
      </c>
      <c r="AY2012" s="158" t="s">
        <v>178</v>
      </c>
    </row>
    <row r="2013" spans="2:65" s="14" customFormat="1" ht="11.25">
      <c r="B2013" s="164"/>
      <c r="D2013" s="150" t="s">
        <v>186</v>
      </c>
      <c r="E2013" s="165" t="s">
        <v>1</v>
      </c>
      <c r="F2013" s="166" t="s">
        <v>217</v>
      </c>
      <c r="H2013" s="167">
        <v>223.92</v>
      </c>
      <c r="I2013" s="168"/>
      <c r="L2013" s="164"/>
      <c r="M2013" s="169"/>
      <c r="T2013" s="170"/>
      <c r="AT2013" s="165" t="s">
        <v>186</v>
      </c>
      <c r="AU2013" s="165" t="s">
        <v>85</v>
      </c>
      <c r="AV2013" s="14" t="s">
        <v>184</v>
      </c>
      <c r="AW2013" s="14" t="s">
        <v>32</v>
      </c>
      <c r="AX2013" s="14" t="s">
        <v>83</v>
      </c>
      <c r="AY2013" s="165" t="s">
        <v>178</v>
      </c>
    </row>
    <row r="2014" spans="2:65" s="1" customFormat="1" ht="16.5" customHeight="1">
      <c r="B2014" s="32"/>
      <c r="C2014" s="177" t="s">
        <v>3534</v>
      </c>
      <c r="D2014" s="177" t="s">
        <v>232</v>
      </c>
      <c r="E2014" s="178" t="s">
        <v>3535</v>
      </c>
      <c r="F2014" s="179" t="s">
        <v>3536</v>
      </c>
      <c r="G2014" s="180" t="s">
        <v>291</v>
      </c>
      <c r="H2014" s="181">
        <v>235.11600000000001</v>
      </c>
      <c r="I2014" s="182"/>
      <c r="J2014" s="183">
        <f>ROUND(I2014*H2014,2)</f>
        <v>0</v>
      </c>
      <c r="K2014" s="179" t="s">
        <v>194</v>
      </c>
      <c r="L2014" s="184"/>
      <c r="M2014" s="185" t="s">
        <v>1</v>
      </c>
      <c r="N2014" s="186" t="s">
        <v>41</v>
      </c>
      <c r="P2014" s="145">
        <f>O2014*H2014</f>
        <v>0</v>
      </c>
      <c r="Q2014" s="145">
        <v>1.2E-4</v>
      </c>
      <c r="R2014" s="145">
        <f>Q2014*H2014</f>
        <v>2.8213920000000003E-2</v>
      </c>
      <c r="S2014" s="145">
        <v>0</v>
      </c>
      <c r="T2014" s="146">
        <f>S2014*H2014</f>
        <v>0</v>
      </c>
      <c r="AR2014" s="147" t="s">
        <v>377</v>
      </c>
      <c r="AT2014" s="147" t="s">
        <v>232</v>
      </c>
      <c r="AU2014" s="147" t="s">
        <v>85</v>
      </c>
      <c r="AY2014" s="17" t="s">
        <v>178</v>
      </c>
      <c r="BE2014" s="148">
        <f>IF(N2014="základní",J2014,0)</f>
        <v>0</v>
      </c>
      <c r="BF2014" s="148">
        <f>IF(N2014="snížená",J2014,0)</f>
        <v>0</v>
      </c>
      <c r="BG2014" s="148">
        <f>IF(N2014="zákl. přenesená",J2014,0)</f>
        <v>0</v>
      </c>
      <c r="BH2014" s="148">
        <f>IF(N2014="sníž. přenesená",J2014,0)</f>
        <v>0</v>
      </c>
      <c r="BI2014" s="148">
        <f>IF(N2014="nulová",J2014,0)</f>
        <v>0</v>
      </c>
      <c r="BJ2014" s="17" t="s">
        <v>83</v>
      </c>
      <c r="BK2014" s="148">
        <f>ROUND(I2014*H2014,2)</f>
        <v>0</v>
      </c>
      <c r="BL2014" s="17" t="s">
        <v>274</v>
      </c>
      <c r="BM2014" s="147" t="s">
        <v>3537</v>
      </c>
    </row>
    <row r="2015" spans="2:65" s="12" customFormat="1" ht="11.25">
      <c r="B2015" s="149"/>
      <c r="D2015" s="150" t="s">
        <v>186</v>
      </c>
      <c r="F2015" s="152" t="s">
        <v>3538</v>
      </c>
      <c r="H2015" s="153">
        <v>235.11600000000001</v>
      </c>
      <c r="I2015" s="154"/>
      <c r="L2015" s="149"/>
      <c r="M2015" s="155"/>
      <c r="T2015" s="156"/>
      <c r="AT2015" s="151" t="s">
        <v>186</v>
      </c>
      <c r="AU2015" s="151" t="s">
        <v>85</v>
      </c>
      <c r="AV2015" s="12" t="s">
        <v>85</v>
      </c>
      <c r="AW2015" s="12" t="s">
        <v>4</v>
      </c>
      <c r="AX2015" s="12" t="s">
        <v>83</v>
      </c>
      <c r="AY2015" s="151" t="s">
        <v>178</v>
      </c>
    </row>
    <row r="2016" spans="2:65" s="1" customFormat="1" ht="16.5" customHeight="1">
      <c r="B2016" s="32"/>
      <c r="C2016" s="136" t="s">
        <v>3539</v>
      </c>
      <c r="D2016" s="136" t="s">
        <v>180</v>
      </c>
      <c r="E2016" s="137" t="s">
        <v>3540</v>
      </c>
      <c r="F2016" s="138" t="s">
        <v>3541</v>
      </c>
      <c r="G2016" s="139" t="s">
        <v>291</v>
      </c>
      <c r="H2016" s="140">
        <v>400</v>
      </c>
      <c r="I2016" s="141"/>
      <c r="J2016" s="142">
        <f>ROUND(I2016*H2016,2)</f>
        <v>0</v>
      </c>
      <c r="K2016" s="138" t="s">
        <v>194</v>
      </c>
      <c r="L2016" s="32"/>
      <c r="M2016" s="143" t="s">
        <v>1</v>
      </c>
      <c r="N2016" s="144" t="s">
        <v>41</v>
      </c>
      <c r="P2016" s="145">
        <f>O2016*H2016</f>
        <v>0</v>
      </c>
      <c r="Q2016" s="145">
        <v>1.1E-4</v>
      </c>
      <c r="R2016" s="145">
        <f>Q2016*H2016</f>
        <v>4.4000000000000004E-2</v>
      </c>
      <c r="S2016" s="145">
        <v>0</v>
      </c>
      <c r="T2016" s="146">
        <f>S2016*H2016</f>
        <v>0</v>
      </c>
      <c r="AR2016" s="147" t="s">
        <v>274</v>
      </c>
      <c r="AT2016" s="147" t="s">
        <v>180</v>
      </c>
      <c r="AU2016" s="147" t="s">
        <v>85</v>
      </c>
      <c r="AY2016" s="17" t="s">
        <v>178</v>
      </c>
      <c r="BE2016" s="148">
        <f>IF(N2016="základní",J2016,0)</f>
        <v>0</v>
      </c>
      <c r="BF2016" s="148">
        <f>IF(N2016="snížená",J2016,0)</f>
        <v>0</v>
      </c>
      <c r="BG2016" s="148">
        <f>IF(N2016="zákl. přenesená",J2016,0)</f>
        <v>0</v>
      </c>
      <c r="BH2016" s="148">
        <f>IF(N2016="sníž. přenesená",J2016,0)</f>
        <v>0</v>
      </c>
      <c r="BI2016" s="148">
        <f>IF(N2016="nulová",J2016,0)</f>
        <v>0</v>
      </c>
      <c r="BJ2016" s="17" t="s">
        <v>83</v>
      </c>
      <c r="BK2016" s="148">
        <f>ROUND(I2016*H2016,2)</f>
        <v>0</v>
      </c>
      <c r="BL2016" s="17" t="s">
        <v>274</v>
      </c>
      <c r="BM2016" s="147" t="s">
        <v>3542</v>
      </c>
    </row>
    <row r="2017" spans="2:65" s="1" customFormat="1" ht="24.2" customHeight="1">
      <c r="B2017" s="32"/>
      <c r="C2017" s="136" t="s">
        <v>3543</v>
      </c>
      <c r="D2017" s="136" t="s">
        <v>180</v>
      </c>
      <c r="E2017" s="137" t="s">
        <v>3544</v>
      </c>
      <c r="F2017" s="138" t="s">
        <v>3545</v>
      </c>
      <c r="G2017" s="139" t="s">
        <v>204</v>
      </c>
      <c r="H2017" s="140">
        <v>389.45400000000001</v>
      </c>
      <c r="I2017" s="141"/>
      <c r="J2017" s="142">
        <f>ROUND(I2017*H2017,2)</f>
        <v>0</v>
      </c>
      <c r="K2017" s="138" t="s">
        <v>194</v>
      </c>
      <c r="L2017" s="32"/>
      <c r="M2017" s="143" t="s">
        <v>1</v>
      </c>
      <c r="N2017" s="144" t="s">
        <v>41</v>
      </c>
      <c r="P2017" s="145">
        <f>O2017*H2017</f>
        <v>0</v>
      </c>
      <c r="Q2017" s="145">
        <v>5.0000000000000002E-5</v>
      </c>
      <c r="R2017" s="145">
        <f>Q2017*H2017</f>
        <v>1.9472700000000003E-2</v>
      </c>
      <c r="S2017" s="145">
        <v>0</v>
      </c>
      <c r="T2017" s="146">
        <f>S2017*H2017</f>
        <v>0</v>
      </c>
      <c r="AR2017" s="147" t="s">
        <v>274</v>
      </c>
      <c r="AT2017" s="147" t="s">
        <v>180</v>
      </c>
      <c r="AU2017" s="147" t="s">
        <v>85</v>
      </c>
      <c r="AY2017" s="17" t="s">
        <v>178</v>
      </c>
      <c r="BE2017" s="148">
        <f>IF(N2017="základní",J2017,0)</f>
        <v>0</v>
      </c>
      <c r="BF2017" s="148">
        <f>IF(N2017="snížená",J2017,0)</f>
        <v>0</v>
      </c>
      <c r="BG2017" s="148">
        <f>IF(N2017="zákl. přenesená",J2017,0)</f>
        <v>0</v>
      </c>
      <c r="BH2017" s="148">
        <f>IF(N2017="sníž. přenesená",J2017,0)</f>
        <v>0</v>
      </c>
      <c r="BI2017" s="148">
        <f>IF(N2017="nulová",J2017,0)</f>
        <v>0</v>
      </c>
      <c r="BJ2017" s="17" t="s">
        <v>83</v>
      </c>
      <c r="BK2017" s="148">
        <f>ROUND(I2017*H2017,2)</f>
        <v>0</v>
      </c>
      <c r="BL2017" s="17" t="s">
        <v>274</v>
      </c>
      <c r="BM2017" s="147" t="s">
        <v>3546</v>
      </c>
    </row>
    <row r="2018" spans="2:65" s="1" customFormat="1" ht="24.2" customHeight="1">
      <c r="B2018" s="32"/>
      <c r="C2018" s="136" t="s">
        <v>3547</v>
      </c>
      <c r="D2018" s="136" t="s">
        <v>180</v>
      </c>
      <c r="E2018" s="137" t="s">
        <v>3548</v>
      </c>
      <c r="F2018" s="138" t="s">
        <v>3549</v>
      </c>
      <c r="G2018" s="139" t="s">
        <v>384</v>
      </c>
      <c r="H2018" s="140">
        <v>10.026999999999999</v>
      </c>
      <c r="I2018" s="141"/>
      <c r="J2018" s="142">
        <f>ROUND(I2018*H2018,2)</f>
        <v>0</v>
      </c>
      <c r="K2018" s="138" t="s">
        <v>194</v>
      </c>
      <c r="L2018" s="32"/>
      <c r="M2018" s="143" t="s">
        <v>1</v>
      </c>
      <c r="N2018" s="144" t="s">
        <v>41</v>
      </c>
      <c r="P2018" s="145">
        <f>O2018*H2018</f>
        <v>0</v>
      </c>
      <c r="Q2018" s="145">
        <v>0</v>
      </c>
      <c r="R2018" s="145">
        <f>Q2018*H2018</f>
        <v>0</v>
      </c>
      <c r="S2018" s="145">
        <v>0</v>
      </c>
      <c r="T2018" s="146">
        <f>S2018*H2018</f>
        <v>0</v>
      </c>
      <c r="AR2018" s="147" t="s">
        <v>274</v>
      </c>
      <c r="AT2018" s="147" t="s">
        <v>180</v>
      </c>
      <c r="AU2018" s="147" t="s">
        <v>85</v>
      </c>
      <c r="AY2018" s="17" t="s">
        <v>178</v>
      </c>
      <c r="BE2018" s="148">
        <f>IF(N2018="základní",J2018,0)</f>
        <v>0</v>
      </c>
      <c r="BF2018" s="148">
        <f>IF(N2018="snížená",J2018,0)</f>
        <v>0</v>
      </c>
      <c r="BG2018" s="148">
        <f>IF(N2018="zákl. přenesená",J2018,0)</f>
        <v>0</v>
      </c>
      <c r="BH2018" s="148">
        <f>IF(N2018="sníž. přenesená",J2018,0)</f>
        <v>0</v>
      </c>
      <c r="BI2018" s="148">
        <f>IF(N2018="nulová",J2018,0)</f>
        <v>0</v>
      </c>
      <c r="BJ2018" s="17" t="s">
        <v>83</v>
      </c>
      <c r="BK2018" s="148">
        <f>ROUND(I2018*H2018,2)</f>
        <v>0</v>
      </c>
      <c r="BL2018" s="17" t="s">
        <v>274</v>
      </c>
      <c r="BM2018" s="147" t="s">
        <v>3550</v>
      </c>
    </row>
    <row r="2019" spans="2:65" s="11" customFormat="1" ht="22.9" customHeight="1">
      <c r="B2019" s="124"/>
      <c r="D2019" s="125" t="s">
        <v>75</v>
      </c>
      <c r="E2019" s="134" t="s">
        <v>3551</v>
      </c>
      <c r="F2019" s="134" t="s">
        <v>3552</v>
      </c>
      <c r="I2019" s="127"/>
      <c r="J2019" s="135">
        <f>BK2019</f>
        <v>0</v>
      </c>
      <c r="L2019" s="124"/>
      <c r="M2019" s="129"/>
      <c r="P2019" s="130">
        <f>SUM(P2020:P2032)</f>
        <v>0</v>
      </c>
      <c r="R2019" s="130">
        <f>SUM(R2020:R2032)</f>
        <v>0.15545394999999998</v>
      </c>
      <c r="T2019" s="131">
        <f>SUM(T2020:T2032)</f>
        <v>0</v>
      </c>
      <c r="AR2019" s="125" t="s">
        <v>85</v>
      </c>
      <c r="AT2019" s="132" t="s">
        <v>75</v>
      </c>
      <c r="AU2019" s="132" t="s">
        <v>83</v>
      </c>
      <c r="AY2019" s="125" t="s">
        <v>178</v>
      </c>
      <c r="BK2019" s="133">
        <f>SUM(BK2020:BK2032)</f>
        <v>0</v>
      </c>
    </row>
    <row r="2020" spans="2:65" s="1" customFormat="1" ht="24.2" customHeight="1">
      <c r="B2020" s="32"/>
      <c r="C2020" s="136" t="s">
        <v>3553</v>
      </c>
      <c r="D2020" s="136" t="s">
        <v>180</v>
      </c>
      <c r="E2020" s="137" t="s">
        <v>3554</v>
      </c>
      <c r="F2020" s="138" t="s">
        <v>3555</v>
      </c>
      <c r="G2020" s="139" t="s">
        <v>204</v>
      </c>
      <c r="H2020" s="140">
        <v>270</v>
      </c>
      <c r="I2020" s="141"/>
      <c r="J2020" s="142">
        <f>ROUND(I2020*H2020,2)</f>
        <v>0</v>
      </c>
      <c r="K2020" s="138" t="s">
        <v>846</v>
      </c>
      <c r="L2020" s="32"/>
      <c r="M2020" s="143" t="s">
        <v>1</v>
      </c>
      <c r="N2020" s="144" t="s">
        <v>41</v>
      </c>
      <c r="P2020" s="145">
        <f>O2020*H2020</f>
        <v>0</v>
      </c>
      <c r="Q2020" s="145">
        <v>0</v>
      </c>
      <c r="R2020" s="145">
        <f>Q2020*H2020</f>
        <v>0</v>
      </c>
      <c r="S2020" s="145">
        <v>0</v>
      </c>
      <c r="T2020" s="146">
        <f>S2020*H2020</f>
        <v>0</v>
      </c>
      <c r="AR2020" s="147" t="s">
        <v>274</v>
      </c>
      <c r="AT2020" s="147" t="s">
        <v>180</v>
      </c>
      <c r="AU2020" s="147" t="s">
        <v>85</v>
      </c>
      <c r="AY2020" s="17" t="s">
        <v>178</v>
      </c>
      <c r="BE2020" s="148">
        <f>IF(N2020="základní",J2020,0)</f>
        <v>0</v>
      </c>
      <c r="BF2020" s="148">
        <f>IF(N2020="snížená",J2020,0)</f>
        <v>0</v>
      </c>
      <c r="BG2020" s="148">
        <f>IF(N2020="zákl. přenesená",J2020,0)</f>
        <v>0</v>
      </c>
      <c r="BH2020" s="148">
        <f>IF(N2020="sníž. přenesená",J2020,0)</f>
        <v>0</v>
      </c>
      <c r="BI2020" s="148">
        <f>IF(N2020="nulová",J2020,0)</f>
        <v>0</v>
      </c>
      <c r="BJ2020" s="17" t="s">
        <v>83</v>
      </c>
      <c r="BK2020" s="148">
        <f>ROUND(I2020*H2020,2)</f>
        <v>0</v>
      </c>
      <c r="BL2020" s="17" t="s">
        <v>274</v>
      </c>
      <c r="BM2020" s="147" t="s">
        <v>3556</v>
      </c>
    </row>
    <row r="2021" spans="2:65" s="12" customFormat="1" ht="11.25">
      <c r="B2021" s="149"/>
      <c r="D2021" s="150" t="s">
        <v>186</v>
      </c>
      <c r="E2021" s="151" t="s">
        <v>1</v>
      </c>
      <c r="F2021" s="152" t="s">
        <v>2451</v>
      </c>
      <c r="H2021" s="153">
        <v>270</v>
      </c>
      <c r="I2021" s="154"/>
      <c r="L2021" s="149"/>
      <c r="M2021" s="155"/>
      <c r="T2021" s="156"/>
      <c r="AT2021" s="151" t="s">
        <v>186</v>
      </c>
      <c r="AU2021" s="151" t="s">
        <v>85</v>
      </c>
      <c r="AV2021" s="12" t="s">
        <v>85</v>
      </c>
      <c r="AW2021" s="12" t="s">
        <v>32</v>
      </c>
      <c r="AX2021" s="12" t="s">
        <v>83</v>
      </c>
      <c r="AY2021" s="151" t="s">
        <v>178</v>
      </c>
    </row>
    <row r="2022" spans="2:65" s="1" customFormat="1" ht="24.2" customHeight="1">
      <c r="B2022" s="32"/>
      <c r="C2022" s="136" t="s">
        <v>3557</v>
      </c>
      <c r="D2022" s="136" t="s">
        <v>180</v>
      </c>
      <c r="E2022" s="137" t="s">
        <v>3558</v>
      </c>
      <c r="F2022" s="138" t="s">
        <v>3559</v>
      </c>
      <c r="G2022" s="139" t="s">
        <v>204</v>
      </c>
      <c r="H2022" s="140">
        <v>270</v>
      </c>
      <c r="I2022" s="141"/>
      <c r="J2022" s="142">
        <f>ROUND(I2022*H2022,2)</f>
        <v>0</v>
      </c>
      <c r="K2022" s="138" t="s">
        <v>846</v>
      </c>
      <c r="L2022" s="32"/>
      <c r="M2022" s="143" t="s">
        <v>1</v>
      </c>
      <c r="N2022" s="144" t="s">
        <v>41</v>
      </c>
      <c r="P2022" s="145">
        <f>O2022*H2022</f>
        <v>0</v>
      </c>
      <c r="Q2022" s="145">
        <v>4.4999999999999999E-4</v>
      </c>
      <c r="R2022" s="145">
        <f>Q2022*H2022</f>
        <v>0.1215</v>
      </c>
      <c r="S2022" s="145">
        <v>0</v>
      </c>
      <c r="T2022" s="146">
        <f>S2022*H2022</f>
        <v>0</v>
      </c>
      <c r="AR2022" s="147" t="s">
        <v>274</v>
      </c>
      <c r="AT2022" s="147" t="s">
        <v>180</v>
      </c>
      <c r="AU2022" s="147" t="s">
        <v>85</v>
      </c>
      <c r="AY2022" s="17" t="s">
        <v>178</v>
      </c>
      <c r="BE2022" s="148">
        <f>IF(N2022="základní",J2022,0)</f>
        <v>0</v>
      </c>
      <c r="BF2022" s="148">
        <f>IF(N2022="snížená",J2022,0)</f>
        <v>0</v>
      </c>
      <c r="BG2022" s="148">
        <f>IF(N2022="zákl. přenesená",J2022,0)</f>
        <v>0</v>
      </c>
      <c r="BH2022" s="148">
        <f>IF(N2022="sníž. přenesená",J2022,0)</f>
        <v>0</v>
      </c>
      <c r="BI2022" s="148">
        <f>IF(N2022="nulová",J2022,0)</f>
        <v>0</v>
      </c>
      <c r="BJ2022" s="17" t="s">
        <v>83</v>
      </c>
      <c r="BK2022" s="148">
        <f>ROUND(I2022*H2022,2)</f>
        <v>0</v>
      </c>
      <c r="BL2022" s="17" t="s">
        <v>274</v>
      </c>
      <c r="BM2022" s="147" t="s">
        <v>3560</v>
      </c>
    </row>
    <row r="2023" spans="2:65" s="1" customFormat="1" ht="21.75" customHeight="1">
      <c r="B2023" s="32"/>
      <c r="C2023" s="136" t="s">
        <v>3561</v>
      </c>
      <c r="D2023" s="136" t="s">
        <v>180</v>
      </c>
      <c r="E2023" s="137" t="s">
        <v>3562</v>
      </c>
      <c r="F2023" s="138" t="s">
        <v>3563</v>
      </c>
      <c r="G2023" s="139" t="s">
        <v>204</v>
      </c>
      <c r="H2023" s="140">
        <v>32.159999999999997</v>
      </c>
      <c r="I2023" s="141"/>
      <c r="J2023" s="142">
        <f>ROUND(I2023*H2023,2)</f>
        <v>0</v>
      </c>
      <c r="K2023" s="138" t="s">
        <v>194</v>
      </c>
      <c r="L2023" s="32"/>
      <c r="M2023" s="143" t="s">
        <v>1</v>
      </c>
      <c r="N2023" s="144" t="s">
        <v>41</v>
      </c>
      <c r="P2023" s="145">
        <f>O2023*H2023</f>
        <v>0</v>
      </c>
      <c r="Q2023" s="145">
        <v>0</v>
      </c>
      <c r="R2023" s="145">
        <f>Q2023*H2023</f>
        <v>0</v>
      </c>
      <c r="S2023" s="145">
        <v>0</v>
      </c>
      <c r="T2023" s="146">
        <f>S2023*H2023</f>
        <v>0</v>
      </c>
      <c r="AR2023" s="147" t="s">
        <v>274</v>
      </c>
      <c r="AT2023" s="147" t="s">
        <v>180</v>
      </c>
      <c r="AU2023" s="147" t="s">
        <v>85</v>
      </c>
      <c r="AY2023" s="17" t="s">
        <v>178</v>
      </c>
      <c r="BE2023" s="148">
        <f>IF(N2023="základní",J2023,0)</f>
        <v>0</v>
      </c>
      <c r="BF2023" s="148">
        <f>IF(N2023="snížená",J2023,0)</f>
        <v>0</v>
      </c>
      <c r="BG2023" s="148">
        <f>IF(N2023="zákl. přenesená",J2023,0)</f>
        <v>0</v>
      </c>
      <c r="BH2023" s="148">
        <f>IF(N2023="sníž. přenesená",J2023,0)</f>
        <v>0</v>
      </c>
      <c r="BI2023" s="148">
        <f>IF(N2023="nulová",J2023,0)</f>
        <v>0</v>
      </c>
      <c r="BJ2023" s="17" t="s">
        <v>83</v>
      </c>
      <c r="BK2023" s="148">
        <f>ROUND(I2023*H2023,2)</f>
        <v>0</v>
      </c>
      <c r="BL2023" s="17" t="s">
        <v>274</v>
      </c>
      <c r="BM2023" s="147" t="s">
        <v>3564</v>
      </c>
    </row>
    <row r="2024" spans="2:65" s="12" customFormat="1" ht="11.25">
      <c r="B2024" s="149"/>
      <c r="D2024" s="150" t="s">
        <v>186</v>
      </c>
      <c r="E2024" s="151" t="s">
        <v>1</v>
      </c>
      <c r="F2024" s="152" t="s">
        <v>3565</v>
      </c>
      <c r="H2024" s="153">
        <v>32.159999999999997</v>
      </c>
      <c r="I2024" s="154"/>
      <c r="L2024" s="149"/>
      <c r="M2024" s="155"/>
      <c r="T2024" s="156"/>
      <c r="AT2024" s="151" t="s">
        <v>186</v>
      </c>
      <c r="AU2024" s="151" t="s">
        <v>85</v>
      </c>
      <c r="AV2024" s="12" t="s">
        <v>85</v>
      </c>
      <c r="AW2024" s="12" t="s">
        <v>32</v>
      </c>
      <c r="AX2024" s="12" t="s">
        <v>83</v>
      </c>
      <c r="AY2024" s="151" t="s">
        <v>178</v>
      </c>
    </row>
    <row r="2025" spans="2:65" s="1" customFormat="1" ht="24.2" customHeight="1">
      <c r="B2025" s="32"/>
      <c r="C2025" s="136" t="s">
        <v>3566</v>
      </c>
      <c r="D2025" s="136" t="s">
        <v>180</v>
      </c>
      <c r="E2025" s="137" t="s">
        <v>3567</v>
      </c>
      <c r="F2025" s="138" t="s">
        <v>3568</v>
      </c>
      <c r="G2025" s="139" t="s">
        <v>204</v>
      </c>
      <c r="H2025" s="140">
        <v>35.741</v>
      </c>
      <c r="I2025" s="141"/>
      <c r="J2025" s="142">
        <f>ROUND(I2025*H2025,2)</f>
        <v>0</v>
      </c>
      <c r="K2025" s="138" t="s">
        <v>194</v>
      </c>
      <c r="L2025" s="32"/>
      <c r="M2025" s="143" t="s">
        <v>1</v>
      </c>
      <c r="N2025" s="144" t="s">
        <v>41</v>
      </c>
      <c r="P2025" s="145">
        <f>O2025*H2025</f>
        <v>0</v>
      </c>
      <c r="Q2025" s="145">
        <v>2.9E-4</v>
      </c>
      <c r="R2025" s="145">
        <f>Q2025*H2025</f>
        <v>1.036489E-2</v>
      </c>
      <c r="S2025" s="145">
        <v>0</v>
      </c>
      <c r="T2025" s="146">
        <f>S2025*H2025</f>
        <v>0</v>
      </c>
      <c r="AR2025" s="147" t="s">
        <v>274</v>
      </c>
      <c r="AT2025" s="147" t="s">
        <v>180</v>
      </c>
      <c r="AU2025" s="147" t="s">
        <v>85</v>
      </c>
      <c r="AY2025" s="17" t="s">
        <v>178</v>
      </c>
      <c r="BE2025" s="148">
        <f>IF(N2025="základní",J2025,0)</f>
        <v>0</v>
      </c>
      <c r="BF2025" s="148">
        <f>IF(N2025="snížená",J2025,0)</f>
        <v>0</v>
      </c>
      <c r="BG2025" s="148">
        <f>IF(N2025="zákl. přenesená",J2025,0)</f>
        <v>0</v>
      </c>
      <c r="BH2025" s="148">
        <f>IF(N2025="sníž. přenesená",J2025,0)</f>
        <v>0</v>
      </c>
      <c r="BI2025" s="148">
        <f>IF(N2025="nulová",J2025,0)</f>
        <v>0</v>
      </c>
      <c r="BJ2025" s="17" t="s">
        <v>83</v>
      </c>
      <c r="BK2025" s="148">
        <f>ROUND(I2025*H2025,2)</f>
        <v>0</v>
      </c>
      <c r="BL2025" s="17" t="s">
        <v>274</v>
      </c>
      <c r="BM2025" s="147" t="s">
        <v>3569</v>
      </c>
    </row>
    <row r="2026" spans="2:65" s="12" customFormat="1" ht="11.25">
      <c r="B2026" s="149"/>
      <c r="D2026" s="150" t="s">
        <v>186</v>
      </c>
      <c r="E2026" s="151" t="s">
        <v>1</v>
      </c>
      <c r="F2026" s="152" t="s">
        <v>3570</v>
      </c>
      <c r="H2026" s="153">
        <v>32.159999999999997</v>
      </c>
      <c r="I2026" s="154"/>
      <c r="L2026" s="149"/>
      <c r="M2026" s="155"/>
      <c r="T2026" s="156"/>
      <c r="AT2026" s="151" t="s">
        <v>186</v>
      </c>
      <c r="AU2026" s="151" t="s">
        <v>85</v>
      </c>
      <c r="AV2026" s="12" t="s">
        <v>85</v>
      </c>
      <c r="AW2026" s="12" t="s">
        <v>32</v>
      </c>
      <c r="AX2026" s="12" t="s">
        <v>76</v>
      </c>
      <c r="AY2026" s="151" t="s">
        <v>178</v>
      </c>
    </row>
    <row r="2027" spans="2:65" s="12" customFormat="1" ht="11.25">
      <c r="B2027" s="149"/>
      <c r="D2027" s="150" t="s">
        <v>186</v>
      </c>
      <c r="E2027" s="151" t="s">
        <v>1</v>
      </c>
      <c r="F2027" s="152" t="s">
        <v>3571</v>
      </c>
      <c r="H2027" s="153">
        <v>3.581</v>
      </c>
      <c r="I2027" s="154"/>
      <c r="L2027" s="149"/>
      <c r="M2027" s="155"/>
      <c r="T2027" s="156"/>
      <c r="AT2027" s="151" t="s">
        <v>186</v>
      </c>
      <c r="AU2027" s="151" t="s">
        <v>85</v>
      </c>
      <c r="AV2027" s="12" t="s">
        <v>85</v>
      </c>
      <c r="AW2027" s="12" t="s">
        <v>32</v>
      </c>
      <c r="AX2027" s="12" t="s">
        <v>76</v>
      </c>
      <c r="AY2027" s="151" t="s">
        <v>178</v>
      </c>
    </row>
    <row r="2028" spans="2:65" s="14" customFormat="1" ht="11.25">
      <c r="B2028" s="164"/>
      <c r="D2028" s="150" t="s">
        <v>186</v>
      </c>
      <c r="E2028" s="165" t="s">
        <v>1</v>
      </c>
      <c r="F2028" s="166" t="s">
        <v>217</v>
      </c>
      <c r="H2028" s="167">
        <v>35.741</v>
      </c>
      <c r="I2028" s="168"/>
      <c r="L2028" s="164"/>
      <c r="M2028" s="169"/>
      <c r="T2028" s="170"/>
      <c r="AT2028" s="165" t="s">
        <v>186</v>
      </c>
      <c r="AU2028" s="165" t="s">
        <v>85</v>
      </c>
      <c r="AV2028" s="14" t="s">
        <v>184</v>
      </c>
      <c r="AW2028" s="14" t="s">
        <v>32</v>
      </c>
      <c r="AX2028" s="14" t="s">
        <v>83</v>
      </c>
      <c r="AY2028" s="165" t="s">
        <v>178</v>
      </c>
    </row>
    <row r="2029" spans="2:65" s="1" customFormat="1" ht="24.2" customHeight="1">
      <c r="B2029" s="32"/>
      <c r="C2029" s="136" t="s">
        <v>3572</v>
      </c>
      <c r="D2029" s="136" t="s">
        <v>180</v>
      </c>
      <c r="E2029" s="137" t="s">
        <v>3573</v>
      </c>
      <c r="F2029" s="138" t="s">
        <v>3574</v>
      </c>
      <c r="G2029" s="139" t="s">
        <v>204</v>
      </c>
      <c r="H2029" s="140">
        <v>35.741</v>
      </c>
      <c r="I2029" s="141"/>
      <c r="J2029" s="142">
        <f>ROUND(I2029*H2029,2)</f>
        <v>0</v>
      </c>
      <c r="K2029" s="138" t="s">
        <v>194</v>
      </c>
      <c r="L2029" s="32"/>
      <c r="M2029" s="143" t="s">
        <v>1</v>
      </c>
      <c r="N2029" s="144" t="s">
        <v>41</v>
      </c>
      <c r="P2029" s="145">
        <f>O2029*H2029</f>
        <v>0</v>
      </c>
      <c r="Q2029" s="145">
        <v>6.6E-4</v>
      </c>
      <c r="R2029" s="145">
        <f>Q2029*H2029</f>
        <v>2.3589059999999999E-2</v>
      </c>
      <c r="S2029" s="145">
        <v>0</v>
      </c>
      <c r="T2029" s="146">
        <f>S2029*H2029</f>
        <v>0</v>
      </c>
      <c r="AR2029" s="147" t="s">
        <v>274</v>
      </c>
      <c r="AT2029" s="147" t="s">
        <v>180</v>
      </c>
      <c r="AU2029" s="147" t="s">
        <v>85</v>
      </c>
      <c r="AY2029" s="17" t="s">
        <v>178</v>
      </c>
      <c r="BE2029" s="148">
        <f>IF(N2029="základní",J2029,0)</f>
        <v>0</v>
      </c>
      <c r="BF2029" s="148">
        <f>IF(N2029="snížená",J2029,0)</f>
        <v>0</v>
      </c>
      <c r="BG2029" s="148">
        <f>IF(N2029="zákl. přenesená",J2029,0)</f>
        <v>0</v>
      </c>
      <c r="BH2029" s="148">
        <f>IF(N2029="sníž. přenesená",J2029,0)</f>
        <v>0</v>
      </c>
      <c r="BI2029" s="148">
        <f>IF(N2029="nulová",J2029,0)</f>
        <v>0</v>
      </c>
      <c r="BJ2029" s="17" t="s">
        <v>83</v>
      </c>
      <c r="BK2029" s="148">
        <f>ROUND(I2029*H2029,2)</f>
        <v>0</v>
      </c>
      <c r="BL2029" s="17" t="s">
        <v>274</v>
      </c>
      <c r="BM2029" s="147" t="s">
        <v>3575</v>
      </c>
    </row>
    <row r="2030" spans="2:65" s="12" customFormat="1" ht="11.25">
      <c r="B2030" s="149"/>
      <c r="D2030" s="150" t="s">
        <v>186</v>
      </c>
      <c r="E2030" s="151" t="s">
        <v>1</v>
      </c>
      <c r="F2030" s="152" t="s">
        <v>3570</v>
      </c>
      <c r="H2030" s="153">
        <v>32.159999999999997</v>
      </c>
      <c r="I2030" s="154"/>
      <c r="L2030" s="149"/>
      <c r="M2030" s="155"/>
      <c r="T2030" s="156"/>
      <c r="AT2030" s="151" t="s">
        <v>186</v>
      </c>
      <c r="AU2030" s="151" t="s">
        <v>85</v>
      </c>
      <c r="AV2030" s="12" t="s">
        <v>85</v>
      </c>
      <c r="AW2030" s="12" t="s">
        <v>32</v>
      </c>
      <c r="AX2030" s="12" t="s">
        <v>76</v>
      </c>
      <c r="AY2030" s="151" t="s">
        <v>178</v>
      </c>
    </row>
    <row r="2031" spans="2:65" s="12" customFormat="1" ht="11.25">
      <c r="B2031" s="149"/>
      <c r="D2031" s="150" t="s">
        <v>186</v>
      </c>
      <c r="E2031" s="151" t="s">
        <v>1</v>
      </c>
      <c r="F2031" s="152" t="s">
        <v>3571</v>
      </c>
      <c r="H2031" s="153">
        <v>3.581</v>
      </c>
      <c r="I2031" s="154"/>
      <c r="L2031" s="149"/>
      <c r="M2031" s="155"/>
      <c r="T2031" s="156"/>
      <c r="AT2031" s="151" t="s">
        <v>186</v>
      </c>
      <c r="AU2031" s="151" t="s">
        <v>85</v>
      </c>
      <c r="AV2031" s="12" t="s">
        <v>85</v>
      </c>
      <c r="AW2031" s="12" t="s">
        <v>32</v>
      </c>
      <c r="AX2031" s="12" t="s">
        <v>76</v>
      </c>
      <c r="AY2031" s="151" t="s">
        <v>178</v>
      </c>
    </row>
    <row r="2032" spans="2:65" s="14" customFormat="1" ht="11.25">
      <c r="B2032" s="164"/>
      <c r="D2032" s="150" t="s">
        <v>186</v>
      </c>
      <c r="E2032" s="165" t="s">
        <v>1</v>
      </c>
      <c r="F2032" s="166" t="s">
        <v>217</v>
      </c>
      <c r="H2032" s="167">
        <v>35.741</v>
      </c>
      <c r="I2032" s="168"/>
      <c r="L2032" s="164"/>
      <c r="M2032" s="169"/>
      <c r="T2032" s="170"/>
      <c r="AT2032" s="165" t="s">
        <v>186</v>
      </c>
      <c r="AU2032" s="165" t="s">
        <v>85</v>
      </c>
      <c r="AV2032" s="14" t="s">
        <v>184</v>
      </c>
      <c r="AW2032" s="14" t="s">
        <v>32</v>
      </c>
      <c r="AX2032" s="14" t="s">
        <v>83</v>
      </c>
      <c r="AY2032" s="165" t="s">
        <v>178</v>
      </c>
    </row>
    <row r="2033" spans="2:65" s="11" customFormat="1" ht="22.9" customHeight="1">
      <c r="B2033" s="124"/>
      <c r="D2033" s="125" t="s">
        <v>75</v>
      </c>
      <c r="E2033" s="134" t="s">
        <v>966</v>
      </c>
      <c r="F2033" s="134" t="s">
        <v>967</v>
      </c>
      <c r="I2033" s="127"/>
      <c r="J2033" s="135">
        <f>BK2033</f>
        <v>0</v>
      </c>
      <c r="L2033" s="124"/>
      <c r="M2033" s="129"/>
      <c r="P2033" s="130">
        <f>SUM(P2034:P2088)</f>
        <v>0</v>
      </c>
      <c r="R2033" s="130">
        <f>SUM(R2034:R2088)</f>
        <v>2.2472945200000001</v>
      </c>
      <c r="T2033" s="131">
        <f>SUM(T2034:T2088)</f>
        <v>0.40384071999999999</v>
      </c>
      <c r="AR2033" s="125" t="s">
        <v>85</v>
      </c>
      <c r="AT2033" s="132" t="s">
        <v>75</v>
      </c>
      <c r="AU2033" s="132" t="s">
        <v>83</v>
      </c>
      <c r="AY2033" s="125" t="s">
        <v>178</v>
      </c>
      <c r="BK2033" s="133">
        <f>SUM(BK2034:BK2088)</f>
        <v>0</v>
      </c>
    </row>
    <row r="2034" spans="2:65" s="1" customFormat="1" ht="16.5" customHeight="1">
      <c r="B2034" s="32"/>
      <c r="C2034" s="136" t="s">
        <v>3576</v>
      </c>
      <c r="D2034" s="136" t="s">
        <v>180</v>
      </c>
      <c r="E2034" s="137" t="s">
        <v>3577</v>
      </c>
      <c r="F2034" s="138" t="s">
        <v>3578</v>
      </c>
      <c r="G2034" s="139" t="s">
        <v>204</v>
      </c>
      <c r="H2034" s="140">
        <v>1302.712</v>
      </c>
      <c r="I2034" s="141"/>
      <c r="J2034" s="142">
        <f>ROUND(I2034*H2034,2)</f>
        <v>0</v>
      </c>
      <c r="K2034" s="138" t="s">
        <v>846</v>
      </c>
      <c r="L2034" s="32"/>
      <c r="M2034" s="143" t="s">
        <v>1</v>
      </c>
      <c r="N2034" s="144" t="s">
        <v>41</v>
      </c>
      <c r="P2034" s="145">
        <f>O2034*H2034</f>
        <v>0</v>
      </c>
      <c r="Q2034" s="145">
        <v>1E-3</v>
      </c>
      <c r="R2034" s="145">
        <f>Q2034*H2034</f>
        <v>1.3027120000000001</v>
      </c>
      <c r="S2034" s="145">
        <v>3.1E-4</v>
      </c>
      <c r="T2034" s="146">
        <f>S2034*H2034</f>
        <v>0.40384071999999999</v>
      </c>
      <c r="AR2034" s="147" t="s">
        <v>274</v>
      </c>
      <c r="AT2034" s="147" t="s">
        <v>180</v>
      </c>
      <c r="AU2034" s="147" t="s">
        <v>85</v>
      </c>
      <c r="AY2034" s="17" t="s">
        <v>178</v>
      </c>
      <c r="BE2034" s="148">
        <f>IF(N2034="základní",J2034,0)</f>
        <v>0</v>
      </c>
      <c r="BF2034" s="148">
        <f>IF(N2034="snížená",J2034,0)</f>
        <v>0</v>
      </c>
      <c r="BG2034" s="148">
        <f>IF(N2034="zákl. přenesená",J2034,0)</f>
        <v>0</v>
      </c>
      <c r="BH2034" s="148">
        <f>IF(N2034="sníž. přenesená",J2034,0)</f>
        <v>0</v>
      </c>
      <c r="BI2034" s="148">
        <f>IF(N2034="nulová",J2034,0)</f>
        <v>0</v>
      </c>
      <c r="BJ2034" s="17" t="s">
        <v>83</v>
      </c>
      <c r="BK2034" s="148">
        <f>ROUND(I2034*H2034,2)</f>
        <v>0</v>
      </c>
      <c r="BL2034" s="17" t="s">
        <v>274</v>
      </c>
      <c r="BM2034" s="147" t="s">
        <v>3579</v>
      </c>
    </row>
    <row r="2035" spans="2:65" s="15" customFormat="1" ht="11.25">
      <c r="B2035" s="171"/>
      <c r="D2035" s="150" t="s">
        <v>186</v>
      </c>
      <c r="E2035" s="172" t="s">
        <v>1</v>
      </c>
      <c r="F2035" s="173" t="s">
        <v>825</v>
      </c>
      <c r="H2035" s="172" t="s">
        <v>1</v>
      </c>
      <c r="I2035" s="174"/>
      <c r="L2035" s="171"/>
      <c r="M2035" s="175"/>
      <c r="T2035" s="176"/>
      <c r="AT2035" s="172" t="s">
        <v>186</v>
      </c>
      <c r="AU2035" s="172" t="s">
        <v>85</v>
      </c>
      <c r="AV2035" s="15" t="s">
        <v>83</v>
      </c>
      <c r="AW2035" s="15" t="s">
        <v>32</v>
      </c>
      <c r="AX2035" s="15" t="s">
        <v>76</v>
      </c>
      <c r="AY2035" s="172" t="s">
        <v>178</v>
      </c>
    </row>
    <row r="2036" spans="2:65" s="12" customFormat="1" ht="11.25">
      <c r="B2036" s="149"/>
      <c r="D2036" s="150" t="s">
        <v>186</v>
      </c>
      <c r="E2036" s="151" t="s">
        <v>1</v>
      </c>
      <c r="F2036" s="152" t="s">
        <v>1832</v>
      </c>
      <c r="H2036" s="153">
        <v>41.704000000000001</v>
      </c>
      <c r="I2036" s="154"/>
      <c r="L2036" s="149"/>
      <c r="M2036" s="155"/>
      <c r="T2036" s="156"/>
      <c r="AT2036" s="151" t="s">
        <v>186</v>
      </c>
      <c r="AU2036" s="151" t="s">
        <v>85</v>
      </c>
      <c r="AV2036" s="12" t="s">
        <v>85</v>
      </c>
      <c r="AW2036" s="12" t="s">
        <v>32</v>
      </c>
      <c r="AX2036" s="12" t="s">
        <v>76</v>
      </c>
      <c r="AY2036" s="151" t="s">
        <v>178</v>
      </c>
    </row>
    <row r="2037" spans="2:65" s="12" customFormat="1" ht="11.25">
      <c r="B2037" s="149"/>
      <c r="D2037" s="150" t="s">
        <v>186</v>
      </c>
      <c r="E2037" s="151" t="s">
        <v>1</v>
      </c>
      <c r="F2037" s="152" t="s">
        <v>1833</v>
      </c>
      <c r="H2037" s="153">
        <v>27.08</v>
      </c>
      <c r="I2037" s="154"/>
      <c r="L2037" s="149"/>
      <c r="M2037" s="155"/>
      <c r="T2037" s="156"/>
      <c r="AT2037" s="151" t="s">
        <v>186</v>
      </c>
      <c r="AU2037" s="151" t="s">
        <v>85</v>
      </c>
      <c r="AV2037" s="12" t="s">
        <v>85</v>
      </c>
      <c r="AW2037" s="12" t="s">
        <v>32</v>
      </c>
      <c r="AX2037" s="12" t="s">
        <v>76</v>
      </c>
      <c r="AY2037" s="151" t="s">
        <v>178</v>
      </c>
    </row>
    <row r="2038" spans="2:65" s="12" customFormat="1" ht="11.25">
      <c r="B2038" s="149"/>
      <c r="D2038" s="150" t="s">
        <v>186</v>
      </c>
      <c r="E2038" s="151" t="s">
        <v>1</v>
      </c>
      <c r="F2038" s="152" t="s">
        <v>1834</v>
      </c>
      <c r="H2038" s="153">
        <v>31.423999999999999</v>
      </c>
      <c r="I2038" s="154"/>
      <c r="L2038" s="149"/>
      <c r="M2038" s="155"/>
      <c r="T2038" s="156"/>
      <c r="AT2038" s="151" t="s">
        <v>186</v>
      </c>
      <c r="AU2038" s="151" t="s">
        <v>85</v>
      </c>
      <c r="AV2038" s="12" t="s">
        <v>85</v>
      </c>
      <c r="AW2038" s="12" t="s">
        <v>32</v>
      </c>
      <c r="AX2038" s="12" t="s">
        <v>76</v>
      </c>
      <c r="AY2038" s="151" t="s">
        <v>178</v>
      </c>
    </row>
    <row r="2039" spans="2:65" s="12" customFormat="1" ht="11.25">
      <c r="B2039" s="149"/>
      <c r="D2039" s="150" t="s">
        <v>186</v>
      </c>
      <c r="E2039" s="151" t="s">
        <v>1</v>
      </c>
      <c r="F2039" s="152" t="s">
        <v>1835</v>
      </c>
      <c r="H2039" s="153">
        <v>52.353000000000002</v>
      </c>
      <c r="I2039" s="154"/>
      <c r="L2039" s="149"/>
      <c r="M2039" s="155"/>
      <c r="T2039" s="156"/>
      <c r="AT2039" s="151" t="s">
        <v>186</v>
      </c>
      <c r="AU2039" s="151" t="s">
        <v>85</v>
      </c>
      <c r="AV2039" s="12" t="s">
        <v>85</v>
      </c>
      <c r="AW2039" s="12" t="s">
        <v>32</v>
      </c>
      <c r="AX2039" s="12" t="s">
        <v>76</v>
      </c>
      <c r="AY2039" s="151" t="s">
        <v>178</v>
      </c>
    </row>
    <row r="2040" spans="2:65" s="12" customFormat="1" ht="11.25">
      <c r="B2040" s="149"/>
      <c r="D2040" s="150" t="s">
        <v>186</v>
      </c>
      <c r="E2040" s="151" t="s">
        <v>1</v>
      </c>
      <c r="F2040" s="152" t="s">
        <v>1836</v>
      </c>
      <c r="H2040" s="153">
        <v>50.137999999999998</v>
      </c>
      <c r="I2040" s="154"/>
      <c r="L2040" s="149"/>
      <c r="M2040" s="155"/>
      <c r="T2040" s="156"/>
      <c r="AT2040" s="151" t="s">
        <v>186</v>
      </c>
      <c r="AU2040" s="151" t="s">
        <v>85</v>
      </c>
      <c r="AV2040" s="12" t="s">
        <v>85</v>
      </c>
      <c r="AW2040" s="12" t="s">
        <v>32</v>
      </c>
      <c r="AX2040" s="12" t="s">
        <v>76</v>
      </c>
      <c r="AY2040" s="151" t="s">
        <v>178</v>
      </c>
    </row>
    <row r="2041" spans="2:65" s="12" customFormat="1" ht="11.25">
      <c r="B2041" s="149"/>
      <c r="D2041" s="150" t="s">
        <v>186</v>
      </c>
      <c r="E2041" s="151" t="s">
        <v>1</v>
      </c>
      <c r="F2041" s="152" t="s">
        <v>1837</v>
      </c>
      <c r="H2041" s="153">
        <v>44.6</v>
      </c>
      <c r="I2041" s="154"/>
      <c r="L2041" s="149"/>
      <c r="M2041" s="155"/>
      <c r="T2041" s="156"/>
      <c r="AT2041" s="151" t="s">
        <v>186</v>
      </c>
      <c r="AU2041" s="151" t="s">
        <v>85</v>
      </c>
      <c r="AV2041" s="12" t="s">
        <v>85</v>
      </c>
      <c r="AW2041" s="12" t="s">
        <v>32</v>
      </c>
      <c r="AX2041" s="12" t="s">
        <v>76</v>
      </c>
      <c r="AY2041" s="151" t="s">
        <v>178</v>
      </c>
    </row>
    <row r="2042" spans="2:65" s="12" customFormat="1" ht="11.25">
      <c r="B2042" s="149"/>
      <c r="D2042" s="150" t="s">
        <v>186</v>
      </c>
      <c r="E2042" s="151" t="s">
        <v>1</v>
      </c>
      <c r="F2042" s="152" t="s">
        <v>1838</v>
      </c>
      <c r="H2042" s="153">
        <v>50.43</v>
      </c>
      <c r="I2042" s="154"/>
      <c r="L2042" s="149"/>
      <c r="M2042" s="155"/>
      <c r="T2042" s="156"/>
      <c r="AT2042" s="151" t="s">
        <v>186</v>
      </c>
      <c r="AU2042" s="151" t="s">
        <v>85</v>
      </c>
      <c r="AV2042" s="12" t="s">
        <v>85</v>
      </c>
      <c r="AW2042" s="12" t="s">
        <v>32</v>
      </c>
      <c r="AX2042" s="12" t="s">
        <v>76</v>
      </c>
      <c r="AY2042" s="151" t="s">
        <v>178</v>
      </c>
    </row>
    <row r="2043" spans="2:65" s="12" customFormat="1" ht="11.25">
      <c r="B2043" s="149"/>
      <c r="D2043" s="150" t="s">
        <v>186</v>
      </c>
      <c r="E2043" s="151" t="s">
        <v>1</v>
      </c>
      <c r="F2043" s="152" t="s">
        <v>1839</v>
      </c>
      <c r="H2043" s="153">
        <v>53.898000000000003</v>
      </c>
      <c r="I2043" s="154"/>
      <c r="L2043" s="149"/>
      <c r="M2043" s="155"/>
      <c r="T2043" s="156"/>
      <c r="AT2043" s="151" t="s">
        <v>186</v>
      </c>
      <c r="AU2043" s="151" t="s">
        <v>85</v>
      </c>
      <c r="AV2043" s="12" t="s">
        <v>85</v>
      </c>
      <c r="AW2043" s="12" t="s">
        <v>32</v>
      </c>
      <c r="AX2043" s="12" t="s">
        <v>76</v>
      </c>
      <c r="AY2043" s="151" t="s">
        <v>178</v>
      </c>
    </row>
    <row r="2044" spans="2:65" s="12" customFormat="1" ht="11.25">
      <c r="B2044" s="149"/>
      <c r="D2044" s="150" t="s">
        <v>186</v>
      </c>
      <c r="E2044" s="151" t="s">
        <v>1</v>
      </c>
      <c r="F2044" s="152" t="s">
        <v>1840</v>
      </c>
      <c r="H2044" s="153">
        <v>22.416</v>
      </c>
      <c r="I2044" s="154"/>
      <c r="L2044" s="149"/>
      <c r="M2044" s="155"/>
      <c r="T2044" s="156"/>
      <c r="AT2044" s="151" t="s">
        <v>186</v>
      </c>
      <c r="AU2044" s="151" t="s">
        <v>85</v>
      </c>
      <c r="AV2044" s="12" t="s">
        <v>85</v>
      </c>
      <c r="AW2044" s="12" t="s">
        <v>32</v>
      </c>
      <c r="AX2044" s="12" t="s">
        <v>76</v>
      </c>
      <c r="AY2044" s="151" t="s">
        <v>178</v>
      </c>
    </row>
    <row r="2045" spans="2:65" s="12" customFormat="1" ht="11.25">
      <c r="B2045" s="149"/>
      <c r="D2045" s="150" t="s">
        <v>186</v>
      </c>
      <c r="E2045" s="151" t="s">
        <v>1</v>
      </c>
      <c r="F2045" s="152" t="s">
        <v>1841</v>
      </c>
      <c r="H2045" s="153">
        <v>39.585999999999999</v>
      </c>
      <c r="I2045" s="154"/>
      <c r="L2045" s="149"/>
      <c r="M2045" s="155"/>
      <c r="T2045" s="156"/>
      <c r="AT2045" s="151" t="s">
        <v>186</v>
      </c>
      <c r="AU2045" s="151" t="s">
        <v>85</v>
      </c>
      <c r="AV2045" s="12" t="s">
        <v>85</v>
      </c>
      <c r="AW2045" s="12" t="s">
        <v>32</v>
      </c>
      <c r="AX2045" s="12" t="s">
        <v>76</v>
      </c>
      <c r="AY2045" s="151" t="s">
        <v>178</v>
      </c>
    </row>
    <row r="2046" spans="2:65" s="12" customFormat="1" ht="11.25">
      <c r="B2046" s="149"/>
      <c r="D2046" s="150" t="s">
        <v>186</v>
      </c>
      <c r="E2046" s="151" t="s">
        <v>1</v>
      </c>
      <c r="F2046" s="152" t="s">
        <v>1842</v>
      </c>
      <c r="H2046" s="153">
        <v>29.82</v>
      </c>
      <c r="I2046" s="154"/>
      <c r="L2046" s="149"/>
      <c r="M2046" s="155"/>
      <c r="T2046" s="156"/>
      <c r="AT2046" s="151" t="s">
        <v>186</v>
      </c>
      <c r="AU2046" s="151" t="s">
        <v>85</v>
      </c>
      <c r="AV2046" s="12" t="s">
        <v>85</v>
      </c>
      <c r="AW2046" s="12" t="s">
        <v>32</v>
      </c>
      <c r="AX2046" s="12" t="s">
        <v>76</v>
      </c>
      <c r="AY2046" s="151" t="s">
        <v>178</v>
      </c>
    </row>
    <row r="2047" spans="2:65" s="12" customFormat="1" ht="11.25">
      <c r="B2047" s="149"/>
      <c r="D2047" s="150" t="s">
        <v>186</v>
      </c>
      <c r="E2047" s="151" t="s">
        <v>1</v>
      </c>
      <c r="F2047" s="152" t="s">
        <v>1843</v>
      </c>
      <c r="H2047" s="153">
        <v>30.17</v>
      </c>
      <c r="I2047" s="154"/>
      <c r="L2047" s="149"/>
      <c r="M2047" s="155"/>
      <c r="T2047" s="156"/>
      <c r="AT2047" s="151" t="s">
        <v>186</v>
      </c>
      <c r="AU2047" s="151" t="s">
        <v>85</v>
      </c>
      <c r="AV2047" s="12" t="s">
        <v>85</v>
      </c>
      <c r="AW2047" s="12" t="s">
        <v>32</v>
      </c>
      <c r="AX2047" s="12" t="s">
        <v>76</v>
      </c>
      <c r="AY2047" s="151" t="s">
        <v>178</v>
      </c>
    </row>
    <row r="2048" spans="2:65" s="12" customFormat="1" ht="11.25">
      <c r="B2048" s="149"/>
      <c r="D2048" s="150" t="s">
        <v>186</v>
      </c>
      <c r="E2048" s="151" t="s">
        <v>1</v>
      </c>
      <c r="F2048" s="152" t="s">
        <v>1844</v>
      </c>
      <c r="H2048" s="153">
        <v>54.19</v>
      </c>
      <c r="I2048" s="154"/>
      <c r="L2048" s="149"/>
      <c r="M2048" s="155"/>
      <c r="T2048" s="156"/>
      <c r="AT2048" s="151" t="s">
        <v>186</v>
      </c>
      <c r="AU2048" s="151" t="s">
        <v>85</v>
      </c>
      <c r="AV2048" s="12" t="s">
        <v>85</v>
      </c>
      <c r="AW2048" s="12" t="s">
        <v>32</v>
      </c>
      <c r="AX2048" s="12" t="s">
        <v>76</v>
      </c>
      <c r="AY2048" s="151" t="s">
        <v>178</v>
      </c>
    </row>
    <row r="2049" spans="2:51" s="12" customFormat="1" ht="11.25">
      <c r="B2049" s="149"/>
      <c r="D2049" s="150" t="s">
        <v>186</v>
      </c>
      <c r="E2049" s="151" t="s">
        <v>1</v>
      </c>
      <c r="F2049" s="152" t="s">
        <v>1845</v>
      </c>
      <c r="H2049" s="153">
        <v>75.540000000000006</v>
      </c>
      <c r="I2049" s="154"/>
      <c r="L2049" s="149"/>
      <c r="M2049" s="155"/>
      <c r="T2049" s="156"/>
      <c r="AT2049" s="151" t="s">
        <v>186</v>
      </c>
      <c r="AU2049" s="151" t="s">
        <v>85</v>
      </c>
      <c r="AV2049" s="12" t="s">
        <v>85</v>
      </c>
      <c r="AW2049" s="12" t="s">
        <v>32</v>
      </c>
      <c r="AX2049" s="12" t="s">
        <v>76</v>
      </c>
      <c r="AY2049" s="151" t="s">
        <v>178</v>
      </c>
    </row>
    <row r="2050" spans="2:51" s="12" customFormat="1" ht="22.5">
      <c r="B2050" s="149"/>
      <c r="D2050" s="150" t="s">
        <v>186</v>
      </c>
      <c r="E2050" s="151" t="s">
        <v>1</v>
      </c>
      <c r="F2050" s="152" t="s">
        <v>1846</v>
      </c>
      <c r="H2050" s="153">
        <v>20.911000000000001</v>
      </c>
      <c r="I2050" s="154"/>
      <c r="L2050" s="149"/>
      <c r="M2050" s="155"/>
      <c r="T2050" s="156"/>
      <c r="AT2050" s="151" t="s">
        <v>186</v>
      </c>
      <c r="AU2050" s="151" t="s">
        <v>85</v>
      </c>
      <c r="AV2050" s="12" t="s">
        <v>85</v>
      </c>
      <c r="AW2050" s="12" t="s">
        <v>32</v>
      </c>
      <c r="AX2050" s="12" t="s">
        <v>76</v>
      </c>
      <c r="AY2050" s="151" t="s">
        <v>178</v>
      </c>
    </row>
    <row r="2051" spans="2:51" s="13" customFormat="1" ht="11.25">
      <c r="B2051" s="157"/>
      <c r="D2051" s="150" t="s">
        <v>186</v>
      </c>
      <c r="E2051" s="158" t="s">
        <v>1</v>
      </c>
      <c r="F2051" s="159" t="s">
        <v>209</v>
      </c>
      <c r="H2051" s="160">
        <v>624.26</v>
      </c>
      <c r="I2051" s="161"/>
      <c r="L2051" s="157"/>
      <c r="M2051" s="162"/>
      <c r="T2051" s="163"/>
      <c r="AT2051" s="158" t="s">
        <v>186</v>
      </c>
      <c r="AU2051" s="158" t="s">
        <v>85</v>
      </c>
      <c r="AV2051" s="13" t="s">
        <v>96</v>
      </c>
      <c r="AW2051" s="13" t="s">
        <v>32</v>
      </c>
      <c r="AX2051" s="13" t="s">
        <v>76</v>
      </c>
      <c r="AY2051" s="158" t="s">
        <v>178</v>
      </c>
    </row>
    <row r="2052" spans="2:51" s="15" customFormat="1" ht="11.25">
      <c r="B2052" s="171"/>
      <c r="D2052" s="150" t="s">
        <v>186</v>
      </c>
      <c r="E2052" s="172" t="s">
        <v>1</v>
      </c>
      <c r="F2052" s="173" t="s">
        <v>827</v>
      </c>
      <c r="H2052" s="172" t="s">
        <v>1</v>
      </c>
      <c r="I2052" s="174"/>
      <c r="L2052" s="171"/>
      <c r="M2052" s="175"/>
      <c r="T2052" s="176"/>
      <c r="AT2052" s="172" t="s">
        <v>186</v>
      </c>
      <c r="AU2052" s="172" t="s">
        <v>85</v>
      </c>
      <c r="AV2052" s="15" t="s">
        <v>83</v>
      </c>
      <c r="AW2052" s="15" t="s">
        <v>32</v>
      </c>
      <c r="AX2052" s="15" t="s">
        <v>76</v>
      </c>
      <c r="AY2052" s="172" t="s">
        <v>178</v>
      </c>
    </row>
    <row r="2053" spans="2:51" s="12" customFormat="1" ht="11.25">
      <c r="B2053" s="149"/>
      <c r="D2053" s="150" t="s">
        <v>186</v>
      </c>
      <c r="E2053" s="151" t="s">
        <v>1</v>
      </c>
      <c r="F2053" s="152" t="s">
        <v>1847</v>
      </c>
      <c r="H2053" s="153">
        <v>59.822000000000003</v>
      </c>
      <c r="I2053" s="154"/>
      <c r="L2053" s="149"/>
      <c r="M2053" s="155"/>
      <c r="T2053" s="156"/>
      <c r="AT2053" s="151" t="s">
        <v>186</v>
      </c>
      <c r="AU2053" s="151" t="s">
        <v>85</v>
      </c>
      <c r="AV2053" s="12" t="s">
        <v>85</v>
      </c>
      <c r="AW2053" s="12" t="s">
        <v>32</v>
      </c>
      <c r="AX2053" s="12" t="s">
        <v>76</v>
      </c>
      <c r="AY2053" s="151" t="s">
        <v>178</v>
      </c>
    </row>
    <row r="2054" spans="2:51" s="12" customFormat="1" ht="11.25">
      <c r="B2054" s="149"/>
      <c r="D2054" s="150" t="s">
        <v>186</v>
      </c>
      <c r="E2054" s="151" t="s">
        <v>1</v>
      </c>
      <c r="F2054" s="152" t="s">
        <v>1848</v>
      </c>
      <c r="H2054" s="153">
        <v>41.9</v>
      </c>
      <c r="I2054" s="154"/>
      <c r="L2054" s="149"/>
      <c r="M2054" s="155"/>
      <c r="T2054" s="156"/>
      <c r="AT2054" s="151" t="s">
        <v>186</v>
      </c>
      <c r="AU2054" s="151" t="s">
        <v>85</v>
      </c>
      <c r="AV2054" s="12" t="s">
        <v>85</v>
      </c>
      <c r="AW2054" s="12" t="s">
        <v>32</v>
      </c>
      <c r="AX2054" s="12" t="s">
        <v>76</v>
      </c>
      <c r="AY2054" s="151" t="s">
        <v>178</v>
      </c>
    </row>
    <row r="2055" spans="2:51" s="12" customFormat="1" ht="11.25">
      <c r="B2055" s="149"/>
      <c r="D2055" s="150" t="s">
        <v>186</v>
      </c>
      <c r="E2055" s="151" t="s">
        <v>1</v>
      </c>
      <c r="F2055" s="152" t="s">
        <v>1849</v>
      </c>
      <c r="H2055" s="153">
        <v>31.402000000000001</v>
      </c>
      <c r="I2055" s="154"/>
      <c r="L2055" s="149"/>
      <c r="M2055" s="155"/>
      <c r="T2055" s="156"/>
      <c r="AT2055" s="151" t="s">
        <v>186</v>
      </c>
      <c r="AU2055" s="151" t="s">
        <v>85</v>
      </c>
      <c r="AV2055" s="12" t="s">
        <v>85</v>
      </c>
      <c r="AW2055" s="12" t="s">
        <v>32</v>
      </c>
      <c r="AX2055" s="12" t="s">
        <v>76</v>
      </c>
      <c r="AY2055" s="151" t="s">
        <v>178</v>
      </c>
    </row>
    <row r="2056" spans="2:51" s="12" customFormat="1" ht="11.25">
      <c r="B2056" s="149"/>
      <c r="D2056" s="150" t="s">
        <v>186</v>
      </c>
      <c r="E2056" s="151" t="s">
        <v>1</v>
      </c>
      <c r="F2056" s="152" t="s">
        <v>1850</v>
      </c>
      <c r="H2056" s="153">
        <v>53.640999999999998</v>
      </c>
      <c r="I2056" s="154"/>
      <c r="L2056" s="149"/>
      <c r="M2056" s="155"/>
      <c r="T2056" s="156"/>
      <c r="AT2056" s="151" t="s">
        <v>186</v>
      </c>
      <c r="AU2056" s="151" t="s">
        <v>85</v>
      </c>
      <c r="AV2056" s="12" t="s">
        <v>85</v>
      </c>
      <c r="AW2056" s="12" t="s">
        <v>32</v>
      </c>
      <c r="AX2056" s="12" t="s">
        <v>76</v>
      </c>
      <c r="AY2056" s="151" t="s">
        <v>178</v>
      </c>
    </row>
    <row r="2057" spans="2:51" s="12" customFormat="1" ht="11.25">
      <c r="B2057" s="149"/>
      <c r="D2057" s="150" t="s">
        <v>186</v>
      </c>
      <c r="E2057" s="151" t="s">
        <v>1</v>
      </c>
      <c r="F2057" s="152" t="s">
        <v>1851</v>
      </c>
      <c r="H2057" s="153">
        <v>57.337000000000003</v>
      </c>
      <c r="I2057" s="154"/>
      <c r="L2057" s="149"/>
      <c r="M2057" s="155"/>
      <c r="T2057" s="156"/>
      <c r="AT2057" s="151" t="s">
        <v>186</v>
      </c>
      <c r="AU2057" s="151" t="s">
        <v>85</v>
      </c>
      <c r="AV2057" s="12" t="s">
        <v>85</v>
      </c>
      <c r="AW2057" s="12" t="s">
        <v>32</v>
      </c>
      <c r="AX2057" s="12" t="s">
        <v>76</v>
      </c>
      <c r="AY2057" s="151" t="s">
        <v>178</v>
      </c>
    </row>
    <row r="2058" spans="2:51" s="12" customFormat="1" ht="11.25">
      <c r="B2058" s="149"/>
      <c r="D2058" s="150" t="s">
        <v>186</v>
      </c>
      <c r="E2058" s="151" t="s">
        <v>1</v>
      </c>
      <c r="F2058" s="152" t="s">
        <v>1852</v>
      </c>
      <c r="H2058" s="153">
        <v>25.103000000000002</v>
      </c>
      <c r="I2058" s="154"/>
      <c r="L2058" s="149"/>
      <c r="M2058" s="155"/>
      <c r="T2058" s="156"/>
      <c r="AT2058" s="151" t="s">
        <v>186</v>
      </c>
      <c r="AU2058" s="151" t="s">
        <v>85</v>
      </c>
      <c r="AV2058" s="12" t="s">
        <v>85</v>
      </c>
      <c r="AW2058" s="12" t="s">
        <v>32</v>
      </c>
      <c r="AX2058" s="12" t="s">
        <v>76</v>
      </c>
      <c r="AY2058" s="151" t="s">
        <v>178</v>
      </c>
    </row>
    <row r="2059" spans="2:51" s="12" customFormat="1" ht="11.25">
      <c r="B2059" s="149"/>
      <c r="D2059" s="150" t="s">
        <v>186</v>
      </c>
      <c r="E2059" s="151" t="s">
        <v>1</v>
      </c>
      <c r="F2059" s="152" t="s">
        <v>1853</v>
      </c>
      <c r="H2059" s="153">
        <v>36.277999999999999</v>
      </c>
      <c r="I2059" s="154"/>
      <c r="L2059" s="149"/>
      <c r="M2059" s="155"/>
      <c r="T2059" s="156"/>
      <c r="AT2059" s="151" t="s">
        <v>186</v>
      </c>
      <c r="AU2059" s="151" t="s">
        <v>85</v>
      </c>
      <c r="AV2059" s="12" t="s">
        <v>85</v>
      </c>
      <c r="AW2059" s="12" t="s">
        <v>32</v>
      </c>
      <c r="AX2059" s="12" t="s">
        <v>76</v>
      </c>
      <c r="AY2059" s="151" t="s">
        <v>178</v>
      </c>
    </row>
    <row r="2060" spans="2:51" s="12" customFormat="1" ht="11.25">
      <c r="B2060" s="149"/>
      <c r="D2060" s="150" t="s">
        <v>186</v>
      </c>
      <c r="E2060" s="151" t="s">
        <v>1</v>
      </c>
      <c r="F2060" s="152" t="s">
        <v>1854</v>
      </c>
      <c r="H2060" s="153">
        <v>60.194000000000003</v>
      </c>
      <c r="I2060" s="154"/>
      <c r="L2060" s="149"/>
      <c r="M2060" s="155"/>
      <c r="T2060" s="156"/>
      <c r="AT2060" s="151" t="s">
        <v>186</v>
      </c>
      <c r="AU2060" s="151" t="s">
        <v>85</v>
      </c>
      <c r="AV2060" s="12" t="s">
        <v>85</v>
      </c>
      <c r="AW2060" s="12" t="s">
        <v>32</v>
      </c>
      <c r="AX2060" s="12" t="s">
        <v>76</v>
      </c>
      <c r="AY2060" s="151" t="s">
        <v>178</v>
      </c>
    </row>
    <row r="2061" spans="2:51" s="12" customFormat="1" ht="11.25">
      <c r="B2061" s="149"/>
      <c r="D2061" s="150" t="s">
        <v>186</v>
      </c>
      <c r="E2061" s="151" t="s">
        <v>1</v>
      </c>
      <c r="F2061" s="152" t="s">
        <v>1855</v>
      </c>
      <c r="H2061" s="153">
        <v>56.280999999999999</v>
      </c>
      <c r="I2061" s="154"/>
      <c r="L2061" s="149"/>
      <c r="M2061" s="155"/>
      <c r="T2061" s="156"/>
      <c r="AT2061" s="151" t="s">
        <v>186</v>
      </c>
      <c r="AU2061" s="151" t="s">
        <v>85</v>
      </c>
      <c r="AV2061" s="12" t="s">
        <v>85</v>
      </c>
      <c r="AW2061" s="12" t="s">
        <v>32</v>
      </c>
      <c r="AX2061" s="12" t="s">
        <v>76</v>
      </c>
      <c r="AY2061" s="151" t="s">
        <v>178</v>
      </c>
    </row>
    <row r="2062" spans="2:51" s="12" customFormat="1" ht="11.25">
      <c r="B2062" s="149"/>
      <c r="D2062" s="150" t="s">
        <v>186</v>
      </c>
      <c r="E2062" s="151" t="s">
        <v>1</v>
      </c>
      <c r="F2062" s="152" t="s">
        <v>1856</v>
      </c>
      <c r="H2062" s="153">
        <v>48.546999999999997</v>
      </c>
      <c r="I2062" s="154"/>
      <c r="L2062" s="149"/>
      <c r="M2062" s="155"/>
      <c r="T2062" s="156"/>
      <c r="AT2062" s="151" t="s">
        <v>186</v>
      </c>
      <c r="AU2062" s="151" t="s">
        <v>85</v>
      </c>
      <c r="AV2062" s="12" t="s">
        <v>85</v>
      </c>
      <c r="AW2062" s="12" t="s">
        <v>32</v>
      </c>
      <c r="AX2062" s="12" t="s">
        <v>76</v>
      </c>
      <c r="AY2062" s="151" t="s">
        <v>178</v>
      </c>
    </row>
    <row r="2063" spans="2:51" s="12" customFormat="1" ht="11.25">
      <c r="B2063" s="149"/>
      <c r="D2063" s="150" t="s">
        <v>186</v>
      </c>
      <c r="E2063" s="151" t="s">
        <v>1</v>
      </c>
      <c r="F2063" s="152" t="s">
        <v>1857</v>
      </c>
      <c r="H2063" s="153">
        <v>74.885999999999996</v>
      </c>
      <c r="I2063" s="154"/>
      <c r="L2063" s="149"/>
      <c r="M2063" s="155"/>
      <c r="T2063" s="156"/>
      <c r="AT2063" s="151" t="s">
        <v>186</v>
      </c>
      <c r="AU2063" s="151" t="s">
        <v>85</v>
      </c>
      <c r="AV2063" s="12" t="s">
        <v>85</v>
      </c>
      <c r="AW2063" s="12" t="s">
        <v>32</v>
      </c>
      <c r="AX2063" s="12" t="s">
        <v>76</v>
      </c>
      <c r="AY2063" s="151" t="s">
        <v>178</v>
      </c>
    </row>
    <row r="2064" spans="2:51" s="12" customFormat="1" ht="11.25">
      <c r="B2064" s="149"/>
      <c r="D2064" s="150" t="s">
        <v>186</v>
      </c>
      <c r="E2064" s="151" t="s">
        <v>1</v>
      </c>
      <c r="F2064" s="152" t="s">
        <v>1858</v>
      </c>
      <c r="H2064" s="153">
        <v>133.06100000000001</v>
      </c>
      <c r="I2064" s="154"/>
      <c r="L2064" s="149"/>
      <c r="M2064" s="155"/>
      <c r="T2064" s="156"/>
      <c r="AT2064" s="151" t="s">
        <v>186</v>
      </c>
      <c r="AU2064" s="151" t="s">
        <v>85</v>
      </c>
      <c r="AV2064" s="12" t="s">
        <v>85</v>
      </c>
      <c r="AW2064" s="12" t="s">
        <v>32</v>
      </c>
      <c r="AX2064" s="12" t="s">
        <v>76</v>
      </c>
      <c r="AY2064" s="151" t="s">
        <v>178</v>
      </c>
    </row>
    <row r="2065" spans="2:65" s="13" customFormat="1" ht="11.25">
      <c r="B2065" s="157"/>
      <c r="D2065" s="150" t="s">
        <v>186</v>
      </c>
      <c r="E2065" s="158" t="s">
        <v>1</v>
      </c>
      <c r="F2065" s="159" t="s">
        <v>209</v>
      </c>
      <c r="H2065" s="160">
        <v>678.452</v>
      </c>
      <c r="I2065" s="161"/>
      <c r="L2065" s="157"/>
      <c r="M2065" s="162"/>
      <c r="T2065" s="163"/>
      <c r="AT2065" s="158" t="s">
        <v>186</v>
      </c>
      <c r="AU2065" s="158" t="s">
        <v>85</v>
      </c>
      <c r="AV2065" s="13" t="s">
        <v>96</v>
      </c>
      <c r="AW2065" s="13" t="s">
        <v>32</v>
      </c>
      <c r="AX2065" s="13" t="s">
        <v>76</v>
      </c>
      <c r="AY2065" s="158" t="s">
        <v>178</v>
      </c>
    </row>
    <row r="2066" spans="2:65" s="14" customFormat="1" ht="11.25">
      <c r="B2066" s="164"/>
      <c r="D2066" s="150" t="s">
        <v>186</v>
      </c>
      <c r="E2066" s="165" t="s">
        <v>1</v>
      </c>
      <c r="F2066" s="166" t="s">
        <v>217</v>
      </c>
      <c r="H2066" s="167">
        <v>1302.712</v>
      </c>
      <c r="I2066" s="168"/>
      <c r="L2066" s="164"/>
      <c r="M2066" s="169"/>
      <c r="T2066" s="170"/>
      <c r="AT2066" s="165" t="s">
        <v>186</v>
      </c>
      <c r="AU2066" s="165" t="s">
        <v>85</v>
      </c>
      <c r="AV2066" s="14" t="s">
        <v>184</v>
      </c>
      <c r="AW2066" s="14" t="s">
        <v>32</v>
      </c>
      <c r="AX2066" s="14" t="s">
        <v>83</v>
      </c>
      <c r="AY2066" s="165" t="s">
        <v>178</v>
      </c>
    </row>
    <row r="2067" spans="2:65" s="1" customFormat="1" ht="24.2" customHeight="1">
      <c r="B2067" s="32"/>
      <c r="C2067" s="136" t="s">
        <v>3580</v>
      </c>
      <c r="D2067" s="136" t="s">
        <v>180</v>
      </c>
      <c r="E2067" s="137" t="s">
        <v>3581</v>
      </c>
      <c r="F2067" s="138" t="s">
        <v>3582</v>
      </c>
      <c r="G2067" s="139" t="s">
        <v>204</v>
      </c>
      <c r="H2067" s="140">
        <v>1302.712</v>
      </c>
      <c r="I2067" s="141"/>
      <c r="J2067" s="142">
        <f>ROUND(I2067*H2067,2)</f>
        <v>0</v>
      </c>
      <c r="K2067" s="138" t="s">
        <v>846</v>
      </c>
      <c r="L2067" s="32"/>
      <c r="M2067" s="143" t="s">
        <v>1</v>
      </c>
      <c r="N2067" s="144" t="s">
        <v>41</v>
      </c>
      <c r="P2067" s="145">
        <f>O2067*H2067</f>
        <v>0</v>
      </c>
      <c r="Q2067" s="145">
        <v>0</v>
      </c>
      <c r="R2067" s="145">
        <f>Q2067*H2067</f>
        <v>0</v>
      </c>
      <c r="S2067" s="145">
        <v>0</v>
      </c>
      <c r="T2067" s="146">
        <f>S2067*H2067</f>
        <v>0</v>
      </c>
      <c r="AR2067" s="147" t="s">
        <v>274</v>
      </c>
      <c r="AT2067" s="147" t="s">
        <v>180</v>
      </c>
      <c r="AU2067" s="147" t="s">
        <v>85</v>
      </c>
      <c r="AY2067" s="17" t="s">
        <v>178</v>
      </c>
      <c r="BE2067" s="148">
        <f>IF(N2067="základní",J2067,0)</f>
        <v>0</v>
      </c>
      <c r="BF2067" s="148">
        <f>IF(N2067="snížená",J2067,0)</f>
        <v>0</v>
      </c>
      <c r="BG2067" s="148">
        <f>IF(N2067="zákl. přenesená",J2067,0)</f>
        <v>0</v>
      </c>
      <c r="BH2067" s="148">
        <f>IF(N2067="sníž. přenesená",J2067,0)</f>
        <v>0</v>
      </c>
      <c r="BI2067" s="148">
        <f>IF(N2067="nulová",J2067,0)</f>
        <v>0</v>
      </c>
      <c r="BJ2067" s="17" t="s">
        <v>83</v>
      </c>
      <c r="BK2067" s="148">
        <f>ROUND(I2067*H2067,2)</f>
        <v>0</v>
      </c>
      <c r="BL2067" s="17" t="s">
        <v>274</v>
      </c>
      <c r="BM2067" s="147" t="s">
        <v>3583</v>
      </c>
    </row>
    <row r="2068" spans="2:65" s="1" customFormat="1" ht="33" customHeight="1">
      <c r="B2068" s="32"/>
      <c r="C2068" s="136" t="s">
        <v>3584</v>
      </c>
      <c r="D2068" s="136" t="s">
        <v>180</v>
      </c>
      <c r="E2068" s="137" t="s">
        <v>3585</v>
      </c>
      <c r="F2068" s="138" t="s">
        <v>3586</v>
      </c>
      <c r="G2068" s="139" t="s">
        <v>420</v>
      </c>
      <c r="H2068" s="140">
        <v>50</v>
      </c>
      <c r="I2068" s="141"/>
      <c r="J2068" s="142">
        <f>ROUND(I2068*H2068,2)</f>
        <v>0</v>
      </c>
      <c r="K2068" s="138" t="s">
        <v>846</v>
      </c>
      <c r="L2068" s="32"/>
      <c r="M2068" s="143" t="s">
        <v>1</v>
      </c>
      <c r="N2068" s="144" t="s">
        <v>41</v>
      </c>
      <c r="P2068" s="145">
        <f>O2068*H2068</f>
        <v>0</v>
      </c>
      <c r="Q2068" s="145">
        <v>1.1999999999999999E-3</v>
      </c>
      <c r="R2068" s="145">
        <f>Q2068*H2068</f>
        <v>0.06</v>
      </c>
      <c r="S2068" s="145">
        <v>0</v>
      </c>
      <c r="T2068" s="146">
        <f>S2068*H2068</f>
        <v>0</v>
      </c>
      <c r="AR2068" s="147" t="s">
        <v>274</v>
      </c>
      <c r="AT2068" s="147" t="s">
        <v>180</v>
      </c>
      <c r="AU2068" s="147" t="s">
        <v>85</v>
      </c>
      <c r="AY2068" s="17" t="s">
        <v>178</v>
      </c>
      <c r="BE2068" s="148">
        <f>IF(N2068="základní",J2068,0)</f>
        <v>0</v>
      </c>
      <c r="BF2068" s="148">
        <f>IF(N2068="snížená",J2068,0)</f>
        <v>0</v>
      </c>
      <c r="BG2068" s="148">
        <f>IF(N2068="zákl. přenesená",J2068,0)</f>
        <v>0</v>
      </c>
      <c r="BH2068" s="148">
        <f>IF(N2068="sníž. přenesená",J2068,0)</f>
        <v>0</v>
      </c>
      <c r="BI2068" s="148">
        <f>IF(N2068="nulová",J2068,0)</f>
        <v>0</v>
      </c>
      <c r="BJ2068" s="17" t="s">
        <v>83</v>
      </c>
      <c r="BK2068" s="148">
        <f>ROUND(I2068*H2068,2)</f>
        <v>0</v>
      </c>
      <c r="BL2068" s="17" t="s">
        <v>274</v>
      </c>
      <c r="BM2068" s="147" t="s">
        <v>3587</v>
      </c>
    </row>
    <row r="2069" spans="2:65" s="12" customFormat="1" ht="11.25">
      <c r="B2069" s="149"/>
      <c r="D2069" s="150" t="s">
        <v>186</v>
      </c>
      <c r="E2069" s="151" t="s">
        <v>1</v>
      </c>
      <c r="F2069" s="152" t="s">
        <v>3588</v>
      </c>
      <c r="H2069" s="153">
        <v>50</v>
      </c>
      <c r="I2069" s="154"/>
      <c r="L2069" s="149"/>
      <c r="M2069" s="155"/>
      <c r="T2069" s="156"/>
      <c r="AT2069" s="151" t="s">
        <v>186</v>
      </c>
      <c r="AU2069" s="151" t="s">
        <v>85</v>
      </c>
      <c r="AV2069" s="12" t="s">
        <v>85</v>
      </c>
      <c r="AW2069" s="12" t="s">
        <v>32</v>
      </c>
      <c r="AX2069" s="12" t="s">
        <v>83</v>
      </c>
      <c r="AY2069" s="151" t="s">
        <v>178</v>
      </c>
    </row>
    <row r="2070" spans="2:65" s="1" customFormat="1" ht="24.2" customHeight="1">
      <c r="B2070" s="32"/>
      <c r="C2070" s="136" t="s">
        <v>3589</v>
      </c>
      <c r="D2070" s="136" t="s">
        <v>180</v>
      </c>
      <c r="E2070" s="137" t="s">
        <v>969</v>
      </c>
      <c r="F2070" s="138" t="s">
        <v>970</v>
      </c>
      <c r="G2070" s="139" t="s">
        <v>204</v>
      </c>
      <c r="H2070" s="140">
        <v>1616.221</v>
      </c>
      <c r="I2070" s="141"/>
      <c r="J2070" s="142">
        <f>ROUND(I2070*H2070,2)</f>
        <v>0</v>
      </c>
      <c r="K2070" s="138" t="s">
        <v>846</v>
      </c>
      <c r="L2070" s="32"/>
      <c r="M2070" s="143" t="s">
        <v>1</v>
      </c>
      <c r="N2070" s="144" t="s">
        <v>41</v>
      </c>
      <c r="P2070" s="145">
        <f>O2070*H2070</f>
        <v>0</v>
      </c>
      <c r="Q2070" s="145">
        <v>2.0000000000000001E-4</v>
      </c>
      <c r="R2070" s="145">
        <f>Q2070*H2070</f>
        <v>0.32324420000000004</v>
      </c>
      <c r="S2070" s="145">
        <v>0</v>
      </c>
      <c r="T2070" s="146">
        <f>S2070*H2070</f>
        <v>0</v>
      </c>
      <c r="AR2070" s="147" t="s">
        <v>274</v>
      </c>
      <c r="AT2070" s="147" t="s">
        <v>180</v>
      </c>
      <c r="AU2070" s="147" t="s">
        <v>85</v>
      </c>
      <c r="AY2070" s="17" t="s">
        <v>178</v>
      </c>
      <c r="BE2070" s="148">
        <f>IF(N2070="základní",J2070,0)</f>
        <v>0</v>
      </c>
      <c r="BF2070" s="148">
        <f>IF(N2070="snížená",J2070,0)</f>
        <v>0</v>
      </c>
      <c r="BG2070" s="148">
        <f>IF(N2070="zákl. přenesená",J2070,0)</f>
        <v>0</v>
      </c>
      <c r="BH2070" s="148">
        <f>IF(N2070="sníž. přenesená",J2070,0)</f>
        <v>0</v>
      </c>
      <c r="BI2070" s="148">
        <f>IF(N2070="nulová",J2070,0)</f>
        <v>0</v>
      </c>
      <c r="BJ2070" s="17" t="s">
        <v>83</v>
      </c>
      <c r="BK2070" s="148">
        <f>ROUND(I2070*H2070,2)</f>
        <v>0</v>
      </c>
      <c r="BL2070" s="17" t="s">
        <v>274</v>
      </c>
      <c r="BM2070" s="147" t="s">
        <v>3590</v>
      </c>
    </row>
    <row r="2071" spans="2:65" s="12" customFormat="1" ht="11.25">
      <c r="B2071" s="149"/>
      <c r="D2071" s="150" t="s">
        <v>186</v>
      </c>
      <c r="E2071" s="151" t="s">
        <v>1</v>
      </c>
      <c r="F2071" s="152" t="s">
        <v>3591</v>
      </c>
      <c r="H2071" s="153">
        <v>1302.712</v>
      </c>
      <c r="I2071" s="154"/>
      <c r="L2071" s="149"/>
      <c r="M2071" s="155"/>
      <c r="T2071" s="156"/>
      <c r="AT2071" s="151" t="s">
        <v>186</v>
      </c>
      <c r="AU2071" s="151" t="s">
        <v>85</v>
      </c>
      <c r="AV2071" s="12" t="s">
        <v>85</v>
      </c>
      <c r="AW2071" s="12" t="s">
        <v>32</v>
      </c>
      <c r="AX2071" s="12" t="s">
        <v>76</v>
      </c>
      <c r="AY2071" s="151" t="s">
        <v>178</v>
      </c>
    </row>
    <row r="2072" spans="2:65" s="12" customFormat="1" ht="11.25">
      <c r="B2072" s="149"/>
      <c r="D2072" s="150" t="s">
        <v>186</v>
      </c>
      <c r="E2072" s="151" t="s">
        <v>1</v>
      </c>
      <c r="F2072" s="152" t="s">
        <v>3592</v>
      </c>
      <c r="H2072" s="153">
        <v>313.50900000000001</v>
      </c>
      <c r="I2072" s="154"/>
      <c r="L2072" s="149"/>
      <c r="M2072" s="155"/>
      <c r="T2072" s="156"/>
      <c r="AT2072" s="151" t="s">
        <v>186</v>
      </c>
      <c r="AU2072" s="151" t="s">
        <v>85</v>
      </c>
      <c r="AV2072" s="12" t="s">
        <v>85</v>
      </c>
      <c r="AW2072" s="12" t="s">
        <v>32</v>
      </c>
      <c r="AX2072" s="12" t="s">
        <v>76</v>
      </c>
      <c r="AY2072" s="151" t="s">
        <v>178</v>
      </c>
    </row>
    <row r="2073" spans="2:65" s="14" customFormat="1" ht="11.25">
      <c r="B2073" s="164"/>
      <c r="D2073" s="150" t="s">
        <v>186</v>
      </c>
      <c r="E2073" s="165" t="s">
        <v>1</v>
      </c>
      <c r="F2073" s="166" t="s">
        <v>217</v>
      </c>
      <c r="H2073" s="167">
        <v>1616.221</v>
      </c>
      <c r="I2073" s="168"/>
      <c r="L2073" s="164"/>
      <c r="M2073" s="169"/>
      <c r="T2073" s="170"/>
      <c r="AT2073" s="165" t="s">
        <v>186</v>
      </c>
      <c r="AU2073" s="165" t="s">
        <v>85</v>
      </c>
      <c r="AV2073" s="14" t="s">
        <v>184</v>
      </c>
      <c r="AW2073" s="14" t="s">
        <v>32</v>
      </c>
      <c r="AX2073" s="14" t="s">
        <v>83</v>
      </c>
      <c r="AY2073" s="165" t="s">
        <v>178</v>
      </c>
    </row>
    <row r="2074" spans="2:65" s="1" customFormat="1" ht="33" customHeight="1">
      <c r="B2074" s="32"/>
      <c r="C2074" s="136" t="s">
        <v>3593</v>
      </c>
      <c r="D2074" s="136" t="s">
        <v>180</v>
      </c>
      <c r="E2074" s="137" t="s">
        <v>974</v>
      </c>
      <c r="F2074" s="138" t="s">
        <v>975</v>
      </c>
      <c r="G2074" s="139" t="s">
        <v>204</v>
      </c>
      <c r="H2074" s="140">
        <v>1676.672</v>
      </c>
      <c r="I2074" s="141"/>
      <c r="J2074" s="142">
        <f>ROUND(I2074*H2074,2)</f>
        <v>0</v>
      </c>
      <c r="K2074" s="138" t="s">
        <v>846</v>
      </c>
      <c r="L2074" s="32"/>
      <c r="M2074" s="143" t="s">
        <v>1</v>
      </c>
      <c r="N2074" s="144" t="s">
        <v>41</v>
      </c>
      <c r="P2074" s="145">
        <f>O2074*H2074</f>
        <v>0</v>
      </c>
      <c r="Q2074" s="145">
        <v>2.5999999999999998E-4</v>
      </c>
      <c r="R2074" s="145">
        <f>Q2074*H2074</f>
        <v>0.43593471999999994</v>
      </c>
      <c r="S2074" s="145">
        <v>0</v>
      </c>
      <c r="T2074" s="146">
        <f>S2074*H2074</f>
        <v>0</v>
      </c>
      <c r="AR2074" s="147" t="s">
        <v>274</v>
      </c>
      <c r="AT2074" s="147" t="s">
        <v>180</v>
      </c>
      <c r="AU2074" s="147" t="s">
        <v>85</v>
      </c>
      <c r="AY2074" s="17" t="s">
        <v>178</v>
      </c>
      <c r="BE2074" s="148">
        <f>IF(N2074="základní",J2074,0)</f>
        <v>0</v>
      </c>
      <c r="BF2074" s="148">
        <f>IF(N2074="snížená",J2074,0)</f>
        <v>0</v>
      </c>
      <c r="BG2074" s="148">
        <f>IF(N2074="zákl. přenesená",J2074,0)</f>
        <v>0</v>
      </c>
      <c r="BH2074" s="148">
        <f>IF(N2074="sníž. přenesená",J2074,0)</f>
        <v>0</v>
      </c>
      <c r="BI2074" s="148">
        <f>IF(N2074="nulová",J2074,0)</f>
        <v>0</v>
      </c>
      <c r="BJ2074" s="17" t="s">
        <v>83</v>
      </c>
      <c r="BK2074" s="148">
        <f>ROUND(I2074*H2074,2)</f>
        <v>0</v>
      </c>
      <c r="BL2074" s="17" t="s">
        <v>274</v>
      </c>
      <c r="BM2074" s="147" t="s">
        <v>3594</v>
      </c>
    </row>
    <row r="2075" spans="2:65" s="12" customFormat="1" ht="11.25">
      <c r="B2075" s="149"/>
      <c r="D2075" s="150" t="s">
        <v>186</v>
      </c>
      <c r="E2075" s="151" t="s">
        <v>1</v>
      </c>
      <c r="F2075" s="152" t="s">
        <v>3591</v>
      </c>
      <c r="H2075" s="153">
        <v>1302.712</v>
      </c>
      <c r="I2075" s="154"/>
      <c r="L2075" s="149"/>
      <c r="M2075" s="155"/>
      <c r="T2075" s="156"/>
      <c r="AT2075" s="151" t="s">
        <v>186</v>
      </c>
      <c r="AU2075" s="151" t="s">
        <v>85</v>
      </c>
      <c r="AV2075" s="12" t="s">
        <v>85</v>
      </c>
      <c r="AW2075" s="12" t="s">
        <v>32</v>
      </c>
      <c r="AX2075" s="12" t="s">
        <v>76</v>
      </c>
      <c r="AY2075" s="151" t="s">
        <v>178</v>
      </c>
    </row>
    <row r="2076" spans="2:65" s="12" customFormat="1" ht="11.25">
      <c r="B2076" s="149"/>
      <c r="D2076" s="150" t="s">
        <v>186</v>
      </c>
      <c r="E2076" s="151" t="s">
        <v>1</v>
      </c>
      <c r="F2076" s="152" t="s">
        <v>3595</v>
      </c>
      <c r="H2076" s="153">
        <v>373.96</v>
      </c>
      <c r="I2076" s="154"/>
      <c r="L2076" s="149"/>
      <c r="M2076" s="155"/>
      <c r="T2076" s="156"/>
      <c r="AT2076" s="151" t="s">
        <v>186</v>
      </c>
      <c r="AU2076" s="151" t="s">
        <v>85</v>
      </c>
      <c r="AV2076" s="12" t="s">
        <v>85</v>
      </c>
      <c r="AW2076" s="12" t="s">
        <v>32</v>
      </c>
      <c r="AX2076" s="12" t="s">
        <v>76</v>
      </c>
      <c r="AY2076" s="151" t="s">
        <v>178</v>
      </c>
    </row>
    <row r="2077" spans="2:65" s="14" customFormat="1" ht="11.25">
      <c r="B2077" s="164"/>
      <c r="D2077" s="150" t="s">
        <v>186</v>
      </c>
      <c r="E2077" s="165" t="s">
        <v>1</v>
      </c>
      <c r="F2077" s="166" t="s">
        <v>217</v>
      </c>
      <c r="H2077" s="167">
        <v>1676.672</v>
      </c>
      <c r="I2077" s="168"/>
      <c r="L2077" s="164"/>
      <c r="M2077" s="169"/>
      <c r="T2077" s="170"/>
      <c r="AT2077" s="165" t="s">
        <v>186</v>
      </c>
      <c r="AU2077" s="165" t="s">
        <v>85</v>
      </c>
      <c r="AV2077" s="14" t="s">
        <v>184</v>
      </c>
      <c r="AW2077" s="14" t="s">
        <v>32</v>
      </c>
      <c r="AX2077" s="14" t="s">
        <v>83</v>
      </c>
      <c r="AY2077" s="165" t="s">
        <v>178</v>
      </c>
    </row>
    <row r="2078" spans="2:65" s="1" customFormat="1" ht="24.2" customHeight="1">
      <c r="B2078" s="32"/>
      <c r="C2078" s="136" t="s">
        <v>3596</v>
      </c>
      <c r="D2078" s="136" t="s">
        <v>180</v>
      </c>
      <c r="E2078" s="137" t="s">
        <v>3597</v>
      </c>
      <c r="F2078" s="138" t="s">
        <v>3598</v>
      </c>
      <c r="G2078" s="139" t="s">
        <v>204</v>
      </c>
      <c r="H2078" s="140">
        <v>313.50900000000001</v>
      </c>
      <c r="I2078" s="141"/>
      <c r="J2078" s="142">
        <f>ROUND(I2078*H2078,2)</f>
        <v>0</v>
      </c>
      <c r="K2078" s="138" t="s">
        <v>194</v>
      </c>
      <c r="L2078" s="32"/>
      <c r="M2078" s="143" t="s">
        <v>1</v>
      </c>
      <c r="N2078" s="144" t="s">
        <v>41</v>
      </c>
      <c r="P2078" s="145">
        <f>O2078*H2078</f>
        <v>0</v>
      </c>
      <c r="Q2078" s="145">
        <v>4.0000000000000002E-4</v>
      </c>
      <c r="R2078" s="145">
        <f>Q2078*H2078</f>
        <v>0.1254036</v>
      </c>
      <c r="S2078" s="145">
        <v>0</v>
      </c>
      <c r="T2078" s="146">
        <f>S2078*H2078</f>
        <v>0</v>
      </c>
      <c r="AR2078" s="147" t="s">
        <v>274</v>
      </c>
      <c r="AT2078" s="147" t="s">
        <v>180</v>
      </c>
      <c r="AU2078" s="147" t="s">
        <v>85</v>
      </c>
      <c r="AY2078" s="17" t="s">
        <v>178</v>
      </c>
      <c r="BE2078" s="148">
        <f>IF(N2078="základní",J2078,0)</f>
        <v>0</v>
      </c>
      <c r="BF2078" s="148">
        <f>IF(N2078="snížená",J2078,0)</f>
        <v>0</v>
      </c>
      <c r="BG2078" s="148">
        <f>IF(N2078="zákl. přenesená",J2078,0)</f>
        <v>0</v>
      </c>
      <c r="BH2078" s="148">
        <f>IF(N2078="sníž. přenesená",J2078,0)</f>
        <v>0</v>
      </c>
      <c r="BI2078" s="148">
        <f>IF(N2078="nulová",J2078,0)</f>
        <v>0</v>
      </c>
      <c r="BJ2078" s="17" t="s">
        <v>83</v>
      </c>
      <c r="BK2078" s="148">
        <f>ROUND(I2078*H2078,2)</f>
        <v>0</v>
      </c>
      <c r="BL2078" s="17" t="s">
        <v>274</v>
      </c>
      <c r="BM2078" s="147" t="s">
        <v>3599</v>
      </c>
    </row>
    <row r="2079" spans="2:65" s="12" customFormat="1" ht="11.25">
      <c r="B2079" s="149"/>
      <c r="D2079" s="150" t="s">
        <v>186</v>
      </c>
      <c r="E2079" s="151" t="s">
        <v>1</v>
      </c>
      <c r="F2079" s="152" t="s">
        <v>1813</v>
      </c>
      <c r="H2079" s="153">
        <v>37.046999999999997</v>
      </c>
      <c r="I2079" s="154"/>
      <c r="L2079" s="149"/>
      <c r="M2079" s="155"/>
      <c r="T2079" s="156"/>
      <c r="AT2079" s="151" t="s">
        <v>186</v>
      </c>
      <c r="AU2079" s="151" t="s">
        <v>85</v>
      </c>
      <c r="AV2079" s="12" t="s">
        <v>85</v>
      </c>
      <c r="AW2079" s="12" t="s">
        <v>32</v>
      </c>
      <c r="AX2079" s="12" t="s">
        <v>76</v>
      </c>
      <c r="AY2079" s="151" t="s">
        <v>178</v>
      </c>
    </row>
    <row r="2080" spans="2:65" s="12" customFormat="1" ht="11.25">
      <c r="B2080" s="149"/>
      <c r="D2080" s="150" t="s">
        <v>186</v>
      </c>
      <c r="E2080" s="151" t="s">
        <v>1</v>
      </c>
      <c r="F2080" s="152" t="s">
        <v>1814</v>
      </c>
      <c r="H2080" s="153">
        <v>32.906999999999996</v>
      </c>
      <c r="I2080" s="154"/>
      <c r="L2080" s="149"/>
      <c r="M2080" s="155"/>
      <c r="T2080" s="156"/>
      <c r="AT2080" s="151" t="s">
        <v>186</v>
      </c>
      <c r="AU2080" s="151" t="s">
        <v>85</v>
      </c>
      <c r="AV2080" s="12" t="s">
        <v>85</v>
      </c>
      <c r="AW2080" s="12" t="s">
        <v>32</v>
      </c>
      <c r="AX2080" s="12" t="s">
        <v>76</v>
      </c>
      <c r="AY2080" s="151" t="s">
        <v>178</v>
      </c>
    </row>
    <row r="2081" spans="2:51" s="12" customFormat="1" ht="11.25">
      <c r="B2081" s="149"/>
      <c r="D2081" s="150" t="s">
        <v>186</v>
      </c>
      <c r="E2081" s="151" t="s">
        <v>1</v>
      </c>
      <c r="F2081" s="152" t="s">
        <v>1815</v>
      </c>
      <c r="H2081" s="153">
        <v>32.383000000000003</v>
      </c>
      <c r="I2081" s="154"/>
      <c r="L2081" s="149"/>
      <c r="M2081" s="155"/>
      <c r="T2081" s="156"/>
      <c r="AT2081" s="151" t="s">
        <v>186</v>
      </c>
      <c r="AU2081" s="151" t="s">
        <v>85</v>
      </c>
      <c r="AV2081" s="12" t="s">
        <v>85</v>
      </c>
      <c r="AW2081" s="12" t="s">
        <v>32</v>
      </c>
      <c r="AX2081" s="12" t="s">
        <v>76</v>
      </c>
      <c r="AY2081" s="151" t="s">
        <v>178</v>
      </c>
    </row>
    <row r="2082" spans="2:51" s="12" customFormat="1" ht="11.25">
      <c r="B2082" s="149"/>
      <c r="D2082" s="150" t="s">
        <v>186</v>
      </c>
      <c r="E2082" s="151" t="s">
        <v>1</v>
      </c>
      <c r="F2082" s="152" t="s">
        <v>1816</v>
      </c>
      <c r="H2082" s="153">
        <v>23.292000000000002</v>
      </c>
      <c r="I2082" s="154"/>
      <c r="L2082" s="149"/>
      <c r="M2082" s="155"/>
      <c r="T2082" s="156"/>
      <c r="AT2082" s="151" t="s">
        <v>186</v>
      </c>
      <c r="AU2082" s="151" t="s">
        <v>85</v>
      </c>
      <c r="AV2082" s="12" t="s">
        <v>85</v>
      </c>
      <c r="AW2082" s="12" t="s">
        <v>32</v>
      </c>
      <c r="AX2082" s="12" t="s">
        <v>76</v>
      </c>
      <c r="AY2082" s="151" t="s">
        <v>178</v>
      </c>
    </row>
    <row r="2083" spans="2:51" s="12" customFormat="1" ht="11.25">
      <c r="B2083" s="149"/>
      <c r="D2083" s="150" t="s">
        <v>186</v>
      </c>
      <c r="E2083" s="151" t="s">
        <v>1</v>
      </c>
      <c r="F2083" s="152" t="s">
        <v>1817</v>
      </c>
      <c r="H2083" s="153">
        <v>62.539000000000001</v>
      </c>
      <c r="I2083" s="154"/>
      <c r="L2083" s="149"/>
      <c r="M2083" s="155"/>
      <c r="T2083" s="156"/>
      <c r="AT2083" s="151" t="s">
        <v>186</v>
      </c>
      <c r="AU2083" s="151" t="s">
        <v>85</v>
      </c>
      <c r="AV2083" s="12" t="s">
        <v>85</v>
      </c>
      <c r="AW2083" s="12" t="s">
        <v>32</v>
      </c>
      <c r="AX2083" s="12" t="s">
        <v>76</v>
      </c>
      <c r="AY2083" s="151" t="s">
        <v>178</v>
      </c>
    </row>
    <row r="2084" spans="2:51" s="12" customFormat="1" ht="11.25">
      <c r="B2084" s="149"/>
      <c r="D2084" s="150" t="s">
        <v>186</v>
      </c>
      <c r="E2084" s="151" t="s">
        <v>1</v>
      </c>
      <c r="F2084" s="152" t="s">
        <v>1818</v>
      </c>
      <c r="H2084" s="153">
        <v>41.999000000000002</v>
      </c>
      <c r="I2084" s="154"/>
      <c r="L2084" s="149"/>
      <c r="M2084" s="155"/>
      <c r="T2084" s="156"/>
      <c r="AT2084" s="151" t="s">
        <v>186</v>
      </c>
      <c r="AU2084" s="151" t="s">
        <v>85</v>
      </c>
      <c r="AV2084" s="12" t="s">
        <v>85</v>
      </c>
      <c r="AW2084" s="12" t="s">
        <v>32</v>
      </c>
      <c r="AX2084" s="12" t="s">
        <v>76</v>
      </c>
      <c r="AY2084" s="151" t="s">
        <v>178</v>
      </c>
    </row>
    <row r="2085" spans="2:51" s="12" customFormat="1" ht="11.25">
      <c r="B2085" s="149"/>
      <c r="D2085" s="150" t="s">
        <v>186</v>
      </c>
      <c r="E2085" s="151" t="s">
        <v>1</v>
      </c>
      <c r="F2085" s="152" t="s">
        <v>1819</v>
      </c>
      <c r="H2085" s="153">
        <v>26.698</v>
      </c>
      <c r="I2085" s="154"/>
      <c r="L2085" s="149"/>
      <c r="M2085" s="155"/>
      <c r="T2085" s="156"/>
      <c r="AT2085" s="151" t="s">
        <v>186</v>
      </c>
      <c r="AU2085" s="151" t="s">
        <v>85</v>
      </c>
      <c r="AV2085" s="12" t="s">
        <v>85</v>
      </c>
      <c r="AW2085" s="12" t="s">
        <v>32</v>
      </c>
      <c r="AX2085" s="12" t="s">
        <v>76</v>
      </c>
      <c r="AY2085" s="151" t="s">
        <v>178</v>
      </c>
    </row>
    <row r="2086" spans="2:51" s="12" customFormat="1" ht="11.25">
      <c r="B2086" s="149"/>
      <c r="D2086" s="150" t="s">
        <v>186</v>
      </c>
      <c r="E2086" s="151" t="s">
        <v>1</v>
      </c>
      <c r="F2086" s="152" t="s">
        <v>1820</v>
      </c>
      <c r="H2086" s="153">
        <v>12.314</v>
      </c>
      <c r="I2086" s="154"/>
      <c r="L2086" s="149"/>
      <c r="M2086" s="155"/>
      <c r="T2086" s="156"/>
      <c r="AT2086" s="151" t="s">
        <v>186</v>
      </c>
      <c r="AU2086" s="151" t="s">
        <v>85</v>
      </c>
      <c r="AV2086" s="12" t="s">
        <v>85</v>
      </c>
      <c r="AW2086" s="12" t="s">
        <v>32</v>
      </c>
      <c r="AX2086" s="12" t="s">
        <v>76</v>
      </c>
      <c r="AY2086" s="151" t="s">
        <v>178</v>
      </c>
    </row>
    <row r="2087" spans="2:51" s="12" customFormat="1" ht="11.25">
      <c r="B2087" s="149"/>
      <c r="D2087" s="150" t="s">
        <v>186</v>
      </c>
      <c r="E2087" s="151" t="s">
        <v>1</v>
      </c>
      <c r="F2087" s="152" t="s">
        <v>1821</v>
      </c>
      <c r="H2087" s="153">
        <v>44.33</v>
      </c>
      <c r="I2087" s="154"/>
      <c r="L2087" s="149"/>
      <c r="M2087" s="155"/>
      <c r="T2087" s="156"/>
      <c r="AT2087" s="151" t="s">
        <v>186</v>
      </c>
      <c r="AU2087" s="151" t="s">
        <v>85</v>
      </c>
      <c r="AV2087" s="12" t="s">
        <v>85</v>
      </c>
      <c r="AW2087" s="12" t="s">
        <v>32</v>
      </c>
      <c r="AX2087" s="12" t="s">
        <v>76</v>
      </c>
      <c r="AY2087" s="151" t="s">
        <v>178</v>
      </c>
    </row>
    <row r="2088" spans="2:51" s="14" customFormat="1" ht="11.25">
      <c r="B2088" s="164"/>
      <c r="D2088" s="150" t="s">
        <v>186</v>
      </c>
      <c r="E2088" s="165" t="s">
        <v>1</v>
      </c>
      <c r="F2088" s="166" t="s">
        <v>217</v>
      </c>
      <c r="H2088" s="167">
        <v>313.50900000000001</v>
      </c>
      <c r="I2088" s="168"/>
      <c r="L2088" s="164"/>
      <c r="M2088" s="203"/>
      <c r="N2088" s="204"/>
      <c r="O2088" s="204"/>
      <c r="P2088" s="204"/>
      <c r="Q2088" s="204"/>
      <c r="R2088" s="204"/>
      <c r="S2088" s="204"/>
      <c r="T2088" s="205"/>
      <c r="AT2088" s="165" t="s">
        <v>186</v>
      </c>
      <c r="AU2088" s="165" t="s">
        <v>85</v>
      </c>
      <c r="AV2088" s="14" t="s">
        <v>184</v>
      </c>
      <c r="AW2088" s="14" t="s">
        <v>32</v>
      </c>
      <c r="AX2088" s="14" t="s">
        <v>83</v>
      </c>
      <c r="AY2088" s="165" t="s">
        <v>178</v>
      </c>
    </row>
    <row r="2089" spans="2:51" s="1" customFormat="1" ht="6.95" customHeight="1">
      <c r="B2089" s="44"/>
      <c r="C2089" s="45"/>
      <c r="D2089" s="45"/>
      <c r="E2089" s="45"/>
      <c r="F2089" s="45"/>
      <c r="G2089" s="45"/>
      <c r="H2089" s="45"/>
      <c r="I2089" s="45"/>
      <c r="J2089" s="45"/>
      <c r="K2089" s="45"/>
      <c r="L2089" s="32"/>
    </row>
  </sheetData>
  <sheetProtection algorithmName="SHA-512" hashValue="vfyS2aQjmWLxt7B6XJZ+inmXO3H/c9E+6/hzH1fOtUBmd7hkKupm3ArsqwXNGibmDxvBM72rjh392EEnb5uXOg==" saltValue="pGmqZ4mUfpIJjCncFY9wsW9rGgpYn3r4r3tmbmz6KDygSpy4SFYFSAXr+xYEkVwkfDJMQ05lPKccYaoM2DZICA==" spinCount="100000" sheet="1" objects="1" scenarios="1" formatColumns="0" formatRows="0" autoFilter="0"/>
  <autoFilter ref="C146:K2088" xr:uid="{00000000-0009-0000-0000-000008000000}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3600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ROUND((SUM(BE125:BE194)),  2)</f>
        <v>0</v>
      </c>
      <c r="I35" s="96">
        <v>0.21</v>
      </c>
      <c r="J35" s="86">
        <f>ROUND(((SUM(BE125:BE194))*I35),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ROUND((SUM(BF125:BF194)),  2)</f>
        <v>0</v>
      </c>
      <c r="I36" s="96">
        <v>0.12</v>
      </c>
      <c r="J36" s="86">
        <f>ROUND(((SUM(BF125:BF194))*I36),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ROUND((SUM(BG125:BG194)),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ROUND((SUM(BH125:BH194)),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ROUND((SUM(BI125:BI194)),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701_001 - Slaboproud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J125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3601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8" customFormat="1" ht="24.95" customHeight="1">
      <c r="B100" s="108"/>
      <c r="D100" s="109" t="s">
        <v>3602</v>
      </c>
      <c r="E100" s="110"/>
      <c r="F100" s="110"/>
      <c r="G100" s="110"/>
      <c r="H100" s="110"/>
      <c r="I100" s="110"/>
      <c r="J100" s="111">
        <f>J155</f>
        <v>0</v>
      </c>
      <c r="L100" s="108"/>
    </row>
    <row r="101" spans="2:47" s="8" customFormat="1" ht="24.95" customHeight="1">
      <c r="B101" s="108"/>
      <c r="D101" s="109" t="s">
        <v>3603</v>
      </c>
      <c r="E101" s="110"/>
      <c r="F101" s="110"/>
      <c r="G101" s="110"/>
      <c r="H101" s="110"/>
      <c r="I101" s="110"/>
      <c r="J101" s="111">
        <f>J171</f>
        <v>0</v>
      </c>
      <c r="L101" s="108"/>
    </row>
    <row r="102" spans="2:47" s="8" customFormat="1" ht="24.95" customHeight="1">
      <c r="B102" s="108"/>
      <c r="D102" s="109" t="s">
        <v>3604</v>
      </c>
      <c r="E102" s="110"/>
      <c r="F102" s="110"/>
      <c r="G102" s="110"/>
      <c r="H102" s="110"/>
      <c r="I102" s="110"/>
      <c r="J102" s="111">
        <f>J178</f>
        <v>0</v>
      </c>
      <c r="L102" s="108"/>
    </row>
    <row r="103" spans="2:47" s="8" customFormat="1" ht="24.95" customHeight="1">
      <c r="B103" s="108"/>
      <c r="D103" s="109" t="s">
        <v>3605</v>
      </c>
      <c r="E103" s="110"/>
      <c r="F103" s="110"/>
      <c r="G103" s="110"/>
      <c r="H103" s="110"/>
      <c r="I103" s="110"/>
      <c r="J103" s="111">
        <f>J182</f>
        <v>0</v>
      </c>
      <c r="L103" s="108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163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51" t="str">
        <f>E7</f>
        <v>Nemocnice Varnsdorf - administrativní budova</v>
      </c>
      <c r="F113" s="252"/>
      <c r="G113" s="252"/>
      <c r="H113" s="252"/>
      <c r="L113" s="32"/>
    </row>
    <row r="114" spans="2:65" ht="12" customHeight="1">
      <c r="B114" s="20"/>
      <c r="C114" s="27" t="s">
        <v>138</v>
      </c>
      <c r="L114" s="20"/>
    </row>
    <row r="115" spans="2:65" s="1" customFormat="1" ht="16.5" customHeight="1">
      <c r="B115" s="32"/>
      <c r="E115" s="251" t="s">
        <v>1205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140</v>
      </c>
      <c r="L116" s="32"/>
    </row>
    <row r="117" spans="2:65" s="1" customFormat="1" ht="16.5" customHeight="1">
      <c r="B117" s="32"/>
      <c r="E117" s="213" t="str">
        <f>E11</f>
        <v>SO 701_001 - Slaboproud - neuplatnitelné náklady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Varnsdorf</v>
      </c>
      <c r="I119" s="27" t="s">
        <v>22</v>
      </c>
      <c r="J119" s="52" t="str">
        <f>IF(J14="","",J14)</f>
        <v>2. 9. 2024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Nemocnice Varnsdorf</v>
      </c>
      <c r="I121" s="27" t="s">
        <v>30</v>
      </c>
      <c r="J121" s="30" t="str">
        <f>E23</f>
        <v>ForWood - Ing. Václav Jára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Bc. Zuzana Kosáková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164</v>
      </c>
      <c r="D124" s="118" t="s">
        <v>61</v>
      </c>
      <c r="E124" s="118" t="s">
        <v>57</v>
      </c>
      <c r="F124" s="118" t="s">
        <v>58</v>
      </c>
      <c r="G124" s="118" t="s">
        <v>165</v>
      </c>
      <c r="H124" s="118" t="s">
        <v>166</v>
      </c>
      <c r="I124" s="118" t="s">
        <v>167</v>
      </c>
      <c r="J124" s="118" t="s">
        <v>144</v>
      </c>
      <c r="K124" s="119" t="s">
        <v>168</v>
      </c>
      <c r="L124" s="116"/>
      <c r="M124" s="59" t="s">
        <v>1</v>
      </c>
      <c r="N124" s="60" t="s">
        <v>40</v>
      </c>
      <c r="O124" s="60" t="s">
        <v>169</v>
      </c>
      <c r="P124" s="60" t="s">
        <v>170</v>
      </c>
      <c r="Q124" s="60" t="s">
        <v>171</v>
      </c>
      <c r="R124" s="60" t="s">
        <v>172</v>
      </c>
      <c r="S124" s="60" t="s">
        <v>173</v>
      </c>
      <c r="T124" s="61" t="s">
        <v>174</v>
      </c>
    </row>
    <row r="125" spans="2:65" s="1" customFormat="1" ht="22.9" customHeight="1">
      <c r="B125" s="32"/>
      <c r="C125" s="64" t="s">
        <v>175</v>
      </c>
      <c r="J125" s="120">
        <f>BK125</f>
        <v>0</v>
      </c>
      <c r="L125" s="32"/>
      <c r="M125" s="62"/>
      <c r="N125" s="53"/>
      <c r="O125" s="53"/>
      <c r="P125" s="121">
        <f>P126+P155+P171+P178+P182</f>
        <v>0</v>
      </c>
      <c r="Q125" s="53"/>
      <c r="R125" s="121">
        <f>R126+R155+R171+R178+R182</f>
        <v>0</v>
      </c>
      <c r="S125" s="53"/>
      <c r="T125" s="122">
        <f>T126+T155+T171+T178+T182</f>
        <v>0</v>
      </c>
      <c r="AT125" s="17" t="s">
        <v>75</v>
      </c>
      <c r="AU125" s="17" t="s">
        <v>146</v>
      </c>
      <c r="BK125" s="123">
        <f>BK126+BK155+BK171+BK178+BK182</f>
        <v>0</v>
      </c>
    </row>
    <row r="126" spans="2:65" s="11" customFormat="1" ht="25.9" customHeight="1">
      <c r="B126" s="124"/>
      <c r="D126" s="125" t="s">
        <v>75</v>
      </c>
      <c r="E126" s="126" t="s">
        <v>3606</v>
      </c>
      <c r="F126" s="126" t="s">
        <v>3607</v>
      </c>
      <c r="I126" s="127"/>
      <c r="J126" s="128">
        <f>BK126</f>
        <v>0</v>
      </c>
      <c r="L126" s="124"/>
      <c r="M126" s="129"/>
      <c r="P126" s="130">
        <f>SUM(P127:P154)</f>
        <v>0</v>
      </c>
      <c r="R126" s="130">
        <f>SUM(R127:R154)</f>
        <v>0</v>
      </c>
      <c r="T126" s="131">
        <f>SUM(T127:T154)</f>
        <v>0</v>
      </c>
      <c r="AR126" s="125" t="s">
        <v>83</v>
      </c>
      <c r="AT126" s="132" t="s">
        <v>75</v>
      </c>
      <c r="AU126" s="132" t="s">
        <v>76</v>
      </c>
      <c r="AY126" s="125" t="s">
        <v>178</v>
      </c>
      <c r="BK126" s="133">
        <f>SUM(BK127:BK154)</f>
        <v>0</v>
      </c>
    </row>
    <row r="127" spans="2:65" s="1" customFormat="1" ht="16.5" customHeight="1">
      <c r="B127" s="32"/>
      <c r="C127" s="136" t="s">
        <v>83</v>
      </c>
      <c r="D127" s="136" t="s">
        <v>180</v>
      </c>
      <c r="E127" s="137" t="s">
        <v>3608</v>
      </c>
      <c r="F127" s="138" t="s">
        <v>3609</v>
      </c>
      <c r="G127" s="139" t="s">
        <v>786</v>
      </c>
      <c r="H127" s="140">
        <v>1</v>
      </c>
      <c r="I127" s="141"/>
      <c r="J127" s="142">
        <f t="shared" ref="J127:J154" si="0">ROUND(I127*H127,2)</f>
        <v>0</v>
      </c>
      <c r="K127" s="138" t="s">
        <v>1</v>
      </c>
      <c r="L127" s="32"/>
      <c r="M127" s="143" t="s">
        <v>1</v>
      </c>
      <c r="N127" s="144" t="s">
        <v>41</v>
      </c>
      <c r="P127" s="145">
        <f t="shared" ref="P127:P154" si="1">O127*H127</f>
        <v>0</v>
      </c>
      <c r="Q127" s="145">
        <v>0</v>
      </c>
      <c r="R127" s="145">
        <f t="shared" ref="R127:R154" si="2">Q127*H127</f>
        <v>0</v>
      </c>
      <c r="S127" s="145">
        <v>0</v>
      </c>
      <c r="T127" s="146">
        <f t="shared" ref="T127:T154" si="3">S127*H127</f>
        <v>0</v>
      </c>
      <c r="AR127" s="147" t="s">
        <v>184</v>
      </c>
      <c r="AT127" s="147" t="s">
        <v>180</v>
      </c>
      <c r="AU127" s="147" t="s">
        <v>83</v>
      </c>
      <c r="AY127" s="17" t="s">
        <v>178</v>
      </c>
      <c r="BE127" s="148">
        <f t="shared" ref="BE127:BE154" si="4">IF(N127="základní",J127,0)</f>
        <v>0</v>
      </c>
      <c r="BF127" s="148">
        <f t="shared" ref="BF127:BF154" si="5">IF(N127="snížená",J127,0)</f>
        <v>0</v>
      </c>
      <c r="BG127" s="148">
        <f t="shared" ref="BG127:BG154" si="6">IF(N127="zákl. přenesená",J127,0)</f>
        <v>0</v>
      </c>
      <c r="BH127" s="148">
        <f t="shared" ref="BH127:BH154" si="7">IF(N127="sníž. přenesená",J127,0)</f>
        <v>0</v>
      </c>
      <c r="BI127" s="148">
        <f t="shared" ref="BI127:BI154" si="8">IF(N127="nulová",J127,0)</f>
        <v>0</v>
      </c>
      <c r="BJ127" s="17" t="s">
        <v>83</v>
      </c>
      <c r="BK127" s="148">
        <f t="shared" ref="BK127:BK154" si="9">ROUND(I127*H127,2)</f>
        <v>0</v>
      </c>
      <c r="BL127" s="17" t="s">
        <v>184</v>
      </c>
      <c r="BM127" s="147" t="s">
        <v>85</v>
      </c>
    </row>
    <row r="128" spans="2:65" s="1" customFormat="1" ht="16.5" customHeight="1">
      <c r="B128" s="32"/>
      <c r="C128" s="136" t="s">
        <v>85</v>
      </c>
      <c r="D128" s="136" t="s">
        <v>180</v>
      </c>
      <c r="E128" s="137" t="s">
        <v>3610</v>
      </c>
      <c r="F128" s="138" t="s">
        <v>3611</v>
      </c>
      <c r="G128" s="139" t="s">
        <v>786</v>
      </c>
      <c r="H128" s="140">
        <v>1</v>
      </c>
      <c r="I128" s="141"/>
      <c r="J128" s="142">
        <f t="shared" si="0"/>
        <v>0</v>
      </c>
      <c r="K128" s="138" t="s">
        <v>1</v>
      </c>
      <c r="L128" s="32"/>
      <c r="M128" s="143" t="s">
        <v>1</v>
      </c>
      <c r="N128" s="144" t="s">
        <v>41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184</v>
      </c>
      <c r="AT128" s="147" t="s">
        <v>180</v>
      </c>
      <c r="AU128" s="147" t="s">
        <v>83</v>
      </c>
      <c r="AY128" s="17" t="s">
        <v>178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83</v>
      </c>
      <c r="BK128" s="148">
        <f t="shared" si="9"/>
        <v>0</v>
      </c>
      <c r="BL128" s="17" t="s">
        <v>184</v>
      </c>
      <c r="BM128" s="147" t="s">
        <v>184</v>
      </c>
    </row>
    <row r="129" spans="2:65" s="1" customFormat="1" ht="16.5" customHeight="1">
      <c r="B129" s="32"/>
      <c r="C129" s="136" t="s">
        <v>96</v>
      </c>
      <c r="D129" s="136" t="s">
        <v>180</v>
      </c>
      <c r="E129" s="137" t="s">
        <v>3612</v>
      </c>
      <c r="F129" s="138" t="s">
        <v>3613</v>
      </c>
      <c r="G129" s="139" t="s">
        <v>786</v>
      </c>
      <c r="H129" s="140">
        <v>4</v>
      </c>
      <c r="I129" s="141"/>
      <c r="J129" s="142">
        <f t="shared" si="0"/>
        <v>0</v>
      </c>
      <c r="K129" s="138" t="s">
        <v>1</v>
      </c>
      <c r="L129" s="32"/>
      <c r="M129" s="143" t="s">
        <v>1</v>
      </c>
      <c r="N129" s="144" t="s">
        <v>41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184</v>
      </c>
      <c r="AT129" s="147" t="s">
        <v>180</v>
      </c>
      <c r="AU129" s="147" t="s">
        <v>83</v>
      </c>
      <c r="AY129" s="17" t="s">
        <v>178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83</v>
      </c>
      <c r="BK129" s="148">
        <f t="shared" si="9"/>
        <v>0</v>
      </c>
      <c r="BL129" s="17" t="s">
        <v>184</v>
      </c>
      <c r="BM129" s="147" t="s">
        <v>199</v>
      </c>
    </row>
    <row r="130" spans="2:65" s="1" customFormat="1" ht="16.5" customHeight="1">
      <c r="B130" s="32"/>
      <c r="C130" s="136" t="s">
        <v>184</v>
      </c>
      <c r="D130" s="136" t="s">
        <v>180</v>
      </c>
      <c r="E130" s="137" t="s">
        <v>3614</v>
      </c>
      <c r="F130" s="138" t="s">
        <v>3615</v>
      </c>
      <c r="G130" s="139" t="s">
        <v>786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41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83</v>
      </c>
      <c r="BK130" s="148">
        <f t="shared" si="9"/>
        <v>0</v>
      </c>
      <c r="BL130" s="17" t="s">
        <v>184</v>
      </c>
      <c r="BM130" s="147" t="s">
        <v>231</v>
      </c>
    </row>
    <row r="131" spans="2:65" s="1" customFormat="1" ht="16.5" customHeight="1">
      <c r="B131" s="32"/>
      <c r="C131" s="136" t="s">
        <v>201</v>
      </c>
      <c r="D131" s="136" t="s">
        <v>180</v>
      </c>
      <c r="E131" s="137" t="s">
        <v>3616</v>
      </c>
      <c r="F131" s="138" t="s">
        <v>3617</v>
      </c>
      <c r="G131" s="139" t="s">
        <v>786</v>
      </c>
      <c r="H131" s="140">
        <v>4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83</v>
      </c>
      <c r="BK131" s="148">
        <f t="shared" si="9"/>
        <v>0</v>
      </c>
      <c r="BL131" s="17" t="s">
        <v>184</v>
      </c>
      <c r="BM131" s="147" t="s">
        <v>240</v>
      </c>
    </row>
    <row r="132" spans="2:65" s="1" customFormat="1" ht="16.5" customHeight="1">
      <c r="B132" s="32"/>
      <c r="C132" s="136" t="s">
        <v>199</v>
      </c>
      <c r="D132" s="136" t="s">
        <v>180</v>
      </c>
      <c r="E132" s="137" t="s">
        <v>3618</v>
      </c>
      <c r="F132" s="138" t="s">
        <v>3619</v>
      </c>
      <c r="G132" s="139" t="s">
        <v>786</v>
      </c>
      <c r="H132" s="140">
        <v>96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8</v>
      </c>
    </row>
    <row r="133" spans="2:65" s="1" customFormat="1" ht="16.5" customHeight="1">
      <c r="B133" s="32"/>
      <c r="C133" s="136" t="s">
        <v>226</v>
      </c>
      <c r="D133" s="136" t="s">
        <v>180</v>
      </c>
      <c r="E133" s="137" t="s">
        <v>3620</v>
      </c>
      <c r="F133" s="138" t="s">
        <v>3621</v>
      </c>
      <c r="G133" s="139" t="s">
        <v>786</v>
      </c>
      <c r="H133" s="140">
        <v>3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265</v>
      </c>
    </row>
    <row r="134" spans="2:65" s="1" customFormat="1" ht="16.5" customHeight="1">
      <c r="B134" s="32"/>
      <c r="C134" s="136" t="s">
        <v>231</v>
      </c>
      <c r="D134" s="136" t="s">
        <v>180</v>
      </c>
      <c r="E134" s="137" t="s">
        <v>3622</v>
      </c>
      <c r="F134" s="138" t="s">
        <v>3623</v>
      </c>
      <c r="G134" s="139" t="s">
        <v>786</v>
      </c>
      <c r="H134" s="140">
        <v>80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274</v>
      </c>
    </row>
    <row r="135" spans="2:65" s="1" customFormat="1" ht="16.5" customHeight="1">
      <c r="B135" s="32"/>
      <c r="C135" s="136" t="s">
        <v>236</v>
      </c>
      <c r="D135" s="136" t="s">
        <v>180</v>
      </c>
      <c r="E135" s="137" t="s">
        <v>3624</v>
      </c>
      <c r="F135" s="138" t="s">
        <v>3625</v>
      </c>
      <c r="G135" s="139" t="s">
        <v>1134</v>
      </c>
      <c r="H135" s="140">
        <v>1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283</v>
      </c>
    </row>
    <row r="136" spans="2:65" s="1" customFormat="1" ht="24.2" customHeight="1">
      <c r="B136" s="32"/>
      <c r="C136" s="136" t="s">
        <v>240</v>
      </c>
      <c r="D136" s="136" t="s">
        <v>180</v>
      </c>
      <c r="E136" s="137" t="s">
        <v>3626</v>
      </c>
      <c r="F136" s="138" t="s">
        <v>3627</v>
      </c>
      <c r="G136" s="139" t="s">
        <v>1134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294</v>
      </c>
    </row>
    <row r="137" spans="2:65" s="1" customFormat="1" ht="16.5" customHeight="1">
      <c r="B137" s="32"/>
      <c r="C137" s="136" t="s">
        <v>244</v>
      </c>
      <c r="D137" s="136" t="s">
        <v>180</v>
      </c>
      <c r="E137" s="137" t="s">
        <v>3628</v>
      </c>
      <c r="F137" s="138" t="s">
        <v>3629</v>
      </c>
      <c r="G137" s="139" t="s">
        <v>786</v>
      </c>
      <c r="H137" s="140">
        <v>80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304</v>
      </c>
    </row>
    <row r="138" spans="2:65" s="1" customFormat="1" ht="37.9" customHeight="1">
      <c r="B138" s="32"/>
      <c r="C138" s="136" t="s">
        <v>8</v>
      </c>
      <c r="D138" s="136" t="s">
        <v>180</v>
      </c>
      <c r="E138" s="137" t="s">
        <v>3630</v>
      </c>
      <c r="F138" s="138" t="s">
        <v>3631</v>
      </c>
      <c r="G138" s="139" t="s">
        <v>1134</v>
      </c>
      <c r="H138" s="140">
        <v>1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334</v>
      </c>
    </row>
    <row r="139" spans="2:65" s="1" customFormat="1" ht="16.5" customHeight="1">
      <c r="B139" s="32"/>
      <c r="C139" s="136" t="s">
        <v>257</v>
      </c>
      <c r="D139" s="136" t="s">
        <v>180</v>
      </c>
      <c r="E139" s="137" t="s">
        <v>3632</v>
      </c>
      <c r="F139" s="138" t="s">
        <v>3633</v>
      </c>
      <c r="G139" s="139" t="s">
        <v>786</v>
      </c>
      <c r="H139" s="140">
        <v>1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342</v>
      </c>
    </row>
    <row r="140" spans="2:65" s="1" customFormat="1" ht="16.5" customHeight="1">
      <c r="B140" s="32"/>
      <c r="C140" s="136" t="s">
        <v>265</v>
      </c>
      <c r="D140" s="136" t="s">
        <v>180</v>
      </c>
      <c r="E140" s="137" t="s">
        <v>3634</v>
      </c>
      <c r="F140" s="138" t="s">
        <v>3635</v>
      </c>
      <c r="G140" s="139" t="s">
        <v>786</v>
      </c>
      <c r="H140" s="140">
        <v>35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355</v>
      </c>
    </row>
    <row r="141" spans="2:65" s="1" customFormat="1" ht="16.5" customHeight="1">
      <c r="B141" s="32"/>
      <c r="C141" s="136" t="s">
        <v>269</v>
      </c>
      <c r="D141" s="136" t="s">
        <v>180</v>
      </c>
      <c r="E141" s="137" t="s">
        <v>3636</v>
      </c>
      <c r="F141" s="138" t="s">
        <v>3637</v>
      </c>
      <c r="G141" s="139" t="s">
        <v>291</v>
      </c>
      <c r="H141" s="140">
        <v>42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366</v>
      </c>
    </row>
    <row r="142" spans="2:65" s="1" customFormat="1" ht="16.5" customHeight="1">
      <c r="B142" s="32"/>
      <c r="C142" s="136" t="s">
        <v>274</v>
      </c>
      <c r="D142" s="136" t="s">
        <v>180</v>
      </c>
      <c r="E142" s="137" t="s">
        <v>3638</v>
      </c>
      <c r="F142" s="138" t="s">
        <v>3639</v>
      </c>
      <c r="G142" s="139" t="s">
        <v>291</v>
      </c>
      <c r="H142" s="140">
        <v>210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83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377</v>
      </c>
    </row>
    <row r="143" spans="2:65" s="1" customFormat="1" ht="16.5" customHeight="1">
      <c r="B143" s="32"/>
      <c r="C143" s="136" t="s">
        <v>278</v>
      </c>
      <c r="D143" s="136" t="s">
        <v>180</v>
      </c>
      <c r="E143" s="137" t="s">
        <v>3640</v>
      </c>
      <c r="F143" s="138" t="s">
        <v>3641</v>
      </c>
      <c r="G143" s="139" t="s">
        <v>291</v>
      </c>
      <c r="H143" s="140">
        <v>85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389</v>
      </c>
    </row>
    <row r="144" spans="2:65" s="1" customFormat="1" ht="16.5" customHeight="1">
      <c r="B144" s="32"/>
      <c r="C144" s="136" t="s">
        <v>283</v>
      </c>
      <c r="D144" s="136" t="s">
        <v>180</v>
      </c>
      <c r="E144" s="137" t="s">
        <v>3642</v>
      </c>
      <c r="F144" s="138" t="s">
        <v>3643</v>
      </c>
      <c r="G144" s="139" t="s">
        <v>291</v>
      </c>
      <c r="H144" s="140">
        <v>2115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83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401</v>
      </c>
    </row>
    <row r="145" spans="2:65" s="1" customFormat="1" ht="24.2" customHeight="1">
      <c r="B145" s="32"/>
      <c r="C145" s="136" t="s">
        <v>288</v>
      </c>
      <c r="D145" s="136" t="s">
        <v>180</v>
      </c>
      <c r="E145" s="137" t="s">
        <v>3644</v>
      </c>
      <c r="F145" s="138" t="s">
        <v>3645</v>
      </c>
      <c r="G145" s="139" t="s">
        <v>291</v>
      </c>
      <c r="H145" s="140">
        <v>55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83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412</v>
      </c>
    </row>
    <row r="146" spans="2:65" s="1" customFormat="1" ht="16.5" customHeight="1">
      <c r="B146" s="32"/>
      <c r="C146" s="136" t="s">
        <v>294</v>
      </c>
      <c r="D146" s="136" t="s">
        <v>180</v>
      </c>
      <c r="E146" s="137" t="s">
        <v>3646</v>
      </c>
      <c r="F146" s="138" t="s">
        <v>3647</v>
      </c>
      <c r="G146" s="139" t="s">
        <v>291</v>
      </c>
      <c r="H146" s="140">
        <v>754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83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423</v>
      </c>
    </row>
    <row r="147" spans="2:65" s="1" customFormat="1" ht="16.5" customHeight="1">
      <c r="B147" s="32"/>
      <c r="C147" s="136" t="s">
        <v>7</v>
      </c>
      <c r="D147" s="136" t="s">
        <v>180</v>
      </c>
      <c r="E147" s="137" t="s">
        <v>3648</v>
      </c>
      <c r="F147" s="138" t="s">
        <v>3649</v>
      </c>
      <c r="G147" s="139" t="s">
        <v>291</v>
      </c>
      <c r="H147" s="140">
        <v>36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83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431</v>
      </c>
    </row>
    <row r="148" spans="2:65" s="1" customFormat="1" ht="16.5" customHeight="1">
      <c r="B148" s="32"/>
      <c r="C148" s="136" t="s">
        <v>304</v>
      </c>
      <c r="D148" s="136" t="s">
        <v>180</v>
      </c>
      <c r="E148" s="137" t="s">
        <v>3650</v>
      </c>
      <c r="F148" s="138" t="s">
        <v>3651</v>
      </c>
      <c r="G148" s="139" t="s">
        <v>291</v>
      </c>
      <c r="H148" s="140">
        <v>110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83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439</v>
      </c>
    </row>
    <row r="149" spans="2:65" s="1" customFormat="1" ht="16.5" customHeight="1">
      <c r="B149" s="32"/>
      <c r="C149" s="136" t="s">
        <v>319</v>
      </c>
      <c r="D149" s="136" t="s">
        <v>180</v>
      </c>
      <c r="E149" s="137" t="s">
        <v>3652</v>
      </c>
      <c r="F149" s="138" t="s">
        <v>3653</v>
      </c>
      <c r="G149" s="139" t="s">
        <v>786</v>
      </c>
      <c r="H149" s="140">
        <v>110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41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184</v>
      </c>
      <c r="AT149" s="147" t="s">
        <v>180</v>
      </c>
      <c r="AU149" s="147" t="s">
        <v>83</v>
      </c>
      <c r="AY149" s="17" t="s">
        <v>178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83</v>
      </c>
      <c r="BK149" s="148">
        <f t="shared" si="9"/>
        <v>0</v>
      </c>
      <c r="BL149" s="17" t="s">
        <v>184</v>
      </c>
      <c r="BM149" s="147" t="s">
        <v>450</v>
      </c>
    </row>
    <row r="150" spans="2:65" s="1" customFormat="1" ht="16.5" customHeight="1">
      <c r="B150" s="32"/>
      <c r="C150" s="136" t="s">
        <v>334</v>
      </c>
      <c r="D150" s="136" t="s">
        <v>180</v>
      </c>
      <c r="E150" s="137" t="s">
        <v>3654</v>
      </c>
      <c r="F150" s="138" t="s">
        <v>3655</v>
      </c>
      <c r="G150" s="139" t="s">
        <v>291</v>
      </c>
      <c r="H150" s="140">
        <v>145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41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184</v>
      </c>
      <c r="AT150" s="147" t="s">
        <v>180</v>
      </c>
      <c r="AU150" s="147" t="s">
        <v>83</v>
      </c>
      <c r="AY150" s="17" t="s">
        <v>178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83</v>
      </c>
      <c r="BK150" s="148">
        <f t="shared" si="9"/>
        <v>0</v>
      </c>
      <c r="BL150" s="17" t="s">
        <v>184</v>
      </c>
      <c r="BM150" s="147" t="s">
        <v>464</v>
      </c>
    </row>
    <row r="151" spans="2:65" s="1" customFormat="1" ht="16.5" customHeight="1">
      <c r="B151" s="32"/>
      <c r="C151" s="136" t="s">
        <v>338</v>
      </c>
      <c r="D151" s="136" t="s">
        <v>180</v>
      </c>
      <c r="E151" s="137" t="s">
        <v>3656</v>
      </c>
      <c r="F151" s="138" t="s">
        <v>3657</v>
      </c>
      <c r="G151" s="139" t="s">
        <v>291</v>
      </c>
      <c r="H151" s="140">
        <v>75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41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184</v>
      </c>
      <c r="AT151" s="147" t="s">
        <v>180</v>
      </c>
      <c r="AU151" s="147" t="s">
        <v>83</v>
      </c>
      <c r="AY151" s="17" t="s">
        <v>178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83</v>
      </c>
      <c r="BK151" s="148">
        <f t="shared" si="9"/>
        <v>0</v>
      </c>
      <c r="BL151" s="17" t="s">
        <v>184</v>
      </c>
      <c r="BM151" s="147" t="s">
        <v>482</v>
      </c>
    </row>
    <row r="152" spans="2:65" s="1" customFormat="1" ht="24.2" customHeight="1">
      <c r="B152" s="32"/>
      <c r="C152" s="136" t="s">
        <v>342</v>
      </c>
      <c r="D152" s="136" t="s">
        <v>180</v>
      </c>
      <c r="E152" s="137" t="s">
        <v>3658</v>
      </c>
      <c r="F152" s="138" t="s">
        <v>3659</v>
      </c>
      <c r="G152" s="139" t="s">
        <v>1134</v>
      </c>
      <c r="H152" s="140">
        <v>1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41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184</v>
      </c>
      <c r="AT152" s="147" t="s">
        <v>180</v>
      </c>
      <c r="AU152" s="147" t="s">
        <v>83</v>
      </c>
      <c r="AY152" s="17" t="s">
        <v>178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83</v>
      </c>
      <c r="BK152" s="148">
        <f t="shared" si="9"/>
        <v>0</v>
      </c>
      <c r="BL152" s="17" t="s">
        <v>184</v>
      </c>
      <c r="BM152" s="147" t="s">
        <v>491</v>
      </c>
    </row>
    <row r="153" spans="2:65" s="1" customFormat="1" ht="16.5" customHeight="1">
      <c r="B153" s="32"/>
      <c r="C153" s="136" t="s">
        <v>351</v>
      </c>
      <c r="D153" s="136" t="s">
        <v>180</v>
      </c>
      <c r="E153" s="137" t="s">
        <v>3660</v>
      </c>
      <c r="F153" s="138" t="s">
        <v>3661</v>
      </c>
      <c r="G153" s="139" t="s">
        <v>291</v>
      </c>
      <c r="H153" s="140">
        <v>75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41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184</v>
      </c>
      <c r="AT153" s="147" t="s">
        <v>180</v>
      </c>
      <c r="AU153" s="147" t="s">
        <v>83</v>
      </c>
      <c r="AY153" s="17" t="s">
        <v>178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83</v>
      </c>
      <c r="BK153" s="148">
        <f t="shared" si="9"/>
        <v>0</v>
      </c>
      <c r="BL153" s="17" t="s">
        <v>184</v>
      </c>
      <c r="BM153" s="147" t="s">
        <v>501</v>
      </c>
    </row>
    <row r="154" spans="2:65" s="1" customFormat="1" ht="16.5" customHeight="1">
      <c r="B154" s="32"/>
      <c r="C154" s="136" t="s">
        <v>355</v>
      </c>
      <c r="D154" s="136" t="s">
        <v>180</v>
      </c>
      <c r="E154" s="137" t="s">
        <v>3662</v>
      </c>
      <c r="F154" s="138" t="s">
        <v>3625</v>
      </c>
      <c r="G154" s="139" t="s">
        <v>1134</v>
      </c>
      <c r="H154" s="140">
        <v>1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41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184</v>
      </c>
      <c r="AT154" s="147" t="s">
        <v>180</v>
      </c>
      <c r="AU154" s="147" t="s">
        <v>83</v>
      </c>
      <c r="AY154" s="17" t="s">
        <v>178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83</v>
      </c>
      <c r="BK154" s="148">
        <f t="shared" si="9"/>
        <v>0</v>
      </c>
      <c r="BL154" s="17" t="s">
        <v>184</v>
      </c>
      <c r="BM154" s="147" t="s">
        <v>510</v>
      </c>
    </row>
    <row r="155" spans="2:65" s="11" customFormat="1" ht="25.9" customHeight="1">
      <c r="B155" s="124"/>
      <c r="D155" s="125" t="s">
        <v>75</v>
      </c>
      <c r="E155" s="126" t="s">
        <v>3663</v>
      </c>
      <c r="F155" s="126" t="s">
        <v>3664</v>
      </c>
      <c r="I155" s="127"/>
      <c r="J155" s="128">
        <f>BK155</f>
        <v>0</v>
      </c>
      <c r="L155" s="124"/>
      <c r="M155" s="129"/>
      <c r="P155" s="130">
        <f>SUM(P156:P170)</f>
        <v>0</v>
      </c>
      <c r="R155" s="130">
        <f>SUM(R156:R170)</f>
        <v>0</v>
      </c>
      <c r="T155" s="131">
        <f>SUM(T156:T170)</f>
        <v>0</v>
      </c>
      <c r="AR155" s="125" t="s">
        <v>83</v>
      </c>
      <c r="AT155" s="132" t="s">
        <v>75</v>
      </c>
      <c r="AU155" s="132" t="s">
        <v>76</v>
      </c>
      <c r="AY155" s="125" t="s">
        <v>178</v>
      </c>
      <c r="BK155" s="133">
        <f>SUM(BK156:BK170)</f>
        <v>0</v>
      </c>
    </row>
    <row r="156" spans="2:65" s="1" customFormat="1" ht="16.5" customHeight="1">
      <c r="B156" s="32"/>
      <c r="C156" s="136" t="s">
        <v>359</v>
      </c>
      <c r="D156" s="136" t="s">
        <v>180</v>
      </c>
      <c r="E156" s="137" t="s">
        <v>3665</v>
      </c>
      <c r="F156" s="138" t="s">
        <v>3666</v>
      </c>
      <c r="G156" s="139" t="s">
        <v>1134</v>
      </c>
      <c r="H156" s="140">
        <v>1</v>
      </c>
      <c r="I156" s="141"/>
      <c r="J156" s="142">
        <f t="shared" ref="J156:J170" si="10">ROUND(I156*H156,2)</f>
        <v>0</v>
      </c>
      <c r="K156" s="138" t="s">
        <v>1</v>
      </c>
      <c r="L156" s="32"/>
      <c r="M156" s="143" t="s">
        <v>1</v>
      </c>
      <c r="N156" s="144" t="s">
        <v>41</v>
      </c>
      <c r="P156" s="145">
        <f t="shared" ref="P156:P170" si="11">O156*H156</f>
        <v>0</v>
      </c>
      <c r="Q156" s="145">
        <v>0</v>
      </c>
      <c r="R156" s="145">
        <f t="shared" ref="R156:R170" si="12">Q156*H156</f>
        <v>0</v>
      </c>
      <c r="S156" s="145">
        <v>0</v>
      </c>
      <c r="T156" s="146">
        <f t="shared" ref="T156:T170" si="13">S156*H156</f>
        <v>0</v>
      </c>
      <c r="AR156" s="147" t="s">
        <v>184</v>
      </c>
      <c r="AT156" s="147" t="s">
        <v>180</v>
      </c>
      <c r="AU156" s="147" t="s">
        <v>83</v>
      </c>
      <c r="AY156" s="17" t="s">
        <v>178</v>
      </c>
      <c r="BE156" s="148">
        <f t="shared" ref="BE156:BE170" si="14">IF(N156="základní",J156,0)</f>
        <v>0</v>
      </c>
      <c r="BF156" s="148">
        <f t="shared" ref="BF156:BF170" si="15">IF(N156="snížená",J156,0)</f>
        <v>0</v>
      </c>
      <c r="BG156" s="148">
        <f t="shared" ref="BG156:BG170" si="16">IF(N156="zákl. přenesená",J156,0)</f>
        <v>0</v>
      </c>
      <c r="BH156" s="148">
        <f t="shared" ref="BH156:BH170" si="17">IF(N156="sníž. přenesená",J156,0)</f>
        <v>0</v>
      </c>
      <c r="BI156" s="148">
        <f t="shared" ref="BI156:BI170" si="18">IF(N156="nulová",J156,0)</f>
        <v>0</v>
      </c>
      <c r="BJ156" s="17" t="s">
        <v>83</v>
      </c>
      <c r="BK156" s="148">
        <f t="shared" ref="BK156:BK170" si="19">ROUND(I156*H156,2)</f>
        <v>0</v>
      </c>
      <c r="BL156" s="17" t="s">
        <v>184</v>
      </c>
      <c r="BM156" s="147" t="s">
        <v>520</v>
      </c>
    </row>
    <row r="157" spans="2:65" s="1" customFormat="1" ht="16.5" customHeight="1">
      <c r="B157" s="32"/>
      <c r="C157" s="136" t="s">
        <v>366</v>
      </c>
      <c r="D157" s="136" t="s">
        <v>180</v>
      </c>
      <c r="E157" s="137" t="s">
        <v>3667</v>
      </c>
      <c r="F157" s="138" t="s">
        <v>3668</v>
      </c>
      <c r="G157" s="139" t="s">
        <v>786</v>
      </c>
      <c r="H157" s="140">
        <v>1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41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184</v>
      </c>
      <c r="AT157" s="147" t="s">
        <v>180</v>
      </c>
      <c r="AU157" s="147" t="s">
        <v>83</v>
      </c>
      <c r="AY157" s="17" t="s">
        <v>178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83</v>
      </c>
      <c r="BK157" s="148">
        <f t="shared" si="19"/>
        <v>0</v>
      </c>
      <c r="BL157" s="17" t="s">
        <v>184</v>
      </c>
      <c r="BM157" s="147" t="s">
        <v>530</v>
      </c>
    </row>
    <row r="158" spans="2:65" s="1" customFormat="1" ht="16.5" customHeight="1">
      <c r="B158" s="32"/>
      <c r="C158" s="136" t="s">
        <v>373</v>
      </c>
      <c r="D158" s="136" t="s">
        <v>180</v>
      </c>
      <c r="E158" s="137" t="s">
        <v>3669</v>
      </c>
      <c r="F158" s="138" t="s">
        <v>3670</v>
      </c>
      <c r="G158" s="139" t="s">
        <v>786</v>
      </c>
      <c r="H158" s="140">
        <v>1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41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184</v>
      </c>
      <c r="AT158" s="147" t="s">
        <v>180</v>
      </c>
      <c r="AU158" s="147" t="s">
        <v>83</v>
      </c>
      <c r="AY158" s="17" t="s">
        <v>178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83</v>
      </c>
      <c r="BK158" s="148">
        <f t="shared" si="19"/>
        <v>0</v>
      </c>
      <c r="BL158" s="17" t="s">
        <v>184</v>
      </c>
      <c r="BM158" s="147" t="s">
        <v>539</v>
      </c>
    </row>
    <row r="159" spans="2:65" s="1" customFormat="1" ht="16.5" customHeight="1">
      <c r="B159" s="32"/>
      <c r="C159" s="136" t="s">
        <v>377</v>
      </c>
      <c r="D159" s="136" t="s">
        <v>180</v>
      </c>
      <c r="E159" s="137" t="s">
        <v>3671</v>
      </c>
      <c r="F159" s="138" t="s">
        <v>3672</v>
      </c>
      <c r="G159" s="139" t="s">
        <v>786</v>
      </c>
      <c r="H159" s="140">
        <v>1</v>
      </c>
      <c r="I159" s="141"/>
      <c r="J159" s="142">
        <f t="shared" si="10"/>
        <v>0</v>
      </c>
      <c r="K159" s="138" t="s">
        <v>1</v>
      </c>
      <c r="L159" s="32"/>
      <c r="M159" s="143" t="s">
        <v>1</v>
      </c>
      <c r="N159" s="144" t="s">
        <v>41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184</v>
      </c>
      <c r="AT159" s="147" t="s">
        <v>180</v>
      </c>
      <c r="AU159" s="147" t="s">
        <v>83</v>
      </c>
      <c r="AY159" s="17" t="s">
        <v>178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83</v>
      </c>
      <c r="BK159" s="148">
        <f t="shared" si="19"/>
        <v>0</v>
      </c>
      <c r="BL159" s="17" t="s">
        <v>184</v>
      </c>
      <c r="BM159" s="147" t="s">
        <v>550</v>
      </c>
    </row>
    <row r="160" spans="2:65" s="1" customFormat="1" ht="16.5" customHeight="1">
      <c r="B160" s="32"/>
      <c r="C160" s="136" t="s">
        <v>381</v>
      </c>
      <c r="D160" s="136" t="s">
        <v>180</v>
      </c>
      <c r="E160" s="137" t="s">
        <v>3673</v>
      </c>
      <c r="F160" s="138" t="s">
        <v>3674</v>
      </c>
      <c r="G160" s="139" t="s">
        <v>786</v>
      </c>
      <c r="H160" s="140">
        <v>1</v>
      </c>
      <c r="I160" s="141"/>
      <c r="J160" s="142">
        <f t="shared" si="10"/>
        <v>0</v>
      </c>
      <c r="K160" s="138" t="s">
        <v>1</v>
      </c>
      <c r="L160" s="32"/>
      <c r="M160" s="143" t="s">
        <v>1</v>
      </c>
      <c r="N160" s="144" t="s">
        <v>41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184</v>
      </c>
      <c r="AT160" s="147" t="s">
        <v>180</v>
      </c>
      <c r="AU160" s="147" t="s">
        <v>83</v>
      </c>
      <c r="AY160" s="17" t="s">
        <v>178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83</v>
      </c>
      <c r="BK160" s="148">
        <f t="shared" si="19"/>
        <v>0</v>
      </c>
      <c r="BL160" s="17" t="s">
        <v>184</v>
      </c>
      <c r="BM160" s="147" t="s">
        <v>562</v>
      </c>
    </row>
    <row r="161" spans="2:65" s="1" customFormat="1" ht="16.5" customHeight="1">
      <c r="B161" s="32"/>
      <c r="C161" s="136" t="s">
        <v>389</v>
      </c>
      <c r="D161" s="136" t="s">
        <v>180</v>
      </c>
      <c r="E161" s="137" t="s">
        <v>3675</v>
      </c>
      <c r="F161" s="138" t="s">
        <v>3676</v>
      </c>
      <c r="G161" s="139" t="s">
        <v>1134</v>
      </c>
      <c r="H161" s="140">
        <v>1</v>
      </c>
      <c r="I161" s="141"/>
      <c r="J161" s="142">
        <f t="shared" si="10"/>
        <v>0</v>
      </c>
      <c r="K161" s="138" t="s">
        <v>1</v>
      </c>
      <c r="L161" s="32"/>
      <c r="M161" s="143" t="s">
        <v>1</v>
      </c>
      <c r="N161" s="144" t="s">
        <v>41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184</v>
      </c>
      <c r="AT161" s="147" t="s">
        <v>180</v>
      </c>
      <c r="AU161" s="147" t="s">
        <v>83</v>
      </c>
      <c r="AY161" s="17" t="s">
        <v>178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83</v>
      </c>
      <c r="BK161" s="148">
        <f t="shared" si="19"/>
        <v>0</v>
      </c>
      <c r="BL161" s="17" t="s">
        <v>184</v>
      </c>
      <c r="BM161" s="147" t="s">
        <v>573</v>
      </c>
    </row>
    <row r="162" spans="2:65" s="1" customFormat="1" ht="16.5" customHeight="1">
      <c r="B162" s="32"/>
      <c r="C162" s="136" t="s">
        <v>396</v>
      </c>
      <c r="D162" s="136" t="s">
        <v>180</v>
      </c>
      <c r="E162" s="137" t="s">
        <v>3677</v>
      </c>
      <c r="F162" s="138" t="s">
        <v>3678</v>
      </c>
      <c r="G162" s="139" t="s">
        <v>786</v>
      </c>
      <c r="H162" s="140">
        <v>1</v>
      </c>
      <c r="I162" s="141"/>
      <c r="J162" s="142">
        <f t="shared" si="10"/>
        <v>0</v>
      </c>
      <c r="K162" s="138" t="s">
        <v>1</v>
      </c>
      <c r="L162" s="32"/>
      <c r="M162" s="143" t="s">
        <v>1</v>
      </c>
      <c r="N162" s="144" t="s">
        <v>41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184</v>
      </c>
      <c r="AT162" s="147" t="s">
        <v>180</v>
      </c>
      <c r="AU162" s="147" t="s">
        <v>83</v>
      </c>
      <c r="AY162" s="17" t="s">
        <v>178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83</v>
      </c>
      <c r="BK162" s="148">
        <f t="shared" si="19"/>
        <v>0</v>
      </c>
      <c r="BL162" s="17" t="s">
        <v>184</v>
      </c>
      <c r="BM162" s="147" t="s">
        <v>583</v>
      </c>
    </row>
    <row r="163" spans="2:65" s="1" customFormat="1" ht="24.2" customHeight="1">
      <c r="B163" s="32"/>
      <c r="C163" s="136" t="s">
        <v>401</v>
      </c>
      <c r="D163" s="136" t="s">
        <v>180</v>
      </c>
      <c r="E163" s="137" t="s">
        <v>3679</v>
      </c>
      <c r="F163" s="138" t="s">
        <v>3680</v>
      </c>
      <c r="G163" s="139" t="s">
        <v>786</v>
      </c>
      <c r="H163" s="140">
        <v>1</v>
      </c>
      <c r="I163" s="141"/>
      <c r="J163" s="142">
        <f t="shared" si="10"/>
        <v>0</v>
      </c>
      <c r="K163" s="138" t="s">
        <v>1</v>
      </c>
      <c r="L163" s="32"/>
      <c r="M163" s="143" t="s">
        <v>1</v>
      </c>
      <c r="N163" s="144" t="s">
        <v>41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184</v>
      </c>
      <c r="AT163" s="147" t="s">
        <v>180</v>
      </c>
      <c r="AU163" s="147" t="s">
        <v>83</v>
      </c>
      <c r="AY163" s="17" t="s">
        <v>178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7" t="s">
        <v>83</v>
      </c>
      <c r="BK163" s="148">
        <f t="shared" si="19"/>
        <v>0</v>
      </c>
      <c r="BL163" s="17" t="s">
        <v>184</v>
      </c>
      <c r="BM163" s="147" t="s">
        <v>593</v>
      </c>
    </row>
    <row r="164" spans="2:65" s="1" customFormat="1" ht="16.5" customHeight="1">
      <c r="B164" s="32"/>
      <c r="C164" s="136" t="s">
        <v>406</v>
      </c>
      <c r="D164" s="136" t="s">
        <v>180</v>
      </c>
      <c r="E164" s="137" t="s">
        <v>3681</v>
      </c>
      <c r="F164" s="138" t="s">
        <v>3682</v>
      </c>
      <c r="G164" s="139" t="s">
        <v>1134</v>
      </c>
      <c r="H164" s="140">
        <v>1</v>
      </c>
      <c r="I164" s="141"/>
      <c r="J164" s="142">
        <f t="shared" si="10"/>
        <v>0</v>
      </c>
      <c r="K164" s="138" t="s">
        <v>1</v>
      </c>
      <c r="L164" s="32"/>
      <c r="M164" s="143" t="s">
        <v>1</v>
      </c>
      <c r="N164" s="144" t="s">
        <v>41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184</v>
      </c>
      <c r="AT164" s="147" t="s">
        <v>180</v>
      </c>
      <c r="AU164" s="147" t="s">
        <v>83</v>
      </c>
      <c r="AY164" s="17" t="s">
        <v>178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83</v>
      </c>
      <c r="BK164" s="148">
        <f t="shared" si="19"/>
        <v>0</v>
      </c>
      <c r="BL164" s="17" t="s">
        <v>184</v>
      </c>
      <c r="BM164" s="147" t="s">
        <v>602</v>
      </c>
    </row>
    <row r="165" spans="2:65" s="1" customFormat="1" ht="16.5" customHeight="1">
      <c r="B165" s="32"/>
      <c r="C165" s="136" t="s">
        <v>412</v>
      </c>
      <c r="D165" s="136" t="s">
        <v>180</v>
      </c>
      <c r="E165" s="137" t="s">
        <v>3683</v>
      </c>
      <c r="F165" s="138" t="s">
        <v>3684</v>
      </c>
      <c r="G165" s="139" t="s">
        <v>786</v>
      </c>
      <c r="H165" s="140">
        <v>2</v>
      </c>
      <c r="I165" s="141"/>
      <c r="J165" s="142">
        <f t="shared" si="10"/>
        <v>0</v>
      </c>
      <c r="K165" s="138" t="s">
        <v>1</v>
      </c>
      <c r="L165" s="32"/>
      <c r="M165" s="143" t="s">
        <v>1</v>
      </c>
      <c r="N165" s="144" t="s">
        <v>41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184</v>
      </c>
      <c r="AT165" s="147" t="s">
        <v>180</v>
      </c>
      <c r="AU165" s="147" t="s">
        <v>83</v>
      </c>
      <c r="AY165" s="17" t="s">
        <v>178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83</v>
      </c>
      <c r="BK165" s="148">
        <f t="shared" si="19"/>
        <v>0</v>
      </c>
      <c r="BL165" s="17" t="s">
        <v>184</v>
      </c>
      <c r="BM165" s="147" t="s">
        <v>611</v>
      </c>
    </row>
    <row r="166" spans="2:65" s="1" customFormat="1" ht="16.5" customHeight="1">
      <c r="B166" s="32"/>
      <c r="C166" s="136" t="s">
        <v>417</v>
      </c>
      <c r="D166" s="136" t="s">
        <v>180</v>
      </c>
      <c r="E166" s="137" t="s">
        <v>3685</v>
      </c>
      <c r="F166" s="138" t="s">
        <v>3625</v>
      </c>
      <c r="G166" s="139" t="s">
        <v>1134</v>
      </c>
      <c r="H166" s="140">
        <v>1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41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184</v>
      </c>
      <c r="AT166" s="147" t="s">
        <v>180</v>
      </c>
      <c r="AU166" s="147" t="s">
        <v>83</v>
      </c>
      <c r="AY166" s="17" t="s">
        <v>178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83</v>
      </c>
      <c r="BK166" s="148">
        <f t="shared" si="19"/>
        <v>0</v>
      </c>
      <c r="BL166" s="17" t="s">
        <v>184</v>
      </c>
      <c r="BM166" s="147" t="s">
        <v>621</v>
      </c>
    </row>
    <row r="167" spans="2:65" s="1" customFormat="1" ht="16.5" customHeight="1">
      <c r="B167" s="32"/>
      <c r="C167" s="136" t="s">
        <v>423</v>
      </c>
      <c r="D167" s="136" t="s">
        <v>180</v>
      </c>
      <c r="E167" s="137" t="s">
        <v>3686</v>
      </c>
      <c r="F167" s="138" t="s">
        <v>3687</v>
      </c>
      <c r="G167" s="139" t="s">
        <v>291</v>
      </c>
      <c r="H167" s="140">
        <v>26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41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184</v>
      </c>
      <c r="AT167" s="147" t="s">
        <v>180</v>
      </c>
      <c r="AU167" s="147" t="s">
        <v>83</v>
      </c>
      <c r="AY167" s="17" t="s">
        <v>178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83</v>
      </c>
      <c r="BK167" s="148">
        <f t="shared" si="19"/>
        <v>0</v>
      </c>
      <c r="BL167" s="17" t="s">
        <v>184</v>
      </c>
      <c r="BM167" s="147" t="s">
        <v>632</v>
      </c>
    </row>
    <row r="168" spans="2:65" s="1" customFormat="1" ht="16.5" customHeight="1">
      <c r="B168" s="32"/>
      <c r="C168" s="136" t="s">
        <v>427</v>
      </c>
      <c r="D168" s="136" t="s">
        <v>180</v>
      </c>
      <c r="E168" s="137" t="s">
        <v>3688</v>
      </c>
      <c r="F168" s="138" t="s">
        <v>3689</v>
      </c>
      <c r="G168" s="139" t="s">
        <v>291</v>
      </c>
      <c r="H168" s="140">
        <v>50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41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184</v>
      </c>
      <c r="AT168" s="147" t="s">
        <v>180</v>
      </c>
      <c r="AU168" s="147" t="s">
        <v>83</v>
      </c>
      <c r="AY168" s="17" t="s">
        <v>178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83</v>
      </c>
      <c r="BK168" s="148">
        <f t="shared" si="19"/>
        <v>0</v>
      </c>
      <c r="BL168" s="17" t="s">
        <v>184</v>
      </c>
      <c r="BM168" s="147" t="s">
        <v>643</v>
      </c>
    </row>
    <row r="169" spans="2:65" s="1" customFormat="1" ht="16.5" customHeight="1">
      <c r="B169" s="32"/>
      <c r="C169" s="136" t="s">
        <v>431</v>
      </c>
      <c r="D169" s="136" t="s">
        <v>180</v>
      </c>
      <c r="E169" s="137" t="s">
        <v>3690</v>
      </c>
      <c r="F169" s="138" t="s">
        <v>3647</v>
      </c>
      <c r="G169" s="139" t="s">
        <v>291</v>
      </c>
      <c r="H169" s="140">
        <v>60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41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184</v>
      </c>
      <c r="AT169" s="147" t="s">
        <v>180</v>
      </c>
      <c r="AU169" s="147" t="s">
        <v>83</v>
      </c>
      <c r="AY169" s="17" t="s">
        <v>178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83</v>
      </c>
      <c r="BK169" s="148">
        <f t="shared" si="19"/>
        <v>0</v>
      </c>
      <c r="BL169" s="17" t="s">
        <v>184</v>
      </c>
      <c r="BM169" s="147" t="s">
        <v>652</v>
      </c>
    </row>
    <row r="170" spans="2:65" s="1" customFormat="1" ht="21.75" customHeight="1">
      <c r="B170" s="32"/>
      <c r="C170" s="136" t="s">
        <v>435</v>
      </c>
      <c r="D170" s="136" t="s">
        <v>180</v>
      </c>
      <c r="E170" s="137" t="s">
        <v>3691</v>
      </c>
      <c r="F170" s="138" t="s">
        <v>3692</v>
      </c>
      <c r="G170" s="139" t="s">
        <v>291</v>
      </c>
      <c r="H170" s="140">
        <v>10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41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184</v>
      </c>
      <c r="AT170" s="147" t="s">
        <v>180</v>
      </c>
      <c r="AU170" s="147" t="s">
        <v>83</v>
      </c>
      <c r="AY170" s="17" t="s">
        <v>178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83</v>
      </c>
      <c r="BK170" s="148">
        <f t="shared" si="19"/>
        <v>0</v>
      </c>
      <c r="BL170" s="17" t="s">
        <v>184</v>
      </c>
      <c r="BM170" s="147" t="s">
        <v>660</v>
      </c>
    </row>
    <row r="171" spans="2:65" s="11" customFormat="1" ht="25.9" customHeight="1">
      <c r="B171" s="124"/>
      <c r="D171" s="125" t="s">
        <v>75</v>
      </c>
      <c r="E171" s="126" t="s">
        <v>3693</v>
      </c>
      <c r="F171" s="126" t="s">
        <v>3694</v>
      </c>
      <c r="I171" s="127"/>
      <c r="J171" s="128">
        <f>BK171</f>
        <v>0</v>
      </c>
      <c r="L171" s="124"/>
      <c r="M171" s="129"/>
      <c r="P171" s="130">
        <f>SUM(P172:P177)</f>
        <v>0</v>
      </c>
      <c r="R171" s="130">
        <f>SUM(R172:R177)</f>
        <v>0</v>
      </c>
      <c r="T171" s="131">
        <f>SUM(T172:T177)</f>
        <v>0</v>
      </c>
      <c r="AR171" s="125" t="s">
        <v>83</v>
      </c>
      <c r="AT171" s="132" t="s">
        <v>75</v>
      </c>
      <c r="AU171" s="132" t="s">
        <v>76</v>
      </c>
      <c r="AY171" s="125" t="s">
        <v>178</v>
      </c>
      <c r="BK171" s="133">
        <f>SUM(BK172:BK177)</f>
        <v>0</v>
      </c>
    </row>
    <row r="172" spans="2:65" s="1" customFormat="1" ht="37.9" customHeight="1">
      <c r="B172" s="32"/>
      <c r="C172" s="136" t="s">
        <v>439</v>
      </c>
      <c r="D172" s="136" t="s">
        <v>180</v>
      </c>
      <c r="E172" s="137" t="s">
        <v>3695</v>
      </c>
      <c r="F172" s="138" t="s">
        <v>3696</v>
      </c>
      <c r="G172" s="139" t="s">
        <v>1134</v>
      </c>
      <c r="H172" s="140">
        <v>1</v>
      </c>
      <c r="I172" s="141"/>
      <c r="J172" s="142">
        <f t="shared" ref="J172:J177" si="20">ROUND(I172*H172,2)</f>
        <v>0</v>
      </c>
      <c r="K172" s="138" t="s">
        <v>1</v>
      </c>
      <c r="L172" s="32"/>
      <c r="M172" s="143" t="s">
        <v>1</v>
      </c>
      <c r="N172" s="144" t="s">
        <v>41</v>
      </c>
      <c r="P172" s="145">
        <f t="shared" ref="P172:P177" si="21">O172*H172</f>
        <v>0</v>
      </c>
      <c r="Q172" s="145">
        <v>0</v>
      </c>
      <c r="R172" s="145">
        <f t="shared" ref="R172:R177" si="22">Q172*H172</f>
        <v>0</v>
      </c>
      <c r="S172" s="145">
        <v>0</v>
      </c>
      <c r="T172" s="146">
        <f t="shared" ref="T172:T177" si="23">S172*H172</f>
        <v>0</v>
      </c>
      <c r="AR172" s="147" t="s">
        <v>184</v>
      </c>
      <c r="AT172" s="147" t="s">
        <v>180</v>
      </c>
      <c r="AU172" s="147" t="s">
        <v>83</v>
      </c>
      <c r="AY172" s="17" t="s">
        <v>178</v>
      </c>
      <c r="BE172" s="148">
        <f t="shared" ref="BE172:BE177" si="24">IF(N172="základní",J172,0)</f>
        <v>0</v>
      </c>
      <c r="BF172" s="148">
        <f t="shared" ref="BF172:BF177" si="25">IF(N172="snížená",J172,0)</f>
        <v>0</v>
      </c>
      <c r="BG172" s="148">
        <f t="shared" ref="BG172:BG177" si="26">IF(N172="zákl. přenesená",J172,0)</f>
        <v>0</v>
      </c>
      <c r="BH172" s="148">
        <f t="shared" ref="BH172:BH177" si="27">IF(N172="sníž. přenesená",J172,0)</f>
        <v>0</v>
      </c>
      <c r="BI172" s="148">
        <f t="shared" ref="BI172:BI177" si="28">IF(N172="nulová",J172,0)</f>
        <v>0</v>
      </c>
      <c r="BJ172" s="17" t="s">
        <v>83</v>
      </c>
      <c r="BK172" s="148">
        <f t="shared" ref="BK172:BK177" si="29">ROUND(I172*H172,2)</f>
        <v>0</v>
      </c>
      <c r="BL172" s="17" t="s">
        <v>184</v>
      </c>
      <c r="BM172" s="147" t="s">
        <v>669</v>
      </c>
    </row>
    <row r="173" spans="2:65" s="1" customFormat="1" ht="16.5" customHeight="1">
      <c r="B173" s="32"/>
      <c r="C173" s="136" t="s">
        <v>444</v>
      </c>
      <c r="D173" s="136" t="s">
        <v>180</v>
      </c>
      <c r="E173" s="137" t="s">
        <v>3697</v>
      </c>
      <c r="F173" s="138" t="s">
        <v>3698</v>
      </c>
      <c r="G173" s="139" t="s">
        <v>291</v>
      </c>
      <c r="H173" s="140">
        <v>22</v>
      </c>
      <c r="I173" s="141"/>
      <c r="J173" s="142">
        <f t="shared" si="20"/>
        <v>0</v>
      </c>
      <c r="K173" s="138" t="s">
        <v>1</v>
      </c>
      <c r="L173" s="32"/>
      <c r="M173" s="143" t="s">
        <v>1</v>
      </c>
      <c r="N173" s="144" t="s">
        <v>41</v>
      </c>
      <c r="P173" s="145">
        <f t="shared" si="21"/>
        <v>0</v>
      </c>
      <c r="Q173" s="145">
        <v>0</v>
      </c>
      <c r="R173" s="145">
        <f t="shared" si="22"/>
        <v>0</v>
      </c>
      <c r="S173" s="145">
        <v>0</v>
      </c>
      <c r="T173" s="146">
        <f t="shared" si="23"/>
        <v>0</v>
      </c>
      <c r="AR173" s="147" t="s">
        <v>184</v>
      </c>
      <c r="AT173" s="147" t="s">
        <v>180</v>
      </c>
      <c r="AU173" s="147" t="s">
        <v>83</v>
      </c>
      <c r="AY173" s="17" t="s">
        <v>178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7" t="s">
        <v>83</v>
      </c>
      <c r="BK173" s="148">
        <f t="shared" si="29"/>
        <v>0</v>
      </c>
      <c r="BL173" s="17" t="s">
        <v>184</v>
      </c>
      <c r="BM173" s="147" t="s">
        <v>680</v>
      </c>
    </row>
    <row r="174" spans="2:65" s="1" customFormat="1" ht="16.5" customHeight="1">
      <c r="B174" s="32"/>
      <c r="C174" s="136" t="s">
        <v>450</v>
      </c>
      <c r="D174" s="136" t="s">
        <v>180</v>
      </c>
      <c r="E174" s="137" t="s">
        <v>3699</v>
      </c>
      <c r="F174" s="138" t="s">
        <v>3700</v>
      </c>
      <c r="G174" s="139" t="s">
        <v>291</v>
      </c>
      <c r="H174" s="140">
        <v>16</v>
      </c>
      <c r="I174" s="141"/>
      <c r="J174" s="142">
        <f t="shared" si="20"/>
        <v>0</v>
      </c>
      <c r="K174" s="138" t="s">
        <v>1</v>
      </c>
      <c r="L174" s="32"/>
      <c r="M174" s="143" t="s">
        <v>1</v>
      </c>
      <c r="N174" s="144" t="s">
        <v>41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184</v>
      </c>
      <c r="AT174" s="147" t="s">
        <v>180</v>
      </c>
      <c r="AU174" s="147" t="s">
        <v>83</v>
      </c>
      <c r="AY174" s="17" t="s">
        <v>178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7" t="s">
        <v>83</v>
      </c>
      <c r="BK174" s="148">
        <f t="shared" si="29"/>
        <v>0</v>
      </c>
      <c r="BL174" s="17" t="s">
        <v>184</v>
      </c>
      <c r="BM174" s="147" t="s">
        <v>688</v>
      </c>
    </row>
    <row r="175" spans="2:65" s="1" customFormat="1" ht="16.5" customHeight="1">
      <c r="B175" s="32"/>
      <c r="C175" s="136" t="s">
        <v>455</v>
      </c>
      <c r="D175" s="136" t="s">
        <v>180</v>
      </c>
      <c r="E175" s="137" t="s">
        <v>3701</v>
      </c>
      <c r="F175" s="138" t="s">
        <v>3702</v>
      </c>
      <c r="G175" s="139" t="s">
        <v>786</v>
      </c>
      <c r="H175" s="140">
        <v>4</v>
      </c>
      <c r="I175" s="141"/>
      <c r="J175" s="142">
        <f t="shared" si="20"/>
        <v>0</v>
      </c>
      <c r="K175" s="138" t="s">
        <v>1</v>
      </c>
      <c r="L175" s="32"/>
      <c r="M175" s="143" t="s">
        <v>1</v>
      </c>
      <c r="N175" s="144" t="s">
        <v>41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184</v>
      </c>
      <c r="AT175" s="147" t="s">
        <v>180</v>
      </c>
      <c r="AU175" s="147" t="s">
        <v>83</v>
      </c>
      <c r="AY175" s="17" t="s">
        <v>178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7" t="s">
        <v>83</v>
      </c>
      <c r="BK175" s="148">
        <f t="shared" si="29"/>
        <v>0</v>
      </c>
      <c r="BL175" s="17" t="s">
        <v>184</v>
      </c>
      <c r="BM175" s="147" t="s">
        <v>696</v>
      </c>
    </row>
    <row r="176" spans="2:65" s="1" customFormat="1" ht="16.5" customHeight="1">
      <c r="B176" s="32"/>
      <c r="C176" s="136" t="s">
        <v>464</v>
      </c>
      <c r="D176" s="136" t="s">
        <v>180</v>
      </c>
      <c r="E176" s="137" t="s">
        <v>3662</v>
      </c>
      <c r="F176" s="138" t="s">
        <v>3625</v>
      </c>
      <c r="G176" s="139" t="s">
        <v>1134</v>
      </c>
      <c r="H176" s="140">
        <v>1</v>
      </c>
      <c r="I176" s="141"/>
      <c r="J176" s="142">
        <f t="shared" si="20"/>
        <v>0</v>
      </c>
      <c r="K176" s="138" t="s">
        <v>1</v>
      </c>
      <c r="L176" s="32"/>
      <c r="M176" s="143" t="s">
        <v>1</v>
      </c>
      <c r="N176" s="144" t="s">
        <v>41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184</v>
      </c>
      <c r="AT176" s="147" t="s">
        <v>180</v>
      </c>
      <c r="AU176" s="147" t="s">
        <v>83</v>
      </c>
      <c r="AY176" s="17" t="s">
        <v>178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7" t="s">
        <v>83</v>
      </c>
      <c r="BK176" s="148">
        <f t="shared" si="29"/>
        <v>0</v>
      </c>
      <c r="BL176" s="17" t="s">
        <v>184</v>
      </c>
      <c r="BM176" s="147" t="s">
        <v>706</v>
      </c>
    </row>
    <row r="177" spans="2:65" s="1" customFormat="1" ht="16.5" customHeight="1">
      <c r="B177" s="32"/>
      <c r="C177" s="136" t="s">
        <v>469</v>
      </c>
      <c r="D177" s="136" t="s">
        <v>180</v>
      </c>
      <c r="E177" s="137" t="s">
        <v>3703</v>
      </c>
      <c r="F177" s="138" t="s">
        <v>3704</v>
      </c>
      <c r="G177" s="139" t="s">
        <v>1134</v>
      </c>
      <c r="H177" s="140">
        <v>1</v>
      </c>
      <c r="I177" s="141"/>
      <c r="J177" s="142">
        <f t="shared" si="20"/>
        <v>0</v>
      </c>
      <c r="K177" s="138" t="s">
        <v>1</v>
      </c>
      <c r="L177" s="32"/>
      <c r="M177" s="143" t="s">
        <v>1</v>
      </c>
      <c r="N177" s="144" t="s">
        <v>41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184</v>
      </c>
      <c r="AT177" s="147" t="s">
        <v>180</v>
      </c>
      <c r="AU177" s="147" t="s">
        <v>83</v>
      </c>
      <c r="AY177" s="17" t="s">
        <v>178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7" t="s">
        <v>83</v>
      </c>
      <c r="BK177" s="148">
        <f t="shared" si="29"/>
        <v>0</v>
      </c>
      <c r="BL177" s="17" t="s">
        <v>184</v>
      </c>
      <c r="BM177" s="147" t="s">
        <v>715</v>
      </c>
    </row>
    <row r="178" spans="2:65" s="11" customFormat="1" ht="25.9" customHeight="1">
      <c r="B178" s="124"/>
      <c r="D178" s="125" t="s">
        <v>75</v>
      </c>
      <c r="E178" s="126" t="s">
        <v>3705</v>
      </c>
      <c r="F178" s="126" t="s">
        <v>3706</v>
      </c>
      <c r="I178" s="127"/>
      <c r="J178" s="128">
        <f>BK178</f>
        <v>0</v>
      </c>
      <c r="L178" s="124"/>
      <c r="M178" s="129"/>
      <c r="P178" s="130">
        <f>SUM(P179:P181)</f>
        <v>0</v>
      </c>
      <c r="R178" s="130">
        <f>SUM(R179:R181)</f>
        <v>0</v>
      </c>
      <c r="T178" s="131">
        <f>SUM(T179:T181)</f>
        <v>0</v>
      </c>
      <c r="AR178" s="125" t="s">
        <v>83</v>
      </c>
      <c r="AT178" s="132" t="s">
        <v>75</v>
      </c>
      <c r="AU178" s="132" t="s">
        <v>76</v>
      </c>
      <c r="AY178" s="125" t="s">
        <v>178</v>
      </c>
      <c r="BK178" s="133">
        <f>SUM(BK179:BK181)</f>
        <v>0</v>
      </c>
    </row>
    <row r="179" spans="2:65" s="1" customFormat="1" ht="16.5" customHeight="1">
      <c r="B179" s="32"/>
      <c r="C179" s="136" t="s">
        <v>482</v>
      </c>
      <c r="D179" s="136" t="s">
        <v>180</v>
      </c>
      <c r="E179" s="137" t="s">
        <v>3707</v>
      </c>
      <c r="F179" s="138" t="s">
        <v>3708</v>
      </c>
      <c r="G179" s="139" t="s">
        <v>291</v>
      </c>
      <c r="H179" s="140">
        <v>55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41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184</v>
      </c>
      <c r="AT179" s="147" t="s">
        <v>180</v>
      </c>
      <c r="AU179" s="147" t="s">
        <v>83</v>
      </c>
      <c r="AY179" s="17" t="s">
        <v>178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83</v>
      </c>
      <c r="BK179" s="148">
        <f>ROUND(I179*H179,2)</f>
        <v>0</v>
      </c>
      <c r="BL179" s="17" t="s">
        <v>184</v>
      </c>
      <c r="BM179" s="147" t="s">
        <v>725</v>
      </c>
    </row>
    <row r="180" spans="2:65" s="1" customFormat="1" ht="16.5" customHeight="1">
      <c r="B180" s="32"/>
      <c r="C180" s="136" t="s">
        <v>486</v>
      </c>
      <c r="D180" s="136" t="s">
        <v>180</v>
      </c>
      <c r="E180" s="137" t="s">
        <v>3654</v>
      </c>
      <c r="F180" s="138" t="s">
        <v>3655</v>
      </c>
      <c r="G180" s="139" t="s">
        <v>291</v>
      </c>
      <c r="H180" s="140">
        <v>16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41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184</v>
      </c>
      <c r="AT180" s="147" t="s">
        <v>180</v>
      </c>
      <c r="AU180" s="147" t="s">
        <v>83</v>
      </c>
      <c r="AY180" s="17" t="s">
        <v>178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83</v>
      </c>
      <c r="BK180" s="148">
        <f>ROUND(I180*H180,2)</f>
        <v>0</v>
      </c>
      <c r="BL180" s="17" t="s">
        <v>184</v>
      </c>
      <c r="BM180" s="147" t="s">
        <v>736</v>
      </c>
    </row>
    <row r="181" spans="2:65" s="1" customFormat="1" ht="16.5" customHeight="1">
      <c r="B181" s="32"/>
      <c r="C181" s="136" t="s">
        <v>491</v>
      </c>
      <c r="D181" s="136" t="s">
        <v>180</v>
      </c>
      <c r="E181" s="137" t="s">
        <v>3709</v>
      </c>
      <c r="F181" s="138" t="s">
        <v>3710</v>
      </c>
      <c r="G181" s="139" t="s">
        <v>291</v>
      </c>
      <c r="H181" s="140">
        <v>60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41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184</v>
      </c>
      <c r="AT181" s="147" t="s">
        <v>180</v>
      </c>
      <c r="AU181" s="147" t="s">
        <v>83</v>
      </c>
      <c r="AY181" s="17" t="s">
        <v>178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83</v>
      </c>
      <c r="BK181" s="148">
        <f>ROUND(I181*H181,2)</f>
        <v>0</v>
      </c>
      <c r="BL181" s="17" t="s">
        <v>184</v>
      </c>
      <c r="BM181" s="147" t="s">
        <v>746</v>
      </c>
    </row>
    <row r="182" spans="2:65" s="11" customFormat="1" ht="25.9" customHeight="1">
      <c r="B182" s="124"/>
      <c r="D182" s="125" t="s">
        <v>75</v>
      </c>
      <c r="E182" s="126" t="s">
        <v>3711</v>
      </c>
      <c r="F182" s="126" t="s">
        <v>1102</v>
      </c>
      <c r="I182" s="127"/>
      <c r="J182" s="128">
        <f>BK182</f>
        <v>0</v>
      </c>
      <c r="L182" s="124"/>
      <c r="M182" s="129"/>
      <c r="P182" s="130">
        <f>SUM(P183:P194)</f>
        <v>0</v>
      </c>
      <c r="R182" s="130">
        <f>SUM(R183:R194)</f>
        <v>0</v>
      </c>
      <c r="T182" s="131">
        <f>SUM(T183:T194)</f>
        <v>0</v>
      </c>
      <c r="AR182" s="125" t="s">
        <v>83</v>
      </c>
      <c r="AT182" s="132" t="s">
        <v>75</v>
      </c>
      <c r="AU182" s="132" t="s">
        <v>76</v>
      </c>
      <c r="AY182" s="125" t="s">
        <v>178</v>
      </c>
      <c r="BK182" s="133">
        <f>SUM(BK183:BK194)</f>
        <v>0</v>
      </c>
    </row>
    <row r="183" spans="2:65" s="1" customFormat="1" ht="16.5" customHeight="1">
      <c r="B183" s="32"/>
      <c r="C183" s="136" t="s">
        <v>497</v>
      </c>
      <c r="D183" s="136" t="s">
        <v>180</v>
      </c>
      <c r="E183" s="137" t="s">
        <v>3712</v>
      </c>
      <c r="F183" s="138" t="s">
        <v>3713</v>
      </c>
      <c r="G183" s="139" t="s">
        <v>291</v>
      </c>
      <c r="H183" s="140">
        <v>770</v>
      </c>
      <c r="I183" s="141"/>
      <c r="J183" s="142">
        <f t="shared" ref="J183:J194" si="30">ROUND(I183*H183,2)</f>
        <v>0</v>
      </c>
      <c r="K183" s="138" t="s">
        <v>1</v>
      </c>
      <c r="L183" s="32"/>
      <c r="M183" s="143" t="s">
        <v>1</v>
      </c>
      <c r="N183" s="144" t="s">
        <v>41</v>
      </c>
      <c r="P183" s="145">
        <f t="shared" ref="P183:P194" si="31">O183*H183</f>
        <v>0</v>
      </c>
      <c r="Q183" s="145">
        <v>0</v>
      </c>
      <c r="R183" s="145">
        <f t="shared" ref="R183:R194" si="32">Q183*H183</f>
        <v>0</v>
      </c>
      <c r="S183" s="145">
        <v>0</v>
      </c>
      <c r="T183" s="146">
        <f t="shared" ref="T183:T194" si="33">S183*H183</f>
        <v>0</v>
      </c>
      <c r="AR183" s="147" t="s">
        <v>184</v>
      </c>
      <c r="AT183" s="147" t="s">
        <v>180</v>
      </c>
      <c r="AU183" s="147" t="s">
        <v>83</v>
      </c>
      <c r="AY183" s="17" t="s">
        <v>178</v>
      </c>
      <c r="BE183" s="148">
        <f t="shared" ref="BE183:BE194" si="34">IF(N183="základní",J183,0)</f>
        <v>0</v>
      </c>
      <c r="BF183" s="148">
        <f t="shared" ref="BF183:BF194" si="35">IF(N183="snížená",J183,0)</f>
        <v>0</v>
      </c>
      <c r="BG183" s="148">
        <f t="shared" ref="BG183:BG194" si="36">IF(N183="zákl. přenesená",J183,0)</f>
        <v>0</v>
      </c>
      <c r="BH183" s="148">
        <f t="shared" ref="BH183:BH194" si="37">IF(N183="sníž. přenesená",J183,0)</f>
        <v>0</v>
      </c>
      <c r="BI183" s="148">
        <f t="shared" ref="BI183:BI194" si="38">IF(N183="nulová",J183,0)</f>
        <v>0</v>
      </c>
      <c r="BJ183" s="17" t="s">
        <v>83</v>
      </c>
      <c r="BK183" s="148">
        <f t="shared" ref="BK183:BK194" si="39">ROUND(I183*H183,2)</f>
        <v>0</v>
      </c>
      <c r="BL183" s="17" t="s">
        <v>184</v>
      </c>
      <c r="BM183" s="147" t="s">
        <v>758</v>
      </c>
    </row>
    <row r="184" spans="2:65" s="1" customFormat="1" ht="21.75" customHeight="1">
      <c r="B184" s="32"/>
      <c r="C184" s="136" t="s">
        <v>501</v>
      </c>
      <c r="D184" s="136" t="s">
        <v>180</v>
      </c>
      <c r="E184" s="137" t="s">
        <v>3714</v>
      </c>
      <c r="F184" s="138" t="s">
        <v>3715</v>
      </c>
      <c r="G184" s="139" t="s">
        <v>291</v>
      </c>
      <c r="H184" s="140">
        <v>770</v>
      </c>
      <c r="I184" s="141"/>
      <c r="J184" s="142">
        <f t="shared" si="30"/>
        <v>0</v>
      </c>
      <c r="K184" s="138" t="s">
        <v>1</v>
      </c>
      <c r="L184" s="32"/>
      <c r="M184" s="143" t="s">
        <v>1</v>
      </c>
      <c r="N184" s="144" t="s">
        <v>41</v>
      </c>
      <c r="P184" s="145">
        <f t="shared" si="31"/>
        <v>0</v>
      </c>
      <c r="Q184" s="145">
        <v>0</v>
      </c>
      <c r="R184" s="145">
        <f t="shared" si="32"/>
        <v>0</v>
      </c>
      <c r="S184" s="145">
        <v>0</v>
      </c>
      <c r="T184" s="146">
        <f t="shared" si="33"/>
        <v>0</v>
      </c>
      <c r="AR184" s="147" t="s">
        <v>184</v>
      </c>
      <c r="AT184" s="147" t="s">
        <v>180</v>
      </c>
      <c r="AU184" s="147" t="s">
        <v>83</v>
      </c>
      <c r="AY184" s="17" t="s">
        <v>178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7" t="s">
        <v>83</v>
      </c>
      <c r="BK184" s="148">
        <f t="shared" si="39"/>
        <v>0</v>
      </c>
      <c r="BL184" s="17" t="s">
        <v>184</v>
      </c>
      <c r="BM184" s="147" t="s">
        <v>768</v>
      </c>
    </row>
    <row r="185" spans="2:65" s="1" customFormat="1" ht="16.5" customHeight="1">
      <c r="B185" s="32"/>
      <c r="C185" s="136" t="s">
        <v>505</v>
      </c>
      <c r="D185" s="136" t="s">
        <v>180</v>
      </c>
      <c r="E185" s="137" t="s">
        <v>3716</v>
      </c>
      <c r="F185" s="138" t="s">
        <v>3717</v>
      </c>
      <c r="G185" s="139" t="s">
        <v>291</v>
      </c>
      <c r="H185" s="140">
        <v>110</v>
      </c>
      <c r="I185" s="141"/>
      <c r="J185" s="142">
        <f t="shared" si="30"/>
        <v>0</v>
      </c>
      <c r="K185" s="138" t="s">
        <v>1</v>
      </c>
      <c r="L185" s="32"/>
      <c r="M185" s="143" t="s">
        <v>1</v>
      </c>
      <c r="N185" s="144" t="s">
        <v>41</v>
      </c>
      <c r="P185" s="145">
        <f t="shared" si="31"/>
        <v>0</v>
      </c>
      <c r="Q185" s="145">
        <v>0</v>
      </c>
      <c r="R185" s="145">
        <f t="shared" si="32"/>
        <v>0</v>
      </c>
      <c r="S185" s="145">
        <v>0</v>
      </c>
      <c r="T185" s="146">
        <f t="shared" si="33"/>
        <v>0</v>
      </c>
      <c r="AR185" s="147" t="s">
        <v>184</v>
      </c>
      <c r="AT185" s="147" t="s">
        <v>180</v>
      </c>
      <c r="AU185" s="147" t="s">
        <v>83</v>
      </c>
      <c r="AY185" s="17" t="s">
        <v>178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7" t="s">
        <v>83</v>
      </c>
      <c r="BK185" s="148">
        <f t="shared" si="39"/>
        <v>0</v>
      </c>
      <c r="BL185" s="17" t="s">
        <v>184</v>
      </c>
      <c r="BM185" s="147" t="s">
        <v>777</v>
      </c>
    </row>
    <row r="186" spans="2:65" s="1" customFormat="1" ht="21.75" customHeight="1">
      <c r="B186" s="32"/>
      <c r="C186" s="136" t="s">
        <v>510</v>
      </c>
      <c r="D186" s="136" t="s">
        <v>180</v>
      </c>
      <c r="E186" s="137" t="s">
        <v>3718</v>
      </c>
      <c r="F186" s="138" t="s">
        <v>3719</v>
      </c>
      <c r="G186" s="139" t="s">
        <v>291</v>
      </c>
      <c r="H186" s="140">
        <v>110</v>
      </c>
      <c r="I186" s="141"/>
      <c r="J186" s="142">
        <f t="shared" si="30"/>
        <v>0</v>
      </c>
      <c r="K186" s="138" t="s">
        <v>1</v>
      </c>
      <c r="L186" s="32"/>
      <c r="M186" s="143" t="s">
        <v>1</v>
      </c>
      <c r="N186" s="144" t="s">
        <v>41</v>
      </c>
      <c r="P186" s="145">
        <f t="shared" si="31"/>
        <v>0</v>
      </c>
      <c r="Q186" s="145">
        <v>0</v>
      </c>
      <c r="R186" s="145">
        <f t="shared" si="32"/>
        <v>0</v>
      </c>
      <c r="S186" s="145">
        <v>0</v>
      </c>
      <c r="T186" s="146">
        <f t="shared" si="33"/>
        <v>0</v>
      </c>
      <c r="AR186" s="147" t="s">
        <v>184</v>
      </c>
      <c r="AT186" s="147" t="s">
        <v>180</v>
      </c>
      <c r="AU186" s="147" t="s">
        <v>83</v>
      </c>
      <c r="AY186" s="17" t="s">
        <v>178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7" t="s">
        <v>83</v>
      </c>
      <c r="BK186" s="148">
        <f t="shared" si="39"/>
        <v>0</v>
      </c>
      <c r="BL186" s="17" t="s">
        <v>184</v>
      </c>
      <c r="BM186" s="147" t="s">
        <v>790</v>
      </c>
    </row>
    <row r="187" spans="2:65" s="1" customFormat="1" ht="21.75" customHeight="1">
      <c r="B187" s="32"/>
      <c r="C187" s="136" t="s">
        <v>515</v>
      </c>
      <c r="D187" s="136" t="s">
        <v>180</v>
      </c>
      <c r="E187" s="137" t="s">
        <v>3720</v>
      </c>
      <c r="F187" s="138" t="s">
        <v>3721</v>
      </c>
      <c r="G187" s="139" t="s">
        <v>1134</v>
      </c>
      <c r="H187" s="140">
        <v>1</v>
      </c>
      <c r="I187" s="141"/>
      <c r="J187" s="142">
        <f t="shared" si="30"/>
        <v>0</v>
      </c>
      <c r="K187" s="138" t="s">
        <v>1</v>
      </c>
      <c r="L187" s="32"/>
      <c r="M187" s="143" t="s">
        <v>1</v>
      </c>
      <c r="N187" s="144" t="s">
        <v>41</v>
      </c>
      <c r="P187" s="145">
        <f t="shared" si="31"/>
        <v>0</v>
      </c>
      <c r="Q187" s="145">
        <v>0</v>
      </c>
      <c r="R187" s="145">
        <f t="shared" si="32"/>
        <v>0</v>
      </c>
      <c r="S187" s="145">
        <v>0</v>
      </c>
      <c r="T187" s="146">
        <f t="shared" si="33"/>
        <v>0</v>
      </c>
      <c r="AR187" s="147" t="s">
        <v>184</v>
      </c>
      <c r="AT187" s="147" t="s">
        <v>180</v>
      </c>
      <c r="AU187" s="147" t="s">
        <v>83</v>
      </c>
      <c r="AY187" s="17" t="s">
        <v>178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7" t="s">
        <v>83</v>
      </c>
      <c r="BK187" s="148">
        <f t="shared" si="39"/>
        <v>0</v>
      </c>
      <c r="BL187" s="17" t="s">
        <v>184</v>
      </c>
      <c r="BM187" s="147" t="s">
        <v>801</v>
      </c>
    </row>
    <row r="188" spans="2:65" s="1" customFormat="1" ht="16.5" customHeight="1">
      <c r="B188" s="32"/>
      <c r="C188" s="136" t="s">
        <v>520</v>
      </c>
      <c r="D188" s="136" t="s">
        <v>180</v>
      </c>
      <c r="E188" s="137" t="s">
        <v>3722</v>
      </c>
      <c r="F188" s="138" t="s">
        <v>3723</v>
      </c>
      <c r="G188" s="139" t="s">
        <v>1134</v>
      </c>
      <c r="H188" s="140">
        <v>1</v>
      </c>
      <c r="I188" s="141"/>
      <c r="J188" s="142">
        <f t="shared" si="30"/>
        <v>0</v>
      </c>
      <c r="K188" s="138" t="s">
        <v>1</v>
      </c>
      <c r="L188" s="32"/>
      <c r="M188" s="143" t="s">
        <v>1</v>
      </c>
      <c r="N188" s="144" t="s">
        <v>41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184</v>
      </c>
      <c r="AT188" s="147" t="s">
        <v>180</v>
      </c>
      <c r="AU188" s="147" t="s">
        <v>83</v>
      </c>
      <c r="AY188" s="17" t="s">
        <v>178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7" t="s">
        <v>83</v>
      </c>
      <c r="BK188" s="148">
        <f t="shared" si="39"/>
        <v>0</v>
      </c>
      <c r="BL188" s="17" t="s">
        <v>184</v>
      </c>
      <c r="BM188" s="147" t="s">
        <v>814</v>
      </c>
    </row>
    <row r="189" spans="2:65" s="1" customFormat="1" ht="16.5" customHeight="1">
      <c r="B189" s="32"/>
      <c r="C189" s="136" t="s">
        <v>525</v>
      </c>
      <c r="D189" s="136" t="s">
        <v>180</v>
      </c>
      <c r="E189" s="137" t="s">
        <v>3724</v>
      </c>
      <c r="F189" s="138" t="s">
        <v>3725</v>
      </c>
      <c r="G189" s="139" t="s">
        <v>1134</v>
      </c>
      <c r="H189" s="140">
        <v>1</v>
      </c>
      <c r="I189" s="141"/>
      <c r="J189" s="142">
        <f t="shared" si="30"/>
        <v>0</v>
      </c>
      <c r="K189" s="138" t="s">
        <v>1</v>
      </c>
      <c r="L189" s="32"/>
      <c r="M189" s="143" t="s">
        <v>1</v>
      </c>
      <c r="N189" s="144" t="s">
        <v>41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184</v>
      </c>
      <c r="AT189" s="147" t="s">
        <v>180</v>
      </c>
      <c r="AU189" s="147" t="s">
        <v>83</v>
      </c>
      <c r="AY189" s="17" t="s">
        <v>178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7" t="s">
        <v>83</v>
      </c>
      <c r="BK189" s="148">
        <f t="shared" si="39"/>
        <v>0</v>
      </c>
      <c r="BL189" s="17" t="s">
        <v>184</v>
      </c>
      <c r="BM189" s="147" t="s">
        <v>828</v>
      </c>
    </row>
    <row r="190" spans="2:65" s="1" customFormat="1" ht="16.5" customHeight="1">
      <c r="B190" s="32"/>
      <c r="C190" s="136" t="s">
        <v>530</v>
      </c>
      <c r="D190" s="136" t="s">
        <v>180</v>
      </c>
      <c r="E190" s="137" t="s">
        <v>3726</v>
      </c>
      <c r="F190" s="138" t="s">
        <v>3727</v>
      </c>
      <c r="G190" s="139" t="s">
        <v>1134</v>
      </c>
      <c r="H190" s="140">
        <v>1</v>
      </c>
      <c r="I190" s="141"/>
      <c r="J190" s="142">
        <f t="shared" si="30"/>
        <v>0</v>
      </c>
      <c r="K190" s="138" t="s">
        <v>1</v>
      </c>
      <c r="L190" s="32"/>
      <c r="M190" s="143" t="s">
        <v>1</v>
      </c>
      <c r="N190" s="144" t="s">
        <v>41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184</v>
      </c>
      <c r="AT190" s="147" t="s">
        <v>180</v>
      </c>
      <c r="AU190" s="147" t="s">
        <v>83</v>
      </c>
      <c r="AY190" s="17" t="s">
        <v>178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7" t="s">
        <v>83</v>
      </c>
      <c r="BK190" s="148">
        <f t="shared" si="39"/>
        <v>0</v>
      </c>
      <c r="BL190" s="17" t="s">
        <v>184</v>
      </c>
      <c r="BM190" s="147" t="s">
        <v>837</v>
      </c>
    </row>
    <row r="191" spans="2:65" s="1" customFormat="1" ht="16.5" customHeight="1">
      <c r="B191" s="32"/>
      <c r="C191" s="136" t="s">
        <v>535</v>
      </c>
      <c r="D191" s="136" t="s">
        <v>180</v>
      </c>
      <c r="E191" s="137" t="s">
        <v>3728</v>
      </c>
      <c r="F191" s="138" t="s">
        <v>3729</v>
      </c>
      <c r="G191" s="139" t="s">
        <v>1134</v>
      </c>
      <c r="H191" s="140">
        <v>1</v>
      </c>
      <c r="I191" s="141"/>
      <c r="J191" s="142">
        <f t="shared" si="30"/>
        <v>0</v>
      </c>
      <c r="K191" s="138" t="s">
        <v>1</v>
      </c>
      <c r="L191" s="32"/>
      <c r="M191" s="143" t="s">
        <v>1</v>
      </c>
      <c r="N191" s="144" t="s">
        <v>41</v>
      </c>
      <c r="P191" s="145">
        <f t="shared" si="31"/>
        <v>0</v>
      </c>
      <c r="Q191" s="145">
        <v>0</v>
      </c>
      <c r="R191" s="145">
        <f t="shared" si="32"/>
        <v>0</v>
      </c>
      <c r="S191" s="145">
        <v>0</v>
      </c>
      <c r="T191" s="146">
        <f t="shared" si="33"/>
        <v>0</v>
      </c>
      <c r="AR191" s="147" t="s">
        <v>184</v>
      </c>
      <c r="AT191" s="147" t="s">
        <v>180</v>
      </c>
      <c r="AU191" s="147" t="s">
        <v>83</v>
      </c>
      <c r="AY191" s="17" t="s">
        <v>178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7" t="s">
        <v>83</v>
      </c>
      <c r="BK191" s="148">
        <f t="shared" si="39"/>
        <v>0</v>
      </c>
      <c r="BL191" s="17" t="s">
        <v>184</v>
      </c>
      <c r="BM191" s="147" t="s">
        <v>851</v>
      </c>
    </row>
    <row r="192" spans="2:65" s="1" customFormat="1" ht="16.5" customHeight="1">
      <c r="B192" s="32"/>
      <c r="C192" s="136" t="s">
        <v>539</v>
      </c>
      <c r="D192" s="136" t="s">
        <v>180</v>
      </c>
      <c r="E192" s="137" t="s">
        <v>3730</v>
      </c>
      <c r="F192" s="138" t="s">
        <v>3731</v>
      </c>
      <c r="G192" s="139" t="s">
        <v>1134</v>
      </c>
      <c r="H192" s="140">
        <v>1</v>
      </c>
      <c r="I192" s="141"/>
      <c r="J192" s="142">
        <f t="shared" si="30"/>
        <v>0</v>
      </c>
      <c r="K192" s="138" t="s">
        <v>1</v>
      </c>
      <c r="L192" s="32"/>
      <c r="M192" s="143" t="s">
        <v>1</v>
      </c>
      <c r="N192" s="144" t="s">
        <v>41</v>
      </c>
      <c r="P192" s="145">
        <f t="shared" si="31"/>
        <v>0</v>
      </c>
      <c r="Q192" s="145">
        <v>0</v>
      </c>
      <c r="R192" s="145">
        <f t="shared" si="32"/>
        <v>0</v>
      </c>
      <c r="S192" s="145">
        <v>0</v>
      </c>
      <c r="T192" s="146">
        <f t="shared" si="33"/>
        <v>0</v>
      </c>
      <c r="AR192" s="147" t="s">
        <v>184</v>
      </c>
      <c r="AT192" s="147" t="s">
        <v>180</v>
      </c>
      <c r="AU192" s="147" t="s">
        <v>83</v>
      </c>
      <c r="AY192" s="17" t="s">
        <v>178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7" t="s">
        <v>83</v>
      </c>
      <c r="BK192" s="148">
        <f t="shared" si="39"/>
        <v>0</v>
      </c>
      <c r="BL192" s="17" t="s">
        <v>184</v>
      </c>
      <c r="BM192" s="147" t="s">
        <v>861</v>
      </c>
    </row>
    <row r="193" spans="2:65" s="1" customFormat="1" ht="16.5" customHeight="1">
      <c r="B193" s="32"/>
      <c r="C193" s="136" t="s">
        <v>544</v>
      </c>
      <c r="D193" s="136" t="s">
        <v>180</v>
      </c>
      <c r="E193" s="137" t="s">
        <v>3732</v>
      </c>
      <c r="F193" s="138" t="s">
        <v>3733</v>
      </c>
      <c r="G193" s="139" t="s">
        <v>1134</v>
      </c>
      <c r="H193" s="140">
        <v>1</v>
      </c>
      <c r="I193" s="141"/>
      <c r="J193" s="142">
        <f t="shared" si="30"/>
        <v>0</v>
      </c>
      <c r="K193" s="138" t="s">
        <v>1</v>
      </c>
      <c r="L193" s="32"/>
      <c r="M193" s="143" t="s">
        <v>1</v>
      </c>
      <c r="N193" s="144" t="s">
        <v>41</v>
      </c>
      <c r="P193" s="145">
        <f t="shared" si="31"/>
        <v>0</v>
      </c>
      <c r="Q193" s="145">
        <v>0</v>
      </c>
      <c r="R193" s="145">
        <f t="shared" si="32"/>
        <v>0</v>
      </c>
      <c r="S193" s="145">
        <v>0</v>
      </c>
      <c r="T193" s="146">
        <f t="shared" si="33"/>
        <v>0</v>
      </c>
      <c r="AR193" s="147" t="s">
        <v>184</v>
      </c>
      <c r="AT193" s="147" t="s">
        <v>180</v>
      </c>
      <c r="AU193" s="147" t="s">
        <v>83</v>
      </c>
      <c r="AY193" s="17" t="s">
        <v>178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7" t="s">
        <v>83</v>
      </c>
      <c r="BK193" s="148">
        <f t="shared" si="39"/>
        <v>0</v>
      </c>
      <c r="BL193" s="17" t="s">
        <v>184</v>
      </c>
      <c r="BM193" s="147" t="s">
        <v>871</v>
      </c>
    </row>
    <row r="194" spans="2:65" s="1" customFormat="1" ht="16.5" customHeight="1">
      <c r="B194" s="32"/>
      <c r="C194" s="136" t="s">
        <v>550</v>
      </c>
      <c r="D194" s="136" t="s">
        <v>180</v>
      </c>
      <c r="E194" s="137" t="s">
        <v>3734</v>
      </c>
      <c r="F194" s="138" t="s">
        <v>3735</v>
      </c>
      <c r="G194" s="139" t="s">
        <v>1134</v>
      </c>
      <c r="H194" s="140">
        <v>1</v>
      </c>
      <c r="I194" s="141"/>
      <c r="J194" s="142">
        <f t="shared" si="30"/>
        <v>0</v>
      </c>
      <c r="K194" s="138" t="s">
        <v>1</v>
      </c>
      <c r="L194" s="32"/>
      <c r="M194" s="194" t="s">
        <v>1</v>
      </c>
      <c r="N194" s="195" t="s">
        <v>41</v>
      </c>
      <c r="O194" s="196"/>
      <c r="P194" s="197">
        <f t="shared" si="31"/>
        <v>0</v>
      </c>
      <c r="Q194" s="197">
        <v>0</v>
      </c>
      <c r="R194" s="197">
        <f t="shared" si="32"/>
        <v>0</v>
      </c>
      <c r="S194" s="197">
        <v>0</v>
      </c>
      <c r="T194" s="198">
        <f t="shared" si="33"/>
        <v>0</v>
      </c>
      <c r="AR194" s="147" t="s">
        <v>184</v>
      </c>
      <c r="AT194" s="147" t="s">
        <v>180</v>
      </c>
      <c r="AU194" s="147" t="s">
        <v>83</v>
      </c>
      <c r="AY194" s="17" t="s">
        <v>178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7" t="s">
        <v>83</v>
      </c>
      <c r="BK194" s="148">
        <f t="shared" si="39"/>
        <v>0</v>
      </c>
      <c r="BL194" s="17" t="s">
        <v>184</v>
      </c>
      <c r="BM194" s="147" t="s">
        <v>881</v>
      </c>
    </row>
    <row r="195" spans="2:65" s="1" customFormat="1" ht="6.95" customHeight="1"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2"/>
    </row>
  </sheetData>
  <sheetProtection algorithmName="SHA-512" hashValue="OHwZO6/1xjhCr5J56hU22BZNeGJVC/9A9u13A52iQAiKd0D4Ye4N2BxtLlRQxSBxSDZP8KZrht0qjSj9CaXW0A==" saltValue="T4PK+KZWwO0Ul08pCO4JatAl4m5nSNbpXuBFfuu7ewakCEQYuFoGmNNOEPuismp0gMGYn4upxV9XbJP1Ba6Vyg==" spinCount="100000" sheet="1" objects="1" scenarios="1" formatColumns="0" formatRows="0" autoFilter="0"/>
  <autoFilter ref="C124:K194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3736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ROUND((SUM(BE128:BE254)),  2)</f>
        <v>0</v>
      </c>
      <c r="I35" s="96">
        <v>0.21</v>
      </c>
      <c r="J35" s="86">
        <f>ROUND(((SUM(BE128:BE254))*I35),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ROUND((SUM(BF128:BF254)),  2)</f>
        <v>0</v>
      </c>
      <c r="I36" s="96">
        <v>0.12</v>
      </c>
      <c r="J36" s="86">
        <f>ROUND(((SUM(BF128:BF254))*I36),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ROUND((SUM(BG128:BG254)),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ROUND((SUM(BH128:BH254)),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ROUND((SUM(BI128:BI254)),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701_002 - Silnoproud 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J128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3737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8" customFormat="1" ht="24.95" customHeight="1">
      <c r="B100" s="108"/>
      <c r="D100" s="109" t="s">
        <v>3738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47" s="8" customFormat="1" ht="24.95" customHeight="1">
      <c r="B101" s="108"/>
      <c r="D101" s="109" t="s">
        <v>3739</v>
      </c>
      <c r="E101" s="110"/>
      <c r="F101" s="110"/>
      <c r="G101" s="110"/>
      <c r="H101" s="110"/>
      <c r="I101" s="110"/>
      <c r="J101" s="111">
        <f>J154</f>
        <v>0</v>
      </c>
      <c r="L101" s="108"/>
    </row>
    <row r="102" spans="2:47" s="8" customFormat="1" ht="24.95" customHeight="1">
      <c r="B102" s="108"/>
      <c r="D102" s="109" t="s">
        <v>3740</v>
      </c>
      <c r="E102" s="110"/>
      <c r="F102" s="110"/>
      <c r="G102" s="110"/>
      <c r="H102" s="110"/>
      <c r="I102" s="110"/>
      <c r="J102" s="111">
        <f>J174</f>
        <v>0</v>
      </c>
      <c r="L102" s="108"/>
    </row>
    <row r="103" spans="2:47" s="8" customFormat="1" ht="24.95" customHeight="1">
      <c r="B103" s="108"/>
      <c r="D103" s="109" t="s">
        <v>3741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47" s="8" customFormat="1" ht="24.95" customHeight="1">
      <c r="B104" s="108"/>
      <c r="D104" s="109" t="s">
        <v>3742</v>
      </c>
      <c r="E104" s="110"/>
      <c r="F104" s="110"/>
      <c r="G104" s="110"/>
      <c r="H104" s="110"/>
      <c r="I104" s="110"/>
      <c r="J104" s="111">
        <f>J217</f>
        <v>0</v>
      </c>
      <c r="L104" s="108"/>
    </row>
    <row r="105" spans="2:47" s="8" customFormat="1" ht="24.95" customHeight="1">
      <c r="B105" s="108"/>
      <c r="D105" s="109" t="s">
        <v>3743</v>
      </c>
      <c r="E105" s="110"/>
      <c r="F105" s="110"/>
      <c r="G105" s="110"/>
      <c r="H105" s="110"/>
      <c r="I105" s="110"/>
      <c r="J105" s="111">
        <f>J232</f>
        <v>0</v>
      </c>
      <c r="L105" s="108"/>
    </row>
    <row r="106" spans="2:47" s="8" customFormat="1" ht="24.95" customHeight="1">
      <c r="B106" s="108"/>
      <c r="D106" s="109" t="s">
        <v>3744</v>
      </c>
      <c r="E106" s="110"/>
      <c r="F106" s="110"/>
      <c r="G106" s="110"/>
      <c r="H106" s="110"/>
      <c r="I106" s="110"/>
      <c r="J106" s="111">
        <f>J239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163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51" t="str">
        <f>E7</f>
        <v>Nemocnice Varnsdorf - administrativní budova</v>
      </c>
      <c r="F116" s="252"/>
      <c r="G116" s="252"/>
      <c r="H116" s="252"/>
      <c r="L116" s="32"/>
    </row>
    <row r="117" spans="2:63" ht="12" customHeight="1">
      <c r="B117" s="20"/>
      <c r="C117" s="27" t="s">
        <v>138</v>
      </c>
      <c r="L117" s="20"/>
    </row>
    <row r="118" spans="2:63" s="1" customFormat="1" ht="16.5" customHeight="1">
      <c r="B118" s="32"/>
      <c r="E118" s="251" t="s">
        <v>1205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140</v>
      </c>
      <c r="L119" s="32"/>
    </row>
    <row r="120" spans="2:63" s="1" customFormat="1" ht="16.5" customHeight="1">
      <c r="B120" s="32"/>
      <c r="E120" s="213" t="str">
        <f>E11</f>
        <v>SO 701_002 - Silnoproud  - neuplatnitelné náklady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Varnsdorf</v>
      </c>
      <c r="I122" s="27" t="s">
        <v>22</v>
      </c>
      <c r="J122" s="52" t="str">
        <f>IF(J14="","",J14)</f>
        <v>2. 9. 2024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Nemocnice Varnsdorf</v>
      </c>
      <c r="I124" s="27" t="s">
        <v>30</v>
      </c>
      <c r="J124" s="30" t="str">
        <f>E23</f>
        <v>ForWood - Ing. Václav Jára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Bc. Zuzana Kosáková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164</v>
      </c>
      <c r="D127" s="118" t="s">
        <v>61</v>
      </c>
      <c r="E127" s="118" t="s">
        <v>57</v>
      </c>
      <c r="F127" s="118" t="s">
        <v>58</v>
      </c>
      <c r="G127" s="118" t="s">
        <v>165</v>
      </c>
      <c r="H127" s="118" t="s">
        <v>166</v>
      </c>
      <c r="I127" s="118" t="s">
        <v>167</v>
      </c>
      <c r="J127" s="118" t="s">
        <v>144</v>
      </c>
      <c r="K127" s="119" t="s">
        <v>168</v>
      </c>
      <c r="L127" s="116"/>
      <c r="M127" s="59" t="s">
        <v>1</v>
      </c>
      <c r="N127" s="60" t="s">
        <v>40</v>
      </c>
      <c r="O127" s="60" t="s">
        <v>169</v>
      </c>
      <c r="P127" s="60" t="s">
        <v>170</v>
      </c>
      <c r="Q127" s="60" t="s">
        <v>171</v>
      </c>
      <c r="R127" s="60" t="s">
        <v>172</v>
      </c>
      <c r="S127" s="60" t="s">
        <v>173</v>
      </c>
      <c r="T127" s="61" t="s">
        <v>174</v>
      </c>
    </row>
    <row r="128" spans="2:63" s="1" customFormat="1" ht="22.9" customHeight="1">
      <c r="B128" s="32"/>
      <c r="C128" s="64" t="s">
        <v>175</v>
      </c>
      <c r="J128" s="120">
        <f>BK128</f>
        <v>0</v>
      </c>
      <c r="L128" s="32"/>
      <c r="M128" s="62"/>
      <c r="N128" s="53"/>
      <c r="O128" s="53"/>
      <c r="P128" s="121">
        <f>P129+P134+P154+P174+P193+P217+P232+P239</f>
        <v>0</v>
      </c>
      <c r="Q128" s="53"/>
      <c r="R128" s="121">
        <f>R129+R134+R154+R174+R193+R217+R232+R239</f>
        <v>0</v>
      </c>
      <c r="S128" s="53"/>
      <c r="T128" s="122">
        <f>T129+T134+T154+T174+T193+T217+T232+T239</f>
        <v>0</v>
      </c>
      <c r="AT128" s="17" t="s">
        <v>75</v>
      </c>
      <c r="AU128" s="17" t="s">
        <v>146</v>
      </c>
      <c r="BK128" s="123">
        <f>BK129+BK134+BK154+BK174+BK193+BK217+BK232+BK239</f>
        <v>0</v>
      </c>
    </row>
    <row r="129" spans="2:65" s="11" customFormat="1" ht="25.9" customHeight="1">
      <c r="B129" s="124"/>
      <c r="D129" s="125" t="s">
        <v>75</v>
      </c>
      <c r="E129" s="126" t="s">
        <v>3745</v>
      </c>
      <c r="F129" s="126" t="s">
        <v>3746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0</v>
      </c>
      <c r="T129" s="131">
        <f>SUM(T130:T133)</f>
        <v>0</v>
      </c>
      <c r="AR129" s="125" t="s">
        <v>83</v>
      </c>
      <c r="AT129" s="132" t="s">
        <v>75</v>
      </c>
      <c r="AU129" s="132" t="s">
        <v>76</v>
      </c>
      <c r="AY129" s="125" t="s">
        <v>178</v>
      </c>
      <c r="BK129" s="133">
        <f>SUM(BK130:BK133)</f>
        <v>0</v>
      </c>
    </row>
    <row r="130" spans="2:65" s="1" customFormat="1" ht="16.5" customHeight="1">
      <c r="B130" s="32"/>
      <c r="C130" s="136" t="s">
        <v>83</v>
      </c>
      <c r="D130" s="136" t="s">
        <v>180</v>
      </c>
      <c r="E130" s="137" t="s">
        <v>3608</v>
      </c>
      <c r="F130" s="138" t="s">
        <v>3747</v>
      </c>
      <c r="G130" s="139" t="s">
        <v>786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83</v>
      </c>
      <c r="BK130" s="148">
        <f>ROUND(I130*H130,2)</f>
        <v>0</v>
      </c>
      <c r="BL130" s="17" t="s">
        <v>184</v>
      </c>
      <c r="BM130" s="147" t="s">
        <v>184</v>
      </c>
    </row>
    <row r="131" spans="2:65" s="1" customFormat="1" ht="16.5" customHeight="1">
      <c r="B131" s="32"/>
      <c r="C131" s="136" t="s">
        <v>85</v>
      </c>
      <c r="D131" s="136" t="s">
        <v>180</v>
      </c>
      <c r="E131" s="137" t="s">
        <v>3610</v>
      </c>
      <c r="F131" s="138" t="s">
        <v>3748</v>
      </c>
      <c r="G131" s="139" t="s">
        <v>786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83</v>
      </c>
      <c r="BK131" s="148">
        <f>ROUND(I131*H131,2)</f>
        <v>0</v>
      </c>
      <c r="BL131" s="17" t="s">
        <v>184</v>
      </c>
      <c r="BM131" s="147" t="s">
        <v>199</v>
      </c>
    </row>
    <row r="132" spans="2:65" s="1" customFormat="1" ht="16.5" customHeight="1">
      <c r="B132" s="32"/>
      <c r="C132" s="136" t="s">
        <v>96</v>
      </c>
      <c r="D132" s="136" t="s">
        <v>180</v>
      </c>
      <c r="E132" s="137" t="s">
        <v>3749</v>
      </c>
      <c r="F132" s="138" t="s">
        <v>3750</v>
      </c>
      <c r="G132" s="139" t="s">
        <v>786</v>
      </c>
      <c r="H132" s="140">
        <v>1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83</v>
      </c>
      <c r="BK132" s="148">
        <f>ROUND(I132*H132,2)</f>
        <v>0</v>
      </c>
      <c r="BL132" s="17" t="s">
        <v>184</v>
      </c>
      <c r="BM132" s="147" t="s">
        <v>231</v>
      </c>
    </row>
    <row r="133" spans="2:65" s="1" customFormat="1" ht="24.2" customHeight="1">
      <c r="B133" s="32"/>
      <c r="C133" s="136" t="s">
        <v>184</v>
      </c>
      <c r="D133" s="136" t="s">
        <v>180</v>
      </c>
      <c r="E133" s="137" t="s">
        <v>3751</v>
      </c>
      <c r="F133" s="138" t="s">
        <v>3752</v>
      </c>
      <c r="G133" s="139" t="s">
        <v>786</v>
      </c>
      <c r="H133" s="140">
        <v>1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83</v>
      </c>
      <c r="BK133" s="148">
        <f>ROUND(I133*H133,2)</f>
        <v>0</v>
      </c>
      <c r="BL133" s="17" t="s">
        <v>184</v>
      </c>
      <c r="BM133" s="147" t="s">
        <v>240</v>
      </c>
    </row>
    <row r="134" spans="2:65" s="11" customFormat="1" ht="25.9" customHeight="1">
      <c r="B134" s="124"/>
      <c r="D134" s="125" t="s">
        <v>75</v>
      </c>
      <c r="E134" s="126" t="s">
        <v>3753</v>
      </c>
      <c r="F134" s="126" t="s">
        <v>3754</v>
      </c>
      <c r="I134" s="127"/>
      <c r="J134" s="128">
        <f>BK134</f>
        <v>0</v>
      </c>
      <c r="L134" s="124"/>
      <c r="M134" s="129"/>
      <c r="P134" s="130">
        <f>SUM(P135:P153)</f>
        <v>0</v>
      </c>
      <c r="R134" s="130">
        <f>SUM(R135:R153)</f>
        <v>0</v>
      </c>
      <c r="T134" s="131">
        <f>SUM(T135:T153)</f>
        <v>0</v>
      </c>
      <c r="AR134" s="125" t="s">
        <v>83</v>
      </c>
      <c r="AT134" s="132" t="s">
        <v>75</v>
      </c>
      <c r="AU134" s="132" t="s">
        <v>76</v>
      </c>
      <c r="AY134" s="125" t="s">
        <v>178</v>
      </c>
      <c r="BK134" s="133">
        <f>SUM(BK135:BK153)</f>
        <v>0</v>
      </c>
    </row>
    <row r="135" spans="2:65" s="1" customFormat="1" ht="16.5" customHeight="1">
      <c r="B135" s="32"/>
      <c r="C135" s="136" t="s">
        <v>201</v>
      </c>
      <c r="D135" s="136" t="s">
        <v>180</v>
      </c>
      <c r="E135" s="137" t="s">
        <v>3665</v>
      </c>
      <c r="F135" s="138" t="s">
        <v>3755</v>
      </c>
      <c r="G135" s="139" t="s">
        <v>786</v>
      </c>
      <c r="H135" s="140">
        <v>10</v>
      </c>
      <c r="I135" s="141"/>
      <c r="J135" s="142">
        <f t="shared" ref="J135:J153" si="0">ROUND(I135*H135,2)</f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ref="P135:P153" si="1">O135*H135</f>
        <v>0</v>
      </c>
      <c r="Q135" s="145">
        <v>0</v>
      </c>
      <c r="R135" s="145">
        <f t="shared" ref="R135:R153" si="2">Q135*H135</f>
        <v>0</v>
      </c>
      <c r="S135" s="145">
        <v>0</v>
      </c>
      <c r="T135" s="146">
        <f t="shared" ref="T135:T153" si="3">S135*H135</f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ref="BE135:BE153" si="4">IF(N135="základní",J135,0)</f>
        <v>0</v>
      </c>
      <c r="BF135" s="148">
        <f t="shared" ref="BF135:BF153" si="5">IF(N135="snížená",J135,0)</f>
        <v>0</v>
      </c>
      <c r="BG135" s="148">
        <f t="shared" ref="BG135:BG153" si="6">IF(N135="zákl. přenesená",J135,0)</f>
        <v>0</v>
      </c>
      <c r="BH135" s="148">
        <f t="shared" ref="BH135:BH153" si="7">IF(N135="sníž. přenesená",J135,0)</f>
        <v>0</v>
      </c>
      <c r="BI135" s="148">
        <f t="shared" ref="BI135:BI153" si="8">IF(N135="nulová",J135,0)</f>
        <v>0</v>
      </c>
      <c r="BJ135" s="17" t="s">
        <v>83</v>
      </c>
      <c r="BK135" s="148">
        <f t="shared" ref="BK135:BK153" si="9">ROUND(I135*H135,2)</f>
        <v>0</v>
      </c>
      <c r="BL135" s="17" t="s">
        <v>184</v>
      </c>
      <c r="BM135" s="147" t="s">
        <v>8</v>
      </c>
    </row>
    <row r="136" spans="2:65" s="1" customFormat="1" ht="16.5" customHeight="1">
      <c r="B136" s="32"/>
      <c r="C136" s="136" t="s">
        <v>199</v>
      </c>
      <c r="D136" s="136" t="s">
        <v>180</v>
      </c>
      <c r="E136" s="137" t="s">
        <v>3667</v>
      </c>
      <c r="F136" s="138" t="s">
        <v>3756</v>
      </c>
      <c r="G136" s="139" t="s">
        <v>786</v>
      </c>
      <c r="H136" s="140">
        <v>36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265</v>
      </c>
    </row>
    <row r="137" spans="2:65" s="1" customFormat="1" ht="16.5" customHeight="1">
      <c r="B137" s="32"/>
      <c r="C137" s="136" t="s">
        <v>226</v>
      </c>
      <c r="D137" s="136" t="s">
        <v>180</v>
      </c>
      <c r="E137" s="137" t="s">
        <v>3669</v>
      </c>
      <c r="F137" s="138" t="s">
        <v>3757</v>
      </c>
      <c r="G137" s="139" t="s">
        <v>786</v>
      </c>
      <c r="H137" s="140">
        <v>4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274</v>
      </c>
    </row>
    <row r="138" spans="2:65" s="1" customFormat="1" ht="16.5" customHeight="1">
      <c r="B138" s="32"/>
      <c r="C138" s="136" t="s">
        <v>231</v>
      </c>
      <c r="D138" s="136" t="s">
        <v>180</v>
      </c>
      <c r="E138" s="137" t="s">
        <v>3671</v>
      </c>
      <c r="F138" s="138" t="s">
        <v>3758</v>
      </c>
      <c r="G138" s="139" t="s">
        <v>786</v>
      </c>
      <c r="H138" s="140">
        <v>12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283</v>
      </c>
    </row>
    <row r="139" spans="2:65" s="1" customFormat="1" ht="16.5" customHeight="1">
      <c r="B139" s="32"/>
      <c r="C139" s="136" t="s">
        <v>236</v>
      </c>
      <c r="D139" s="136" t="s">
        <v>180</v>
      </c>
      <c r="E139" s="137" t="s">
        <v>3673</v>
      </c>
      <c r="F139" s="138" t="s">
        <v>3759</v>
      </c>
      <c r="G139" s="139" t="s">
        <v>786</v>
      </c>
      <c r="H139" s="140">
        <v>7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294</v>
      </c>
    </row>
    <row r="140" spans="2:65" s="1" customFormat="1" ht="16.5" customHeight="1">
      <c r="B140" s="32"/>
      <c r="C140" s="136" t="s">
        <v>240</v>
      </c>
      <c r="D140" s="136" t="s">
        <v>180</v>
      </c>
      <c r="E140" s="137" t="s">
        <v>3675</v>
      </c>
      <c r="F140" s="138" t="s">
        <v>3760</v>
      </c>
      <c r="G140" s="139" t="s">
        <v>786</v>
      </c>
      <c r="H140" s="140">
        <v>40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304</v>
      </c>
    </row>
    <row r="141" spans="2:65" s="1" customFormat="1" ht="21.75" customHeight="1">
      <c r="B141" s="32"/>
      <c r="C141" s="136" t="s">
        <v>244</v>
      </c>
      <c r="D141" s="136" t="s">
        <v>180</v>
      </c>
      <c r="E141" s="137" t="s">
        <v>3761</v>
      </c>
      <c r="F141" s="138" t="s">
        <v>3762</v>
      </c>
      <c r="G141" s="139" t="s">
        <v>786</v>
      </c>
      <c r="H141" s="140">
        <v>3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334</v>
      </c>
    </row>
    <row r="142" spans="2:65" s="1" customFormat="1" ht="16.5" customHeight="1">
      <c r="B142" s="32"/>
      <c r="C142" s="136" t="s">
        <v>8</v>
      </c>
      <c r="D142" s="136" t="s">
        <v>180</v>
      </c>
      <c r="E142" s="137" t="s">
        <v>3677</v>
      </c>
      <c r="F142" s="138" t="s">
        <v>3763</v>
      </c>
      <c r="G142" s="139" t="s">
        <v>786</v>
      </c>
      <c r="H142" s="140">
        <v>6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83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342</v>
      </c>
    </row>
    <row r="143" spans="2:65" s="1" customFormat="1" ht="16.5" customHeight="1">
      <c r="B143" s="32"/>
      <c r="C143" s="136" t="s">
        <v>257</v>
      </c>
      <c r="D143" s="136" t="s">
        <v>180</v>
      </c>
      <c r="E143" s="137" t="s">
        <v>3764</v>
      </c>
      <c r="F143" s="138" t="s">
        <v>3765</v>
      </c>
      <c r="G143" s="139" t="s">
        <v>786</v>
      </c>
      <c r="H143" s="140">
        <v>6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355</v>
      </c>
    </row>
    <row r="144" spans="2:65" s="1" customFormat="1" ht="24.2" customHeight="1">
      <c r="B144" s="32"/>
      <c r="C144" s="136" t="s">
        <v>265</v>
      </c>
      <c r="D144" s="136" t="s">
        <v>180</v>
      </c>
      <c r="E144" s="137" t="s">
        <v>3679</v>
      </c>
      <c r="F144" s="138" t="s">
        <v>3766</v>
      </c>
      <c r="G144" s="139" t="s">
        <v>786</v>
      </c>
      <c r="H144" s="140">
        <v>2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83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366</v>
      </c>
    </row>
    <row r="145" spans="2:65" s="1" customFormat="1" ht="21.75" customHeight="1">
      <c r="B145" s="32"/>
      <c r="C145" s="136" t="s">
        <v>269</v>
      </c>
      <c r="D145" s="136" t="s">
        <v>180</v>
      </c>
      <c r="E145" s="137" t="s">
        <v>3681</v>
      </c>
      <c r="F145" s="138" t="s">
        <v>3767</v>
      </c>
      <c r="G145" s="139" t="s">
        <v>786</v>
      </c>
      <c r="H145" s="140">
        <v>6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83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377</v>
      </c>
    </row>
    <row r="146" spans="2:65" s="1" customFormat="1" ht="21.75" customHeight="1">
      <c r="B146" s="32"/>
      <c r="C146" s="136" t="s">
        <v>274</v>
      </c>
      <c r="D146" s="136" t="s">
        <v>180</v>
      </c>
      <c r="E146" s="137" t="s">
        <v>3683</v>
      </c>
      <c r="F146" s="138" t="s">
        <v>3768</v>
      </c>
      <c r="G146" s="139" t="s">
        <v>786</v>
      </c>
      <c r="H146" s="140">
        <v>7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83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389</v>
      </c>
    </row>
    <row r="147" spans="2:65" s="1" customFormat="1" ht="24.2" customHeight="1">
      <c r="B147" s="32"/>
      <c r="C147" s="136" t="s">
        <v>278</v>
      </c>
      <c r="D147" s="136" t="s">
        <v>180</v>
      </c>
      <c r="E147" s="137" t="s">
        <v>3685</v>
      </c>
      <c r="F147" s="138" t="s">
        <v>3769</v>
      </c>
      <c r="G147" s="139" t="s">
        <v>786</v>
      </c>
      <c r="H147" s="140">
        <v>15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83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401</v>
      </c>
    </row>
    <row r="148" spans="2:65" s="1" customFormat="1" ht="21.75" customHeight="1">
      <c r="B148" s="32"/>
      <c r="C148" s="136" t="s">
        <v>283</v>
      </c>
      <c r="D148" s="136" t="s">
        <v>180</v>
      </c>
      <c r="E148" s="137" t="s">
        <v>3686</v>
      </c>
      <c r="F148" s="138" t="s">
        <v>3770</v>
      </c>
      <c r="G148" s="139" t="s">
        <v>786</v>
      </c>
      <c r="H148" s="140">
        <v>8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83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412</v>
      </c>
    </row>
    <row r="149" spans="2:65" s="1" customFormat="1" ht="16.5" customHeight="1">
      <c r="B149" s="32"/>
      <c r="C149" s="136" t="s">
        <v>288</v>
      </c>
      <c r="D149" s="136" t="s">
        <v>180</v>
      </c>
      <c r="E149" s="137" t="s">
        <v>3688</v>
      </c>
      <c r="F149" s="138" t="s">
        <v>3771</v>
      </c>
      <c r="G149" s="139" t="s">
        <v>786</v>
      </c>
      <c r="H149" s="140">
        <v>4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41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184</v>
      </c>
      <c r="AT149" s="147" t="s">
        <v>180</v>
      </c>
      <c r="AU149" s="147" t="s">
        <v>83</v>
      </c>
      <c r="AY149" s="17" t="s">
        <v>178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83</v>
      </c>
      <c r="BK149" s="148">
        <f t="shared" si="9"/>
        <v>0</v>
      </c>
      <c r="BL149" s="17" t="s">
        <v>184</v>
      </c>
      <c r="BM149" s="147" t="s">
        <v>423</v>
      </c>
    </row>
    <row r="150" spans="2:65" s="1" customFormat="1" ht="16.5" customHeight="1">
      <c r="B150" s="32"/>
      <c r="C150" s="136" t="s">
        <v>294</v>
      </c>
      <c r="D150" s="136" t="s">
        <v>180</v>
      </c>
      <c r="E150" s="137" t="s">
        <v>3772</v>
      </c>
      <c r="F150" s="138" t="s">
        <v>3773</v>
      </c>
      <c r="G150" s="139" t="s">
        <v>786</v>
      </c>
      <c r="H150" s="140">
        <v>2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41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184</v>
      </c>
      <c r="AT150" s="147" t="s">
        <v>180</v>
      </c>
      <c r="AU150" s="147" t="s">
        <v>83</v>
      </c>
      <c r="AY150" s="17" t="s">
        <v>178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83</v>
      </c>
      <c r="BK150" s="148">
        <f t="shared" si="9"/>
        <v>0</v>
      </c>
      <c r="BL150" s="17" t="s">
        <v>184</v>
      </c>
      <c r="BM150" s="147" t="s">
        <v>431</v>
      </c>
    </row>
    <row r="151" spans="2:65" s="1" customFormat="1" ht="16.5" customHeight="1">
      <c r="B151" s="32"/>
      <c r="C151" s="136" t="s">
        <v>7</v>
      </c>
      <c r="D151" s="136" t="s">
        <v>180</v>
      </c>
      <c r="E151" s="137" t="s">
        <v>3774</v>
      </c>
      <c r="F151" s="138" t="s">
        <v>3775</v>
      </c>
      <c r="G151" s="139" t="s">
        <v>786</v>
      </c>
      <c r="H151" s="140">
        <v>5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41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184</v>
      </c>
      <c r="AT151" s="147" t="s">
        <v>180</v>
      </c>
      <c r="AU151" s="147" t="s">
        <v>83</v>
      </c>
      <c r="AY151" s="17" t="s">
        <v>178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83</v>
      </c>
      <c r="BK151" s="148">
        <f t="shared" si="9"/>
        <v>0</v>
      </c>
      <c r="BL151" s="17" t="s">
        <v>184</v>
      </c>
      <c r="BM151" s="147" t="s">
        <v>439</v>
      </c>
    </row>
    <row r="152" spans="2:65" s="1" customFormat="1" ht="16.5" customHeight="1">
      <c r="B152" s="32"/>
      <c r="C152" s="136" t="s">
        <v>304</v>
      </c>
      <c r="D152" s="136" t="s">
        <v>180</v>
      </c>
      <c r="E152" s="137" t="s">
        <v>3776</v>
      </c>
      <c r="F152" s="138" t="s">
        <v>3777</v>
      </c>
      <c r="G152" s="139" t="s">
        <v>786</v>
      </c>
      <c r="H152" s="140">
        <v>5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41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184</v>
      </c>
      <c r="AT152" s="147" t="s">
        <v>180</v>
      </c>
      <c r="AU152" s="147" t="s">
        <v>83</v>
      </c>
      <c r="AY152" s="17" t="s">
        <v>178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83</v>
      </c>
      <c r="BK152" s="148">
        <f t="shared" si="9"/>
        <v>0</v>
      </c>
      <c r="BL152" s="17" t="s">
        <v>184</v>
      </c>
      <c r="BM152" s="147" t="s">
        <v>450</v>
      </c>
    </row>
    <row r="153" spans="2:65" s="1" customFormat="1" ht="24.2" customHeight="1">
      <c r="B153" s="32"/>
      <c r="C153" s="136" t="s">
        <v>319</v>
      </c>
      <c r="D153" s="136" t="s">
        <v>180</v>
      </c>
      <c r="E153" s="137" t="s">
        <v>3778</v>
      </c>
      <c r="F153" s="138" t="s">
        <v>3779</v>
      </c>
      <c r="G153" s="139" t="s">
        <v>786</v>
      </c>
      <c r="H153" s="140">
        <v>1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41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184</v>
      </c>
      <c r="AT153" s="147" t="s">
        <v>180</v>
      </c>
      <c r="AU153" s="147" t="s">
        <v>83</v>
      </c>
      <c r="AY153" s="17" t="s">
        <v>178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83</v>
      </c>
      <c r="BK153" s="148">
        <f t="shared" si="9"/>
        <v>0</v>
      </c>
      <c r="BL153" s="17" t="s">
        <v>184</v>
      </c>
      <c r="BM153" s="147" t="s">
        <v>464</v>
      </c>
    </row>
    <row r="154" spans="2:65" s="11" customFormat="1" ht="25.9" customHeight="1">
      <c r="B154" s="124"/>
      <c r="D154" s="125" t="s">
        <v>75</v>
      </c>
      <c r="E154" s="126" t="s">
        <v>3780</v>
      </c>
      <c r="F154" s="126" t="s">
        <v>3781</v>
      </c>
      <c r="I154" s="127"/>
      <c r="J154" s="128">
        <f>BK154</f>
        <v>0</v>
      </c>
      <c r="L154" s="124"/>
      <c r="M154" s="129"/>
      <c r="P154" s="130">
        <f>SUM(P155:P173)</f>
        <v>0</v>
      </c>
      <c r="R154" s="130">
        <f>SUM(R155:R173)</f>
        <v>0</v>
      </c>
      <c r="T154" s="131">
        <f>SUM(T155:T173)</f>
        <v>0</v>
      </c>
      <c r="AR154" s="125" t="s">
        <v>83</v>
      </c>
      <c r="AT154" s="132" t="s">
        <v>75</v>
      </c>
      <c r="AU154" s="132" t="s">
        <v>76</v>
      </c>
      <c r="AY154" s="125" t="s">
        <v>178</v>
      </c>
      <c r="BK154" s="133">
        <f>SUM(BK155:BK173)</f>
        <v>0</v>
      </c>
    </row>
    <row r="155" spans="2:65" s="1" customFormat="1" ht="16.5" customHeight="1">
      <c r="B155" s="32"/>
      <c r="C155" s="136" t="s">
        <v>334</v>
      </c>
      <c r="D155" s="136" t="s">
        <v>180</v>
      </c>
      <c r="E155" s="137" t="s">
        <v>3782</v>
      </c>
      <c r="F155" s="138" t="s">
        <v>3783</v>
      </c>
      <c r="G155" s="139" t="s">
        <v>786</v>
      </c>
      <c r="H155" s="140">
        <v>20</v>
      </c>
      <c r="I155" s="141"/>
      <c r="J155" s="142">
        <f t="shared" ref="J155:J173" si="10">ROUND(I155*H155,2)</f>
        <v>0</v>
      </c>
      <c r="K155" s="138" t="s">
        <v>1</v>
      </c>
      <c r="L155" s="32"/>
      <c r="M155" s="143" t="s">
        <v>1</v>
      </c>
      <c r="N155" s="144" t="s">
        <v>41</v>
      </c>
      <c r="P155" s="145">
        <f t="shared" ref="P155:P173" si="11">O155*H155</f>
        <v>0</v>
      </c>
      <c r="Q155" s="145">
        <v>0</v>
      </c>
      <c r="R155" s="145">
        <f t="shared" ref="R155:R173" si="12">Q155*H155</f>
        <v>0</v>
      </c>
      <c r="S155" s="145">
        <v>0</v>
      </c>
      <c r="T155" s="146">
        <f t="shared" ref="T155:T173" si="13">S155*H155</f>
        <v>0</v>
      </c>
      <c r="AR155" s="147" t="s">
        <v>184</v>
      </c>
      <c r="AT155" s="147" t="s">
        <v>180</v>
      </c>
      <c r="AU155" s="147" t="s">
        <v>83</v>
      </c>
      <c r="AY155" s="17" t="s">
        <v>178</v>
      </c>
      <c r="BE155" s="148">
        <f t="shared" ref="BE155:BE173" si="14">IF(N155="základní",J155,0)</f>
        <v>0</v>
      </c>
      <c r="BF155" s="148">
        <f t="shared" ref="BF155:BF173" si="15">IF(N155="snížená",J155,0)</f>
        <v>0</v>
      </c>
      <c r="BG155" s="148">
        <f t="shared" ref="BG155:BG173" si="16">IF(N155="zákl. přenesená",J155,0)</f>
        <v>0</v>
      </c>
      <c r="BH155" s="148">
        <f t="shared" ref="BH155:BH173" si="17">IF(N155="sníž. přenesená",J155,0)</f>
        <v>0</v>
      </c>
      <c r="BI155" s="148">
        <f t="shared" ref="BI155:BI173" si="18">IF(N155="nulová",J155,0)</f>
        <v>0</v>
      </c>
      <c r="BJ155" s="17" t="s">
        <v>83</v>
      </c>
      <c r="BK155" s="148">
        <f t="shared" ref="BK155:BK173" si="19">ROUND(I155*H155,2)</f>
        <v>0</v>
      </c>
      <c r="BL155" s="17" t="s">
        <v>184</v>
      </c>
      <c r="BM155" s="147" t="s">
        <v>491</v>
      </c>
    </row>
    <row r="156" spans="2:65" s="1" customFormat="1" ht="16.5" customHeight="1">
      <c r="B156" s="32"/>
      <c r="C156" s="136" t="s">
        <v>338</v>
      </c>
      <c r="D156" s="136" t="s">
        <v>180</v>
      </c>
      <c r="E156" s="137" t="s">
        <v>3784</v>
      </c>
      <c r="F156" s="138" t="s">
        <v>3785</v>
      </c>
      <c r="G156" s="139" t="s">
        <v>786</v>
      </c>
      <c r="H156" s="140">
        <v>6</v>
      </c>
      <c r="I156" s="141"/>
      <c r="J156" s="142">
        <f t="shared" si="10"/>
        <v>0</v>
      </c>
      <c r="K156" s="138" t="s">
        <v>1</v>
      </c>
      <c r="L156" s="32"/>
      <c r="M156" s="143" t="s">
        <v>1</v>
      </c>
      <c r="N156" s="144" t="s">
        <v>41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184</v>
      </c>
      <c r="AT156" s="147" t="s">
        <v>180</v>
      </c>
      <c r="AU156" s="147" t="s">
        <v>83</v>
      </c>
      <c r="AY156" s="17" t="s">
        <v>178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83</v>
      </c>
      <c r="BK156" s="148">
        <f t="shared" si="19"/>
        <v>0</v>
      </c>
      <c r="BL156" s="17" t="s">
        <v>184</v>
      </c>
      <c r="BM156" s="147" t="s">
        <v>501</v>
      </c>
    </row>
    <row r="157" spans="2:65" s="1" customFormat="1" ht="16.5" customHeight="1">
      <c r="B157" s="32"/>
      <c r="C157" s="136" t="s">
        <v>342</v>
      </c>
      <c r="D157" s="136" t="s">
        <v>180</v>
      </c>
      <c r="E157" s="137" t="s">
        <v>3786</v>
      </c>
      <c r="F157" s="138" t="s">
        <v>3787</v>
      </c>
      <c r="G157" s="139" t="s">
        <v>786</v>
      </c>
      <c r="H157" s="140">
        <v>2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41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184</v>
      </c>
      <c r="AT157" s="147" t="s">
        <v>180</v>
      </c>
      <c r="AU157" s="147" t="s">
        <v>83</v>
      </c>
      <c r="AY157" s="17" t="s">
        <v>178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83</v>
      </c>
      <c r="BK157" s="148">
        <f t="shared" si="19"/>
        <v>0</v>
      </c>
      <c r="BL157" s="17" t="s">
        <v>184</v>
      </c>
      <c r="BM157" s="147" t="s">
        <v>510</v>
      </c>
    </row>
    <row r="158" spans="2:65" s="1" customFormat="1" ht="16.5" customHeight="1">
      <c r="B158" s="32"/>
      <c r="C158" s="136" t="s">
        <v>351</v>
      </c>
      <c r="D158" s="136" t="s">
        <v>180</v>
      </c>
      <c r="E158" s="137" t="s">
        <v>3788</v>
      </c>
      <c r="F158" s="138" t="s">
        <v>3789</v>
      </c>
      <c r="G158" s="139" t="s">
        <v>786</v>
      </c>
      <c r="H158" s="140">
        <v>10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41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184</v>
      </c>
      <c r="AT158" s="147" t="s">
        <v>180</v>
      </c>
      <c r="AU158" s="147" t="s">
        <v>83</v>
      </c>
      <c r="AY158" s="17" t="s">
        <v>178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83</v>
      </c>
      <c r="BK158" s="148">
        <f t="shared" si="19"/>
        <v>0</v>
      </c>
      <c r="BL158" s="17" t="s">
        <v>184</v>
      </c>
      <c r="BM158" s="147" t="s">
        <v>520</v>
      </c>
    </row>
    <row r="159" spans="2:65" s="1" customFormat="1" ht="16.5" customHeight="1">
      <c r="B159" s="32"/>
      <c r="C159" s="136" t="s">
        <v>355</v>
      </c>
      <c r="D159" s="136" t="s">
        <v>180</v>
      </c>
      <c r="E159" s="137" t="s">
        <v>3790</v>
      </c>
      <c r="F159" s="138" t="s">
        <v>3791</v>
      </c>
      <c r="G159" s="139" t="s">
        <v>786</v>
      </c>
      <c r="H159" s="140">
        <v>4</v>
      </c>
      <c r="I159" s="141"/>
      <c r="J159" s="142">
        <f t="shared" si="10"/>
        <v>0</v>
      </c>
      <c r="K159" s="138" t="s">
        <v>1</v>
      </c>
      <c r="L159" s="32"/>
      <c r="M159" s="143" t="s">
        <v>1</v>
      </c>
      <c r="N159" s="144" t="s">
        <v>41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184</v>
      </c>
      <c r="AT159" s="147" t="s">
        <v>180</v>
      </c>
      <c r="AU159" s="147" t="s">
        <v>83</v>
      </c>
      <c r="AY159" s="17" t="s">
        <v>178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83</v>
      </c>
      <c r="BK159" s="148">
        <f t="shared" si="19"/>
        <v>0</v>
      </c>
      <c r="BL159" s="17" t="s">
        <v>184</v>
      </c>
      <c r="BM159" s="147" t="s">
        <v>530</v>
      </c>
    </row>
    <row r="160" spans="2:65" s="1" customFormat="1" ht="16.5" customHeight="1">
      <c r="B160" s="32"/>
      <c r="C160" s="136" t="s">
        <v>359</v>
      </c>
      <c r="D160" s="136" t="s">
        <v>180</v>
      </c>
      <c r="E160" s="137" t="s">
        <v>3792</v>
      </c>
      <c r="F160" s="138" t="s">
        <v>3793</v>
      </c>
      <c r="G160" s="139" t="s">
        <v>786</v>
      </c>
      <c r="H160" s="140">
        <v>1</v>
      </c>
      <c r="I160" s="141"/>
      <c r="J160" s="142">
        <f t="shared" si="10"/>
        <v>0</v>
      </c>
      <c r="K160" s="138" t="s">
        <v>1</v>
      </c>
      <c r="L160" s="32"/>
      <c r="M160" s="143" t="s">
        <v>1</v>
      </c>
      <c r="N160" s="144" t="s">
        <v>41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184</v>
      </c>
      <c r="AT160" s="147" t="s">
        <v>180</v>
      </c>
      <c r="AU160" s="147" t="s">
        <v>83</v>
      </c>
      <c r="AY160" s="17" t="s">
        <v>178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83</v>
      </c>
      <c r="BK160" s="148">
        <f t="shared" si="19"/>
        <v>0</v>
      </c>
      <c r="BL160" s="17" t="s">
        <v>184</v>
      </c>
      <c r="BM160" s="147" t="s">
        <v>539</v>
      </c>
    </row>
    <row r="161" spans="2:65" s="1" customFormat="1" ht="24.2" customHeight="1">
      <c r="B161" s="32"/>
      <c r="C161" s="136" t="s">
        <v>366</v>
      </c>
      <c r="D161" s="136" t="s">
        <v>180</v>
      </c>
      <c r="E161" s="137" t="s">
        <v>3794</v>
      </c>
      <c r="F161" s="138" t="s">
        <v>3795</v>
      </c>
      <c r="G161" s="139" t="s">
        <v>786</v>
      </c>
      <c r="H161" s="140">
        <v>48</v>
      </c>
      <c r="I161" s="141"/>
      <c r="J161" s="142">
        <f t="shared" si="10"/>
        <v>0</v>
      </c>
      <c r="K161" s="138" t="s">
        <v>1</v>
      </c>
      <c r="L161" s="32"/>
      <c r="M161" s="143" t="s">
        <v>1</v>
      </c>
      <c r="N161" s="144" t="s">
        <v>41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184</v>
      </c>
      <c r="AT161" s="147" t="s">
        <v>180</v>
      </c>
      <c r="AU161" s="147" t="s">
        <v>83</v>
      </c>
      <c r="AY161" s="17" t="s">
        <v>178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83</v>
      </c>
      <c r="BK161" s="148">
        <f t="shared" si="19"/>
        <v>0</v>
      </c>
      <c r="BL161" s="17" t="s">
        <v>184</v>
      </c>
      <c r="BM161" s="147" t="s">
        <v>550</v>
      </c>
    </row>
    <row r="162" spans="2:65" s="1" customFormat="1" ht="16.5" customHeight="1">
      <c r="B162" s="32"/>
      <c r="C162" s="136" t="s">
        <v>373</v>
      </c>
      <c r="D162" s="136" t="s">
        <v>180</v>
      </c>
      <c r="E162" s="137" t="s">
        <v>3796</v>
      </c>
      <c r="F162" s="138" t="s">
        <v>3797</v>
      </c>
      <c r="G162" s="139" t="s">
        <v>786</v>
      </c>
      <c r="H162" s="140">
        <v>174</v>
      </c>
      <c r="I162" s="141"/>
      <c r="J162" s="142">
        <f t="shared" si="10"/>
        <v>0</v>
      </c>
      <c r="K162" s="138" t="s">
        <v>1</v>
      </c>
      <c r="L162" s="32"/>
      <c r="M162" s="143" t="s">
        <v>1</v>
      </c>
      <c r="N162" s="144" t="s">
        <v>41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184</v>
      </c>
      <c r="AT162" s="147" t="s">
        <v>180</v>
      </c>
      <c r="AU162" s="147" t="s">
        <v>83</v>
      </c>
      <c r="AY162" s="17" t="s">
        <v>178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83</v>
      </c>
      <c r="BK162" s="148">
        <f t="shared" si="19"/>
        <v>0</v>
      </c>
      <c r="BL162" s="17" t="s">
        <v>184</v>
      </c>
      <c r="BM162" s="147" t="s">
        <v>562</v>
      </c>
    </row>
    <row r="163" spans="2:65" s="1" customFormat="1" ht="16.5" customHeight="1">
      <c r="B163" s="32"/>
      <c r="C163" s="136" t="s">
        <v>377</v>
      </c>
      <c r="D163" s="136" t="s">
        <v>180</v>
      </c>
      <c r="E163" s="137" t="s">
        <v>3798</v>
      </c>
      <c r="F163" s="138" t="s">
        <v>3799</v>
      </c>
      <c r="G163" s="139" t="s">
        <v>786</v>
      </c>
      <c r="H163" s="140">
        <v>16</v>
      </c>
      <c r="I163" s="141"/>
      <c r="J163" s="142">
        <f t="shared" si="10"/>
        <v>0</v>
      </c>
      <c r="K163" s="138" t="s">
        <v>1</v>
      </c>
      <c r="L163" s="32"/>
      <c r="M163" s="143" t="s">
        <v>1</v>
      </c>
      <c r="N163" s="144" t="s">
        <v>41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184</v>
      </c>
      <c r="AT163" s="147" t="s">
        <v>180</v>
      </c>
      <c r="AU163" s="147" t="s">
        <v>83</v>
      </c>
      <c r="AY163" s="17" t="s">
        <v>178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7" t="s">
        <v>83</v>
      </c>
      <c r="BK163" s="148">
        <f t="shared" si="19"/>
        <v>0</v>
      </c>
      <c r="BL163" s="17" t="s">
        <v>184</v>
      </c>
      <c r="BM163" s="147" t="s">
        <v>573</v>
      </c>
    </row>
    <row r="164" spans="2:65" s="1" customFormat="1" ht="16.5" customHeight="1">
      <c r="B164" s="32"/>
      <c r="C164" s="136" t="s">
        <v>381</v>
      </c>
      <c r="D164" s="136" t="s">
        <v>180</v>
      </c>
      <c r="E164" s="137" t="s">
        <v>3800</v>
      </c>
      <c r="F164" s="138" t="s">
        <v>3801</v>
      </c>
      <c r="G164" s="139" t="s">
        <v>786</v>
      </c>
      <c r="H164" s="140">
        <v>21</v>
      </c>
      <c r="I164" s="141"/>
      <c r="J164" s="142">
        <f t="shared" si="10"/>
        <v>0</v>
      </c>
      <c r="K164" s="138" t="s">
        <v>1</v>
      </c>
      <c r="L164" s="32"/>
      <c r="M164" s="143" t="s">
        <v>1</v>
      </c>
      <c r="N164" s="144" t="s">
        <v>41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184</v>
      </c>
      <c r="AT164" s="147" t="s">
        <v>180</v>
      </c>
      <c r="AU164" s="147" t="s">
        <v>83</v>
      </c>
      <c r="AY164" s="17" t="s">
        <v>178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83</v>
      </c>
      <c r="BK164" s="148">
        <f t="shared" si="19"/>
        <v>0</v>
      </c>
      <c r="BL164" s="17" t="s">
        <v>184</v>
      </c>
      <c r="BM164" s="147" t="s">
        <v>583</v>
      </c>
    </row>
    <row r="165" spans="2:65" s="1" customFormat="1" ht="16.5" customHeight="1">
      <c r="B165" s="32"/>
      <c r="C165" s="136" t="s">
        <v>389</v>
      </c>
      <c r="D165" s="136" t="s">
        <v>180</v>
      </c>
      <c r="E165" s="137" t="s">
        <v>3802</v>
      </c>
      <c r="F165" s="138" t="s">
        <v>3803</v>
      </c>
      <c r="G165" s="139" t="s">
        <v>786</v>
      </c>
      <c r="H165" s="140">
        <v>4</v>
      </c>
      <c r="I165" s="141"/>
      <c r="J165" s="142">
        <f t="shared" si="10"/>
        <v>0</v>
      </c>
      <c r="K165" s="138" t="s">
        <v>1</v>
      </c>
      <c r="L165" s="32"/>
      <c r="M165" s="143" t="s">
        <v>1</v>
      </c>
      <c r="N165" s="144" t="s">
        <v>41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184</v>
      </c>
      <c r="AT165" s="147" t="s">
        <v>180</v>
      </c>
      <c r="AU165" s="147" t="s">
        <v>83</v>
      </c>
      <c r="AY165" s="17" t="s">
        <v>178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83</v>
      </c>
      <c r="BK165" s="148">
        <f t="shared" si="19"/>
        <v>0</v>
      </c>
      <c r="BL165" s="17" t="s">
        <v>184</v>
      </c>
      <c r="BM165" s="147" t="s">
        <v>593</v>
      </c>
    </row>
    <row r="166" spans="2:65" s="1" customFormat="1" ht="16.5" customHeight="1">
      <c r="B166" s="32"/>
      <c r="C166" s="136" t="s">
        <v>396</v>
      </c>
      <c r="D166" s="136" t="s">
        <v>180</v>
      </c>
      <c r="E166" s="137" t="s">
        <v>3804</v>
      </c>
      <c r="F166" s="138" t="s">
        <v>3805</v>
      </c>
      <c r="G166" s="139" t="s">
        <v>786</v>
      </c>
      <c r="H166" s="140">
        <v>5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41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184</v>
      </c>
      <c r="AT166" s="147" t="s">
        <v>180</v>
      </c>
      <c r="AU166" s="147" t="s">
        <v>83</v>
      </c>
      <c r="AY166" s="17" t="s">
        <v>178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83</v>
      </c>
      <c r="BK166" s="148">
        <f t="shared" si="19"/>
        <v>0</v>
      </c>
      <c r="BL166" s="17" t="s">
        <v>184</v>
      </c>
      <c r="BM166" s="147" t="s">
        <v>602</v>
      </c>
    </row>
    <row r="167" spans="2:65" s="1" customFormat="1" ht="16.5" customHeight="1">
      <c r="B167" s="32"/>
      <c r="C167" s="136" t="s">
        <v>401</v>
      </c>
      <c r="D167" s="136" t="s">
        <v>180</v>
      </c>
      <c r="E167" s="137" t="s">
        <v>3806</v>
      </c>
      <c r="F167" s="138" t="s">
        <v>3807</v>
      </c>
      <c r="G167" s="139" t="s">
        <v>786</v>
      </c>
      <c r="H167" s="140">
        <v>1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41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184</v>
      </c>
      <c r="AT167" s="147" t="s">
        <v>180</v>
      </c>
      <c r="AU167" s="147" t="s">
        <v>83</v>
      </c>
      <c r="AY167" s="17" t="s">
        <v>178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83</v>
      </c>
      <c r="BK167" s="148">
        <f t="shared" si="19"/>
        <v>0</v>
      </c>
      <c r="BL167" s="17" t="s">
        <v>184</v>
      </c>
      <c r="BM167" s="147" t="s">
        <v>611</v>
      </c>
    </row>
    <row r="168" spans="2:65" s="1" customFormat="1" ht="16.5" customHeight="1">
      <c r="B168" s="32"/>
      <c r="C168" s="136" t="s">
        <v>406</v>
      </c>
      <c r="D168" s="136" t="s">
        <v>180</v>
      </c>
      <c r="E168" s="137" t="s">
        <v>3808</v>
      </c>
      <c r="F168" s="138" t="s">
        <v>3809</v>
      </c>
      <c r="G168" s="139" t="s">
        <v>786</v>
      </c>
      <c r="H168" s="140">
        <v>1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41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184</v>
      </c>
      <c r="AT168" s="147" t="s">
        <v>180</v>
      </c>
      <c r="AU168" s="147" t="s">
        <v>83</v>
      </c>
      <c r="AY168" s="17" t="s">
        <v>178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83</v>
      </c>
      <c r="BK168" s="148">
        <f t="shared" si="19"/>
        <v>0</v>
      </c>
      <c r="BL168" s="17" t="s">
        <v>184</v>
      </c>
      <c r="BM168" s="147" t="s">
        <v>621</v>
      </c>
    </row>
    <row r="169" spans="2:65" s="1" customFormat="1" ht="16.5" customHeight="1">
      <c r="B169" s="32"/>
      <c r="C169" s="136" t="s">
        <v>412</v>
      </c>
      <c r="D169" s="136" t="s">
        <v>180</v>
      </c>
      <c r="E169" s="137" t="s">
        <v>3810</v>
      </c>
      <c r="F169" s="138" t="s">
        <v>3811</v>
      </c>
      <c r="G169" s="139" t="s">
        <v>786</v>
      </c>
      <c r="H169" s="140">
        <v>116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41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184</v>
      </c>
      <c r="AT169" s="147" t="s">
        <v>180</v>
      </c>
      <c r="AU169" s="147" t="s">
        <v>83</v>
      </c>
      <c r="AY169" s="17" t="s">
        <v>178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83</v>
      </c>
      <c r="BK169" s="148">
        <f t="shared" si="19"/>
        <v>0</v>
      </c>
      <c r="BL169" s="17" t="s">
        <v>184</v>
      </c>
      <c r="BM169" s="147" t="s">
        <v>632</v>
      </c>
    </row>
    <row r="170" spans="2:65" s="1" customFormat="1" ht="16.5" customHeight="1">
      <c r="B170" s="32"/>
      <c r="C170" s="136" t="s">
        <v>417</v>
      </c>
      <c r="D170" s="136" t="s">
        <v>180</v>
      </c>
      <c r="E170" s="137" t="s">
        <v>3812</v>
      </c>
      <c r="F170" s="138" t="s">
        <v>3813</v>
      </c>
      <c r="G170" s="139" t="s">
        <v>786</v>
      </c>
      <c r="H170" s="140">
        <v>64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41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184</v>
      </c>
      <c r="AT170" s="147" t="s">
        <v>180</v>
      </c>
      <c r="AU170" s="147" t="s">
        <v>83</v>
      </c>
      <c r="AY170" s="17" t="s">
        <v>178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83</v>
      </c>
      <c r="BK170" s="148">
        <f t="shared" si="19"/>
        <v>0</v>
      </c>
      <c r="BL170" s="17" t="s">
        <v>184</v>
      </c>
      <c r="BM170" s="147" t="s">
        <v>643</v>
      </c>
    </row>
    <row r="171" spans="2:65" s="1" customFormat="1" ht="16.5" customHeight="1">
      <c r="B171" s="32"/>
      <c r="C171" s="136" t="s">
        <v>423</v>
      </c>
      <c r="D171" s="136" t="s">
        <v>180</v>
      </c>
      <c r="E171" s="137" t="s">
        <v>3814</v>
      </c>
      <c r="F171" s="138" t="s">
        <v>3815</v>
      </c>
      <c r="G171" s="139" t="s">
        <v>786</v>
      </c>
      <c r="H171" s="140">
        <v>25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41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184</v>
      </c>
      <c r="AT171" s="147" t="s">
        <v>180</v>
      </c>
      <c r="AU171" s="147" t="s">
        <v>83</v>
      </c>
      <c r="AY171" s="17" t="s">
        <v>178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83</v>
      </c>
      <c r="BK171" s="148">
        <f t="shared" si="19"/>
        <v>0</v>
      </c>
      <c r="BL171" s="17" t="s">
        <v>184</v>
      </c>
      <c r="BM171" s="147" t="s">
        <v>652</v>
      </c>
    </row>
    <row r="172" spans="2:65" s="1" customFormat="1" ht="16.5" customHeight="1">
      <c r="B172" s="32"/>
      <c r="C172" s="136" t="s">
        <v>427</v>
      </c>
      <c r="D172" s="136" t="s">
        <v>180</v>
      </c>
      <c r="E172" s="137" t="s">
        <v>3816</v>
      </c>
      <c r="F172" s="138" t="s">
        <v>3817</v>
      </c>
      <c r="G172" s="139" t="s">
        <v>786</v>
      </c>
      <c r="H172" s="140">
        <v>4</v>
      </c>
      <c r="I172" s="141"/>
      <c r="J172" s="142">
        <f t="shared" si="10"/>
        <v>0</v>
      </c>
      <c r="K172" s="138" t="s">
        <v>1</v>
      </c>
      <c r="L172" s="32"/>
      <c r="M172" s="143" t="s">
        <v>1</v>
      </c>
      <c r="N172" s="144" t="s">
        <v>41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184</v>
      </c>
      <c r="AT172" s="147" t="s">
        <v>180</v>
      </c>
      <c r="AU172" s="147" t="s">
        <v>83</v>
      </c>
      <c r="AY172" s="17" t="s">
        <v>178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83</v>
      </c>
      <c r="BK172" s="148">
        <f t="shared" si="19"/>
        <v>0</v>
      </c>
      <c r="BL172" s="17" t="s">
        <v>184</v>
      </c>
      <c r="BM172" s="147" t="s">
        <v>660</v>
      </c>
    </row>
    <row r="173" spans="2:65" s="1" customFormat="1" ht="16.5" customHeight="1">
      <c r="B173" s="32"/>
      <c r="C173" s="136" t="s">
        <v>431</v>
      </c>
      <c r="D173" s="136" t="s">
        <v>180</v>
      </c>
      <c r="E173" s="137" t="s">
        <v>3818</v>
      </c>
      <c r="F173" s="138" t="s">
        <v>3819</v>
      </c>
      <c r="G173" s="139" t="s">
        <v>786</v>
      </c>
      <c r="H173" s="140">
        <v>7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41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184</v>
      </c>
      <c r="AT173" s="147" t="s">
        <v>180</v>
      </c>
      <c r="AU173" s="147" t="s">
        <v>83</v>
      </c>
      <c r="AY173" s="17" t="s">
        <v>178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83</v>
      </c>
      <c r="BK173" s="148">
        <f t="shared" si="19"/>
        <v>0</v>
      </c>
      <c r="BL173" s="17" t="s">
        <v>184</v>
      </c>
      <c r="BM173" s="147" t="s">
        <v>669</v>
      </c>
    </row>
    <row r="174" spans="2:65" s="11" customFormat="1" ht="25.9" customHeight="1">
      <c r="B174" s="124"/>
      <c r="D174" s="125" t="s">
        <v>75</v>
      </c>
      <c r="E174" s="126" t="s">
        <v>3820</v>
      </c>
      <c r="F174" s="126" t="s">
        <v>3821</v>
      </c>
      <c r="I174" s="127"/>
      <c r="J174" s="128">
        <f>BK174</f>
        <v>0</v>
      </c>
      <c r="L174" s="124"/>
      <c r="M174" s="129"/>
      <c r="P174" s="130">
        <f>SUM(P175:P192)</f>
        <v>0</v>
      </c>
      <c r="R174" s="130">
        <f>SUM(R175:R192)</f>
        <v>0</v>
      </c>
      <c r="T174" s="131">
        <f>SUM(T175:T192)</f>
        <v>0</v>
      </c>
      <c r="AR174" s="125" t="s">
        <v>83</v>
      </c>
      <c r="AT174" s="132" t="s">
        <v>75</v>
      </c>
      <c r="AU174" s="132" t="s">
        <v>76</v>
      </c>
      <c r="AY174" s="125" t="s">
        <v>178</v>
      </c>
      <c r="BK174" s="133">
        <f>SUM(BK175:BK192)</f>
        <v>0</v>
      </c>
    </row>
    <row r="175" spans="2:65" s="1" customFormat="1" ht="16.5" customHeight="1">
      <c r="B175" s="32"/>
      <c r="C175" s="136" t="s">
        <v>435</v>
      </c>
      <c r="D175" s="136" t="s">
        <v>180</v>
      </c>
      <c r="E175" s="137" t="s">
        <v>3822</v>
      </c>
      <c r="F175" s="138" t="s">
        <v>3823</v>
      </c>
      <c r="G175" s="139" t="s">
        <v>786</v>
      </c>
      <c r="H175" s="140">
        <v>4</v>
      </c>
      <c r="I175" s="141"/>
      <c r="J175" s="142">
        <f t="shared" ref="J175:J192" si="20">ROUND(I175*H175,2)</f>
        <v>0</v>
      </c>
      <c r="K175" s="138" t="s">
        <v>1</v>
      </c>
      <c r="L175" s="32"/>
      <c r="M175" s="143" t="s">
        <v>1</v>
      </c>
      <c r="N175" s="144" t="s">
        <v>41</v>
      </c>
      <c r="P175" s="145">
        <f t="shared" ref="P175:P192" si="21">O175*H175</f>
        <v>0</v>
      </c>
      <c r="Q175" s="145">
        <v>0</v>
      </c>
      <c r="R175" s="145">
        <f t="shared" ref="R175:R192" si="22">Q175*H175</f>
        <v>0</v>
      </c>
      <c r="S175" s="145">
        <v>0</v>
      </c>
      <c r="T175" s="146">
        <f t="shared" ref="T175:T192" si="23">S175*H175</f>
        <v>0</v>
      </c>
      <c r="AR175" s="147" t="s">
        <v>184</v>
      </c>
      <c r="AT175" s="147" t="s">
        <v>180</v>
      </c>
      <c r="AU175" s="147" t="s">
        <v>83</v>
      </c>
      <c r="AY175" s="17" t="s">
        <v>178</v>
      </c>
      <c r="BE175" s="148">
        <f t="shared" ref="BE175:BE192" si="24">IF(N175="základní",J175,0)</f>
        <v>0</v>
      </c>
      <c r="BF175" s="148">
        <f t="shared" ref="BF175:BF192" si="25">IF(N175="snížená",J175,0)</f>
        <v>0</v>
      </c>
      <c r="BG175" s="148">
        <f t="shared" ref="BG175:BG192" si="26">IF(N175="zákl. přenesená",J175,0)</f>
        <v>0</v>
      </c>
      <c r="BH175" s="148">
        <f t="shared" ref="BH175:BH192" si="27">IF(N175="sníž. přenesená",J175,0)</f>
        <v>0</v>
      </c>
      <c r="BI175" s="148">
        <f t="shared" ref="BI175:BI192" si="28">IF(N175="nulová",J175,0)</f>
        <v>0</v>
      </c>
      <c r="BJ175" s="17" t="s">
        <v>83</v>
      </c>
      <c r="BK175" s="148">
        <f t="shared" ref="BK175:BK192" si="29">ROUND(I175*H175,2)</f>
        <v>0</v>
      </c>
      <c r="BL175" s="17" t="s">
        <v>184</v>
      </c>
      <c r="BM175" s="147" t="s">
        <v>680</v>
      </c>
    </row>
    <row r="176" spans="2:65" s="1" customFormat="1" ht="21.75" customHeight="1">
      <c r="B176" s="32"/>
      <c r="C176" s="136" t="s">
        <v>439</v>
      </c>
      <c r="D176" s="136" t="s">
        <v>180</v>
      </c>
      <c r="E176" s="137" t="s">
        <v>3824</v>
      </c>
      <c r="F176" s="138" t="s">
        <v>3825</v>
      </c>
      <c r="G176" s="139" t="s">
        <v>1134</v>
      </c>
      <c r="H176" s="140">
        <v>1</v>
      </c>
      <c r="I176" s="141"/>
      <c r="J176" s="142">
        <f t="shared" si="20"/>
        <v>0</v>
      </c>
      <c r="K176" s="138" t="s">
        <v>1</v>
      </c>
      <c r="L176" s="32"/>
      <c r="M176" s="143" t="s">
        <v>1</v>
      </c>
      <c r="N176" s="144" t="s">
        <v>41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184</v>
      </c>
      <c r="AT176" s="147" t="s">
        <v>180</v>
      </c>
      <c r="AU176" s="147" t="s">
        <v>83</v>
      </c>
      <c r="AY176" s="17" t="s">
        <v>178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7" t="s">
        <v>83</v>
      </c>
      <c r="BK176" s="148">
        <f t="shared" si="29"/>
        <v>0</v>
      </c>
      <c r="BL176" s="17" t="s">
        <v>184</v>
      </c>
      <c r="BM176" s="147" t="s">
        <v>688</v>
      </c>
    </row>
    <row r="177" spans="2:65" s="1" customFormat="1" ht="16.5" customHeight="1">
      <c r="B177" s="32"/>
      <c r="C177" s="136" t="s">
        <v>444</v>
      </c>
      <c r="D177" s="136" t="s">
        <v>180</v>
      </c>
      <c r="E177" s="137" t="s">
        <v>3701</v>
      </c>
      <c r="F177" s="138" t="s">
        <v>3702</v>
      </c>
      <c r="G177" s="139" t="s">
        <v>786</v>
      </c>
      <c r="H177" s="140">
        <v>116</v>
      </c>
      <c r="I177" s="141"/>
      <c r="J177" s="142">
        <f t="shared" si="20"/>
        <v>0</v>
      </c>
      <c r="K177" s="138" t="s">
        <v>1</v>
      </c>
      <c r="L177" s="32"/>
      <c r="M177" s="143" t="s">
        <v>1</v>
      </c>
      <c r="N177" s="144" t="s">
        <v>41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184</v>
      </c>
      <c r="AT177" s="147" t="s">
        <v>180</v>
      </c>
      <c r="AU177" s="147" t="s">
        <v>83</v>
      </c>
      <c r="AY177" s="17" t="s">
        <v>178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7" t="s">
        <v>83</v>
      </c>
      <c r="BK177" s="148">
        <f t="shared" si="29"/>
        <v>0</v>
      </c>
      <c r="BL177" s="17" t="s">
        <v>184</v>
      </c>
      <c r="BM177" s="147" t="s">
        <v>696</v>
      </c>
    </row>
    <row r="178" spans="2:65" s="1" customFormat="1" ht="16.5" customHeight="1">
      <c r="B178" s="32"/>
      <c r="C178" s="136" t="s">
        <v>450</v>
      </c>
      <c r="D178" s="136" t="s">
        <v>180</v>
      </c>
      <c r="E178" s="137" t="s">
        <v>3826</v>
      </c>
      <c r="F178" s="138" t="s">
        <v>3827</v>
      </c>
      <c r="G178" s="139" t="s">
        <v>786</v>
      </c>
      <c r="H178" s="140">
        <v>64</v>
      </c>
      <c r="I178" s="141"/>
      <c r="J178" s="142">
        <f t="shared" si="20"/>
        <v>0</v>
      </c>
      <c r="K178" s="138" t="s">
        <v>1</v>
      </c>
      <c r="L178" s="32"/>
      <c r="M178" s="143" t="s">
        <v>1</v>
      </c>
      <c r="N178" s="144" t="s">
        <v>41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184</v>
      </c>
      <c r="AT178" s="147" t="s">
        <v>180</v>
      </c>
      <c r="AU178" s="147" t="s">
        <v>83</v>
      </c>
      <c r="AY178" s="17" t="s">
        <v>178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7" t="s">
        <v>83</v>
      </c>
      <c r="BK178" s="148">
        <f t="shared" si="29"/>
        <v>0</v>
      </c>
      <c r="BL178" s="17" t="s">
        <v>184</v>
      </c>
      <c r="BM178" s="147" t="s">
        <v>706</v>
      </c>
    </row>
    <row r="179" spans="2:65" s="1" customFormat="1" ht="16.5" customHeight="1">
      <c r="B179" s="32"/>
      <c r="C179" s="136" t="s">
        <v>455</v>
      </c>
      <c r="D179" s="136" t="s">
        <v>180</v>
      </c>
      <c r="E179" s="137" t="s">
        <v>3828</v>
      </c>
      <c r="F179" s="138" t="s">
        <v>3829</v>
      </c>
      <c r="G179" s="139" t="s">
        <v>786</v>
      </c>
      <c r="H179" s="140">
        <v>25</v>
      </c>
      <c r="I179" s="141"/>
      <c r="J179" s="142">
        <f t="shared" si="20"/>
        <v>0</v>
      </c>
      <c r="K179" s="138" t="s">
        <v>1</v>
      </c>
      <c r="L179" s="32"/>
      <c r="M179" s="143" t="s">
        <v>1</v>
      </c>
      <c r="N179" s="144" t="s">
        <v>41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184</v>
      </c>
      <c r="AT179" s="147" t="s">
        <v>180</v>
      </c>
      <c r="AU179" s="147" t="s">
        <v>83</v>
      </c>
      <c r="AY179" s="17" t="s">
        <v>178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7" t="s">
        <v>83</v>
      </c>
      <c r="BK179" s="148">
        <f t="shared" si="29"/>
        <v>0</v>
      </c>
      <c r="BL179" s="17" t="s">
        <v>184</v>
      </c>
      <c r="BM179" s="147" t="s">
        <v>715</v>
      </c>
    </row>
    <row r="180" spans="2:65" s="1" customFormat="1" ht="16.5" customHeight="1">
      <c r="B180" s="32"/>
      <c r="C180" s="136" t="s">
        <v>464</v>
      </c>
      <c r="D180" s="136" t="s">
        <v>180</v>
      </c>
      <c r="E180" s="137" t="s">
        <v>3830</v>
      </c>
      <c r="F180" s="138" t="s">
        <v>3831</v>
      </c>
      <c r="G180" s="139" t="s">
        <v>786</v>
      </c>
      <c r="H180" s="140">
        <v>4</v>
      </c>
      <c r="I180" s="141"/>
      <c r="J180" s="142">
        <f t="shared" si="20"/>
        <v>0</v>
      </c>
      <c r="K180" s="138" t="s">
        <v>1</v>
      </c>
      <c r="L180" s="32"/>
      <c r="M180" s="143" t="s">
        <v>1</v>
      </c>
      <c r="N180" s="144" t="s">
        <v>41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184</v>
      </c>
      <c r="AT180" s="147" t="s">
        <v>180</v>
      </c>
      <c r="AU180" s="147" t="s">
        <v>83</v>
      </c>
      <c r="AY180" s="17" t="s">
        <v>178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7" t="s">
        <v>83</v>
      </c>
      <c r="BK180" s="148">
        <f t="shared" si="29"/>
        <v>0</v>
      </c>
      <c r="BL180" s="17" t="s">
        <v>184</v>
      </c>
      <c r="BM180" s="147" t="s">
        <v>725</v>
      </c>
    </row>
    <row r="181" spans="2:65" s="1" customFormat="1" ht="16.5" customHeight="1">
      <c r="B181" s="32"/>
      <c r="C181" s="136" t="s">
        <v>469</v>
      </c>
      <c r="D181" s="136" t="s">
        <v>180</v>
      </c>
      <c r="E181" s="137" t="s">
        <v>3832</v>
      </c>
      <c r="F181" s="138" t="s">
        <v>3833</v>
      </c>
      <c r="G181" s="139" t="s">
        <v>786</v>
      </c>
      <c r="H181" s="140">
        <v>7</v>
      </c>
      <c r="I181" s="141"/>
      <c r="J181" s="142">
        <f t="shared" si="20"/>
        <v>0</v>
      </c>
      <c r="K181" s="138" t="s">
        <v>1</v>
      </c>
      <c r="L181" s="32"/>
      <c r="M181" s="143" t="s">
        <v>1</v>
      </c>
      <c r="N181" s="144" t="s">
        <v>41</v>
      </c>
      <c r="P181" s="145">
        <f t="shared" si="21"/>
        <v>0</v>
      </c>
      <c r="Q181" s="145">
        <v>0</v>
      </c>
      <c r="R181" s="145">
        <f t="shared" si="22"/>
        <v>0</v>
      </c>
      <c r="S181" s="145">
        <v>0</v>
      </c>
      <c r="T181" s="146">
        <f t="shared" si="23"/>
        <v>0</v>
      </c>
      <c r="AR181" s="147" t="s">
        <v>184</v>
      </c>
      <c r="AT181" s="147" t="s">
        <v>180</v>
      </c>
      <c r="AU181" s="147" t="s">
        <v>83</v>
      </c>
      <c r="AY181" s="17" t="s">
        <v>178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7" t="s">
        <v>83</v>
      </c>
      <c r="BK181" s="148">
        <f t="shared" si="29"/>
        <v>0</v>
      </c>
      <c r="BL181" s="17" t="s">
        <v>184</v>
      </c>
      <c r="BM181" s="147" t="s">
        <v>736</v>
      </c>
    </row>
    <row r="182" spans="2:65" s="1" customFormat="1" ht="16.5" customHeight="1">
      <c r="B182" s="32"/>
      <c r="C182" s="136" t="s">
        <v>482</v>
      </c>
      <c r="D182" s="136" t="s">
        <v>180</v>
      </c>
      <c r="E182" s="137" t="s">
        <v>3834</v>
      </c>
      <c r="F182" s="138" t="s">
        <v>3835</v>
      </c>
      <c r="G182" s="139" t="s">
        <v>786</v>
      </c>
      <c r="H182" s="140">
        <v>125</v>
      </c>
      <c r="I182" s="141"/>
      <c r="J182" s="142">
        <f t="shared" si="20"/>
        <v>0</v>
      </c>
      <c r="K182" s="138" t="s">
        <v>1</v>
      </c>
      <c r="L182" s="32"/>
      <c r="M182" s="143" t="s">
        <v>1</v>
      </c>
      <c r="N182" s="144" t="s">
        <v>41</v>
      </c>
      <c r="P182" s="145">
        <f t="shared" si="21"/>
        <v>0</v>
      </c>
      <c r="Q182" s="145">
        <v>0</v>
      </c>
      <c r="R182" s="145">
        <f t="shared" si="22"/>
        <v>0</v>
      </c>
      <c r="S182" s="145">
        <v>0</v>
      </c>
      <c r="T182" s="146">
        <f t="shared" si="23"/>
        <v>0</v>
      </c>
      <c r="AR182" s="147" t="s">
        <v>184</v>
      </c>
      <c r="AT182" s="147" t="s">
        <v>180</v>
      </c>
      <c r="AU182" s="147" t="s">
        <v>83</v>
      </c>
      <c r="AY182" s="17" t="s">
        <v>178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7" t="s">
        <v>83</v>
      </c>
      <c r="BK182" s="148">
        <f t="shared" si="29"/>
        <v>0</v>
      </c>
      <c r="BL182" s="17" t="s">
        <v>184</v>
      </c>
      <c r="BM182" s="147" t="s">
        <v>746</v>
      </c>
    </row>
    <row r="183" spans="2:65" s="1" customFormat="1" ht="16.5" customHeight="1">
      <c r="B183" s="32"/>
      <c r="C183" s="136" t="s">
        <v>486</v>
      </c>
      <c r="D183" s="136" t="s">
        <v>180</v>
      </c>
      <c r="E183" s="137" t="s">
        <v>3836</v>
      </c>
      <c r="F183" s="138" t="s">
        <v>3837</v>
      </c>
      <c r="G183" s="139" t="s">
        <v>786</v>
      </c>
      <c r="H183" s="140">
        <v>18</v>
      </c>
      <c r="I183" s="141"/>
      <c r="J183" s="142">
        <f t="shared" si="20"/>
        <v>0</v>
      </c>
      <c r="K183" s="138" t="s">
        <v>1</v>
      </c>
      <c r="L183" s="32"/>
      <c r="M183" s="143" t="s">
        <v>1</v>
      </c>
      <c r="N183" s="144" t="s">
        <v>41</v>
      </c>
      <c r="P183" s="145">
        <f t="shared" si="21"/>
        <v>0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184</v>
      </c>
      <c r="AT183" s="147" t="s">
        <v>180</v>
      </c>
      <c r="AU183" s="147" t="s">
        <v>83</v>
      </c>
      <c r="AY183" s="17" t="s">
        <v>178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7" t="s">
        <v>83</v>
      </c>
      <c r="BK183" s="148">
        <f t="shared" si="29"/>
        <v>0</v>
      </c>
      <c r="BL183" s="17" t="s">
        <v>184</v>
      </c>
      <c r="BM183" s="147" t="s">
        <v>758</v>
      </c>
    </row>
    <row r="184" spans="2:65" s="1" customFormat="1" ht="16.5" customHeight="1">
      <c r="B184" s="32"/>
      <c r="C184" s="136" t="s">
        <v>491</v>
      </c>
      <c r="D184" s="136" t="s">
        <v>180</v>
      </c>
      <c r="E184" s="137" t="s">
        <v>3838</v>
      </c>
      <c r="F184" s="138" t="s">
        <v>3839</v>
      </c>
      <c r="G184" s="139" t="s">
        <v>291</v>
      </c>
      <c r="H184" s="140">
        <v>110</v>
      </c>
      <c r="I184" s="141"/>
      <c r="J184" s="142">
        <f t="shared" si="20"/>
        <v>0</v>
      </c>
      <c r="K184" s="138" t="s">
        <v>1</v>
      </c>
      <c r="L184" s="32"/>
      <c r="M184" s="143" t="s">
        <v>1</v>
      </c>
      <c r="N184" s="144" t="s">
        <v>41</v>
      </c>
      <c r="P184" s="145">
        <f t="shared" si="21"/>
        <v>0</v>
      </c>
      <c r="Q184" s="145">
        <v>0</v>
      </c>
      <c r="R184" s="145">
        <f t="shared" si="22"/>
        <v>0</v>
      </c>
      <c r="S184" s="145">
        <v>0</v>
      </c>
      <c r="T184" s="146">
        <f t="shared" si="23"/>
        <v>0</v>
      </c>
      <c r="AR184" s="147" t="s">
        <v>184</v>
      </c>
      <c r="AT184" s="147" t="s">
        <v>180</v>
      </c>
      <c r="AU184" s="147" t="s">
        <v>83</v>
      </c>
      <c r="AY184" s="17" t="s">
        <v>178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7" t="s">
        <v>83</v>
      </c>
      <c r="BK184" s="148">
        <f t="shared" si="29"/>
        <v>0</v>
      </c>
      <c r="BL184" s="17" t="s">
        <v>184</v>
      </c>
      <c r="BM184" s="147" t="s">
        <v>768</v>
      </c>
    </row>
    <row r="185" spans="2:65" s="1" customFormat="1" ht="16.5" customHeight="1">
      <c r="B185" s="32"/>
      <c r="C185" s="136" t="s">
        <v>497</v>
      </c>
      <c r="D185" s="136" t="s">
        <v>180</v>
      </c>
      <c r="E185" s="137" t="s">
        <v>3840</v>
      </c>
      <c r="F185" s="138" t="s">
        <v>3841</v>
      </c>
      <c r="G185" s="139" t="s">
        <v>786</v>
      </c>
      <c r="H185" s="140">
        <v>110</v>
      </c>
      <c r="I185" s="141"/>
      <c r="J185" s="142">
        <f t="shared" si="20"/>
        <v>0</v>
      </c>
      <c r="K185" s="138" t="s">
        <v>1</v>
      </c>
      <c r="L185" s="32"/>
      <c r="M185" s="143" t="s">
        <v>1</v>
      </c>
      <c r="N185" s="144" t="s">
        <v>41</v>
      </c>
      <c r="P185" s="145">
        <f t="shared" si="21"/>
        <v>0</v>
      </c>
      <c r="Q185" s="145">
        <v>0</v>
      </c>
      <c r="R185" s="145">
        <f t="shared" si="22"/>
        <v>0</v>
      </c>
      <c r="S185" s="145">
        <v>0</v>
      </c>
      <c r="T185" s="146">
        <f t="shared" si="23"/>
        <v>0</v>
      </c>
      <c r="AR185" s="147" t="s">
        <v>184</v>
      </c>
      <c r="AT185" s="147" t="s">
        <v>180</v>
      </c>
      <c r="AU185" s="147" t="s">
        <v>83</v>
      </c>
      <c r="AY185" s="17" t="s">
        <v>178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7" t="s">
        <v>83</v>
      </c>
      <c r="BK185" s="148">
        <f t="shared" si="29"/>
        <v>0</v>
      </c>
      <c r="BL185" s="17" t="s">
        <v>184</v>
      </c>
      <c r="BM185" s="147" t="s">
        <v>777</v>
      </c>
    </row>
    <row r="186" spans="2:65" s="1" customFormat="1" ht="16.5" customHeight="1">
      <c r="B186" s="32"/>
      <c r="C186" s="136" t="s">
        <v>501</v>
      </c>
      <c r="D186" s="136" t="s">
        <v>180</v>
      </c>
      <c r="E186" s="137" t="s">
        <v>3842</v>
      </c>
      <c r="F186" s="138" t="s">
        <v>3651</v>
      </c>
      <c r="G186" s="139" t="s">
        <v>291</v>
      </c>
      <c r="H186" s="140">
        <v>45</v>
      </c>
      <c r="I186" s="141"/>
      <c r="J186" s="142">
        <f t="shared" si="20"/>
        <v>0</v>
      </c>
      <c r="K186" s="138" t="s">
        <v>1</v>
      </c>
      <c r="L186" s="32"/>
      <c r="M186" s="143" t="s">
        <v>1</v>
      </c>
      <c r="N186" s="144" t="s">
        <v>41</v>
      </c>
      <c r="P186" s="145">
        <f t="shared" si="21"/>
        <v>0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184</v>
      </c>
      <c r="AT186" s="147" t="s">
        <v>180</v>
      </c>
      <c r="AU186" s="147" t="s">
        <v>83</v>
      </c>
      <c r="AY186" s="17" t="s">
        <v>178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7" t="s">
        <v>83</v>
      </c>
      <c r="BK186" s="148">
        <f t="shared" si="29"/>
        <v>0</v>
      </c>
      <c r="BL186" s="17" t="s">
        <v>184</v>
      </c>
      <c r="BM186" s="147" t="s">
        <v>790</v>
      </c>
    </row>
    <row r="187" spans="2:65" s="1" customFormat="1" ht="16.5" customHeight="1">
      <c r="B187" s="32"/>
      <c r="C187" s="136" t="s">
        <v>505</v>
      </c>
      <c r="D187" s="136" t="s">
        <v>180</v>
      </c>
      <c r="E187" s="137" t="s">
        <v>3843</v>
      </c>
      <c r="F187" s="138" t="s">
        <v>3653</v>
      </c>
      <c r="G187" s="139" t="s">
        <v>786</v>
      </c>
      <c r="H187" s="140">
        <v>45</v>
      </c>
      <c r="I187" s="141"/>
      <c r="J187" s="142">
        <f t="shared" si="20"/>
        <v>0</v>
      </c>
      <c r="K187" s="138" t="s">
        <v>1</v>
      </c>
      <c r="L187" s="32"/>
      <c r="M187" s="143" t="s">
        <v>1</v>
      </c>
      <c r="N187" s="144" t="s">
        <v>41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184</v>
      </c>
      <c r="AT187" s="147" t="s">
        <v>180</v>
      </c>
      <c r="AU187" s="147" t="s">
        <v>83</v>
      </c>
      <c r="AY187" s="17" t="s">
        <v>178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7" t="s">
        <v>83</v>
      </c>
      <c r="BK187" s="148">
        <f t="shared" si="29"/>
        <v>0</v>
      </c>
      <c r="BL187" s="17" t="s">
        <v>184</v>
      </c>
      <c r="BM187" s="147" t="s">
        <v>801</v>
      </c>
    </row>
    <row r="188" spans="2:65" s="1" customFormat="1" ht="16.5" customHeight="1">
      <c r="B188" s="32"/>
      <c r="C188" s="136" t="s">
        <v>510</v>
      </c>
      <c r="D188" s="136" t="s">
        <v>180</v>
      </c>
      <c r="E188" s="137" t="s">
        <v>3646</v>
      </c>
      <c r="F188" s="138" t="s">
        <v>3700</v>
      </c>
      <c r="G188" s="139" t="s">
        <v>291</v>
      </c>
      <c r="H188" s="140">
        <v>515</v>
      </c>
      <c r="I188" s="141"/>
      <c r="J188" s="142">
        <f t="shared" si="20"/>
        <v>0</v>
      </c>
      <c r="K188" s="138" t="s">
        <v>1</v>
      </c>
      <c r="L188" s="32"/>
      <c r="M188" s="143" t="s">
        <v>1</v>
      </c>
      <c r="N188" s="144" t="s">
        <v>41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184</v>
      </c>
      <c r="AT188" s="147" t="s">
        <v>180</v>
      </c>
      <c r="AU188" s="147" t="s">
        <v>83</v>
      </c>
      <c r="AY188" s="17" t="s">
        <v>178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7" t="s">
        <v>83</v>
      </c>
      <c r="BK188" s="148">
        <f t="shared" si="29"/>
        <v>0</v>
      </c>
      <c r="BL188" s="17" t="s">
        <v>184</v>
      </c>
      <c r="BM188" s="147" t="s">
        <v>814</v>
      </c>
    </row>
    <row r="189" spans="2:65" s="1" customFormat="1" ht="16.5" customHeight="1">
      <c r="B189" s="32"/>
      <c r="C189" s="136" t="s">
        <v>515</v>
      </c>
      <c r="D189" s="136" t="s">
        <v>180</v>
      </c>
      <c r="E189" s="137" t="s">
        <v>3844</v>
      </c>
      <c r="F189" s="138" t="s">
        <v>3710</v>
      </c>
      <c r="G189" s="139" t="s">
        <v>291</v>
      </c>
      <c r="H189" s="140">
        <v>110</v>
      </c>
      <c r="I189" s="141"/>
      <c r="J189" s="142">
        <f t="shared" si="20"/>
        <v>0</v>
      </c>
      <c r="K189" s="138" t="s">
        <v>1</v>
      </c>
      <c r="L189" s="32"/>
      <c r="M189" s="143" t="s">
        <v>1</v>
      </c>
      <c r="N189" s="144" t="s">
        <v>41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184</v>
      </c>
      <c r="AT189" s="147" t="s">
        <v>180</v>
      </c>
      <c r="AU189" s="147" t="s">
        <v>83</v>
      </c>
      <c r="AY189" s="17" t="s">
        <v>178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83</v>
      </c>
      <c r="BK189" s="148">
        <f t="shared" si="29"/>
        <v>0</v>
      </c>
      <c r="BL189" s="17" t="s">
        <v>184</v>
      </c>
      <c r="BM189" s="147" t="s">
        <v>828</v>
      </c>
    </row>
    <row r="190" spans="2:65" s="1" customFormat="1" ht="16.5" customHeight="1">
      <c r="B190" s="32"/>
      <c r="C190" s="136" t="s">
        <v>520</v>
      </c>
      <c r="D190" s="136" t="s">
        <v>180</v>
      </c>
      <c r="E190" s="137" t="s">
        <v>3654</v>
      </c>
      <c r="F190" s="138" t="s">
        <v>3655</v>
      </c>
      <c r="G190" s="139" t="s">
        <v>291</v>
      </c>
      <c r="H190" s="140">
        <v>70</v>
      </c>
      <c r="I190" s="141"/>
      <c r="J190" s="142">
        <f t="shared" si="20"/>
        <v>0</v>
      </c>
      <c r="K190" s="138" t="s">
        <v>1</v>
      </c>
      <c r="L190" s="32"/>
      <c r="M190" s="143" t="s">
        <v>1</v>
      </c>
      <c r="N190" s="144" t="s">
        <v>41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184</v>
      </c>
      <c r="AT190" s="147" t="s">
        <v>180</v>
      </c>
      <c r="AU190" s="147" t="s">
        <v>83</v>
      </c>
      <c r="AY190" s="17" t="s">
        <v>178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83</v>
      </c>
      <c r="BK190" s="148">
        <f t="shared" si="29"/>
        <v>0</v>
      </c>
      <c r="BL190" s="17" t="s">
        <v>184</v>
      </c>
      <c r="BM190" s="147" t="s">
        <v>837</v>
      </c>
    </row>
    <row r="191" spans="2:65" s="1" customFormat="1" ht="16.5" customHeight="1">
      <c r="B191" s="32"/>
      <c r="C191" s="136" t="s">
        <v>525</v>
      </c>
      <c r="D191" s="136" t="s">
        <v>180</v>
      </c>
      <c r="E191" s="137" t="s">
        <v>3845</v>
      </c>
      <c r="F191" s="138" t="s">
        <v>3846</v>
      </c>
      <c r="G191" s="139" t="s">
        <v>291</v>
      </c>
      <c r="H191" s="140">
        <v>35</v>
      </c>
      <c r="I191" s="141"/>
      <c r="J191" s="142">
        <f t="shared" si="20"/>
        <v>0</v>
      </c>
      <c r="K191" s="138" t="s">
        <v>1</v>
      </c>
      <c r="L191" s="32"/>
      <c r="M191" s="143" t="s">
        <v>1</v>
      </c>
      <c r="N191" s="144" t="s">
        <v>41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184</v>
      </c>
      <c r="AT191" s="147" t="s">
        <v>180</v>
      </c>
      <c r="AU191" s="147" t="s">
        <v>83</v>
      </c>
      <c r="AY191" s="17" t="s">
        <v>178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7" t="s">
        <v>83</v>
      </c>
      <c r="BK191" s="148">
        <f t="shared" si="29"/>
        <v>0</v>
      </c>
      <c r="BL191" s="17" t="s">
        <v>184</v>
      </c>
      <c r="BM191" s="147" t="s">
        <v>851</v>
      </c>
    </row>
    <row r="192" spans="2:65" s="1" customFormat="1" ht="16.5" customHeight="1">
      <c r="B192" s="32"/>
      <c r="C192" s="136" t="s">
        <v>530</v>
      </c>
      <c r="D192" s="136" t="s">
        <v>180</v>
      </c>
      <c r="E192" s="137" t="s">
        <v>3722</v>
      </c>
      <c r="F192" s="138" t="s">
        <v>3847</v>
      </c>
      <c r="G192" s="139" t="s">
        <v>1134</v>
      </c>
      <c r="H192" s="140">
        <v>1</v>
      </c>
      <c r="I192" s="141"/>
      <c r="J192" s="142">
        <f t="shared" si="20"/>
        <v>0</v>
      </c>
      <c r="K192" s="138" t="s">
        <v>1</v>
      </c>
      <c r="L192" s="32"/>
      <c r="M192" s="143" t="s">
        <v>1</v>
      </c>
      <c r="N192" s="144" t="s">
        <v>41</v>
      </c>
      <c r="P192" s="145">
        <f t="shared" si="21"/>
        <v>0</v>
      </c>
      <c r="Q192" s="145">
        <v>0</v>
      </c>
      <c r="R192" s="145">
        <f t="shared" si="22"/>
        <v>0</v>
      </c>
      <c r="S192" s="145">
        <v>0</v>
      </c>
      <c r="T192" s="146">
        <f t="shared" si="23"/>
        <v>0</v>
      </c>
      <c r="AR192" s="147" t="s">
        <v>184</v>
      </c>
      <c r="AT192" s="147" t="s">
        <v>180</v>
      </c>
      <c r="AU192" s="147" t="s">
        <v>83</v>
      </c>
      <c r="AY192" s="17" t="s">
        <v>178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7" t="s">
        <v>83</v>
      </c>
      <c r="BK192" s="148">
        <f t="shared" si="29"/>
        <v>0</v>
      </c>
      <c r="BL192" s="17" t="s">
        <v>184</v>
      </c>
      <c r="BM192" s="147" t="s">
        <v>861</v>
      </c>
    </row>
    <row r="193" spans="2:65" s="11" customFormat="1" ht="25.9" customHeight="1">
      <c r="B193" s="124"/>
      <c r="D193" s="125" t="s">
        <v>75</v>
      </c>
      <c r="E193" s="126" t="s">
        <v>3848</v>
      </c>
      <c r="F193" s="126" t="s">
        <v>3849</v>
      </c>
      <c r="I193" s="127"/>
      <c r="J193" s="128">
        <f>BK193</f>
        <v>0</v>
      </c>
      <c r="L193" s="124"/>
      <c r="M193" s="129"/>
      <c r="P193" s="130">
        <f>SUM(P194:P216)</f>
        <v>0</v>
      </c>
      <c r="R193" s="130">
        <f>SUM(R194:R216)</f>
        <v>0</v>
      </c>
      <c r="T193" s="131">
        <f>SUM(T194:T216)</f>
        <v>0</v>
      </c>
      <c r="AR193" s="125" t="s">
        <v>83</v>
      </c>
      <c r="AT193" s="132" t="s">
        <v>75</v>
      </c>
      <c r="AU193" s="132" t="s">
        <v>76</v>
      </c>
      <c r="AY193" s="125" t="s">
        <v>178</v>
      </c>
      <c r="BK193" s="133">
        <f>SUM(BK194:BK216)</f>
        <v>0</v>
      </c>
    </row>
    <row r="194" spans="2:65" s="1" customFormat="1" ht="16.5" customHeight="1">
      <c r="B194" s="32"/>
      <c r="C194" s="136" t="s">
        <v>535</v>
      </c>
      <c r="D194" s="136" t="s">
        <v>180</v>
      </c>
      <c r="E194" s="137" t="s">
        <v>3850</v>
      </c>
      <c r="F194" s="138" t="s">
        <v>3851</v>
      </c>
      <c r="G194" s="139" t="s">
        <v>291</v>
      </c>
      <c r="H194" s="140">
        <v>215</v>
      </c>
      <c r="I194" s="141"/>
      <c r="J194" s="142">
        <f t="shared" ref="J194:J216" si="30">ROUND(I194*H194,2)</f>
        <v>0</v>
      </c>
      <c r="K194" s="138" t="s">
        <v>1</v>
      </c>
      <c r="L194" s="32"/>
      <c r="M194" s="143" t="s">
        <v>1</v>
      </c>
      <c r="N194" s="144" t="s">
        <v>41</v>
      </c>
      <c r="P194" s="145">
        <f t="shared" ref="P194:P216" si="31">O194*H194</f>
        <v>0</v>
      </c>
      <c r="Q194" s="145">
        <v>0</v>
      </c>
      <c r="R194" s="145">
        <f t="shared" ref="R194:R216" si="32">Q194*H194</f>
        <v>0</v>
      </c>
      <c r="S194" s="145">
        <v>0</v>
      </c>
      <c r="T194" s="146">
        <f t="shared" ref="T194:T216" si="33">S194*H194</f>
        <v>0</v>
      </c>
      <c r="AR194" s="147" t="s">
        <v>184</v>
      </c>
      <c r="AT194" s="147" t="s">
        <v>180</v>
      </c>
      <c r="AU194" s="147" t="s">
        <v>83</v>
      </c>
      <c r="AY194" s="17" t="s">
        <v>178</v>
      </c>
      <c r="BE194" s="148">
        <f t="shared" ref="BE194:BE216" si="34">IF(N194="základní",J194,0)</f>
        <v>0</v>
      </c>
      <c r="BF194" s="148">
        <f t="shared" ref="BF194:BF216" si="35">IF(N194="snížená",J194,0)</f>
        <v>0</v>
      </c>
      <c r="BG194" s="148">
        <f t="shared" ref="BG194:BG216" si="36">IF(N194="zákl. přenesená",J194,0)</f>
        <v>0</v>
      </c>
      <c r="BH194" s="148">
        <f t="shared" ref="BH194:BH216" si="37">IF(N194="sníž. přenesená",J194,0)</f>
        <v>0</v>
      </c>
      <c r="BI194" s="148">
        <f t="shared" ref="BI194:BI216" si="38">IF(N194="nulová",J194,0)</f>
        <v>0</v>
      </c>
      <c r="BJ194" s="17" t="s">
        <v>83</v>
      </c>
      <c r="BK194" s="148">
        <f t="shared" ref="BK194:BK216" si="39">ROUND(I194*H194,2)</f>
        <v>0</v>
      </c>
      <c r="BL194" s="17" t="s">
        <v>184</v>
      </c>
      <c r="BM194" s="147" t="s">
        <v>871</v>
      </c>
    </row>
    <row r="195" spans="2:65" s="1" customFormat="1" ht="16.5" customHeight="1">
      <c r="B195" s="32"/>
      <c r="C195" s="136" t="s">
        <v>539</v>
      </c>
      <c r="D195" s="136" t="s">
        <v>180</v>
      </c>
      <c r="E195" s="137" t="s">
        <v>3852</v>
      </c>
      <c r="F195" s="138" t="s">
        <v>3853</v>
      </c>
      <c r="G195" s="139" t="s">
        <v>291</v>
      </c>
      <c r="H195" s="140">
        <v>80</v>
      </c>
      <c r="I195" s="141"/>
      <c r="J195" s="142">
        <f t="shared" si="30"/>
        <v>0</v>
      </c>
      <c r="K195" s="138" t="s">
        <v>1</v>
      </c>
      <c r="L195" s="32"/>
      <c r="M195" s="143" t="s">
        <v>1</v>
      </c>
      <c r="N195" s="144" t="s">
        <v>41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184</v>
      </c>
      <c r="AT195" s="147" t="s">
        <v>180</v>
      </c>
      <c r="AU195" s="147" t="s">
        <v>83</v>
      </c>
      <c r="AY195" s="17" t="s">
        <v>178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7" t="s">
        <v>83</v>
      </c>
      <c r="BK195" s="148">
        <f t="shared" si="39"/>
        <v>0</v>
      </c>
      <c r="BL195" s="17" t="s">
        <v>184</v>
      </c>
      <c r="BM195" s="147" t="s">
        <v>881</v>
      </c>
    </row>
    <row r="196" spans="2:65" s="1" customFormat="1" ht="16.5" customHeight="1">
      <c r="B196" s="32"/>
      <c r="C196" s="136" t="s">
        <v>544</v>
      </c>
      <c r="D196" s="136" t="s">
        <v>180</v>
      </c>
      <c r="E196" s="137" t="s">
        <v>3854</v>
      </c>
      <c r="F196" s="138" t="s">
        <v>3855</v>
      </c>
      <c r="G196" s="139" t="s">
        <v>291</v>
      </c>
      <c r="H196" s="140">
        <v>34</v>
      </c>
      <c r="I196" s="141"/>
      <c r="J196" s="142">
        <f t="shared" si="30"/>
        <v>0</v>
      </c>
      <c r="K196" s="138" t="s">
        <v>1</v>
      </c>
      <c r="L196" s="32"/>
      <c r="M196" s="143" t="s">
        <v>1</v>
      </c>
      <c r="N196" s="144" t="s">
        <v>41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184</v>
      </c>
      <c r="AT196" s="147" t="s">
        <v>180</v>
      </c>
      <c r="AU196" s="147" t="s">
        <v>83</v>
      </c>
      <c r="AY196" s="17" t="s">
        <v>178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7" t="s">
        <v>83</v>
      </c>
      <c r="BK196" s="148">
        <f t="shared" si="39"/>
        <v>0</v>
      </c>
      <c r="BL196" s="17" t="s">
        <v>184</v>
      </c>
      <c r="BM196" s="147" t="s">
        <v>891</v>
      </c>
    </row>
    <row r="197" spans="2:65" s="1" customFormat="1" ht="16.5" customHeight="1">
      <c r="B197" s="32"/>
      <c r="C197" s="136" t="s">
        <v>550</v>
      </c>
      <c r="D197" s="136" t="s">
        <v>180</v>
      </c>
      <c r="E197" s="137" t="s">
        <v>3856</v>
      </c>
      <c r="F197" s="138" t="s">
        <v>3857</v>
      </c>
      <c r="G197" s="139" t="s">
        <v>291</v>
      </c>
      <c r="H197" s="140">
        <v>15</v>
      </c>
      <c r="I197" s="141"/>
      <c r="J197" s="142">
        <f t="shared" si="30"/>
        <v>0</v>
      </c>
      <c r="K197" s="138" t="s">
        <v>1</v>
      </c>
      <c r="L197" s="32"/>
      <c r="M197" s="143" t="s">
        <v>1</v>
      </c>
      <c r="N197" s="144" t="s">
        <v>41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0</v>
      </c>
      <c r="T197" s="146">
        <f t="shared" si="33"/>
        <v>0</v>
      </c>
      <c r="AR197" s="147" t="s">
        <v>184</v>
      </c>
      <c r="AT197" s="147" t="s">
        <v>180</v>
      </c>
      <c r="AU197" s="147" t="s">
        <v>83</v>
      </c>
      <c r="AY197" s="17" t="s">
        <v>178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7" t="s">
        <v>83</v>
      </c>
      <c r="BK197" s="148">
        <f t="shared" si="39"/>
        <v>0</v>
      </c>
      <c r="BL197" s="17" t="s">
        <v>184</v>
      </c>
      <c r="BM197" s="147" t="s">
        <v>901</v>
      </c>
    </row>
    <row r="198" spans="2:65" s="1" customFormat="1" ht="16.5" customHeight="1">
      <c r="B198" s="32"/>
      <c r="C198" s="136" t="s">
        <v>558</v>
      </c>
      <c r="D198" s="136" t="s">
        <v>180</v>
      </c>
      <c r="E198" s="137" t="s">
        <v>3858</v>
      </c>
      <c r="F198" s="138" t="s">
        <v>3859</v>
      </c>
      <c r="G198" s="139" t="s">
        <v>291</v>
      </c>
      <c r="H198" s="140">
        <v>45</v>
      </c>
      <c r="I198" s="141"/>
      <c r="J198" s="142">
        <f t="shared" si="30"/>
        <v>0</v>
      </c>
      <c r="K198" s="138" t="s">
        <v>1</v>
      </c>
      <c r="L198" s="32"/>
      <c r="M198" s="143" t="s">
        <v>1</v>
      </c>
      <c r="N198" s="144" t="s">
        <v>41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184</v>
      </c>
      <c r="AT198" s="147" t="s">
        <v>180</v>
      </c>
      <c r="AU198" s="147" t="s">
        <v>83</v>
      </c>
      <c r="AY198" s="17" t="s">
        <v>178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7" t="s">
        <v>83</v>
      </c>
      <c r="BK198" s="148">
        <f t="shared" si="39"/>
        <v>0</v>
      </c>
      <c r="BL198" s="17" t="s">
        <v>184</v>
      </c>
      <c r="BM198" s="147" t="s">
        <v>913</v>
      </c>
    </row>
    <row r="199" spans="2:65" s="1" customFormat="1" ht="16.5" customHeight="1">
      <c r="B199" s="32"/>
      <c r="C199" s="136" t="s">
        <v>562</v>
      </c>
      <c r="D199" s="136" t="s">
        <v>180</v>
      </c>
      <c r="E199" s="137" t="s">
        <v>3860</v>
      </c>
      <c r="F199" s="138" t="s">
        <v>3861</v>
      </c>
      <c r="G199" s="139" t="s">
        <v>291</v>
      </c>
      <c r="H199" s="140">
        <v>298</v>
      </c>
      <c r="I199" s="141"/>
      <c r="J199" s="142">
        <f t="shared" si="30"/>
        <v>0</v>
      </c>
      <c r="K199" s="138" t="s">
        <v>1</v>
      </c>
      <c r="L199" s="32"/>
      <c r="M199" s="143" t="s">
        <v>1</v>
      </c>
      <c r="N199" s="144" t="s">
        <v>41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184</v>
      </c>
      <c r="AT199" s="147" t="s">
        <v>180</v>
      </c>
      <c r="AU199" s="147" t="s">
        <v>83</v>
      </c>
      <c r="AY199" s="17" t="s">
        <v>178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7" t="s">
        <v>83</v>
      </c>
      <c r="BK199" s="148">
        <f t="shared" si="39"/>
        <v>0</v>
      </c>
      <c r="BL199" s="17" t="s">
        <v>184</v>
      </c>
      <c r="BM199" s="147" t="s">
        <v>922</v>
      </c>
    </row>
    <row r="200" spans="2:65" s="1" customFormat="1" ht="16.5" customHeight="1">
      <c r="B200" s="32"/>
      <c r="C200" s="136" t="s">
        <v>567</v>
      </c>
      <c r="D200" s="136" t="s">
        <v>180</v>
      </c>
      <c r="E200" s="137" t="s">
        <v>3862</v>
      </c>
      <c r="F200" s="138" t="s">
        <v>3863</v>
      </c>
      <c r="G200" s="139" t="s">
        <v>291</v>
      </c>
      <c r="H200" s="140">
        <v>1102</v>
      </c>
      <c r="I200" s="141"/>
      <c r="J200" s="142">
        <f t="shared" si="30"/>
        <v>0</v>
      </c>
      <c r="K200" s="138" t="s">
        <v>1</v>
      </c>
      <c r="L200" s="32"/>
      <c r="M200" s="143" t="s">
        <v>1</v>
      </c>
      <c r="N200" s="144" t="s">
        <v>41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184</v>
      </c>
      <c r="AT200" s="147" t="s">
        <v>180</v>
      </c>
      <c r="AU200" s="147" t="s">
        <v>83</v>
      </c>
      <c r="AY200" s="17" t="s">
        <v>178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7" t="s">
        <v>83</v>
      </c>
      <c r="BK200" s="148">
        <f t="shared" si="39"/>
        <v>0</v>
      </c>
      <c r="BL200" s="17" t="s">
        <v>184</v>
      </c>
      <c r="BM200" s="147" t="s">
        <v>931</v>
      </c>
    </row>
    <row r="201" spans="2:65" s="1" customFormat="1" ht="16.5" customHeight="1">
      <c r="B201" s="32"/>
      <c r="C201" s="136" t="s">
        <v>573</v>
      </c>
      <c r="D201" s="136" t="s">
        <v>180</v>
      </c>
      <c r="E201" s="137" t="s">
        <v>3864</v>
      </c>
      <c r="F201" s="138" t="s">
        <v>3865</v>
      </c>
      <c r="G201" s="139" t="s">
        <v>291</v>
      </c>
      <c r="H201" s="140">
        <v>1503</v>
      </c>
      <c r="I201" s="141"/>
      <c r="J201" s="142">
        <f t="shared" si="30"/>
        <v>0</v>
      </c>
      <c r="K201" s="138" t="s">
        <v>1</v>
      </c>
      <c r="L201" s="32"/>
      <c r="M201" s="143" t="s">
        <v>1</v>
      </c>
      <c r="N201" s="144" t="s">
        <v>41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184</v>
      </c>
      <c r="AT201" s="147" t="s">
        <v>180</v>
      </c>
      <c r="AU201" s="147" t="s">
        <v>83</v>
      </c>
      <c r="AY201" s="17" t="s">
        <v>178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7" t="s">
        <v>83</v>
      </c>
      <c r="BK201" s="148">
        <f t="shared" si="39"/>
        <v>0</v>
      </c>
      <c r="BL201" s="17" t="s">
        <v>184</v>
      </c>
      <c r="BM201" s="147" t="s">
        <v>942</v>
      </c>
    </row>
    <row r="202" spans="2:65" s="1" customFormat="1" ht="16.5" customHeight="1">
      <c r="B202" s="32"/>
      <c r="C202" s="136" t="s">
        <v>579</v>
      </c>
      <c r="D202" s="136" t="s">
        <v>180</v>
      </c>
      <c r="E202" s="137" t="s">
        <v>3866</v>
      </c>
      <c r="F202" s="138" t="s">
        <v>3867</v>
      </c>
      <c r="G202" s="139" t="s">
        <v>291</v>
      </c>
      <c r="H202" s="140">
        <v>92</v>
      </c>
      <c r="I202" s="141"/>
      <c r="J202" s="142">
        <f t="shared" si="30"/>
        <v>0</v>
      </c>
      <c r="K202" s="138" t="s">
        <v>1</v>
      </c>
      <c r="L202" s="32"/>
      <c r="M202" s="143" t="s">
        <v>1</v>
      </c>
      <c r="N202" s="144" t="s">
        <v>41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184</v>
      </c>
      <c r="AT202" s="147" t="s">
        <v>180</v>
      </c>
      <c r="AU202" s="147" t="s">
        <v>83</v>
      </c>
      <c r="AY202" s="17" t="s">
        <v>178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7" t="s">
        <v>83</v>
      </c>
      <c r="BK202" s="148">
        <f t="shared" si="39"/>
        <v>0</v>
      </c>
      <c r="BL202" s="17" t="s">
        <v>184</v>
      </c>
      <c r="BM202" s="147" t="s">
        <v>952</v>
      </c>
    </row>
    <row r="203" spans="2:65" s="1" customFormat="1" ht="16.5" customHeight="1">
      <c r="B203" s="32"/>
      <c r="C203" s="136" t="s">
        <v>583</v>
      </c>
      <c r="D203" s="136" t="s">
        <v>180</v>
      </c>
      <c r="E203" s="137" t="s">
        <v>3868</v>
      </c>
      <c r="F203" s="138" t="s">
        <v>3869</v>
      </c>
      <c r="G203" s="139" t="s">
        <v>291</v>
      </c>
      <c r="H203" s="140">
        <v>53</v>
      </c>
      <c r="I203" s="141"/>
      <c r="J203" s="142">
        <f t="shared" si="30"/>
        <v>0</v>
      </c>
      <c r="K203" s="138" t="s">
        <v>1</v>
      </c>
      <c r="L203" s="32"/>
      <c r="M203" s="143" t="s">
        <v>1</v>
      </c>
      <c r="N203" s="144" t="s">
        <v>41</v>
      </c>
      <c r="P203" s="145">
        <f t="shared" si="31"/>
        <v>0</v>
      </c>
      <c r="Q203" s="145">
        <v>0</v>
      </c>
      <c r="R203" s="145">
        <f t="shared" si="32"/>
        <v>0</v>
      </c>
      <c r="S203" s="145">
        <v>0</v>
      </c>
      <c r="T203" s="146">
        <f t="shared" si="33"/>
        <v>0</v>
      </c>
      <c r="AR203" s="147" t="s">
        <v>184</v>
      </c>
      <c r="AT203" s="147" t="s">
        <v>180</v>
      </c>
      <c r="AU203" s="147" t="s">
        <v>83</v>
      </c>
      <c r="AY203" s="17" t="s">
        <v>178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7" t="s">
        <v>83</v>
      </c>
      <c r="BK203" s="148">
        <f t="shared" si="39"/>
        <v>0</v>
      </c>
      <c r="BL203" s="17" t="s">
        <v>184</v>
      </c>
      <c r="BM203" s="147" t="s">
        <v>962</v>
      </c>
    </row>
    <row r="204" spans="2:65" s="1" customFormat="1" ht="16.5" customHeight="1">
      <c r="B204" s="32"/>
      <c r="C204" s="136" t="s">
        <v>588</v>
      </c>
      <c r="D204" s="136" t="s">
        <v>180</v>
      </c>
      <c r="E204" s="137" t="s">
        <v>3870</v>
      </c>
      <c r="F204" s="138" t="s">
        <v>3871</v>
      </c>
      <c r="G204" s="139" t="s">
        <v>291</v>
      </c>
      <c r="H204" s="140">
        <v>110</v>
      </c>
      <c r="I204" s="141"/>
      <c r="J204" s="142">
        <f t="shared" si="30"/>
        <v>0</v>
      </c>
      <c r="K204" s="138" t="s">
        <v>1</v>
      </c>
      <c r="L204" s="32"/>
      <c r="M204" s="143" t="s">
        <v>1</v>
      </c>
      <c r="N204" s="144" t="s">
        <v>41</v>
      </c>
      <c r="P204" s="145">
        <f t="shared" si="31"/>
        <v>0</v>
      </c>
      <c r="Q204" s="145">
        <v>0</v>
      </c>
      <c r="R204" s="145">
        <f t="shared" si="32"/>
        <v>0</v>
      </c>
      <c r="S204" s="145">
        <v>0</v>
      </c>
      <c r="T204" s="146">
        <f t="shared" si="33"/>
        <v>0</v>
      </c>
      <c r="AR204" s="147" t="s">
        <v>184</v>
      </c>
      <c r="AT204" s="147" t="s">
        <v>180</v>
      </c>
      <c r="AU204" s="147" t="s">
        <v>83</v>
      </c>
      <c r="AY204" s="17" t="s">
        <v>178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7" t="s">
        <v>83</v>
      </c>
      <c r="BK204" s="148">
        <f t="shared" si="39"/>
        <v>0</v>
      </c>
      <c r="BL204" s="17" t="s">
        <v>184</v>
      </c>
      <c r="BM204" s="147" t="s">
        <v>973</v>
      </c>
    </row>
    <row r="205" spans="2:65" s="1" customFormat="1" ht="16.5" customHeight="1">
      <c r="B205" s="32"/>
      <c r="C205" s="136" t="s">
        <v>593</v>
      </c>
      <c r="D205" s="136" t="s">
        <v>180</v>
      </c>
      <c r="E205" s="137" t="s">
        <v>3872</v>
      </c>
      <c r="F205" s="138" t="s">
        <v>3873</v>
      </c>
      <c r="G205" s="139" t="s">
        <v>291</v>
      </c>
      <c r="H205" s="140">
        <v>118</v>
      </c>
      <c r="I205" s="141"/>
      <c r="J205" s="142">
        <f t="shared" si="30"/>
        <v>0</v>
      </c>
      <c r="K205" s="138" t="s">
        <v>1</v>
      </c>
      <c r="L205" s="32"/>
      <c r="M205" s="143" t="s">
        <v>1</v>
      </c>
      <c r="N205" s="144" t="s">
        <v>41</v>
      </c>
      <c r="P205" s="145">
        <f t="shared" si="31"/>
        <v>0</v>
      </c>
      <c r="Q205" s="145">
        <v>0</v>
      </c>
      <c r="R205" s="145">
        <f t="shared" si="32"/>
        <v>0</v>
      </c>
      <c r="S205" s="145">
        <v>0</v>
      </c>
      <c r="T205" s="146">
        <f t="shared" si="33"/>
        <v>0</v>
      </c>
      <c r="AR205" s="147" t="s">
        <v>184</v>
      </c>
      <c r="AT205" s="147" t="s">
        <v>180</v>
      </c>
      <c r="AU205" s="147" t="s">
        <v>83</v>
      </c>
      <c r="AY205" s="17" t="s">
        <v>178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7" t="s">
        <v>83</v>
      </c>
      <c r="BK205" s="148">
        <f t="shared" si="39"/>
        <v>0</v>
      </c>
      <c r="BL205" s="17" t="s">
        <v>184</v>
      </c>
      <c r="BM205" s="147" t="s">
        <v>2121</v>
      </c>
    </row>
    <row r="206" spans="2:65" s="1" customFormat="1" ht="16.5" customHeight="1">
      <c r="B206" s="32"/>
      <c r="C206" s="136" t="s">
        <v>597</v>
      </c>
      <c r="D206" s="136" t="s">
        <v>180</v>
      </c>
      <c r="E206" s="137" t="s">
        <v>3874</v>
      </c>
      <c r="F206" s="138" t="s">
        <v>3875</v>
      </c>
      <c r="G206" s="139" t="s">
        <v>291</v>
      </c>
      <c r="H206" s="140">
        <v>122</v>
      </c>
      <c r="I206" s="141"/>
      <c r="J206" s="142">
        <f t="shared" si="30"/>
        <v>0</v>
      </c>
      <c r="K206" s="138" t="s">
        <v>1</v>
      </c>
      <c r="L206" s="32"/>
      <c r="M206" s="143" t="s">
        <v>1</v>
      </c>
      <c r="N206" s="144" t="s">
        <v>41</v>
      </c>
      <c r="P206" s="145">
        <f t="shared" si="31"/>
        <v>0</v>
      </c>
      <c r="Q206" s="145">
        <v>0</v>
      </c>
      <c r="R206" s="145">
        <f t="shared" si="32"/>
        <v>0</v>
      </c>
      <c r="S206" s="145">
        <v>0</v>
      </c>
      <c r="T206" s="146">
        <f t="shared" si="33"/>
        <v>0</v>
      </c>
      <c r="AR206" s="147" t="s">
        <v>184</v>
      </c>
      <c r="AT206" s="147" t="s">
        <v>180</v>
      </c>
      <c r="AU206" s="147" t="s">
        <v>83</v>
      </c>
      <c r="AY206" s="17" t="s">
        <v>178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7" t="s">
        <v>83</v>
      </c>
      <c r="BK206" s="148">
        <f t="shared" si="39"/>
        <v>0</v>
      </c>
      <c r="BL206" s="17" t="s">
        <v>184</v>
      </c>
      <c r="BM206" s="147" t="s">
        <v>2130</v>
      </c>
    </row>
    <row r="207" spans="2:65" s="1" customFormat="1" ht="16.5" customHeight="1">
      <c r="B207" s="32"/>
      <c r="C207" s="136" t="s">
        <v>602</v>
      </c>
      <c r="D207" s="136" t="s">
        <v>180</v>
      </c>
      <c r="E207" s="137" t="s">
        <v>3876</v>
      </c>
      <c r="F207" s="138" t="s">
        <v>3877</v>
      </c>
      <c r="G207" s="139" t="s">
        <v>291</v>
      </c>
      <c r="H207" s="140">
        <v>53</v>
      </c>
      <c r="I207" s="141"/>
      <c r="J207" s="142">
        <f t="shared" si="30"/>
        <v>0</v>
      </c>
      <c r="K207" s="138" t="s">
        <v>1</v>
      </c>
      <c r="L207" s="32"/>
      <c r="M207" s="143" t="s">
        <v>1</v>
      </c>
      <c r="N207" s="144" t="s">
        <v>41</v>
      </c>
      <c r="P207" s="145">
        <f t="shared" si="31"/>
        <v>0</v>
      </c>
      <c r="Q207" s="145">
        <v>0</v>
      </c>
      <c r="R207" s="145">
        <f t="shared" si="32"/>
        <v>0</v>
      </c>
      <c r="S207" s="145">
        <v>0</v>
      </c>
      <c r="T207" s="146">
        <f t="shared" si="33"/>
        <v>0</v>
      </c>
      <c r="AR207" s="147" t="s">
        <v>184</v>
      </c>
      <c r="AT207" s="147" t="s">
        <v>180</v>
      </c>
      <c r="AU207" s="147" t="s">
        <v>83</v>
      </c>
      <c r="AY207" s="17" t="s">
        <v>178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7" t="s">
        <v>83</v>
      </c>
      <c r="BK207" s="148">
        <f t="shared" si="39"/>
        <v>0</v>
      </c>
      <c r="BL207" s="17" t="s">
        <v>184</v>
      </c>
      <c r="BM207" s="147" t="s">
        <v>2139</v>
      </c>
    </row>
    <row r="208" spans="2:65" s="1" customFormat="1" ht="16.5" customHeight="1">
      <c r="B208" s="32"/>
      <c r="C208" s="136" t="s">
        <v>607</v>
      </c>
      <c r="D208" s="136" t="s">
        <v>180</v>
      </c>
      <c r="E208" s="137" t="s">
        <v>3878</v>
      </c>
      <c r="F208" s="138" t="s">
        <v>3879</v>
      </c>
      <c r="G208" s="139" t="s">
        <v>291</v>
      </c>
      <c r="H208" s="140">
        <v>25</v>
      </c>
      <c r="I208" s="141"/>
      <c r="J208" s="142">
        <f t="shared" si="30"/>
        <v>0</v>
      </c>
      <c r="K208" s="138" t="s">
        <v>1</v>
      </c>
      <c r="L208" s="32"/>
      <c r="M208" s="143" t="s">
        <v>1</v>
      </c>
      <c r="N208" s="144" t="s">
        <v>41</v>
      </c>
      <c r="P208" s="145">
        <f t="shared" si="31"/>
        <v>0</v>
      </c>
      <c r="Q208" s="145">
        <v>0</v>
      </c>
      <c r="R208" s="145">
        <f t="shared" si="32"/>
        <v>0</v>
      </c>
      <c r="S208" s="145">
        <v>0</v>
      </c>
      <c r="T208" s="146">
        <f t="shared" si="33"/>
        <v>0</v>
      </c>
      <c r="AR208" s="147" t="s">
        <v>184</v>
      </c>
      <c r="AT208" s="147" t="s">
        <v>180</v>
      </c>
      <c r="AU208" s="147" t="s">
        <v>83</v>
      </c>
      <c r="AY208" s="17" t="s">
        <v>178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7" t="s">
        <v>83</v>
      </c>
      <c r="BK208" s="148">
        <f t="shared" si="39"/>
        <v>0</v>
      </c>
      <c r="BL208" s="17" t="s">
        <v>184</v>
      </c>
      <c r="BM208" s="147" t="s">
        <v>2147</v>
      </c>
    </row>
    <row r="209" spans="2:65" s="1" customFormat="1" ht="16.5" customHeight="1">
      <c r="B209" s="32"/>
      <c r="C209" s="136" t="s">
        <v>611</v>
      </c>
      <c r="D209" s="136" t="s">
        <v>180</v>
      </c>
      <c r="E209" s="137" t="s">
        <v>3880</v>
      </c>
      <c r="F209" s="138" t="s">
        <v>3881</v>
      </c>
      <c r="G209" s="139" t="s">
        <v>291</v>
      </c>
      <c r="H209" s="140">
        <v>118</v>
      </c>
      <c r="I209" s="141"/>
      <c r="J209" s="142">
        <f t="shared" si="30"/>
        <v>0</v>
      </c>
      <c r="K209" s="138" t="s">
        <v>1</v>
      </c>
      <c r="L209" s="32"/>
      <c r="M209" s="143" t="s">
        <v>1</v>
      </c>
      <c r="N209" s="144" t="s">
        <v>41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0</v>
      </c>
      <c r="T209" s="146">
        <f t="shared" si="33"/>
        <v>0</v>
      </c>
      <c r="AR209" s="147" t="s">
        <v>184</v>
      </c>
      <c r="AT209" s="147" t="s">
        <v>180</v>
      </c>
      <c r="AU209" s="147" t="s">
        <v>83</v>
      </c>
      <c r="AY209" s="17" t="s">
        <v>178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7" t="s">
        <v>83</v>
      </c>
      <c r="BK209" s="148">
        <f t="shared" si="39"/>
        <v>0</v>
      </c>
      <c r="BL209" s="17" t="s">
        <v>184</v>
      </c>
      <c r="BM209" s="147" t="s">
        <v>2160</v>
      </c>
    </row>
    <row r="210" spans="2:65" s="1" customFormat="1" ht="16.5" customHeight="1">
      <c r="B210" s="32"/>
      <c r="C210" s="136" t="s">
        <v>616</v>
      </c>
      <c r="D210" s="136" t="s">
        <v>180</v>
      </c>
      <c r="E210" s="137" t="s">
        <v>3882</v>
      </c>
      <c r="F210" s="138" t="s">
        <v>3883</v>
      </c>
      <c r="G210" s="139" t="s">
        <v>291</v>
      </c>
      <c r="H210" s="140">
        <v>17</v>
      </c>
      <c r="I210" s="141"/>
      <c r="J210" s="142">
        <f t="shared" si="30"/>
        <v>0</v>
      </c>
      <c r="K210" s="138" t="s">
        <v>1</v>
      </c>
      <c r="L210" s="32"/>
      <c r="M210" s="143" t="s">
        <v>1</v>
      </c>
      <c r="N210" s="144" t="s">
        <v>41</v>
      </c>
      <c r="P210" s="145">
        <f t="shared" si="31"/>
        <v>0</v>
      </c>
      <c r="Q210" s="145">
        <v>0</v>
      </c>
      <c r="R210" s="145">
        <f t="shared" si="32"/>
        <v>0</v>
      </c>
      <c r="S210" s="145">
        <v>0</v>
      </c>
      <c r="T210" s="146">
        <f t="shared" si="33"/>
        <v>0</v>
      </c>
      <c r="AR210" s="147" t="s">
        <v>184</v>
      </c>
      <c r="AT210" s="147" t="s">
        <v>180</v>
      </c>
      <c r="AU210" s="147" t="s">
        <v>83</v>
      </c>
      <c r="AY210" s="17" t="s">
        <v>178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7" t="s">
        <v>83</v>
      </c>
      <c r="BK210" s="148">
        <f t="shared" si="39"/>
        <v>0</v>
      </c>
      <c r="BL210" s="17" t="s">
        <v>184</v>
      </c>
      <c r="BM210" s="147" t="s">
        <v>2168</v>
      </c>
    </row>
    <row r="211" spans="2:65" s="1" customFormat="1" ht="16.5" customHeight="1">
      <c r="B211" s="32"/>
      <c r="C211" s="136" t="s">
        <v>621</v>
      </c>
      <c r="D211" s="136" t="s">
        <v>180</v>
      </c>
      <c r="E211" s="137" t="s">
        <v>3884</v>
      </c>
      <c r="F211" s="138" t="s">
        <v>3885</v>
      </c>
      <c r="G211" s="139" t="s">
        <v>291</v>
      </c>
      <c r="H211" s="140">
        <v>72</v>
      </c>
      <c r="I211" s="141"/>
      <c r="J211" s="142">
        <f t="shared" si="30"/>
        <v>0</v>
      </c>
      <c r="K211" s="138" t="s">
        <v>1</v>
      </c>
      <c r="L211" s="32"/>
      <c r="M211" s="143" t="s">
        <v>1</v>
      </c>
      <c r="N211" s="144" t="s">
        <v>41</v>
      </c>
      <c r="P211" s="145">
        <f t="shared" si="31"/>
        <v>0</v>
      </c>
      <c r="Q211" s="145">
        <v>0</v>
      </c>
      <c r="R211" s="145">
        <f t="shared" si="32"/>
        <v>0</v>
      </c>
      <c r="S211" s="145">
        <v>0</v>
      </c>
      <c r="T211" s="146">
        <f t="shared" si="33"/>
        <v>0</v>
      </c>
      <c r="AR211" s="147" t="s">
        <v>184</v>
      </c>
      <c r="AT211" s="147" t="s">
        <v>180</v>
      </c>
      <c r="AU211" s="147" t="s">
        <v>83</v>
      </c>
      <c r="AY211" s="17" t="s">
        <v>178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7" t="s">
        <v>83</v>
      </c>
      <c r="BK211" s="148">
        <f t="shared" si="39"/>
        <v>0</v>
      </c>
      <c r="BL211" s="17" t="s">
        <v>184</v>
      </c>
      <c r="BM211" s="147" t="s">
        <v>2174</v>
      </c>
    </row>
    <row r="212" spans="2:65" s="1" customFormat="1" ht="16.5" customHeight="1">
      <c r="B212" s="32"/>
      <c r="C212" s="136" t="s">
        <v>626</v>
      </c>
      <c r="D212" s="136" t="s">
        <v>180</v>
      </c>
      <c r="E212" s="137" t="s">
        <v>3886</v>
      </c>
      <c r="F212" s="138" t="s">
        <v>3887</v>
      </c>
      <c r="G212" s="139" t="s">
        <v>291</v>
      </c>
      <c r="H212" s="140">
        <v>13</v>
      </c>
      <c r="I212" s="141"/>
      <c r="J212" s="142">
        <f t="shared" si="30"/>
        <v>0</v>
      </c>
      <c r="K212" s="138" t="s">
        <v>1</v>
      </c>
      <c r="L212" s="32"/>
      <c r="M212" s="143" t="s">
        <v>1</v>
      </c>
      <c r="N212" s="144" t="s">
        <v>41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0</v>
      </c>
      <c r="T212" s="146">
        <f t="shared" si="33"/>
        <v>0</v>
      </c>
      <c r="AR212" s="147" t="s">
        <v>184</v>
      </c>
      <c r="AT212" s="147" t="s">
        <v>180</v>
      </c>
      <c r="AU212" s="147" t="s">
        <v>83</v>
      </c>
      <c r="AY212" s="17" t="s">
        <v>178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7" t="s">
        <v>83</v>
      </c>
      <c r="BK212" s="148">
        <f t="shared" si="39"/>
        <v>0</v>
      </c>
      <c r="BL212" s="17" t="s">
        <v>184</v>
      </c>
      <c r="BM212" s="147" t="s">
        <v>2179</v>
      </c>
    </row>
    <row r="213" spans="2:65" s="1" customFormat="1" ht="16.5" customHeight="1">
      <c r="B213" s="32"/>
      <c r="C213" s="136" t="s">
        <v>632</v>
      </c>
      <c r="D213" s="136" t="s">
        <v>180</v>
      </c>
      <c r="E213" s="137" t="s">
        <v>3888</v>
      </c>
      <c r="F213" s="138" t="s">
        <v>3889</v>
      </c>
      <c r="G213" s="139" t="s">
        <v>291</v>
      </c>
      <c r="H213" s="140">
        <v>13</v>
      </c>
      <c r="I213" s="141"/>
      <c r="J213" s="142">
        <f t="shared" si="30"/>
        <v>0</v>
      </c>
      <c r="K213" s="138" t="s">
        <v>1</v>
      </c>
      <c r="L213" s="32"/>
      <c r="M213" s="143" t="s">
        <v>1</v>
      </c>
      <c r="N213" s="144" t="s">
        <v>41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0</v>
      </c>
      <c r="T213" s="146">
        <f t="shared" si="33"/>
        <v>0</v>
      </c>
      <c r="AR213" s="147" t="s">
        <v>184</v>
      </c>
      <c r="AT213" s="147" t="s">
        <v>180</v>
      </c>
      <c r="AU213" s="147" t="s">
        <v>83</v>
      </c>
      <c r="AY213" s="17" t="s">
        <v>178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7" t="s">
        <v>83</v>
      </c>
      <c r="BK213" s="148">
        <f t="shared" si="39"/>
        <v>0</v>
      </c>
      <c r="BL213" s="17" t="s">
        <v>184</v>
      </c>
      <c r="BM213" s="147" t="s">
        <v>2185</v>
      </c>
    </row>
    <row r="214" spans="2:65" s="1" customFormat="1" ht="16.5" customHeight="1">
      <c r="B214" s="32"/>
      <c r="C214" s="136" t="s">
        <v>638</v>
      </c>
      <c r="D214" s="136" t="s">
        <v>180</v>
      </c>
      <c r="E214" s="137" t="s">
        <v>3890</v>
      </c>
      <c r="F214" s="138" t="s">
        <v>3891</v>
      </c>
      <c r="G214" s="139" t="s">
        <v>291</v>
      </c>
      <c r="H214" s="140">
        <v>55</v>
      </c>
      <c r="I214" s="141"/>
      <c r="J214" s="142">
        <f t="shared" si="30"/>
        <v>0</v>
      </c>
      <c r="K214" s="138" t="s">
        <v>1</v>
      </c>
      <c r="L214" s="32"/>
      <c r="M214" s="143" t="s">
        <v>1</v>
      </c>
      <c r="N214" s="144" t="s">
        <v>41</v>
      </c>
      <c r="P214" s="145">
        <f t="shared" si="31"/>
        <v>0</v>
      </c>
      <c r="Q214" s="145">
        <v>0</v>
      </c>
      <c r="R214" s="145">
        <f t="shared" si="32"/>
        <v>0</v>
      </c>
      <c r="S214" s="145">
        <v>0</v>
      </c>
      <c r="T214" s="146">
        <f t="shared" si="33"/>
        <v>0</v>
      </c>
      <c r="AR214" s="147" t="s">
        <v>184</v>
      </c>
      <c r="AT214" s="147" t="s">
        <v>180</v>
      </c>
      <c r="AU214" s="147" t="s">
        <v>83</v>
      </c>
      <c r="AY214" s="17" t="s">
        <v>178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7" t="s">
        <v>83</v>
      </c>
      <c r="BK214" s="148">
        <f t="shared" si="39"/>
        <v>0</v>
      </c>
      <c r="BL214" s="17" t="s">
        <v>184</v>
      </c>
      <c r="BM214" s="147" t="s">
        <v>2194</v>
      </c>
    </row>
    <row r="215" spans="2:65" s="1" customFormat="1" ht="16.5" customHeight="1">
      <c r="B215" s="32"/>
      <c r="C215" s="136" t="s">
        <v>643</v>
      </c>
      <c r="D215" s="136" t="s">
        <v>180</v>
      </c>
      <c r="E215" s="137" t="s">
        <v>3892</v>
      </c>
      <c r="F215" s="138" t="s">
        <v>3893</v>
      </c>
      <c r="G215" s="139" t="s">
        <v>291</v>
      </c>
      <c r="H215" s="140">
        <v>315</v>
      </c>
      <c r="I215" s="141"/>
      <c r="J215" s="142">
        <f t="shared" si="30"/>
        <v>0</v>
      </c>
      <c r="K215" s="138" t="s">
        <v>1</v>
      </c>
      <c r="L215" s="32"/>
      <c r="M215" s="143" t="s">
        <v>1</v>
      </c>
      <c r="N215" s="144" t="s">
        <v>41</v>
      </c>
      <c r="P215" s="145">
        <f t="shared" si="31"/>
        <v>0</v>
      </c>
      <c r="Q215" s="145">
        <v>0</v>
      </c>
      <c r="R215" s="145">
        <f t="shared" si="32"/>
        <v>0</v>
      </c>
      <c r="S215" s="145">
        <v>0</v>
      </c>
      <c r="T215" s="146">
        <f t="shared" si="33"/>
        <v>0</v>
      </c>
      <c r="AR215" s="147" t="s">
        <v>184</v>
      </c>
      <c r="AT215" s="147" t="s">
        <v>180</v>
      </c>
      <c r="AU215" s="147" t="s">
        <v>83</v>
      </c>
      <c r="AY215" s="17" t="s">
        <v>178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7" t="s">
        <v>83</v>
      </c>
      <c r="BK215" s="148">
        <f t="shared" si="39"/>
        <v>0</v>
      </c>
      <c r="BL215" s="17" t="s">
        <v>184</v>
      </c>
      <c r="BM215" s="147" t="s">
        <v>2199</v>
      </c>
    </row>
    <row r="216" spans="2:65" s="1" customFormat="1" ht="16.5" customHeight="1">
      <c r="B216" s="32"/>
      <c r="C216" s="136" t="s">
        <v>647</v>
      </c>
      <c r="D216" s="136" t="s">
        <v>180</v>
      </c>
      <c r="E216" s="137" t="s">
        <v>3638</v>
      </c>
      <c r="F216" s="138" t="s">
        <v>3894</v>
      </c>
      <c r="G216" s="139" t="s">
        <v>291</v>
      </c>
      <c r="H216" s="140">
        <v>24</v>
      </c>
      <c r="I216" s="141"/>
      <c r="J216" s="142">
        <f t="shared" si="30"/>
        <v>0</v>
      </c>
      <c r="K216" s="138" t="s">
        <v>1</v>
      </c>
      <c r="L216" s="32"/>
      <c r="M216" s="143" t="s">
        <v>1</v>
      </c>
      <c r="N216" s="144" t="s">
        <v>41</v>
      </c>
      <c r="P216" s="145">
        <f t="shared" si="31"/>
        <v>0</v>
      </c>
      <c r="Q216" s="145">
        <v>0</v>
      </c>
      <c r="R216" s="145">
        <f t="shared" si="32"/>
        <v>0</v>
      </c>
      <c r="S216" s="145">
        <v>0</v>
      </c>
      <c r="T216" s="146">
        <f t="shared" si="33"/>
        <v>0</v>
      </c>
      <c r="AR216" s="147" t="s">
        <v>184</v>
      </c>
      <c r="AT216" s="147" t="s">
        <v>180</v>
      </c>
      <c r="AU216" s="147" t="s">
        <v>83</v>
      </c>
      <c r="AY216" s="17" t="s">
        <v>178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7" t="s">
        <v>83</v>
      </c>
      <c r="BK216" s="148">
        <f t="shared" si="39"/>
        <v>0</v>
      </c>
      <c r="BL216" s="17" t="s">
        <v>184</v>
      </c>
      <c r="BM216" s="147" t="s">
        <v>2204</v>
      </c>
    </row>
    <row r="217" spans="2:65" s="11" customFormat="1" ht="25.9" customHeight="1">
      <c r="B217" s="124"/>
      <c r="D217" s="125" t="s">
        <v>75</v>
      </c>
      <c r="E217" s="126" t="s">
        <v>3895</v>
      </c>
      <c r="F217" s="126" t="s">
        <v>3896</v>
      </c>
      <c r="I217" s="127"/>
      <c r="J217" s="128">
        <f>BK217</f>
        <v>0</v>
      </c>
      <c r="L217" s="124"/>
      <c r="M217" s="129"/>
      <c r="P217" s="130">
        <f>SUM(P218:P231)</f>
        <v>0</v>
      </c>
      <c r="R217" s="130">
        <f>SUM(R218:R231)</f>
        <v>0</v>
      </c>
      <c r="T217" s="131">
        <f>SUM(T218:T231)</f>
        <v>0</v>
      </c>
      <c r="AR217" s="125" t="s">
        <v>83</v>
      </c>
      <c r="AT217" s="132" t="s">
        <v>75</v>
      </c>
      <c r="AU217" s="132" t="s">
        <v>76</v>
      </c>
      <c r="AY217" s="125" t="s">
        <v>178</v>
      </c>
      <c r="BK217" s="133">
        <f>SUM(BK218:BK231)</f>
        <v>0</v>
      </c>
    </row>
    <row r="218" spans="2:65" s="1" customFormat="1" ht="16.5" customHeight="1">
      <c r="B218" s="32"/>
      <c r="C218" s="136" t="s">
        <v>652</v>
      </c>
      <c r="D218" s="136" t="s">
        <v>180</v>
      </c>
      <c r="E218" s="137" t="s">
        <v>3897</v>
      </c>
      <c r="F218" s="138" t="s">
        <v>3898</v>
      </c>
      <c r="G218" s="139" t="s">
        <v>786</v>
      </c>
      <c r="H218" s="140">
        <v>4</v>
      </c>
      <c r="I218" s="141"/>
      <c r="J218" s="142">
        <f t="shared" ref="J218:J231" si="40">ROUND(I218*H218,2)</f>
        <v>0</v>
      </c>
      <c r="K218" s="138" t="s">
        <v>1</v>
      </c>
      <c r="L218" s="32"/>
      <c r="M218" s="143" t="s">
        <v>1</v>
      </c>
      <c r="N218" s="144" t="s">
        <v>41</v>
      </c>
      <c r="P218" s="145">
        <f t="shared" ref="P218:P231" si="41">O218*H218</f>
        <v>0</v>
      </c>
      <c r="Q218" s="145">
        <v>0</v>
      </c>
      <c r="R218" s="145">
        <f t="shared" ref="R218:R231" si="42">Q218*H218</f>
        <v>0</v>
      </c>
      <c r="S218" s="145">
        <v>0</v>
      </c>
      <c r="T218" s="146">
        <f t="shared" ref="T218:T231" si="43">S218*H218</f>
        <v>0</v>
      </c>
      <c r="AR218" s="147" t="s">
        <v>184</v>
      </c>
      <c r="AT218" s="147" t="s">
        <v>180</v>
      </c>
      <c r="AU218" s="147" t="s">
        <v>83</v>
      </c>
      <c r="AY218" s="17" t="s">
        <v>178</v>
      </c>
      <c r="BE218" s="148">
        <f t="shared" ref="BE218:BE231" si="44">IF(N218="základní",J218,0)</f>
        <v>0</v>
      </c>
      <c r="BF218" s="148">
        <f t="shared" ref="BF218:BF231" si="45">IF(N218="snížená",J218,0)</f>
        <v>0</v>
      </c>
      <c r="BG218" s="148">
        <f t="shared" ref="BG218:BG231" si="46">IF(N218="zákl. přenesená",J218,0)</f>
        <v>0</v>
      </c>
      <c r="BH218" s="148">
        <f t="shared" ref="BH218:BH231" si="47">IF(N218="sníž. přenesená",J218,0)</f>
        <v>0</v>
      </c>
      <c r="BI218" s="148">
        <f t="shared" ref="BI218:BI231" si="48">IF(N218="nulová",J218,0)</f>
        <v>0</v>
      </c>
      <c r="BJ218" s="17" t="s">
        <v>83</v>
      </c>
      <c r="BK218" s="148">
        <f t="shared" ref="BK218:BK231" si="49">ROUND(I218*H218,2)</f>
        <v>0</v>
      </c>
      <c r="BL218" s="17" t="s">
        <v>184</v>
      </c>
      <c r="BM218" s="147" t="s">
        <v>2215</v>
      </c>
    </row>
    <row r="219" spans="2:65" s="1" customFormat="1" ht="16.5" customHeight="1">
      <c r="B219" s="32"/>
      <c r="C219" s="136" t="s">
        <v>656</v>
      </c>
      <c r="D219" s="136" t="s">
        <v>180</v>
      </c>
      <c r="E219" s="137" t="s">
        <v>3899</v>
      </c>
      <c r="F219" s="138" t="s">
        <v>3900</v>
      </c>
      <c r="G219" s="139" t="s">
        <v>204</v>
      </c>
      <c r="H219" s="140">
        <v>0.7</v>
      </c>
      <c r="I219" s="141"/>
      <c r="J219" s="142">
        <f t="shared" si="40"/>
        <v>0</v>
      </c>
      <c r="K219" s="138" t="s">
        <v>1</v>
      </c>
      <c r="L219" s="32"/>
      <c r="M219" s="143" t="s">
        <v>1</v>
      </c>
      <c r="N219" s="144" t="s">
        <v>41</v>
      </c>
      <c r="P219" s="145">
        <f t="shared" si="41"/>
        <v>0</v>
      </c>
      <c r="Q219" s="145">
        <v>0</v>
      </c>
      <c r="R219" s="145">
        <f t="shared" si="42"/>
        <v>0</v>
      </c>
      <c r="S219" s="145">
        <v>0</v>
      </c>
      <c r="T219" s="146">
        <f t="shared" si="43"/>
        <v>0</v>
      </c>
      <c r="AR219" s="147" t="s">
        <v>184</v>
      </c>
      <c r="AT219" s="147" t="s">
        <v>180</v>
      </c>
      <c r="AU219" s="147" t="s">
        <v>83</v>
      </c>
      <c r="AY219" s="17" t="s">
        <v>178</v>
      </c>
      <c r="BE219" s="148">
        <f t="shared" si="44"/>
        <v>0</v>
      </c>
      <c r="BF219" s="148">
        <f t="shared" si="45"/>
        <v>0</v>
      </c>
      <c r="BG219" s="148">
        <f t="shared" si="46"/>
        <v>0</v>
      </c>
      <c r="BH219" s="148">
        <f t="shared" si="47"/>
        <v>0</v>
      </c>
      <c r="BI219" s="148">
        <f t="shared" si="48"/>
        <v>0</v>
      </c>
      <c r="BJ219" s="17" t="s">
        <v>83</v>
      </c>
      <c r="BK219" s="148">
        <f t="shared" si="49"/>
        <v>0</v>
      </c>
      <c r="BL219" s="17" t="s">
        <v>184</v>
      </c>
      <c r="BM219" s="147" t="s">
        <v>2227</v>
      </c>
    </row>
    <row r="220" spans="2:65" s="1" customFormat="1" ht="16.5" customHeight="1">
      <c r="B220" s="32"/>
      <c r="C220" s="136" t="s">
        <v>660</v>
      </c>
      <c r="D220" s="136" t="s">
        <v>180</v>
      </c>
      <c r="E220" s="137" t="s">
        <v>3901</v>
      </c>
      <c r="F220" s="138" t="s">
        <v>3902</v>
      </c>
      <c r="G220" s="139" t="s">
        <v>786</v>
      </c>
      <c r="H220" s="140">
        <v>105</v>
      </c>
      <c r="I220" s="141"/>
      <c r="J220" s="142">
        <f t="shared" si="40"/>
        <v>0</v>
      </c>
      <c r="K220" s="138" t="s">
        <v>1</v>
      </c>
      <c r="L220" s="32"/>
      <c r="M220" s="143" t="s">
        <v>1</v>
      </c>
      <c r="N220" s="144" t="s">
        <v>41</v>
      </c>
      <c r="P220" s="145">
        <f t="shared" si="41"/>
        <v>0</v>
      </c>
      <c r="Q220" s="145">
        <v>0</v>
      </c>
      <c r="R220" s="145">
        <f t="shared" si="42"/>
        <v>0</v>
      </c>
      <c r="S220" s="145">
        <v>0</v>
      </c>
      <c r="T220" s="146">
        <f t="shared" si="43"/>
        <v>0</v>
      </c>
      <c r="AR220" s="147" t="s">
        <v>184</v>
      </c>
      <c r="AT220" s="147" t="s">
        <v>180</v>
      </c>
      <c r="AU220" s="147" t="s">
        <v>83</v>
      </c>
      <c r="AY220" s="17" t="s">
        <v>178</v>
      </c>
      <c r="BE220" s="148">
        <f t="shared" si="44"/>
        <v>0</v>
      </c>
      <c r="BF220" s="148">
        <f t="shared" si="45"/>
        <v>0</v>
      </c>
      <c r="BG220" s="148">
        <f t="shared" si="46"/>
        <v>0</v>
      </c>
      <c r="BH220" s="148">
        <f t="shared" si="47"/>
        <v>0</v>
      </c>
      <c r="BI220" s="148">
        <f t="shared" si="48"/>
        <v>0</v>
      </c>
      <c r="BJ220" s="17" t="s">
        <v>83</v>
      </c>
      <c r="BK220" s="148">
        <f t="shared" si="49"/>
        <v>0</v>
      </c>
      <c r="BL220" s="17" t="s">
        <v>184</v>
      </c>
      <c r="BM220" s="147" t="s">
        <v>2240</v>
      </c>
    </row>
    <row r="221" spans="2:65" s="1" customFormat="1" ht="16.5" customHeight="1">
      <c r="B221" s="32"/>
      <c r="C221" s="136" t="s">
        <v>664</v>
      </c>
      <c r="D221" s="136" t="s">
        <v>180</v>
      </c>
      <c r="E221" s="137" t="s">
        <v>3903</v>
      </c>
      <c r="F221" s="138" t="s">
        <v>3904</v>
      </c>
      <c r="G221" s="139" t="s">
        <v>786</v>
      </c>
      <c r="H221" s="140">
        <v>10</v>
      </c>
      <c r="I221" s="141"/>
      <c r="J221" s="142">
        <f t="shared" si="40"/>
        <v>0</v>
      </c>
      <c r="K221" s="138" t="s">
        <v>1</v>
      </c>
      <c r="L221" s="32"/>
      <c r="M221" s="143" t="s">
        <v>1</v>
      </c>
      <c r="N221" s="144" t="s">
        <v>41</v>
      </c>
      <c r="P221" s="145">
        <f t="shared" si="41"/>
        <v>0</v>
      </c>
      <c r="Q221" s="145">
        <v>0</v>
      </c>
      <c r="R221" s="145">
        <f t="shared" si="42"/>
        <v>0</v>
      </c>
      <c r="S221" s="145">
        <v>0</v>
      </c>
      <c r="T221" s="146">
        <f t="shared" si="43"/>
        <v>0</v>
      </c>
      <c r="AR221" s="147" t="s">
        <v>184</v>
      </c>
      <c r="AT221" s="147" t="s">
        <v>180</v>
      </c>
      <c r="AU221" s="147" t="s">
        <v>83</v>
      </c>
      <c r="AY221" s="17" t="s">
        <v>178</v>
      </c>
      <c r="BE221" s="148">
        <f t="shared" si="44"/>
        <v>0</v>
      </c>
      <c r="BF221" s="148">
        <f t="shared" si="45"/>
        <v>0</v>
      </c>
      <c r="BG221" s="148">
        <f t="shared" si="46"/>
        <v>0</v>
      </c>
      <c r="BH221" s="148">
        <f t="shared" si="47"/>
        <v>0</v>
      </c>
      <c r="BI221" s="148">
        <f t="shared" si="48"/>
        <v>0</v>
      </c>
      <c r="BJ221" s="17" t="s">
        <v>83</v>
      </c>
      <c r="BK221" s="148">
        <f t="shared" si="49"/>
        <v>0</v>
      </c>
      <c r="BL221" s="17" t="s">
        <v>184</v>
      </c>
      <c r="BM221" s="147" t="s">
        <v>2249</v>
      </c>
    </row>
    <row r="222" spans="2:65" s="1" customFormat="1" ht="16.5" customHeight="1">
      <c r="B222" s="32"/>
      <c r="C222" s="136" t="s">
        <v>669</v>
      </c>
      <c r="D222" s="136" t="s">
        <v>180</v>
      </c>
      <c r="E222" s="137" t="s">
        <v>3703</v>
      </c>
      <c r="F222" s="138" t="s">
        <v>3704</v>
      </c>
      <c r="G222" s="139" t="s">
        <v>1134</v>
      </c>
      <c r="H222" s="140">
        <v>1</v>
      </c>
      <c r="I222" s="141"/>
      <c r="J222" s="142">
        <f t="shared" si="40"/>
        <v>0</v>
      </c>
      <c r="K222" s="138" t="s">
        <v>1</v>
      </c>
      <c r="L222" s="32"/>
      <c r="M222" s="143" t="s">
        <v>1</v>
      </c>
      <c r="N222" s="144" t="s">
        <v>41</v>
      </c>
      <c r="P222" s="145">
        <f t="shared" si="41"/>
        <v>0</v>
      </c>
      <c r="Q222" s="145">
        <v>0</v>
      </c>
      <c r="R222" s="145">
        <f t="shared" si="42"/>
        <v>0</v>
      </c>
      <c r="S222" s="145">
        <v>0</v>
      </c>
      <c r="T222" s="146">
        <f t="shared" si="43"/>
        <v>0</v>
      </c>
      <c r="AR222" s="147" t="s">
        <v>184</v>
      </c>
      <c r="AT222" s="147" t="s">
        <v>180</v>
      </c>
      <c r="AU222" s="147" t="s">
        <v>83</v>
      </c>
      <c r="AY222" s="17" t="s">
        <v>178</v>
      </c>
      <c r="BE222" s="148">
        <f t="shared" si="44"/>
        <v>0</v>
      </c>
      <c r="BF222" s="148">
        <f t="shared" si="45"/>
        <v>0</v>
      </c>
      <c r="BG222" s="148">
        <f t="shared" si="46"/>
        <v>0</v>
      </c>
      <c r="BH222" s="148">
        <f t="shared" si="47"/>
        <v>0</v>
      </c>
      <c r="BI222" s="148">
        <f t="shared" si="48"/>
        <v>0</v>
      </c>
      <c r="BJ222" s="17" t="s">
        <v>83</v>
      </c>
      <c r="BK222" s="148">
        <f t="shared" si="49"/>
        <v>0</v>
      </c>
      <c r="BL222" s="17" t="s">
        <v>184</v>
      </c>
      <c r="BM222" s="147" t="s">
        <v>2258</v>
      </c>
    </row>
    <row r="223" spans="2:65" s="1" customFormat="1" ht="16.5" customHeight="1">
      <c r="B223" s="32"/>
      <c r="C223" s="136" t="s">
        <v>675</v>
      </c>
      <c r="D223" s="136" t="s">
        <v>180</v>
      </c>
      <c r="E223" s="137" t="s">
        <v>3905</v>
      </c>
      <c r="F223" s="138" t="s">
        <v>3906</v>
      </c>
      <c r="G223" s="139" t="s">
        <v>1134</v>
      </c>
      <c r="H223" s="140">
        <v>1</v>
      </c>
      <c r="I223" s="141"/>
      <c r="J223" s="142">
        <f t="shared" si="40"/>
        <v>0</v>
      </c>
      <c r="K223" s="138" t="s">
        <v>1</v>
      </c>
      <c r="L223" s="32"/>
      <c r="M223" s="143" t="s">
        <v>1</v>
      </c>
      <c r="N223" s="144" t="s">
        <v>41</v>
      </c>
      <c r="P223" s="145">
        <f t="shared" si="41"/>
        <v>0</v>
      </c>
      <c r="Q223" s="145">
        <v>0</v>
      </c>
      <c r="R223" s="145">
        <f t="shared" si="42"/>
        <v>0</v>
      </c>
      <c r="S223" s="145">
        <v>0</v>
      </c>
      <c r="T223" s="146">
        <f t="shared" si="43"/>
        <v>0</v>
      </c>
      <c r="AR223" s="147" t="s">
        <v>184</v>
      </c>
      <c r="AT223" s="147" t="s">
        <v>180</v>
      </c>
      <c r="AU223" s="147" t="s">
        <v>83</v>
      </c>
      <c r="AY223" s="17" t="s">
        <v>178</v>
      </c>
      <c r="BE223" s="148">
        <f t="shared" si="44"/>
        <v>0</v>
      </c>
      <c r="BF223" s="148">
        <f t="shared" si="45"/>
        <v>0</v>
      </c>
      <c r="BG223" s="148">
        <f t="shared" si="46"/>
        <v>0</v>
      </c>
      <c r="BH223" s="148">
        <f t="shared" si="47"/>
        <v>0</v>
      </c>
      <c r="BI223" s="148">
        <f t="shared" si="48"/>
        <v>0</v>
      </c>
      <c r="BJ223" s="17" t="s">
        <v>83</v>
      </c>
      <c r="BK223" s="148">
        <f t="shared" si="49"/>
        <v>0</v>
      </c>
      <c r="BL223" s="17" t="s">
        <v>184</v>
      </c>
      <c r="BM223" s="147" t="s">
        <v>2263</v>
      </c>
    </row>
    <row r="224" spans="2:65" s="1" customFormat="1" ht="16.5" customHeight="1">
      <c r="B224" s="32"/>
      <c r="C224" s="136" t="s">
        <v>680</v>
      </c>
      <c r="D224" s="136" t="s">
        <v>180</v>
      </c>
      <c r="E224" s="137" t="s">
        <v>3907</v>
      </c>
      <c r="F224" s="138" t="s">
        <v>3908</v>
      </c>
      <c r="G224" s="139" t="s">
        <v>786</v>
      </c>
      <c r="H224" s="140">
        <v>6</v>
      </c>
      <c r="I224" s="141"/>
      <c r="J224" s="142">
        <f t="shared" si="40"/>
        <v>0</v>
      </c>
      <c r="K224" s="138" t="s">
        <v>1</v>
      </c>
      <c r="L224" s="32"/>
      <c r="M224" s="143" t="s">
        <v>1</v>
      </c>
      <c r="N224" s="144" t="s">
        <v>41</v>
      </c>
      <c r="P224" s="145">
        <f t="shared" si="41"/>
        <v>0</v>
      </c>
      <c r="Q224" s="145">
        <v>0</v>
      </c>
      <c r="R224" s="145">
        <f t="shared" si="42"/>
        <v>0</v>
      </c>
      <c r="S224" s="145">
        <v>0</v>
      </c>
      <c r="T224" s="146">
        <f t="shared" si="43"/>
        <v>0</v>
      </c>
      <c r="AR224" s="147" t="s">
        <v>184</v>
      </c>
      <c r="AT224" s="147" t="s">
        <v>180</v>
      </c>
      <c r="AU224" s="147" t="s">
        <v>83</v>
      </c>
      <c r="AY224" s="17" t="s">
        <v>178</v>
      </c>
      <c r="BE224" s="148">
        <f t="shared" si="44"/>
        <v>0</v>
      </c>
      <c r="BF224" s="148">
        <f t="shared" si="45"/>
        <v>0</v>
      </c>
      <c r="BG224" s="148">
        <f t="shared" si="46"/>
        <v>0</v>
      </c>
      <c r="BH224" s="148">
        <f t="shared" si="47"/>
        <v>0</v>
      </c>
      <c r="BI224" s="148">
        <f t="shared" si="48"/>
        <v>0</v>
      </c>
      <c r="BJ224" s="17" t="s">
        <v>83</v>
      </c>
      <c r="BK224" s="148">
        <f t="shared" si="49"/>
        <v>0</v>
      </c>
      <c r="BL224" s="17" t="s">
        <v>184</v>
      </c>
      <c r="BM224" s="147" t="s">
        <v>2272</v>
      </c>
    </row>
    <row r="225" spans="2:65" s="1" customFormat="1" ht="16.5" customHeight="1">
      <c r="B225" s="32"/>
      <c r="C225" s="136" t="s">
        <v>684</v>
      </c>
      <c r="D225" s="136" t="s">
        <v>180</v>
      </c>
      <c r="E225" s="137" t="s">
        <v>3909</v>
      </c>
      <c r="F225" s="138" t="s">
        <v>3910</v>
      </c>
      <c r="G225" s="139" t="s">
        <v>786</v>
      </c>
      <c r="H225" s="140">
        <v>6</v>
      </c>
      <c r="I225" s="141"/>
      <c r="J225" s="142">
        <f t="shared" si="40"/>
        <v>0</v>
      </c>
      <c r="K225" s="138" t="s">
        <v>1</v>
      </c>
      <c r="L225" s="32"/>
      <c r="M225" s="143" t="s">
        <v>1</v>
      </c>
      <c r="N225" s="144" t="s">
        <v>41</v>
      </c>
      <c r="P225" s="145">
        <f t="shared" si="41"/>
        <v>0</v>
      </c>
      <c r="Q225" s="145">
        <v>0</v>
      </c>
      <c r="R225" s="145">
        <f t="shared" si="42"/>
        <v>0</v>
      </c>
      <c r="S225" s="145">
        <v>0</v>
      </c>
      <c r="T225" s="146">
        <f t="shared" si="43"/>
        <v>0</v>
      </c>
      <c r="AR225" s="147" t="s">
        <v>184</v>
      </c>
      <c r="AT225" s="147" t="s">
        <v>180</v>
      </c>
      <c r="AU225" s="147" t="s">
        <v>83</v>
      </c>
      <c r="AY225" s="17" t="s">
        <v>178</v>
      </c>
      <c r="BE225" s="148">
        <f t="shared" si="44"/>
        <v>0</v>
      </c>
      <c r="BF225" s="148">
        <f t="shared" si="45"/>
        <v>0</v>
      </c>
      <c r="BG225" s="148">
        <f t="shared" si="46"/>
        <v>0</v>
      </c>
      <c r="BH225" s="148">
        <f t="shared" si="47"/>
        <v>0</v>
      </c>
      <c r="BI225" s="148">
        <f t="shared" si="48"/>
        <v>0</v>
      </c>
      <c r="BJ225" s="17" t="s">
        <v>83</v>
      </c>
      <c r="BK225" s="148">
        <f t="shared" si="49"/>
        <v>0</v>
      </c>
      <c r="BL225" s="17" t="s">
        <v>184</v>
      </c>
      <c r="BM225" s="147" t="s">
        <v>2283</v>
      </c>
    </row>
    <row r="226" spans="2:65" s="1" customFormat="1" ht="16.5" customHeight="1">
      <c r="B226" s="32"/>
      <c r="C226" s="136" t="s">
        <v>688</v>
      </c>
      <c r="D226" s="136" t="s">
        <v>180</v>
      </c>
      <c r="E226" s="137" t="s">
        <v>3724</v>
      </c>
      <c r="F226" s="138" t="s">
        <v>3911</v>
      </c>
      <c r="G226" s="139" t="s">
        <v>786</v>
      </c>
      <c r="H226" s="140">
        <v>179</v>
      </c>
      <c r="I226" s="141"/>
      <c r="J226" s="142">
        <f t="shared" si="40"/>
        <v>0</v>
      </c>
      <c r="K226" s="138" t="s">
        <v>1</v>
      </c>
      <c r="L226" s="32"/>
      <c r="M226" s="143" t="s">
        <v>1</v>
      </c>
      <c r="N226" s="144" t="s">
        <v>41</v>
      </c>
      <c r="P226" s="145">
        <f t="shared" si="41"/>
        <v>0</v>
      </c>
      <c r="Q226" s="145">
        <v>0</v>
      </c>
      <c r="R226" s="145">
        <f t="shared" si="42"/>
        <v>0</v>
      </c>
      <c r="S226" s="145">
        <v>0</v>
      </c>
      <c r="T226" s="146">
        <f t="shared" si="43"/>
        <v>0</v>
      </c>
      <c r="AR226" s="147" t="s">
        <v>184</v>
      </c>
      <c r="AT226" s="147" t="s">
        <v>180</v>
      </c>
      <c r="AU226" s="147" t="s">
        <v>83</v>
      </c>
      <c r="AY226" s="17" t="s">
        <v>178</v>
      </c>
      <c r="BE226" s="148">
        <f t="shared" si="44"/>
        <v>0</v>
      </c>
      <c r="BF226" s="148">
        <f t="shared" si="45"/>
        <v>0</v>
      </c>
      <c r="BG226" s="148">
        <f t="shared" si="46"/>
        <v>0</v>
      </c>
      <c r="BH226" s="148">
        <f t="shared" si="47"/>
        <v>0</v>
      </c>
      <c r="BI226" s="148">
        <f t="shared" si="48"/>
        <v>0</v>
      </c>
      <c r="BJ226" s="17" t="s">
        <v>83</v>
      </c>
      <c r="BK226" s="148">
        <f t="shared" si="49"/>
        <v>0</v>
      </c>
      <c r="BL226" s="17" t="s">
        <v>184</v>
      </c>
      <c r="BM226" s="147" t="s">
        <v>2290</v>
      </c>
    </row>
    <row r="227" spans="2:65" s="1" customFormat="1" ht="21.75" customHeight="1">
      <c r="B227" s="32"/>
      <c r="C227" s="136" t="s">
        <v>693</v>
      </c>
      <c r="D227" s="136" t="s">
        <v>180</v>
      </c>
      <c r="E227" s="137" t="s">
        <v>3912</v>
      </c>
      <c r="F227" s="138" t="s">
        <v>3913</v>
      </c>
      <c r="G227" s="139" t="s">
        <v>786</v>
      </c>
      <c r="H227" s="140">
        <v>300</v>
      </c>
      <c r="I227" s="141"/>
      <c r="J227" s="142">
        <f t="shared" si="40"/>
        <v>0</v>
      </c>
      <c r="K227" s="138" t="s">
        <v>1</v>
      </c>
      <c r="L227" s="32"/>
      <c r="M227" s="143" t="s">
        <v>1</v>
      </c>
      <c r="N227" s="144" t="s">
        <v>41</v>
      </c>
      <c r="P227" s="145">
        <f t="shared" si="41"/>
        <v>0</v>
      </c>
      <c r="Q227" s="145">
        <v>0</v>
      </c>
      <c r="R227" s="145">
        <f t="shared" si="42"/>
        <v>0</v>
      </c>
      <c r="S227" s="145">
        <v>0</v>
      </c>
      <c r="T227" s="146">
        <f t="shared" si="43"/>
        <v>0</v>
      </c>
      <c r="AR227" s="147" t="s">
        <v>184</v>
      </c>
      <c r="AT227" s="147" t="s">
        <v>180</v>
      </c>
      <c r="AU227" s="147" t="s">
        <v>83</v>
      </c>
      <c r="AY227" s="17" t="s">
        <v>178</v>
      </c>
      <c r="BE227" s="148">
        <f t="shared" si="44"/>
        <v>0</v>
      </c>
      <c r="BF227" s="148">
        <f t="shared" si="45"/>
        <v>0</v>
      </c>
      <c r="BG227" s="148">
        <f t="shared" si="46"/>
        <v>0</v>
      </c>
      <c r="BH227" s="148">
        <f t="shared" si="47"/>
        <v>0</v>
      </c>
      <c r="BI227" s="148">
        <f t="shared" si="48"/>
        <v>0</v>
      </c>
      <c r="BJ227" s="17" t="s">
        <v>83</v>
      </c>
      <c r="BK227" s="148">
        <f t="shared" si="49"/>
        <v>0</v>
      </c>
      <c r="BL227" s="17" t="s">
        <v>184</v>
      </c>
      <c r="BM227" s="147" t="s">
        <v>2302</v>
      </c>
    </row>
    <row r="228" spans="2:65" s="1" customFormat="1" ht="21.75" customHeight="1">
      <c r="B228" s="32"/>
      <c r="C228" s="136" t="s">
        <v>696</v>
      </c>
      <c r="D228" s="136" t="s">
        <v>180</v>
      </c>
      <c r="E228" s="137" t="s">
        <v>3914</v>
      </c>
      <c r="F228" s="138" t="s">
        <v>3915</v>
      </c>
      <c r="G228" s="139" t="s">
        <v>786</v>
      </c>
      <c r="H228" s="140">
        <v>45</v>
      </c>
      <c r="I228" s="141"/>
      <c r="J228" s="142">
        <f t="shared" si="40"/>
        <v>0</v>
      </c>
      <c r="K228" s="138" t="s">
        <v>1</v>
      </c>
      <c r="L228" s="32"/>
      <c r="M228" s="143" t="s">
        <v>1</v>
      </c>
      <c r="N228" s="144" t="s">
        <v>41</v>
      </c>
      <c r="P228" s="145">
        <f t="shared" si="41"/>
        <v>0</v>
      </c>
      <c r="Q228" s="145">
        <v>0</v>
      </c>
      <c r="R228" s="145">
        <f t="shared" si="42"/>
        <v>0</v>
      </c>
      <c r="S228" s="145">
        <v>0</v>
      </c>
      <c r="T228" s="146">
        <f t="shared" si="43"/>
        <v>0</v>
      </c>
      <c r="AR228" s="147" t="s">
        <v>184</v>
      </c>
      <c r="AT228" s="147" t="s">
        <v>180</v>
      </c>
      <c r="AU228" s="147" t="s">
        <v>83</v>
      </c>
      <c r="AY228" s="17" t="s">
        <v>178</v>
      </c>
      <c r="BE228" s="148">
        <f t="shared" si="44"/>
        <v>0</v>
      </c>
      <c r="BF228" s="148">
        <f t="shared" si="45"/>
        <v>0</v>
      </c>
      <c r="BG228" s="148">
        <f t="shared" si="46"/>
        <v>0</v>
      </c>
      <c r="BH228" s="148">
        <f t="shared" si="47"/>
        <v>0</v>
      </c>
      <c r="BI228" s="148">
        <f t="shared" si="48"/>
        <v>0</v>
      </c>
      <c r="BJ228" s="17" t="s">
        <v>83</v>
      </c>
      <c r="BK228" s="148">
        <f t="shared" si="49"/>
        <v>0</v>
      </c>
      <c r="BL228" s="17" t="s">
        <v>184</v>
      </c>
      <c r="BM228" s="147" t="s">
        <v>2314</v>
      </c>
    </row>
    <row r="229" spans="2:65" s="1" customFormat="1" ht="21.75" customHeight="1">
      <c r="B229" s="32"/>
      <c r="C229" s="136" t="s">
        <v>701</v>
      </c>
      <c r="D229" s="136" t="s">
        <v>180</v>
      </c>
      <c r="E229" s="137" t="s">
        <v>3916</v>
      </c>
      <c r="F229" s="138" t="s">
        <v>3917</v>
      </c>
      <c r="G229" s="139" t="s">
        <v>786</v>
      </c>
      <c r="H229" s="140">
        <v>10</v>
      </c>
      <c r="I229" s="141"/>
      <c r="J229" s="142">
        <f t="shared" si="40"/>
        <v>0</v>
      </c>
      <c r="K229" s="138" t="s">
        <v>1</v>
      </c>
      <c r="L229" s="32"/>
      <c r="M229" s="143" t="s">
        <v>1</v>
      </c>
      <c r="N229" s="144" t="s">
        <v>41</v>
      </c>
      <c r="P229" s="145">
        <f t="shared" si="41"/>
        <v>0</v>
      </c>
      <c r="Q229" s="145">
        <v>0</v>
      </c>
      <c r="R229" s="145">
        <f t="shared" si="42"/>
        <v>0</v>
      </c>
      <c r="S229" s="145">
        <v>0</v>
      </c>
      <c r="T229" s="146">
        <f t="shared" si="43"/>
        <v>0</v>
      </c>
      <c r="AR229" s="147" t="s">
        <v>184</v>
      </c>
      <c r="AT229" s="147" t="s">
        <v>180</v>
      </c>
      <c r="AU229" s="147" t="s">
        <v>83</v>
      </c>
      <c r="AY229" s="17" t="s">
        <v>178</v>
      </c>
      <c r="BE229" s="148">
        <f t="shared" si="44"/>
        <v>0</v>
      </c>
      <c r="BF229" s="148">
        <f t="shared" si="45"/>
        <v>0</v>
      </c>
      <c r="BG229" s="148">
        <f t="shared" si="46"/>
        <v>0</v>
      </c>
      <c r="BH229" s="148">
        <f t="shared" si="47"/>
        <v>0</v>
      </c>
      <c r="BI229" s="148">
        <f t="shared" si="48"/>
        <v>0</v>
      </c>
      <c r="BJ229" s="17" t="s">
        <v>83</v>
      </c>
      <c r="BK229" s="148">
        <f t="shared" si="49"/>
        <v>0</v>
      </c>
      <c r="BL229" s="17" t="s">
        <v>184</v>
      </c>
      <c r="BM229" s="147" t="s">
        <v>2325</v>
      </c>
    </row>
    <row r="230" spans="2:65" s="1" customFormat="1" ht="21.75" customHeight="1">
      <c r="B230" s="32"/>
      <c r="C230" s="136" t="s">
        <v>706</v>
      </c>
      <c r="D230" s="136" t="s">
        <v>180</v>
      </c>
      <c r="E230" s="137" t="s">
        <v>3918</v>
      </c>
      <c r="F230" s="138" t="s">
        <v>3919</v>
      </c>
      <c r="G230" s="139" t="s">
        <v>786</v>
      </c>
      <c r="H230" s="140">
        <v>10</v>
      </c>
      <c r="I230" s="141"/>
      <c r="J230" s="142">
        <f t="shared" si="40"/>
        <v>0</v>
      </c>
      <c r="K230" s="138" t="s">
        <v>1</v>
      </c>
      <c r="L230" s="32"/>
      <c r="M230" s="143" t="s">
        <v>1</v>
      </c>
      <c r="N230" s="144" t="s">
        <v>41</v>
      </c>
      <c r="P230" s="145">
        <f t="shared" si="41"/>
        <v>0</v>
      </c>
      <c r="Q230" s="145">
        <v>0</v>
      </c>
      <c r="R230" s="145">
        <f t="shared" si="42"/>
        <v>0</v>
      </c>
      <c r="S230" s="145">
        <v>0</v>
      </c>
      <c r="T230" s="146">
        <f t="shared" si="43"/>
        <v>0</v>
      </c>
      <c r="AR230" s="147" t="s">
        <v>184</v>
      </c>
      <c r="AT230" s="147" t="s">
        <v>180</v>
      </c>
      <c r="AU230" s="147" t="s">
        <v>83</v>
      </c>
      <c r="AY230" s="17" t="s">
        <v>178</v>
      </c>
      <c r="BE230" s="148">
        <f t="shared" si="44"/>
        <v>0</v>
      </c>
      <c r="BF230" s="148">
        <f t="shared" si="45"/>
        <v>0</v>
      </c>
      <c r="BG230" s="148">
        <f t="shared" si="46"/>
        <v>0</v>
      </c>
      <c r="BH230" s="148">
        <f t="shared" si="47"/>
        <v>0</v>
      </c>
      <c r="BI230" s="148">
        <f t="shared" si="48"/>
        <v>0</v>
      </c>
      <c r="BJ230" s="17" t="s">
        <v>83</v>
      </c>
      <c r="BK230" s="148">
        <f t="shared" si="49"/>
        <v>0</v>
      </c>
      <c r="BL230" s="17" t="s">
        <v>184</v>
      </c>
      <c r="BM230" s="147" t="s">
        <v>2331</v>
      </c>
    </row>
    <row r="231" spans="2:65" s="1" customFormat="1" ht="16.5" customHeight="1">
      <c r="B231" s="32"/>
      <c r="C231" s="136" t="s">
        <v>710</v>
      </c>
      <c r="D231" s="136" t="s">
        <v>180</v>
      </c>
      <c r="E231" s="137" t="s">
        <v>3920</v>
      </c>
      <c r="F231" s="138" t="s">
        <v>3921</v>
      </c>
      <c r="G231" s="139" t="s">
        <v>786</v>
      </c>
      <c r="H231" s="140">
        <v>110</v>
      </c>
      <c r="I231" s="141"/>
      <c r="J231" s="142">
        <f t="shared" si="40"/>
        <v>0</v>
      </c>
      <c r="K231" s="138" t="s">
        <v>1</v>
      </c>
      <c r="L231" s="32"/>
      <c r="M231" s="143" t="s">
        <v>1</v>
      </c>
      <c r="N231" s="144" t="s">
        <v>41</v>
      </c>
      <c r="P231" s="145">
        <f t="shared" si="41"/>
        <v>0</v>
      </c>
      <c r="Q231" s="145">
        <v>0</v>
      </c>
      <c r="R231" s="145">
        <f t="shared" si="42"/>
        <v>0</v>
      </c>
      <c r="S231" s="145">
        <v>0</v>
      </c>
      <c r="T231" s="146">
        <f t="shared" si="43"/>
        <v>0</v>
      </c>
      <c r="AR231" s="147" t="s">
        <v>184</v>
      </c>
      <c r="AT231" s="147" t="s">
        <v>180</v>
      </c>
      <c r="AU231" s="147" t="s">
        <v>83</v>
      </c>
      <c r="AY231" s="17" t="s">
        <v>178</v>
      </c>
      <c r="BE231" s="148">
        <f t="shared" si="44"/>
        <v>0</v>
      </c>
      <c r="BF231" s="148">
        <f t="shared" si="45"/>
        <v>0</v>
      </c>
      <c r="BG231" s="148">
        <f t="shared" si="46"/>
        <v>0</v>
      </c>
      <c r="BH231" s="148">
        <f t="shared" si="47"/>
        <v>0</v>
      </c>
      <c r="BI231" s="148">
        <f t="shared" si="48"/>
        <v>0</v>
      </c>
      <c r="BJ231" s="17" t="s">
        <v>83</v>
      </c>
      <c r="BK231" s="148">
        <f t="shared" si="49"/>
        <v>0</v>
      </c>
      <c r="BL231" s="17" t="s">
        <v>184</v>
      </c>
      <c r="BM231" s="147" t="s">
        <v>2342</v>
      </c>
    </row>
    <row r="232" spans="2:65" s="11" customFormat="1" ht="25.9" customHeight="1">
      <c r="B232" s="124"/>
      <c r="D232" s="125" t="s">
        <v>75</v>
      </c>
      <c r="E232" s="126" t="s">
        <v>3922</v>
      </c>
      <c r="F232" s="126" t="s">
        <v>179</v>
      </c>
      <c r="I232" s="127"/>
      <c r="J232" s="128">
        <f>BK232</f>
        <v>0</v>
      </c>
      <c r="L232" s="124"/>
      <c r="M232" s="129"/>
      <c r="P232" s="130">
        <f>SUM(P233:P238)</f>
        <v>0</v>
      </c>
      <c r="R232" s="130">
        <f>SUM(R233:R238)</f>
        <v>0</v>
      </c>
      <c r="T232" s="131">
        <f>SUM(T233:T238)</f>
        <v>0</v>
      </c>
      <c r="AR232" s="125" t="s">
        <v>83</v>
      </c>
      <c r="AT232" s="132" t="s">
        <v>75</v>
      </c>
      <c r="AU232" s="132" t="s">
        <v>76</v>
      </c>
      <c r="AY232" s="125" t="s">
        <v>178</v>
      </c>
      <c r="BK232" s="133">
        <f>SUM(BK233:BK238)</f>
        <v>0</v>
      </c>
    </row>
    <row r="233" spans="2:65" s="1" customFormat="1" ht="16.5" customHeight="1">
      <c r="B233" s="32"/>
      <c r="C233" s="136" t="s">
        <v>715</v>
      </c>
      <c r="D233" s="136" t="s">
        <v>180</v>
      </c>
      <c r="E233" s="137" t="s">
        <v>3923</v>
      </c>
      <c r="F233" s="138" t="s">
        <v>3924</v>
      </c>
      <c r="G233" s="139" t="s">
        <v>291</v>
      </c>
      <c r="H233" s="140">
        <v>135</v>
      </c>
      <c r="I233" s="141"/>
      <c r="J233" s="142">
        <f t="shared" ref="J233:J238" si="50">ROUND(I233*H233,2)</f>
        <v>0</v>
      </c>
      <c r="K233" s="138" t="s">
        <v>1</v>
      </c>
      <c r="L233" s="32"/>
      <c r="M233" s="143" t="s">
        <v>1</v>
      </c>
      <c r="N233" s="144" t="s">
        <v>41</v>
      </c>
      <c r="P233" s="145">
        <f t="shared" ref="P233:P238" si="51">O233*H233</f>
        <v>0</v>
      </c>
      <c r="Q233" s="145">
        <v>0</v>
      </c>
      <c r="R233" s="145">
        <f t="shared" ref="R233:R238" si="52">Q233*H233</f>
        <v>0</v>
      </c>
      <c r="S233" s="145">
        <v>0</v>
      </c>
      <c r="T233" s="146">
        <f t="shared" ref="T233:T238" si="53">S233*H233</f>
        <v>0</v>
      </c>
      <c r="AR233" s="147" t="s">
        <v>184</v>
      </c>
      <c r="AT233" s="147" t="s">
        <v>180</v>
      </c>
      <c r="AU233" s="147" t="s">
        <v>83</v>
      </c>
      <c r="AY233" s="17" t="s">
        <v>178</v>
      </c>
      <c r="BE233" s="148">
        <f t="shared" ref="BE233:BE238" si="54">IF(N233="základní",J233,0)</f>
        <v>0</v>
      </c>
      <c r="BF233" s="148">
        <f t="shared" ref="BF233:BF238" si="55">IF(N233="snížená",J233,0)</f>
        <v>0</v>
      </c>
      <c r="BG233" s="148">
        <f t="shared" ref="BG233:BG238" si="56">IF(N233="zákl. přenesená",J233,0)</f>
        <v>0</v>
      </c>
      <c r="BH233" s="148">
        <f t="shared" ref="BH233:BH238" si="57">IF(N233="sníž. přenesená",J233,0)</f>
        <v>0</v>
      </c>
      <c r="BI233" s="148">
        <f t="shared" ref="BI233:BI238" si="58">IF(N233="nulová",J233,0)</f>
        <v>0</v>
      </c>
      <c r="BJ233" s="17" t="s">
        <v>83</v>
      </c>
      <c r="BK233" s="148">
        <f t="shared" ref="BK233:BK238" si="59">ROUND(I233*H233,2)</f>
        <v>0</v>
      </c>
      <c r="BL233" s="17" t="s">
        <v>184</v>
      </c>
      <c r="BM233" s="147" t="s">
        <v>2359</v>
      </c>
    </row>
    <row r="234" spans="2:65" s="1" customFormat="1" ht="21.75" customHeight="1">
      <c r="B234" s="32"/>
      <c r="C234" s="136" t="s">
        <v>720</v>
      </c>
      <c r="D234" s="136" t="s">
        <v>180</v>
      </c>
      <c r="E234" s="137" t="s">
        <v>3925</v>
      </c>
      <c r="F234" s="138" t="s">
        <v>3926</v>
      </c>
      <c r="G234" s="139" t="s">
        <v>291</v>
      </c>
      <c r="H234" s="140">
        <v>135</v>
      </c>
      <c r="I234" s="141"/>
      <c r="J234" s="142">
        <f t="shared" si="50"/>
        <v>0</v>
      </c>
      <c r="K234" s="138" t="s">
        <v>1</v>
      </c>
      <c r="L234" s="32"/>
      <c r="M234" s="143" t="s">
        <v>1</v>
      </c>
      <c r="N234" s="144" t="s">
        <v>41</v>
      </c>
      <c r="P234" s="145">
        <f t="shared" si="51"/>
        <v>0</v>
      </c>
      <c r="Q234" s="145">
        <v>0</v>
      </c>
      <c r="R234" s="145">
        <f t="shared" si="52"/>
        <v>0</v>
      </c>
      <c r="S234" s="145">
        <v>0</v>
      </c>
      <c r="T234" s="146">
        <f t="shared" si="53"/>
        <v>0</v>
      </c>
      <c r="AR234" s="147" t="s">
        <v>184</v>
      </c>
      <c r="AT234" s="147" t="s">
        <v>180</v>
      </c>
      <c r="AU234" s="147" t="s">
        <v>83</v>
      </c>
      <c r="AY234" s="17" t="s">
        <v>178</v>
      </c>
      <c r="BE234" s="148">
        <f t="shared" si="54"/>
        <v>0</v>
      </c>
      <c r="BF234" s="148">
        <f t="shared" si="55"/>
        <v>0</v>
      </c>
      <c r="BG234" s="148">
        <f t="shared" si="56"/>
        <v>0</v>
      </c>
      <c r="BH234" s="148">
        <f t="shared" si="57"/>
        <v>0</v>
      </c>
      <c r="BI234" s="148">
        <f t="shared" si="58"/>
        <v>0</v>
      </c>
      <c r="BJ234" s="17" t="s">
        <v>83</v>
      </c>
      <c r="BK234" s="148">
        <f t="shared" si="59"/>
        <v>0</v>
      </c>
      <c r="BL234" s="17" t="s">
        <v>184</v>
      </c>
      <c r="BM234" s="147" t="s">
        <v>2369</v>
      </c>
    </row>
    <row r="235" spans="2:65" s="1" customFormat="1" ht="16.5" customHeight="1">
      <c r="B235" s="32"/>
      <c r="C235" s="136" t="s">
        <v>725</v>
      </c>
      <c r="D235" s="136" t="s">
        <v>180</v>
      </c>
      <c r="E235" s="137" t="s">
        <v>3927</v>
      </c>
      <c r="F235" s="138" t="s">
        <v>3928</v>
      </c>
      <c r="G235" s="139" t="s">
        <v>291</v>
      </c>
      <c r="H235" s="140">
        <v>135</v>
      </c>
      <c r="I235" s="141"/>
      <c r="J235" s="142">
        <f t="shared" si="50"/>
        <v>0</v>
      </c>
      <c r="K235" s="138" t="s">
        <v>1</v>
      </c>
      <c r="L235" s="32"/>
      <c r="M235" s="143" t="s">
        <v>1</v>
      </c>
      <c r="N235" s="144" t="s">
        <v>41</v>
      </c>
      <c r="P235" s="145">
        <f t="shared" si="51"/>
        <v>0</v>
      </c>
      <c r="Q235" s="145">
        <v>0</v>
      </c>
      <c r="R235" s="145">
        <f t="shared" si="52"/>
        <v>0</v>
      </c>
      <c r="S235" s="145">
        <v>0</v>
      </c>
      <c r="T235" s="146">
        <f t="shared" si="53"/>
        <v>0</v>
      </c>
      <c r="AR235" s="147" t="s">
        <v>184</v>
      </c>
      <c r="AT235" s="147" t="s">
        <v>180</v>
      </c>
      <c r="AU235" s="147" t="s">
        <v>83</v>
      </c>
      <c r="AY235" s="17" t="s">
        <v>178</v>
      </c>
      <c r="BE235" s="148">
        <f t="shared" si="54"/>
        <v>0</v>
      </c>
      <c r="BF235" s="148">
        <f t="shared" si="55"/>
        <v>0</v>
      </c>
      <c r="BG235" s="148">
        <f t="shared" si="56"/>
        <v>0</v>
      </c>
      <c r="BH235" s="148">
        <f t="shared" si="57"/>
        <v>0</v>
      </c>
      <c r="BI235" s="148">
        <f t="shared" si="58"/>
        <v>0</v>
      </c>
      <c r="BJ235" s="17" t="s">
        <v>83</v>
      </c>
      <c r="BK235" s="148">
        <f t="shared" si="59"/>
        <v>0</v>
      </c>
      <c r="BL235" s="17" t="s">
        <v>184</v>
      </c>
      <c r="BM235" s="147" t="s">
        <v>3929</v>
      </c>
    </row>
    <row r="236" spans="2:65" s="1" customFormat="1" ht="16.5" customHeight="1">
      <c r="B236" s="32"/>
      <c r="C236" s="136" t="s">
        <v>729</v>
      </c>
      <c r="D236" s="136" t="s">
        <v>180</v>
      </c>
      <c r="E236" s="137" t="s">
        <v>3930</v>
      </c>
      <c r="F236" s="138" t="s">
        <v>3931</v>
      </c>
      <c r="G236" s="139" t="s">
        <v>291</v>
      </c>
      <c r="H236" s="140">
        <v>135</v>
      </c>
      <c r="I236" s="141"/>
      <c r="J236" s="142">
        <f t="shared" si="50"/>
        <v>0</v>
      </c>
      <c r="K236" s="138" t="s">
        <v>1</v>
      </c>
      <c r="L236" s="32"/>
      <c r="M236" s="143" t="s">
        <v>1</v>
      </c>
      <c r="N236" s="144" t="s">
        <v>41</v>
      </c>
      <c r="P236" s="145">
        <f t="shared" si="51"/>
        <v>0</v>
      </c>
      <c r="Q236" s="145">
        <v>0</v>
      </c>
      <c r="R236" s="145">
        <f t="shared" si="52"/>
        <v>0</v>
      </c>
      <c r="S236" s="145">
        <v>0</v>
      </c>
      <c r="T236" s="146">
        <f t="shared" si="53"/>
        <v>0</v>
      </c>
      <c r="AR236" s="147" t="s">
        <v>184</v>
      </c>
      <c r="AT236" s="147" t="s">
        <v>180</v>
      </c>
      <c r="AU236" s="147" t="s">
        <v>83</v>
      </c>
      <c r="AY236" s="17" t="s">
        <v>178</v>
      </c>
      <c r="BE236" s="148">
        <f t="shared" si="54"/>
        <v>0</v>
      </c>
      <c r="BF236" s="148">
        <f t="shared" si="55"/>
        <v>0</v>
      </c>
      <c r="BG236" s="148">
        <f t="shared" si="56"/>
        <v>0</v>
      </c>
      <c r="BH236" s="148">
        <f t="shared" si="57"/>
        <v>0</v>
      </c>
      <c r="BI236" s="148">
        <f t="shared" si="58"/>
        <v>0</v>
      </c>
      <c r="BJ236" s="17" t="s">
        <v>83</v>
      </c>
      <c r="BK236" s="148">
        <f t="shared" si="59"/>
        <v>0</v>
      </c>
      <c r="BL236" s="17" t="s">
        <v>184</v>
      </c>
      <c r="BM236" s="147" t="s">
        <v>2384</v>
      </c>
    </row>
    <row r="237" spans="2:65" s="1" customFormat="1" ht="16.5" customHeight="1">
      <c r="B237" s="32"/>
      <c r="C237" s="136" t="s">
        <v>736</v>
      </c>
      <c r="D237" s="136" t="s">
        <v>180</v>
      </c>
      <c r="E237" s="137" t="s">
        <v>3932</v>
      </c>
      <c r="F237" s="138" t="s">
        <v>3933</v>
      </c>
      <c r="G237" s="139" t="s">
        <v>183</v>
      </c>
      <c r="H237" s="140">
        <v>13.5</v>
      </c>
      <c r="I237" s="141"/>
      <c r="J237" s="142">
        <f t="shared" si="50"/>
        <v>0</v>
      </c>
      <c r="K237" s="138" t="s">
        <v>1</v>
      </c>
      <c r="L237" s="32"/>
      <c r="M237" s="143" t="s">
        <v>1</v>
      </c>
      <c r="N237" s="144" t="s">
        <v>41</v>
      </c>
      <c r="P237" s="145">
        <f t="shared" si="51"/>
        <v>0</v>
      </c>
      <c r="Q237" s="145">
        <v>0</v>
      </c>
      <c r="R237" s="145">
        <f t="shared" si="52"/>
        <v>0</v>
      </c>
      <c r="S237" s="145">
        <v>0</v>
      </c>
      <c r="T237" s="146">
        <f t="shared" si="53"/>
        <v>0</v>
      </c>
      <c r="AR237" s="147" t="s">
        <v>184</v>
      </c>
      <c r="AT237" s="147" t="s">
        <v>180</v>
      </c>
      <c r="AU237" s="147" t="s">
        <v>83</v>
      </c>
      <c r="AY237" s="17" t="s">
        <v>178</v>
      </c>
      <c r="BE237" s="148">
        <f t="shared" si="54"/>
        <v>0</v>
      </c>
      <c r="BF237" s="148">
        <f t="shared" si="55"/>
        <v>0</v>
      </c>
      <c r="BG237" s="148">
        <f t="shared" si="56"/>
        <v>0</v>
      </c>
      <c r="BH237" s="148">
        <f t="shared" si="57"/>
        <v>0</v>
      </c>
      <c r="BI237" s="148">
        <f t="shared" si="58"/>
        <v>0</v>
      </c>
      <c r="BJ237" s="17" t="s">
        <v>83</v>
      </c>
      <c r="BK237" s="148">
        <f t="shared" si="59"/>
        <v>0</v>
      </c>
      <c r="BL237" s="17" t="s">
        <v>184</v>
      </c>
      <c r="BM237" s="147" t="s">
        <v>2396</v>
      </c>
    </row>
    <row r="238" spans="2:65" s="1" customFormat="1" ht="16.5" customHeight="1">
      <c r="B238" s="32"/>
      <c r="C238" s="136" t="s">
        <v>741</v>
      </c>
      <c r="D238" s="136" t="s">
        <v>180</v>
      </c>
      <c r="E238" s="137" t="s">
        <v>3934</v>
      </c>
      <c r="F238" s="138" t="s">
        <v>3935</v>
      </c>
      <c r="G238" s="139" t="s">
        <v>204</v>
      </c>
      <c r="H238" s="140">
        <v>67.5</v>
      </c>
      <c r="I238" s="141"/>
      <c r="J238" s="142">
        <f t="shared" si="50"/>
        <v>0</v>
      </c>
      <c r="K238" s="138" t="s">
        <v>1</v>
      </c>
      <c r="L238" s="32"/>
      <c r="M238" s="143" t="s">
        <v>1</v>
      </c>
      <c r="N238" s="144" t="s">
        <v>41</v>
      </c>
      <c r="P238" s="145">
        <f t="shared" si="51"/>
        <v>0</v>
      </c>
      <c r="Q238" s="145">
        <v>0</v>
      </c>
      <c r="R238" s="145">
        <f t="shared" si="52"/>
        <v>0</v>
      </c>
      <c r="S238" s="145">
        <v>0</v>
      </c>
      <c r="T238" s="146">
        <f t="shared" si="53"/>
        <v>0</v>
      </c>
      <c r="AR238" s="147" t="s">
        <v>184</v>
      </c>
      <c r="AT238" s="147" t="s">
        <v>180</v>
      </c>
      <c r="AU238" s="147" t="s">
        <v>83</v>
      </c>
      <c r="AY238" s="17" t="s">
        <v>178</v>
      </c>
      <c r="BE238" s="148">
        <f t="shared" si="54"/>
        <v>0</v>
      </c>
      <c r="BF238" s="148">
        <f t="shared" si="55"/>
        <v>0</v>
      </c>
      <c r="BG238" s="148">
        <f t="shared" si="56"/>
        <v>0</v>
      </c>
      <c r="BH238" s="148">
        <f t="shared" si="57"/>
        <v>0</v>
      </c>
      <c r="BI238" s="148">
        <f t="shared" si="58"/>
        <v>0</v>
      </c>
      <c r="BJ238" s="17" t="s">
        <v>83</v>
      </c>
      <c r="BK238" s="148">
        <f t="shared" si="59"/>
        <v>0</v>
      </c>
      <c r="BL238" s="17" t="s">
        <v>184</v>
      </c>
      <c r="BM238" s="147" t="s">
        <v>2405</v>
      </c>
    </row>
    <row r="239" spans="2:65" s="11" customFormat="1" ht="25.9" customHeight="1">
      <c r="B239" s="124"/>
      <c r="D239" s="125" t="s">
        <v>75</v>
      </c>
      <c r="E239" s="126" t="s">
        <v>3936</v>
      </c>
      <c r="F239" s="126" t="s">
        <v>1102</v>
      </c>
      <c r="I239" s="127"/>
      <c r="J239" s="128">
        <f>BK239</f>
        <v>0</v>
      </c>
      <c r="L239" s="124"/>
      <c r="M239" s="129"/>
      <c r="P239" s="130">
        <f>SUM(P240:P254)</f>
        <v>0</v>
      </c>
      <c r="R239" s="130">
        <f>SUM(R240:R254)</f>
        <v>0</v>
      </c>
      <c r="T239" s="131">
        <f>SUM(T240:T254)</f>
        <v>0</v>
      </c>
      <c r="AR239" s="125" t="s">
        <v>83</v>
      </c>
      <c r="AT239" s="132" t="s">
        <v>75</v>
      </c>
      <c r="AU239" s="132" t="s">
        <v>76</v>
      </c>
      <c r="AY239" s="125" t="s">
        <v>178</v>
      </c>
      <c r="BK239" s="133">
        <f>SUM(BK240:BK254)</f>
        <v>0</v>
      </c>
    </row>
    <row r="240" spans="2:65" s="1" customFormat="1" ht="16.5" customHeight="1">
      <c r="B240" s="32"/>
      <c r="C240" s="136" t="s">
        <v>746</v>
      </c>
      <c r="D240" s="136" t="s">
        <v>180</v>
      </c>
      <c r="E240" s="137" t="s">
        <v>3937</v>
      </c>
      <c r="F240" s="138" t="s">
        <v>3938</v>
      </c>
      <c r="G240" s="139" t="s">
        <v>786</v>
      </c>
      <c r="H240" s="140">
        <v>179</v>
      </c>
      <c r="I240" s="141"/>
      <c r="J240" s="142">
        <f t="shared" ref="J240:J254" si="60">ROUND(I240*H240,2)</f>
        <v>0</v>
      </c>
      <c r="K240" s="138" t="s">
        <v>1</v>
      </c>
      <c r="L240" s="32"/>
      <c r="M240" s="143" t="s">
        <v>1</v>
      </c>
      <c r="N240" s="144" t="s">
        <v>41</v>
      </c>
      <c r="P240" s="145">
        <f t="shared" ref="P240:P254" si="61">O240*H240</f>
        <v>0</v>
      </c>
      <c r="Q240" s="145">
        <v>0</v>
      </c>
      <c r="R240" s="145">
        <f t="shared" ref="R240:R254" si="62">Q240*H240</f>
        <v>0</v>
      </c>
      <c r="S240" s="145">
        <v>0</v>
      </c>
      <c r="T240" s="146">
        <f t="shared" ref="T240:T254" si="63">S240*H240</f>
        <v>0</v>
      </c>
      <c r="AR240" s="147" t="s">
        <v>184</v>
      </c>
      <c r="AT240" s="147" t="s">
        <v>180</v>
      </c>
      <c r="AU240" s="147" t="s">
        <v>83</v>
      </c>
      <c r="AY240" s="17" t="s">
        <v>178</v>
      </c>
      <c r="BE240" s="148">
        <f t="shared" ref="BE240:BE254" si="64">IF(N240="základní",J240,0)</f>
        <v>0</v>
      </c>
      <c r="BF240" s="148">
        <f t="shared" ref="BF240:BF254" si="65">IF(N240="snížená",J240,0)</f>
        <v>0</v>
      </c>
      <c r="BG240" s="148">
        <f t="shared" ref="BG240:BG254" si="66">IF(N240="zákl. přenesená",J240,0)</f>
        <v>0</v>
      </c>
      <c r="BH240" s="148">
        <f t="shared" ref="BH240:BH254" si="67">IF(N240="sníž. přenesená",J240,0)</f>
        <v>0</v>
      </c>
      <c r="BI240" s="148">
        <f t="shared" ref="BI240:BI254" si="68">IF(N240="nulová",J240,0)</f>
        <v>0</v>
      </c>
      <c r="BJ240" s="17" t="s">
        <v>83</v>
      </c>
      <c r="BK240" s="148">
        <f t="shared" ref="BK240:BK254" si="69">ROUND(I240*H240,2)</f>
        <v>0</v>
      </c>
      <c r="BL240" s="17" t="s">
        <v>184</v>
      </c>
      <c r="BM240" s="147" t="s">
        <v>2431</v>
      </c>
    </row>
    <row r="241" spans="2:65" s="1" customFormat="1" ht="16.5" customHeight="1">
      <c r="B241" s="32"/>
      <c r="C241" s="136" t="s">
        <v>752</v>
      </c>
      <c r="D241" s="136" t="s">
        <v>180</v>
      </c>
      <c r="E241" s="137" t="s">
        <v>3712</v>
      </c>
      <c r="F241" s="138" t="s">
        <v>3713</v>
      </c>
      <c r="G241" s="139" t="s">
        <v>291</v>
      </c>
      <c r="H241" s="140">
        <v>620</v>
      </c>
      <c r="I241" s="141"/>
      <c r="J241" s="142">
        <f t="shared" si="60"/>
        <v>0</v>
      </c>
      <c r="K241" s="138" t="s">
        <v>1</v>
      </c>
      <c r="L241" s="32"/>
      <c r="M241" s="143" t="s">
        <v>1</v>
      </c>
      <c r="N241" s="144" t="s">
        <v>41</v>
      </c>
      <c r="P241" s="145">
        <f t="shared" si="61"/>
        <v>0</v>
      </c>
      <c r="Q241" s="145">
        <v>0</v>
      </c>
      <c r="R241" s="145">
        <f t="shared" si="62"/>
        <v>0</v>
      </c>
      <c r="S241" s="145">
        <v>0</v>
      </c>
      <c r="T241" s="146">
        <f t="shared" si="63"/>
        <v>0</v>
      </c>
      <c r="AR241" s="147" t="s">
        <v>184</v>
      </c>
      <c r="AT241" s="147" t="s">
        <v>180</v>
      </c>
      <c r="AU241" s="147" t="s">
        <v>83</v>
      </c>
      <c r="AY241" s="17" t="s">
        <v>178</v>
      </c>
      <c r="BE241" s="148">
        <f t="shared" si="64"/>
        <v>0</v>
      </c>
      <c r="BF241" s="148">
        <f t="shared" si="65"/>
        <v>0</v>
      </c>
      <c r="BG241" s="148">
        <f t="shared" si="66"/>
        <v>0</v>
      </c>
      <c r="BH241" s="148">
        <f t="shared" si="67"/>
        <v>0</v>
      </c>
      <c r="BI241" s="148">
        <f t="shared" si="68"/>
        <v>0</v>
      </c>
      <c r="BJ241" s="17" t="s">
        <v>83</v>
      </c>
      <c r="BK241" s="148">
        <f t="shared" si="69"/>
        <v>0</v>
      </c>
      <c r="BL241" s="17" t="s">
        <v>184</v>
      </c>
      <c r="BM241" s="147" t="s">
        <v>2439</v>
      </c>
    </row>
    <row r="242" spans="2:65" s="1" customFormat="1" ht="16.5" customHeight="1">
      <c r="B242" s="32"/>
      <c r="C242" s="136" t="s">
        <v>758</v>
      </c>
      <c r="D242" s="136" t="s">
        <v>180</v>
      </c>
      <c r="E242" s="137" t="s">
        <v>3939</v>
      </c>
      <c r="F242" s="138" t="s">
        <v>3940</v>
      </c>
      <c r="G242" s="139" t="s">
        <v>291</v>
      </c>
      <c r="H242" s="140">
        <v>188</v>
      </c>
      <c r="I242" s="141"/>
      <c r="J242" s="142">
        <f t="shared" si="60"/>
        <v>0</v>
      </c>
      <c r="K242" s="138" t="s">
        <v>1</v>
      </c>
      <c r="L242" s="32"/>
      <c r="M242" s="143" t="s">
        <v>1</v>
      </c>
      <c r="N242" s="144" t="s">
        <v>41</v>
      </c>
      <c r="P242" s="145">
        <f t="shared" si="61"/>
        <v>0</v>
      </c>
      <c r="Q242" s="145">
        <v>0</v>
      </c>
      <c r="R242" s="145">
        <f t="shared" si="62"/>
        <v>0</v>
      </c>
      <c r="S242" s="145">
        <v>0</v>
      </c>
      <c r="T242" s="146">
        <f t="shared" si="63"/>
        <v>0</v>
      </c>
      <c r="AR242" s="147" t="s">
        <v>184</v>
      </c>
      <c r="AT242" s="147" t="s">
        <v>180</v>
      </c>
      <c r="AU242" s="147" t="s">
        <v>83</v>
      </c>
      <c r="AY242" s="17" t="s">
        <v>178</v>
      </c>
      <c r="BE242" s="148">
        <f t="shared" si="64"/>
        <v>0</v>
      </c>
      <c r="BF242" s="148">
        <f t="shared" si="65"/>
        <v>0</v>
      </c>
      <c r="BG242" s="148">
        <f t="shared" si="66"/>
        <v>0</v>
      </c>
      <c r="BH242" s="148">
        <f t="shared" si="67"/>
        <v>0</v>
      </c>
      <c r="BI242" s="148">
        <f t="shared" si="68"/>
        <v>0</v>
      </c>
      <c r="BJ242" s="17" t="s">
        <v>83</v>
      </c>
      <c r="BK242" s="148">
        <f t="shared" si="69"/>
        <v>0</v>
      </c>
      <c r="BL242" s="17" t="s">
        <v>184</v>
      </c>
      <c r="BM242" s="147" t="s">
        <v>2447</v>
      </c>
    </row>
    <row r="243" spans="2:65" s="1" customFormat="1" ht="16.5" customHeight="1">
      <c r="B243" s="32"/>
      <c r="C243" s="136" t="s">
        <v>764</v>
      </c>
      <c r="D243" s="136" t="s">
        <v>180</v>
      </c>
      <c r="E243" s="137" t="s">
        <v>3716</v>
      </c>
      <c r="F243" s="138" t="s">
        <v>3717</v>
      </c>
      <c r="G243" s="139" t="s">
        <v>291</v>
      </c>
      <c r="H243" s="140">
        <v>65</v>
      </c>
      <c r="I243" s="141"/>
      <c r="J243" s="142">
        <f t="shared" si="60"/>
        <v>0</v>
      </c>
      <c r="K243" s="138" t="s">
        <v>1</v>
      </c>
      <c r="L243" s="32"/>
      <c r="M243" s="143" t="s">
        <v>1</v>
      </c>
      <c r="N243" s="144" t="s">
        <v>41</v>
      </c>
      <c r="P243" s="145">
        <f t="shared" si="61"/>
        <v>0</v>
      </c>
      <c r="Q243" s="145">
        <v>0</v>
      </c>
      <c r="R243" s="145">
        <f t="shared" si="62"/>
        <v>0</v>
      </c>
      <c r="S243" s="145">
        <v>0</v>
      </c>
      <c r="T243" s="146">
        <f t="shared" si="63"/>
        <v>0</v>
      </c>
      <c r="AR243" s="147" t="s">
        <v>184</v>
      </c>
      <c r="AT243" s="147" t="s">
        <v>180</v>
      </c>
      <c r="AU243" s="147" t="s">
        <v>83</v>
      </c>
      <c r="AY243" s="17" t="s">
        <v>178</v>
      </c>
      <c r="BE243" s="148">
        <f t="shared" si="64"/>
        <v>0</v>
      </c>
      <c r="BF243" s="148">
        <f t="shared" si="65"/>
        <v>0</v>
      </c>
      <c r="BG243" s="148">
        <f t="shared" si="66"/>
        <v>0</v>
      </c>
      <c r="BH243" s="148">
        <f t="shared" si="67"/>
        <v>0</v>
      </c>
      <c r="BI243" s="148">
        <f t="shared" si="68"/>
        <v>0</v>
      </c>
      <c r="BJ243" s="17" t="s">
        <v>83</v>
      </c>
      <c r="BK243" s="148">
        <f t="shared" si="69"/>
        <v>0</v>
      </c>
      <c r="BL243" s="17" t="s">
        <v>184</v>
      </c>
      <c r="BM243" s="147" t="s">
        <v>2458</v>
      </c>
    </row>
    <row r="244" spans="2:65" s="1" customFormat="1" ht="21.75" customHeight="1">
      <c r="B244" s="32"/>
      <c r="C244" s="136" t="s">
        <v>768</v>
      </c>
      <c r="D244" s="136" t="s">
        <v>180</v>
      </c>
      <c r="E244" s="137" t="s">
        <v>3714</v>
      </c>
      <c r="F244" s="138" t="s">
        <v>3715</v>
      </c>
      <c r="G244" s="139" t="s">
        <v>291</v>
      </c>
      <c r="H244" s="140">
        <v>620</v>
      </c>
      <c r="I244" s="141"/>
      <c r="J244" s="142">
        <f t="shared" si="60"/>
        <v>0</v>
      </c>
      <c r="K244" s="138" t="s">
        <v>1</v>
      </c>
      <c r="L244" s="32"/>
      <c r="M244" s="143" t="s">
        <v>1</v>
      </c>
      <c r="N244" s="144" t="s">
        <v>41</v>
      </c>
      <c r="P244" s="145">
        <f t="shared" si="61"/>
        <v>0</v>
      </c>
      <c r="Q244" s="145">
        <v>0</v>
      </c>
      <c r="R244" s="145">
        <f t="shared" si="62"/>
        <v>0</v>
      </c>
      <c r="S244" s="145">
        <v>0</v>
      </c>
      <c r="T244" s="146">
        <f t="shared" si="63"/>
        <v>0</v>
      </c>
      <c r="AR244" s="147" t="s">
        <v>184</v>
      </c>
      <c r="AT244" s="147" t="s">
        <v>180</v>
      </c>
      <c r="AU244" s="147" t="s">
        <v>83</v>
      </c>
      <c r="AY244" s="17" t="s">
        <v>178</v>
      </c>
      <c r="BE244" s="148">
        <f t="shared" si="64"/>
        <v>0</v>
      </c>
      <c r="BF244" s="148">
        <f t="shared" si="65"/>
        <v>0</v>
      </c>
      <c r="BG244" s="148">
        <f t="shared" si="66"/>
        <v>0</v>
      </c>
      <c r="BH244" s="148">
        <f t="shared" si="67"/>
        <v>0</v>
      </c>
      <c r="BI244" s="148">
        <f t="shared" si="68"/>
        <v>0</v>
      </c>
      <c r="BJ244" s="17" t="s">
        <v>83</v>
      </c>
      <c r="BK244" s="148">
        <f t="shared" si="69"/>
        <v>0</v>
      </c>
      <c r="BL244" s="17" t="s">
        <v>184</v>
      </c>
      <c r="BM244" s="147" t="s">
        <v>2469</v>
      </c>
    </row>
    <row r="245" spans="2:65" s="1" customFormat="1" ht="21.75" customHeight="1">
      <c r="B245" s="32"/>
      <c r="C245" s="136" t="s">
        <v>773</v>
      </c>
      <c r="D245" s="136" t="s">
        <v>180</v>
      </c>
      <c r="E245" s="137" t="s">
        <v>3941</v>
      </c>
      <c r="F245" s="138" t="s">
        <v>3942</v>
      </c>
      <c r="G245" s="139" t="s">
        <v>291</v>
      </c>
      <c r="H245" s="140">
        <v>188</v>
      </c>
      <c r="I245" s="141"/>
      <c r="J245" s="142">
        <f t="shared" si="60"/>
        <v>0</v>
      </c>
      <c r="K245" s="138" t="s">
        <v>1</v>
      </c>
      <c r="L245" s="32"/>
      <c r="M245" s="143" t="s">
        <v>1</v>
      </c>
      <c r="N245" s="144" t="s">
        <v>41</v>
      </c>
      <c r="P245" s="145">
        <f t="shared" si="61"/>
        <v>0</v>
      </c>
      <c r="Q245" s="145">
        <v>0</v>
      </c>
      <c r="R245" s="145">
        <f t="shared" si="62"/>
        <v>0</v>
      </c>
      <c r="S245" s="145">
        <v>0</v>
      </c>
      <c r="T245" s="146">
        <f t="shared" si="63"/>
        <v>0</v>
      </c>
      <c r="AR245" s="147" t="s">
        <v>184</v>
      </c>
      <c r="AT245" s="147" t="s">
        <v>180</v>
      </c>
      <c r="AU245" s="147" t="s">
        <v>83</v>
      </c>
      <c r="AY245" s="17" t="s">
        <v>178</v>
      </c>
      <c r="BE245" s="148">
        <f t="shared" si="64"/>
        <v>0</v>
      </c>
      <c r="BF245" s="148">
        <f t="shared" si="65"/>
        <v>0</v>
      </c>
      <c r="BG245" s="148">
        <f t="shared" si="66"/>
        <v>0</v>
      </c>
      <c r="BH245" s="148">
        <f t="shared" si="67"/>
        <v>0</v>
      </c>
      <c r="BI245" s="148">
        <f t="shared" si="68"/>
        <v>0</v>
      </c>
      <c r="BJ245" s="17" t="s">
        <v>83</v>
      </c>
      <c r="BK245" s="148">
        <f t="shared" si="69"/>
        <v>0</v>
      </c>
      <c r="BL245" s="17" t="s">
        <v>184</v>
      </c>
      <c r="BM245" s="147" t="s">
        <v>2477</v>
      </c>
    </row>
    <row r="246" spans="2:65" s="1" customFormat="1" ht="21.75" customHeight="1">
      <c r="B246" s="32"/>
      <c r="C246" s="136" t="s">
        <v>777</v>
      </c>
      <c r="D246" s="136" t="s">
        <v>180</v>
      </c>
      <c r="E246" s="137" t="s">
        <v>3718</v>
      </c>
      <c r="F246" s="138" t="s">
        <v>3719</v>
      </c>
      <c r="G246" s="139" t="s">
        <v>291</v>
      </c>
      <c r="H246" s="140">
        <v>65</v>
      </c>
      <c r="I246" s="141"/>
      <c r="J246" s="142">
        <f t="shared" si="60"/>
        <v>0</v>
      </c>
      <c r="K246" s="138" t="s">
        <v>1</v>
      </c>
      <c r="L246" s="32"/>
      <c r="M246" s="143" t="s">
        <v>1</v>
      </c>
      <c r="N246" s="144" t="s">
        <v>41</v>
      </c>
      <c r="P246" s="145">
        <f t="shared" si="61"/>
        <v>0</v>
      </c>
      <c r="Q246" s="145">
        <v>0</v>
      </c>
      <c r="R246" s="145">
        <f t="shared" si="62"/>
        <v>0</v>
      </c>
      <c r="S246" s="145">
        <v>0</v>
      </c>
      <c r="T246" s="146">
        <f t="shared" si="63"/>
        <v>0</v>
      </c>
      <c r="AR246" s="147" t="s">
        <v>184</v>
      </c>
      <c r="AT246" s="147" t="s">
        <v>180</v>
      </c>
      <c r="AU246" s="147" t="s">
        <v>83</v>
      </c>
      <c r="AY246" s="17" t="s">
        <v>178</v>
      </c>
      <c r="BE246" s="148">
        <f t="shared" si="64"/>
        <v>0</v>
      </c>
      <c r="BF246" s="148">
        <f t="shared" si="65"/>
        <v>0</v>
      </c>
      <c r="BG246" s="148">
        <f t="shared" si="66"/>
        <v>0</v>
      </c>
      <c r="BH246" s="148">
        <f t="shared" si="67"/>
        <v>0</v>
      </c>
      <c r="BI246" s="148">
        <f t="shared" si="68"/>
        <v>0</v>
      </c>
      <c r="BJ246" s="17" t="s">
        <v>83</v>
      </c>
      <c r="BK246" s="148">
        <f t="shared" si="69"/>
        <v>0</v>
      </c>
      <c r="BL246" s="17" t="s">
        <v>184</v>
      </c>
      <c r="BM246" s="147" t="s">
        <v>2487</v>
      </c>
    </row>
    <row r="247" spans="2:65" s="1" customFormat="1" ht="21.75" customHeight="1">
      <c r="B247" s="32"/>
      <c r="C247" s="136" t="s">
        <v>783</v>
      </c>
      <c r="D247" s="136" t="s">
        <v>180</v>
      </c>
      <c r="E247" s="137" t="s">
        <v>3720</v>
      </c>
      <c r="F247" s="138" t="s">
        <v>3721</v>
      </c>
      <c r="G247" s="139" t="s">
        <v>786</v>
      </c>
      <c r="H247" s="140">
        <v>75</v>
      </c>
      <c r="I247" s="141"/>
      <c r="J247" s="142">
        <f t="shared" si="60"/>
        <v>0</v>
      </c>
      <c r="K247" s="138" t="s">
        <v>1</v>
      </c>
      <c r="L247" s="32"/>
      <c r="M247" s="143" t="s">
        <v>1</v>
      </c>
      <c r="N247" s="144" t="s">
        <v>41</v>
      </c>
      <c r="P247" s="145">
        <f t="shared" si="61"/>
        <v>0</v>
      </c>
      <c r="Q247" s="145">
        <v>0</v>
      </c>
      <c r="R247" s="145">
        <f t="shared" si="62"/>
        <v>0</v>
      </c>
      <c r="S247" s="145">
        <v>0</v>
      </c>
      <c r="T247" s="146">
        <f t="shared" si="63"/>
        <v>0</v>
      </c>
      <c r="AR247" s="147" t="s">
        <v>184</v>
      </c>
      <c r="AT247" s="147" t="s">
        <v>180</v>
      </c>
      <c r="AU247" s="147" t="s">
        <v>83</v>
      </c>
      <c r="AY247" s="17" t="s">
        <v>178</v>
      </c>
      <c r="BE247" s="148">
        <f t="shared" si="64"/>
        <v>0</v>
      </c>
      <c r="BF247" s="148">
        <f t="shared" si="65"/>
        <v>0</v>
      </c>
      <c r="BG247" s="148">
        <f t="shared" si="66"/>
        <v>0</v>
      </c>
      <c r="BH247" s="148">
        <f t="shared" si="67"/>
        <v>0</v>
      </c>
      <c r="BI247" s="148">
        <f t="shared" si="68"/>
        <v>0</v>
      </c>
      <c r="BJ247" s="17" t="s">
        <v>83</v>
      </c>
      <c r="BK247" s="148">
        <f t="shared" si="69"/>
        <v>0</v>
      </c>
      <c r="BL247" s="17" t="s">
        <v>184</v>
      </c>
      <c r="BM247" s="147" t="s">
        <v>2504</v>
      </c>
    </row>
    <row r="248" spans="2:65" s="1" customFormat="1" ht="16.5" customHeight="1">
      <c r="B248" s="32"/>
      <c r="C248" s="136" t="s">
        <v>790</v>
      </c>
      <c r="D248" s="136" t="s">
        <v>180</v>
      </c>
      <c r="E248" s="137" t="s">
        <v>3943</v>
      </c>
      <c r="F248" s="138" t="s">
        <v>3944</v>
      </c>
      <c r="G248" s="139" t="s">
        <v>183</v>
      </c>
      <c r="H248" s="140">
        <v>6</v>
      </c>
      <c r="I248" s="141"/>
      <c r="J248" s="142">
        <f t="shared" si="60"/>
        <v>0</v>
      </c>
      <c r="K248" s="138" t="s">
        <v>1</v>
      </c>
      <c r="L248" s="32"/>
      <c r="M248" s="143" t="s">
        <v>1</v>
      </c>
      <c r="N248" s="144" t="s">
        <v>41</v>
      </c>
      <c r="P248" s="145">
        <f t="shared" si="61"/>
        <v>0</v>
      </c>
      <c r="Q248" s="145">
        <v>0</v>
      </c>
      <c r="R248" s="145">
        <f t="shared" si="62"/>
        <v>0</v>
      </c>
      <c r="S248" s="145">
        <v>0</v>
      </c>
      <c r="T248" s="146">
        <f t="shared" si="63"/>
        <v>0</v>
      </c>
      <c r="AR248" s="147" t="s">
        <v>184</v>
      </c>
      <c r="AT248" s="147" t="s">
        <v>180</v>
      </c>
      <c r="AU248" s="147" t="s">
        <v>83</v>
      </c>
      <c r="AY248" s="17" t="s">
        <v>178</v>
      </c>
      <c r="BE248" s="148">
        <f t="shared" si="64"/>
        <v>0</v>
      </c>
      <c r="BF248" s="148">
        <f t="shared" si="65"/>
        <v>0</v>
      </c>
      <c r="BG248" s="148">
        <f t="shared" si="66"/>
        <v>0</v>
      </c>
      <c r="BH248" s="148">
        <f t="shared" si="67"/>
        <v>0</v>
      </c>
      <c r="BI248" s="148">
        <f t="shared" si="68"/>
        <v>0</v>
      </c>
      <c r="BJ248" s="17" t="s">
        <v>83</v>
      </c>
      <c r="BK248" s="148">
        <f t="shared" si="69"/>
        <v>0</v>
      </c>
      <c r="BL248" s="17" t="s">
        <v>184</v>
      </c>
      <c r="BM248" s="147" t="s">
        <v>2516</v>
      </c>
    </row>
    <row r="249" spans="2:65" s="1" customFormat="1" ht="16.5" customHeight="1">
      <c r="B249" s="32"/>
      <c r="C249" s="136" t="s">
        <v>794</v>
      </c>
      <c r="D249" s="136" t="s">
        <v>180</v>
      </c>
      <c r="E249" s="137" t="s">
        <v>3732</v>
      </c>
      <c r="F249" s="138" t="s">
        <v>3733</v>
      </c>
      <c r="G249" s="139" t="s">
        <v>1134</v>
      </c>
      <c r="H249" s="140">
        <v>1</v>
      </c>
      <c r="I249" s="141"/>
      <c r="J249" s="142">
        <f t="shared" si="60"/>
        <v>0</v>
      </c>
      <c r="K249" s="138" t="s">
        <v>1</v>
      </c>
      <c r="L249" s="32"/>
      <c r="M249" s="143" t="s">
        <v>1</v>
      </c>
      <c r="N249" s="144" t="s">
        <v>41</v>
      </c>
      <c r="P249" s="145">
        <f t="shared" si="61"/>
        <v>0</v>
      </c>
      <c r="Q249" s="145">
        <v>0</v>
      </c>
      <c r="R249" s="145">
        <f t="shared" si="62"/>
        <v>0</v>
      </c>
      <c r="S249" s="145">
        <v>0</v>
      </c>
      <c r="T249" s="146">
        <f t="shared" si="63"/>
        <v>0</v>
      </c>
      <c r="AR249" s="147" t="s">
        <v>184</v>
      </c>
      <c r="AT249" s="147" t="s">
        <v>180</v>
      </c>
      <c r="AU249" s="147" t="s">
        <v>83</v>
      </c>
      <c r="AY249" s="17" t="s">
        <v>178</v>
      </c>
      <c r="BE249" s="148">
        <f t="shared" si="64"/>
        <v>0</v>
      </c>
      <c r="BF249" s="148">
        <f t="shared" si="65"/>
        <v>0</v>
      </c>
      <c r="BG249" s="148">
        <f t="shared" si="66"/>
        <v>0</v>
      </c>
      <c r="BH249" s="148">
        <f t="shared" si="67"/>
        <v>0</v>
      </c>
      <c r="BI249" s="148">
        <f t="shared" si="68"/>
        <v>0</v>
      </c>
      <c r="BJ249" s="17" t="s">
        <v>83</v>
      </c>
      <c r="BK249" s="148">
        <f t="shared" si="69"/>
        <v>0</v>
      </c>
      <c r="BL249" s="17" t="s">
        <v>184</v>
      </c>
      <c r="BM249" s="147" t="s">
        <v>2531</v>
      </c>
    </row>
    <row r="250" spans="2:65" s="1" customFormat="1" ht="16.5" customHeight="1">
      <c r="B250" s="32"/>
      <c r="C250" s="136" t="s">
        <v>801</v>
      </c>
      <c r="D250" s="136" t="s">
        <v>180</v>
      </c>
      <c r="E250" s="137" t="s">
        <v>3945</v>
      </c>
      <c r="F250" s="138" t="s">
        <v>3946</v>
      </c>
      <c r="G250" s="139" t="s">
        <v>1052</v>
      </c>
      <c r="H250" s="140">
        <v>4</v>
      </c>
      <c r="I250" s="141"/>
      <c r="J250" s="142">
        <f t="shared" si="60"/>
        <v>0</v>
      </c>
      <c r="K250" s="138" t="s">
        <v>1</v>
      </c>
      <c r="L250" s="32"/>
      <c r="M250" s="143" t="s">
        <v>1</v>
      </c>
      <c r="N250" s="144" t="s">
        <v>41</v>
      </c>
      <c r="P250" s="145">
        <f t="shared" si="61"/>
        <v>0</v>
      </c>
      <c r="Q250" s="145">
        <v>0</v>
      </c>
      <c r="R250" s="145">
        <f t="shared" si="62"/>
        <v>0</v>
      </c>
      <c r="S250" s="145">
        <v>0</v>
      </c>
      <c r="T250" s="146">
        <f t="shared" si="63"/>
        <v>0</v>
      </c>
      <c r="AR250" s="147" t="s">
        <v>184</v>
      </c>
      <c r="AT250" s="147" t="s">
        <v>180</v>
      </c>
      <c r="AU250" s="147" t="s">
        <v>83</v>
      </c>
      <c r="AY250" s="17" t="s">
        <v>178</v>
      </c>
      <c r="BE250" s="148">
        <f t="shared" si="64"/>
        <v>0</v>
      </c>
      <c r="BF250" s="148">
        <f t="shared" si="65"/>
        <v>0</v>
      </c>
      <c r="BG250" s="148">
        <f t="shared" si="66"/>
        <v>0</v>
      </c>
      <c r="BH250" s="148">
        <f t="shared" si="67"/>
        <v>0</v>
      </c>
      <c r="BI250" s="148">
        <f t="shared" si="68"/>
        <v>0</v>
      </c>
      <c r="BJ250" s="17" t="s">
        <v>83</v>
      </c>
      <c r="BK250" s="148">
        <f t="shared" si="69"/>
        <v>0</v>
      </c>
      <c r="BL250" s="17" t="s">
        <v>184</v>
      </c>
      <c r="BM250" s="147" t="s">
        <v>2541</v>
      </c>
    </row>
    <row r="251" spans="2:65" s="1" customFormat="1" ht="16.5" customHeight="1">
      <c r="B251" s="32"/>
      <c r="C251" s="136" t="s">
        <v>809</v>
      </c>
      <c r="D251" s="136" t="s">
        <v>180</v>
      </c>
      <c r="E251" s="137" t="s">
        <v>3947</v>
      </c>
      <c r="F251" s="138" t="s">
        <v>3948</v>
      </c>
      <c r="G251" s="139" t="s">
        <v>1052</v>
      </c>
      <c r="H251" s="140">
        <v>5</v>
      </c>
      <c r="I251" s="141"/>
      <c r="J251" s="142">
        <f t="shared" si="60"/>
        <v>0</v>
      </c>
      <c r="K251" s="138" t="s">
        <v>1</v>
      </c>
      <c r="L251" s="32"/>
      <c r="M251" s="143" t="s">
        <v>1</v>
      </c>
      <c r="N251" s="144" t="s">
        <v>41</v>
      </c>
      <c r="P251" s="145">
        <f t="shared" si="61"/>
        <v>0</v>
      </c>
      <c r="Q251" s="145">
        <v>0</v>
      </c>
      <c r="R251" s="145">
        <f t="shared" si="62"/>
        <v>0</v>
      </c>
      <c r="S251" s="145">
        <v>0</v>
      </c>
      <c r="T251" s="146">
        <f t="shared" si="63"/>
        <v>0</v>
      </c>
      <c r="AR251" s="147" t="s">
        <v>184</v>
      </c>
      <c r="AT251" s="147" t="s">
        <v>180</v>
      </c>
      <c r="AU251" s="147" t="s">
        <v>83</v>
      </c>
      <c r="AY251" s="17" t="s">
        <v>178</v>
      </c>
      <c r="BE251" s="148">
        <f t="shared" si="64"/>
        <v>0</v>
      </c>
      <c r="BF251" s="148">
        <f t="shared" si="65"/>
        <v>0</v>
      </c>
      <c r="BG251" s="148">
        <f t="shared" si="66"/>
        <v>0</v>
      </c>
      <c r="BH251" s="148">
        <f t="shared" si="67"/>
        <v>0</v>
      </c>
      <c r="BI251" s="148">
        <f t="shared" si="68"/>
        <v>0</v>
      </c>
      <c r="BJ251" s="17" t="s">
        <v>83</v>
      </c>
      <c r="BK251" s="148">
        <f t="shared" si="69"/>
        <v>0</v>
      </c>
      <c r="BL251" s="17" t="s">
        <v>184</v>
      </c>
      <c r="BM251" s="147" t="s">
        <v>2588</v>
      </c>
    </row>
    <row r="252" spans="2:65" s="1" customFormat="1" ht="16.5" customHeight="1">
      <c r="B252" s="32"/>
      <c r="C252" s="136" t="s">
        <v>814</v>
      </c>
      <c r="D252" s="136" t="s">
        <v>180</v>
      </c>
      <c r="E252" s="137" t="s">
        <v>3949</v>
      </c>
      <c r="F252" s="138" t="s">
        <v>3729</v>
      </c>
      <c r="G252" s="139" t="s">
        <v>1052</v>
      </c>
      <c r="H252" s="140">
        <v>12</v>
      </c>
      <c r="I252" s="141"/>
      <c r="J252" s="142">
        <f t="shared" si="60"/>
        <v>0</v>
      </c>
      <c r="K252" s="138" t="s">
        <v>1</v>
      </c>
      <c r="L252" s="32"/>
      <c r="M252" s="143" t="s">
        <v>1</v>
      </c>
      <c r="N252" s="144" t="s">
        <v>41</v>
      </c>
      <c r="P252" s="145">
        <f t="shared" si="61"/>
        <v>0</v>
      </c>
      <c r="Q252" s="145">
        <v>0</v>
      </c>
      <c r="R252" s="145">
        <f t="shared" si="62"/>
        <v>0</v>
      </c>
      <c r="S252" s="145">
        <v>0</v>
      </c>
      <c r="T252" s="146">
        <f t="shared" si="63"/>
        <v>0</v>
      </c>
      <c r="AR252" s="147" t="s">
        <v>184</v>
      </c>
      <c r="AT252" s="147" t="s">
        <v>180</v>
      </c>
      <c r="AU252" s="147" t="s">
        <v>83</v>
      </c>
      <c r="AY252" s="17" t="s">
        <v>178</v>
      </c>
      <c r="BE252" s="148">
        <f t="shared" si="64"/>
        <v>0</v>
      </c>
      <c r="BF252" s="148">
        <f t="shared" si="65"/>
        <v>0</v>
      </c>
      <c r="BG252" s="148">
        <f t="shared" si="66"/>
        <v>0</v>
      </c>
      <c r="BH252" s="148">
        <f t="shared" si="67"/>
        <v>0</v>
      </c>
      <c r="BI252" s="148">
        <f t="shared" si="68"/>
        <v>0</v>
      </c>
      <c r="BJ252" s="17" t="s">
        <v>83</v>
      </c>
      <c r="BK252" s="148">
        <f t="shared" si="69"/>
        <v>0</v>
      </c>
      <c r="BL252" s="17" t="s">
        <v>184</v>
      </c>
      <c r="BM252" s="147" t="s">
        <v>2598</v>
      </c>
    </row>
    <row r="253" spans="2:65" s="1" customFormat="1" ht="16.5" customHeight="1">
      <c r="B253" s="32"/>
      <c r="C253" s="136" t="s">
        <v>819</v>
      </c>
      <c r="D253" s="136" t="s">
        <v>180</v>
      </c>
      <c r="E253" s="137" t="s">
        <v>3950</v>
      </c>
      <c r="F253" s="138" t="s">
        <v>3951</v>
      </c>
      <c r="G253" s="139" t="s">
        <v>1134</v>
      </c>
      <c r="H253" s="140">
        <v>1</v>
      </c>
      <c r="I253" s="141"/>
      <c r="J253" s="142">
        <f t="shared" si="60"/>
        <v>0</v>
      </c>
      <c r="K253" s="138" t="s">
        <v>1</v>
      </c>
      <c r="L253" s="32"/>
      <c r="M253" s="143" t="s">
        <v>1</v>
      </c>
      <c r="N253" s="144" t="s">
        <v>41</v>
      </c>
      <c r="P253" s="145">
        <f t="shared" si="61"/>
        <v>0</v>
      </c>
      <c r="Q253" s="145">
        <v>0</v>
      </c>
      <c r="R253" s="145">
        <f t="shared" si="62"/>
        <v>0</v>
      </c>
      <c r="S253" s="145">
        <v>0</v>
      </c>
      <c r="T253" s="146">
        <f t="shared" si="63"/>
        <v>0</v>
      </c>
      <c r="AR253" s="147" t="s">
        <v>184</v>
      </c>
      <c r="AT253" s="147" t="s">
        <v>180</v>
      </c>
      <c r="AU253" s="147" t="s">
        <v>83</v>
      </c>
      <c r="AY253" s="17" t="s">
        <v>178</v>
      </c>
      <c r="BE253" s="148">
        <f t="shared" si="64"/>
        <v>0</v>
      </c>
      <c r="BF253" s="148">
        <f t="shared" si="65"/>
        <v>0</v>
      </c>
      <c r="BG253" s="148">
        <f t="shared" si="66"/>
        <v>0</v>
      </c>
      <c r="BH253" s="148">
        <f t="shared" si="67"/>
        <v>0</v>
      </c>
      <c r="BI253" s="148">
        <f t="shared" si="68"/>
        <v>0</v>
      </c>
      <c r="BJ253" s="17" t="s">
        <v>83</v>
      </c>
      <c r="BK253" s="148">
        <f t="shared" si="69"/>
        <v>0</v>
      </c>
      <c r="BL253" s="17" t="s">
        <v>184</v>
      </c>
      <c r="BM253" s="147" t="s">
        <v>2607</v>
      </c>
    </row>
    <row r="254" spans="2:65" s="1" customFormat="1" ht="16.5" customHeight="1">
      <c r="B254" s="32"/>
      <c r="C254" s="136" t="s">
        <v>828</v>
      </c>
      <c r="D254" s="136" t="s">
        <v>180</v>
      </c>
      <c r="E254" s="137" t="s">
        <v>3734</v>
      </c>
      <c r="F254" s="138" t="s">
        <v>3735</v>
      </c>
      <c r="G254" s="139" t="s">
        <v>1134</v>
      </c>
      <c r="H254" s="140">
        <v>1</v>
      </c>
      <c r="I254" s="141"/>
      <c r="J254" s="142">
        <f t="shared" si="60"/>
        <v>0</v>
      </c>
      <c r="K254" s="138" t="s">
        <v>1</v>
      </c>
      <c r="L254" s="32"/>
      <c r="M254" s="194" t="s">
        <v>1</v>
      </c>
      <c r="N254" s="195" t="s">
        <v>41</v>
      </c>
      <c r="O254" s="196"/>
      <c r="P254" s="197">
        <f t="shared" si="61"/>
        <v>0</v>
      </c>
      <c r="Q254" s="197">
        <v>0</v>
      </c>
      <c r="R254" s="197">
        <f t="shared" si="62"/>
        <v>0</v>
      </c>
      <c r="S254" s="197">
        <v>0</v>
      </c>
      <c r="T254" s="198">
        <f t="shared" si="63"/>
        <v>0</v>
      </c>
      <c r="AR254" s="147" t="s">
        <v>184</v>
      </c>
      <c r="AT254" s="147" t="s">
        <v>180</v>
      </c>
      <c r="AU254" s="147" t="s">
        <v>83</v>
      </c>
      <c r="AY254" s="17" t="s">
        <v>178</v>
      </c>
      <c r="BE254" s="148">
        <f t="shared" si="64"/>
        <v>0</v>
      </c>
      <c r="BF254" s="148">
        <f t="shared" si="65"/>
        <v>0</v>
      </c>
      <c r="BG254" s="148">
        <f t="shared" si="66"/>
        <v>0</v>
      </c>
      <c r="BH254" s="148">
        <f t="shared" si="67"/>
        <v>0</v>
      </c>
      <c r="BI254" s="148">
        <f t="shared" si="68"/>
        <v>0</v>
      </c>
      <c r="BJ254" s="17" t="s">
        <v>83</v>
      </c>
      <c r="BK254" s="148">
        <f t="shared" si="69"/>
        <v>0</v>
      </c>
      <c r="BL254" s="17" t="s">
        <v>184</v>
      </c>
      <c r="BM254" s="147" t="s">
        <v>2616</v>
      </c>
    </row>
    <row r="255" spans="2:65" s="1" customFormat="1" ht="6.95" customHeight="1">
      <c r="B255" s="44"/>
      <c r="C255" s="45"/>
      <c r="D255" s="45"/>
      <c r="E255" s="45"/>
      <c r="F255" s="45"/>
      <c r="G255" s="45"/>
      <c r="H255" s="45"/>
      <c r="I255" s="45"/>
      <c r="J255" s="45"/>
      <c r="K255" s="45"/>
      <c r="L255" s="32"/>
    </row>
  </sheetData>
  <sheetProtection algorithmName="SHA-512" hashValue="sJTovcYuZ3ielOcuuxatYjdyBUiW1GkZxzOHbIXj/sxyl1lVfm2NSj9Dx4RUBquQ9L4mj44Em0xRNIg4xWveWg==" saltValue="4tl0bo0M6AzJ+6WsTgYy2ZhIqUKzzirknXP/pQO0gejuK9YOMy7fzdKMmLDgyDvikh7swjYNBIUCamMJcDYIRg==" spinCount="100000" sheet="1" objects="1" scenarios="1" formatColumns="0" formatRows="0" autoFilter="0"/>
  <autoFilter ref="C127:K254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3952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ROUND((SUM(BE120:BE151)),  2)</f>
        <v>0</v>
      </c>
      <c r="I35" s="96">
        <v>0.21</v>
      </c>
      <c r="J35" s="86">
        <f>ROUND(((SUM(BE120:BE151))*I35),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ROUND((SUM(BF120:BF151)),  2)</f>
        <v>0</v>
      </c>
      <c r="I36" s="96">
        <v>0.12</v>
      </c>
      <c r="J36" s="86">
        <f>ROUND(((SUM(BF120:BF151))*I36),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ROUND((SUM(BG120:BG151)),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ROUND((SUM(BH120:BH151)),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ROUND((SUM(BI120:BI151)),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701_004 - Gastro - bufet 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J120</f>
        <v>0</v>
      </c>
      <c r="L98" s="32"/>
      <c r="AU98" s="17" t="s">
        <v>146</v>
      </c>
    </row>
    <row r="99" spans="2:47" s="1" customFormat="1" ht="21.75" customHeight="1">
      <c r="B99" s="32"/>
      <c r="L99" s="32"/>
    </row>
    <row r="100" spans="2:47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47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47" s="1" customFormat="1" ht="24.95" customHeight="1">
      <c r="B105" s="32"/>
      <c r="C105" s="21" t="s">
        <v>163</v>
      </c>
      <c r="L105" s="32"/>
    </row>
    <row r="106" spans="2:47" s="1" customFormat="1" ht="6.95" customHeight="1">
      <c r="B106" s="32"/>
      <c r="L106" s="32"/>
    </row>
    <row r="107" spans="2:47" s="1" customFormat="1" ht="12" customHeight="1">
      <c r="B107" s="32"/>
      <c r="C107" s="27" t="s">
        <v>16</v>
      </c>
      <c r="L107" s="32"/>
    </row>
    <row r="108" spans="2:47" s="1" customFormat="1" ht="16.5" customHeight="1">
      <c r="B108" s="32"/>
      <c r="E108" s="251" t="str">
        <f>E7</f>
        <v>Nemocnice Varnsdorf - administrativní budova</v>
      </c>
      <c r="F108" s="252"/>
      <c r="G108" s="252"/>
      <c r="H108" s="252"/>
      <c r="L108" s="32"/>
    </row>
    <row r="109" spans="2:47" ht="12" customHeight="1">
      <c r="B109" s="20"/>
      <c r="C109" s="27" t="s">
        <v>138</v>
      </c>
      <c r="L109" s="20"/>
    </row>
    <row r="110" spans="2:47" s="1" customFormat="1" ht="16.5" customHeight="1">
      <c r="B110" s="32"/>
      <c r="E110" s="251" t="s">
        <v>1205</v>
      </c>
      <c r="F110" s="253"/>
      <c r="G110" s="253"/>
      <c r="H110" s="253"/>
      <c r="L110" s="32"/>
    </row>
    <row r="111" spans="2:47" s="1" customFormat="1" ht="12" customHeight="1">
      <c r="B111" s="32"/>
      <c r="C111" s="27" t="s">
        <v>140</v>
      </c>
      <c r="L111" s="32"/>
    </row>
    <row r="112" spans="2:47" s="1" customFormat="1" ht="16.5" customHeight="1">
      <c r="B112" s="32"/>
      <c r="E112" s="213" t="str">
        <f>E11</f>
        <v>SO 701_004 - Gastro - bufet  - neuplatnitelné náklady</v>
      </c>
      <c r="F112" s="253"/>
      <c r="G112" s="253"/>
      <c r="H112" s="253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F14</f>
        <v>Varnsdorf</v>
      </c>
      <c r="I114" s="27" t="s">
        <v>22</v>
      </c>
      <c r="J114" s="52" t="str">
        <f>IF(J14="","",J14)</f>
        <v>2. 9. 2024</v>
      </c>
      <c r="L114" s="32"/>
    </row>
    <row r="115" spans="2:65" s="1" customFormat="1" ht="6.95" customHeight="1">
      <c r="B115" s="32"/>
      <c r="L115" s="32"/>
    </row>
    <row r="116" spans="2:65" s="1" customFormat="1" ht="25.7" customHeight="1">
      <c r="B116" s="32"/>
      <c r="C116" s="27" t="s">
        <v>24</v>
      </c>
      <c r="F116" s="25" t="str">
        <f>E17</f>
        <v>Nemocnice Varnsdorf</v>
      </c>
      <c r="I116" s="27" t="s">
        <v>30</v>
      </c>
      <c r="J116" s="30" t="str">
        <f>E23</f>
        <v>ForWood - Ing. Václav Jára</v>
      </c>
      <c r="L116" s="32"/>
    </row>
    <row r="117" spans="2:65" s="1" customFormat="1" ht="15.2" customHeight="1">
      <c r="B117" s="32"/>
      <c r="C117" s="27" t="s">
        <v>28</v>
      </c>
      <c r="F117" s="25" t="str">
        <f>IF(E20="","",E20)</f>
        <v>Vyplň údaj</v>
      </c>
      <c r="I117" s="27" t="s">
        <v>33</v>
      </c>
      <c r="J117" s="30" t="str">
        <f>E26</f>
        <v>Bc. Zuzana Kosáková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164</v>
      </c>
      <c r="D119" s="118" t="s">
        <v>61</v>
      </c>
      <c r="E119" s="118" t="s">
        <v>57</v>
      </c>
      <c r="F119" s="118" t="s">
        <v>58</v>
      </c>
      <c r="G119" s="118" t="s">
        <v>165</v>
      </c>
      <c r="H119" s="118" t="s">
        <v>166</v>
      </c>
      <c r="I119" s="118" t="s">
        <v>167</v>
      </c>
      <c r="J119" s="118" t="s">
        <v>144</v>
      </c>
      <c r="K119" s="119" t="s">
        <v>168</v>
      </c>
      <c r="L119" s="116"/>
      <c r="M119" s="59" t="s">
        <v>1</v>
      </c>
      <c r="N119" s="60" t="s">
        <v>40</v>
      </c>
      <c r="O119" s="60" t="s">
        <v>169</v>
      </c>
      <c r="P119" s="60" t="s">
        <v>170</v>
      </c>
      <c r="Q119" s="60" t="s">
        <v>171</v>
      </c>
      <c r="R119" s="60" t="s">
        <v>172</v>
      </c>
      <c r="S119" s="60" t="s">
        <v>173</v>
      </c>
      <c r="T119" s="61" t="s">
        <v>174</v>
      </c>
    </row>
    <row r="120" spans="2:65" s="1" customFormat="1" ht="22.9" customHeight="1">
      <c r="B120" s="32"/>
      <c r="C120" s="64" t="s">
        <v>175</v>
      </c>
      <c r="J120" s="120">
        <f>BK120</f>
        <v>0</v>
      </c>
      <c r="L120" s="32"/>
      <c r="M120" s="62"/>
      <c r="N120" s="53"/>
      <c r="O120" s="53"/>
      <c r="P120" s="121">
        <f>SUM(P121:P151)</f>
        <v>0</v>
      </c>
      <c r="Q120" s="53"/>
      <c r="R120" s="121">
        <f>SUM(R121:R151)</f>
        <v>0</v>
      </c>
      <c r="S120" s="53"/>
      <c r="T120" s="122">
        <f>SUM(T121:T151)</f>
        <v>0</v>
      </c>
      <c r="AT120" s="17" t="s">
        <v>75</v>
      </c>
      <c r="AU120" s="17" t="s">
        <v>146</v>
      </c>
      <c r="BK120" s="123">
        <f>SUM(BK121:BK151)</f>
        <v>0</v>
      </c>
    </row>
    <row r="121" spans="2:65" s="1" customFormat="1" ht="16.5" customHeight="1">
      <c r="B121" s="32"/>
      <c r="C121" s="136" t="s">
        <v>83</v>
      </c>
      <c r="D121" s="136" t="s">
        <v>180</v>
      </c>
      <c r="E121" s="137" t="s">
        <v>3953</v>
      </c>
      <c r="F121" s="138" t="s">
        <v>3954</v>
      </c>
      <c r="G121" s="139" t="s">
        <v>786</v>
      </c>
      <c r="H121" s="140">
        <v>1</v>
      </c>
      <c r="I121" s="141"/>
      <c r="J121" s="142">
        <f t="shared" ref="J121:J151" si="0">ROUND(I121*H121,2)</f>
        <v>0</v>
      </c>
      <c r="K121" s="138" t="s">
        <v>1</v>
      </c>
      <c r="L121" s="32"/>
      <c r="M121" s="143" t="s">
        <v>1</v>
      </c>
      <c r="N121" s="144" t="s">
        <v>41</v>
      </c>
      <c r="P121" s="145">
        <f t="shared" ref="P121:P151" si="1">O121*H121</f>
        <v>0</v>
      </c>
      <c r="Q121" s="145">
        <v>0</v>
      </c>
      <c r="R121" s="145">
        <f t="shared" ref="R121:R151" si="2">Q121*H121</f>
        <v>0</v>
      </c>
      <c r="S121" s="145">
        <v>0</v>
      </c>
      <c r="T121" s="146">
        <f t="shared" ref="T121:T151" si="3">S121*H121</f>
        <v>0</v>
      </c>
      <c r="AR121" s="147" t="s">
        <v>184</v>
      </c>
      <c r="AT121" s="147" t="s">
        <v>180</v>
      </c>
      <c r="AU121" s="147" t="s">
        <v>76</v>
      </c>
      <c r="AY121" s="17" t="s">
        <v>178</v>
      </c>
      <c r="BE121" s="148">
        <f t="shared" ref="BE121:BE151" si="4">IF(N121="základní",J121,0)</f>
        <v>0</v>
      </c>
      <c r="BF121" s="148">
        <f t="shared" ref="BF121:BF151" si="5">IF(N121="snížená",J121,0)</f>
        <v>0</v>
      </c>
      <c r="BG121" s="148">
        <f t="shared" ref="BG121:BG151" si="6">IF(N121="zákl. přenesená",J121,0)</f>
        <v>0</v>
      </c>
      <c r="BH121" s="148">
        <f t="shared" ref="BH121:BH151" si="7">IF(N121="sníž. přenesená",J121,0)</f>
        <v>0</v>
      </c>
      <c r="BI121" s="148">
        <f t="shared" ref="BI121:BI151" si="8">IF(N121="nulová",J121,0)</f>
        <v>0</v>
      </c>
      <c r="BJ121" s="17" t="s">
        <v>83</v>
      </c>
      <c r="BK121" s="148">
        <f t="shared" ref="BK121:BK151" si="9">ROUND(I121*H121,2)</f>
        <v>0</v>
      </c>
      <c r="BL121" s="17" t="s">
        <v>184</v>
      </c>
      <c r="BM121" s="147" t="s">
        <v>85</v>
      </c>
    </row>
    <row r="122" spans="2:65" s="1" customFormat="1" ht="16.5" customHeight="1">
      <c r="B122" s="32"/>
      <c r="C122" s="136" t="s">
        <v>85</v>
      </c>
      <c r="D122" s="136" t="s">
        <v>180</v>
      </c>
      <c r="E122" s="137" t="s">
        <v>3955</v>
      </c>
      <c r="F122" s="138" t="s">
        <v>3956</v>
      </c>
      <c r="G122" s="139" t="s">
        <v>786</v>
      </c>
      <c r="H122" s="140">
        <v>1</v>
      </c>
      <c r="I122" s="141"/>
      <c r="J122" s="142">
        <f t="shared" si="0"/>
        <v>0</v>
      </c>
      <c r="K122" s="138" t="s">
        <v>1</v>
      </c>
      <c r="L122" s="32"/>
      <c r="M122" s="143" t="s">
        <v>1</v>
      </c>
      <c r="N122" s="144" t="s">
        <v>41</v>
      </c>
      <c r="P122" s="145">
        <f t="shared" si="1"/>
        <v>0</v>
      </c>
      <c r="Q122" s="145">
        <v>0</v>
      </c>
      <c r="R122" s="145">
        <f t="shared" si="2"/>
        <v>0</v>
      </c>
      <c r="S122" s="145">
        <v>0</v>
      </c>
      <c r="T122" s="146">
        <f t="shared" si="3"/>
        <v>0</v>
      </c>
      <c r="AR122" s="147" t="s">
        <v>184</v>
      </c>
      <c r="AT122" s="147" t="s">
        <v>180</v>
      </c>
      <c r="AU122" s="147" t="s">
        <v>76</v>
      </c>
      <c r="AY122" s="17" t="s">
        <v>178</v>
      </c>
      <c r="BE122" s="148">
        <f t="shared" si="4"/>
        <v>0</v>
      </c>
      <c r="BF122" s="148">
        <f t="shared" si="5"/>
        <v>0</v>
      </c>
      <c r="BG122" s="148">
        <f t="shared" si="6"/>
        <v>0</v>
      </c>
      <c r="BH122" s="148">
        <f t="shared" si="7"/>
        <v>0</v>
      </c>
      <c r="BI122" s="148">
        <f t="shared" si="8"/>
        <v>0</v>
      </c>
      <c r="BJ122" s="17" t="s">
        <v>83</v>
      </c>
      <c r="BK122" s="148">
        <f t="shared" si="9"/>
        <v>0</v>
      </c>
      <c r="BL122" s="17" t="s">
        <v>184</v>
      </c>
      <c r="BM122" s="147" t="s">
        <v>184</v>
      </c>
    </row>
    <row r="123" spans="2:65" s="1" customFormat="1" ht="16.5" customHeight="1">
      <c r="B123" s="32"/>
      <c r="C123" s="136" t="s">
        <v>96</v>
      </c>
      <c r="D123" s="136" t="s">
        <v>180</v>
      </c>
      <c r="E123" s="137" t="s">
        <v>3957</v>
      </c>
      <c r="F123" s="138" t="s">
        <v>3958</v>
      </c>
      <c r="G123" s="139" t="s">
        <v>786</v>
      </c>
      <c r="H123" s="140">
        <v>1</v>
      </c>
      <c r="I123" s="141"/>
      <c r="J123" s="142">
        <f t="shared" si="0"/>
        <v>0</v>
      </c>
      <c r="K123" s="138" t="s">
        <v>1</v>
      </c>
      <c r="L123" s="32"/>
      <c r="M123" s="143" t="s">
        <v>1</v>
      </c>
      <c r="N123" s="144" t="s">
        <v>41</v>
      </c>
      <c r="P123" s="145">
        <f t="shared" si="1"/>
        <v>0</v>
      </c>
      <c r="Q123" s="145">
        <v>0</v>
      </c>
      <c r="R123" s="145">
        <f t="shared" si="2"/>
        <v>0</v>
      </c>
      <c r="S123" s="145">
        <v>0</v>
      </c>
      <c r="T123" s="146">
        <f t="shared" si="3"/>
        <v>0</v>
      </c>
      <c r="AR123" s="147" t="s">
        <v>184</v>
      </c>
      <c r="AT123" s="147" t="s">
        <v>180</v>
      </c>
      <c r="AU123" s="147" t="s">
        <v>76</v>
      </c>
      <c r="AY123" s="17" t="s">
        <v>178</v>
      </c>
      <c r="BE123" s="148">
        <f t="shared" si="4"/>
        <v>0</v>
      </c>
      <c r="BF123" s="148">
        <f t="shared" si="5"/>
        <v>0</v>
      </c>
      <c r="BG123" s="148">
        <f t="shared" si="6"/>
        <v>0</v>
      </c>
      <c r="BH123" s="148">
        <f t="shared" si="7"/>
        <v>0</v>
      </c>
      <c r="BI123" s="148">
        <f t="shared" si="8"/>
        <v>0</v>
      </c>
      <c r="BJ123" s="17" t="s">
        <v>83</v>
      </c>
      <c r="BK123" s="148">
        <f t="shared" si="9"/>
        <v>0</v>
      </c>
      <c r="BL123" s="17" t="s">
        <v>184</v>
      </c>
      <c r="BM123" s="147" t="s">
        <v>199</v>
      </c>
    </row>
    <row r="124" spans="2:65" s="1" customFormat="1" ht="16.5" customHeight="1">
      <c r="B124" s="32"/>
      <c r="C124" s="136" t="s">
        <v>184</v>
      </c>
      <c r="D124" s="136" t="s">
        <v>180</v>
      </c>
      <c r="E124" s="137" t="s">
        <v>3959</v>
      </c>
      <c r="F124" s="138" t="s">
        <v>3960</v>
      </c>
      <c r="G124" s="139" t="s">
        <v>786</v>
      </c>
      <c r="H124" s="140">
        <v>1</v>
      </c>
      <c r="I124" s="141"/>
      <c r="J124" s="142">
        <f t="shared" si="0"/>
        <v>0</v>
      </c>
      <c r="K124" s="138" t="s">
        <v>1</v>
      </c>
      <c r="L124" s="32"/>
      <c r="M124" s="143" t="s">
        <v>1</v>
      </c>
      <c r="N124" s="144" t="s">
        <v>41</v>
      </c>
      <c r="P124" s="145">
        <f t="shared" si="1"/>
        <v>0</v>
      </c>
      <c r="Q124" s="145">
        <v>0</v>
      </c>
      <c r="R124" s="145">
        <f t="shared" si="2"/>
        <v>0</v>
      </c>
      <c r="S124" s="145">
        <v>0</v>
      </c>
      <c r="T124" s="146">
        <f t="shared" si="3"/>
        <v>0</v>
      </c>
      <c r="AR124" s="147" t="s">
        <v>184</v>
      </c>
      <c r="AT124" s="147" t="s">
        <v>180</v>
      </c>
      <c r="AU124" s="147" t="s">
        <v>76</v>
      </c>
      <c r="AY124" s="17" t="s">
        <v>178</v>
      </c>
      <c r="BE124" s="148">
        <f t="shared" si="4"/>
        <v>0</v>
      </c>
      <c r="BF124" s="148">
        <f t="shared" si="5"/>
        <v>0</v>
      </c>
      <c r="BG124" s="148">
        <f t="shared" si="6"/>
        <v>0</v>
      </c>
      <c r="BH124" s="148">
        <f t="shared" si="7"/>
        <v>0</v>
      </c>
      <c r="BI124" s="148">
        <f t="shared" si="8"/>
        <v>0</v>
      </c>
      <c r="BJ124" s="17" t="s">
        <v>83</v>
      </c>
      <c r="BK124" s="148">
        <f t="shared" si="9"/>
        <v>0</v>
      </c>
      <c r="BL124" s="17" t="s">
        <v>184</v>
      </c>
      <c r="BM124" s="147" t="s">
        <v>231</v>
      </c>
    </row>
    <row r="125" spans="2:65" s="1" customFormat="1" ht="16.5" customHeight="1">
      <c r="B125" s="32"/>
      <c r="C125" s="136" t="s">
        <v>201</v>
      </c>
      <c r="D125" s="136" t="s">
        <v>180</v>
      </c>
      <c r="E125" s="137" t="s">
        <v>3961</v>
      </c>
      <c r="F125" s="138" t="s">
        <v>3962</v>
      </c>
      <c r="G125" s="139" t="s">
        <v>786</v>
      </c>
      <c r="H125" s="140">
        <v>1</v>
      </c>
      <c r="I125" s="141"/>
      <c r="J125" s="142">
        <f t="shared" si="0"/>
        <v>0</v>
      </c>
      <c r="K125" s="138" t="s">
        <v>1</v>
      </c>
      <c r="L125" s="32"/>
      <c r="M125" s="143" t="s">
        <v>1</v>
      </c>
      <c r="N125" s="144" t="s">
        <v>41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184</v>
      </c>
      <c r="AT125" s="147" t="s">
        <v>180</v>
      </c>
      <c r="AU125" s="147" t="s">
        <v>76</v>
      </c>
      <c r="AY125" s="17" t="s">
        <v>178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7" t="s">
        <v>83</v>
      </c>
      <c r="BK125" s="148">
        <f t="shared" si="9"/>
        <v>0</v>
      </c>
      <c r="BL125" s="17" t="s">
        <v>184</v>
      </c>
      <c r="BM125" s="147" t="s">
        <v>240</v>
      </c>
    </row>
    <row r="126" spans="2:65" s="1" customFormat="1" ht="16.5" customHeight="1">
      <c r="B126" s="32"/>
      <c r="C126" s="136" t="s">
        <v>199</v>
      </c>
      <c r="D126" s="136" t="s">
        <v>180</v>
      </c>
      <c r="E126" s="137" t="s">
        <v>3963</v>
      </c>
      <c r="F126" s="138" t="s">
        <v>3960</v>
      </c>
      <c r="G126" s="139" t="s">
        <v>786</v>
      </c>
      <c r="H126" s="140">
        <v>1</v>
      </c>
      <c r="I126" s="141"/>
      <c r="J126" s="142">
        <f t="shared" si="0"/>
        <v>0</v>
      </c>
      <c r="K126" s="138" t="s">
        <v>1</v>
      </c>
      <c r="L126" s="32"/>
      <c r="M126" s="143" t="s">
        <v>1</v>
      </c>
      <c r="N126" s="144" t="s">
        <v>41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184</v>
      </c>
      <c r="AT126" s="147" t="s">
        <v>180</v>
      </c>
      <c r="AU126" s="147" t="s">
        <v>76</v>
      </c>
      <c r="AY126" s="17" t="s">
        <v>178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7" t="s">
        <v>83</v>
      </c>
      <c r="BK126" s="148">
        <f t="shared" si="9"/>
        <v>0</v>
      </c>
      <c r="BL126" s="17" t="s">
        <v>184</v>
      </c>
      <c r="BM126" s="147" t="s">
        <v>8</v>
      </c>
    </row>
    <row r="127" spans="2:65" s="1" customFormat="1" ht="16.5" customHeight="1">
      <c r="B127" s="32"/>
      <c r="C127" s="136" t="s">
        <v>226</v>
      </c>
      <c r="D127" s="136" t="s">
        <v>180</v>
      </c>
      <c r="E127" s="137" t="s">
        <v>3964</v>
      </c>
      <c r="F127" s="138" t="s">
        <v>3965</v>
      </c>
      <c r="G127" s="139" t="s">
        <v>786</v>
      </c>
      <c r="H127" s="140">
        <v>1</v>
      </c>
      <c r="I127" s="141"/>
      <c r="J127" s="142">
        <f t="shared" si="0"/>
        <v>0</v>
      </c>
      <c r="K127" s="138" t="s">
        <v>1</v>
      </c>
      <c r="L127" s="32"/>
      <c r="M127" s="143" t="s">
        <v>1</v>
      </c>
      <c r="N127" s="144" t="s">
        <v>41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184</v>
      </c>
      <c r="AT127" s="147" t="s">
        <v>180</v>
      </c>
      <c r="AU127" s="147" t="s">
        <v>76</v>
      </c>
      <c r="AY127" s="17" t="s">
        <v>178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7" t="s">
        <v>83</v>
      </c>
      <c r="BK127" s="148">
        <f t="shared" si="9"/>
        <v>0</v>
      </c>
      <c r="BL127" s="17" t="s">
        <v>184</v>
      </c>
      <c r="BM127" s="147" t="s">
        <v>265</v>
      </c>
    </row>
    <row r="128" spans="2:65" s="1" customFormat="1" ht="16.5" customHeight="1">
      <c r="B128" s="32"/>
      <c r="C128" s="136" t="s">
        <v>231</v>
      </c>
      <c r="D128" s="136" t="s">
        <v>180</v>
      </c>
      <c r="E128" s="137" t="s">
        <v>3966</v>
      </c>
      <c r="F128" s="138" t="s">
        <v>3967</v>
      </c>
      <c r="G128" s="139" t="s">
        <v>786</v>
      </c>
      <c r="H128" s="140">
        <v>1</v>
      </c>
      <c r="I128" s="141"/>
      <c r="J128" s="142">
        <f t="shared" si="0"/>
        <v>0</v>
      </c>
      <c r="K128" s="138" t="s">
        <v>1</v>
      </c>
      <c r="L128" s="32"/>
      <c r="M128" s="143" t="s">
        <v>1</v>
      </c>
      <c r="N128" s="144" t="s">
        <v>41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184</v>
      </c>
      <c r="AT128" s="147" t="s">
        <v>180</v>
      </c>
      <c r="AU128" s="147" t="s">
        <v>76</v>
      </c>
      <c r="AY128" s="17" t="s">
        <v>178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83</v>
      </c>
      <c r="BK128" s="148">
        <f t="shared" si="9"/>
        <v>0</v>
      </c>
      <c r="BL128" s="17" t="s">
        <v>184</v>
      </c>
      <c r="BM128" s="147" t="s">
        <v>274</v>
      </c>
    </row>
    <row r="129" spans="2:65" s="1" customFormat="1" ht="16.5" customHeight="1">
      <c r="B129" s="32"/>
      <c r="C129" s="136" t="s">
        <v>236</v>
      </c>
      <c r="D129" s="136" t="s">
        <v>180</v>
      </c>
      <c r="E129" s="137" t="s">
        <v>3961</v>
      </c>
      <c r="F129" s="138" t="s">
        <v>3962</v>
      </c>
      <c r="G129" s="139" t="s">
        <v>786</v>
      </c>
      <c r="H129" s="140">
        <v>1</v>
      </c>
      <c r="I129" s="141"/>
      <c r="J129" s="142">
        <f t="shared" si="0"/>
        <v>0</v>
      </c>
      <c r="K129" s="138" t="s">
        <v>1</v>
      </c>
      <c r="L129" s="32"/>
      <c r="M129" s="143" t="s">
        <v>1</v>
      </c>
      <c r="N129" s="144" t="s">
        <v>41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184</v>
      </c>
      <c r="AT129" s="147" t="s">
        <v>180</v>
      </c>
      <c r="AU129" s="147" t="s">
        <v>76</v>
      </c>
      <c r="AY129" s="17" t="s">
        <v>178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83</v>
      </c>
      <c r="BK129" s="148">
        <f t="shared" si="9"/>
        <v>0</v>
      </c>
      <c r="BL129" s="17" t="s">
        <v>184</v>
      </c>
      <c r="BM129" s="147" t="s">
        <v>283</v>
      </c>
    </row>
    <row r="130" spans="2:65" s="1" customFormat="1" ht="16.5" customHeight="1">
      <c r="B130" s="32"/>
      <c r="C130" s="136" t="s">
        <v>240</v>
      </c>
      <c r="D130" s="136" t="s">
        <v>180</v>
      </c>
      <c r="E130" s="137" t="s">
        <v>3968</v>
      </c>
      <c r="F130" s="138" t="s">
        <v>3969</v>
      </c>
      <c r="G130" s="139" t="s">
        <v>786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41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184</v>
      </c>
      <c r="AT130" s="147" t="s">
        <v>180</v>
      </c>
      <c r="AU130" s="147" t="s">
        <v>76</v>
      </c>
      <c r="AY130" s="17" t="s">
        <v>178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83</v>
      </c>
      <c r="BK130" s="148">
        <f t="shared" si="9"/>
        <v>0</v>
      </c>
      <c r="BL130" s="17" t="s">
        <v>184</v>
      </c>
      <c r="BM130" s="147" t="s">
        <v>294</v>
      </c>
    </row>
    <row r="131" spans="2:65" s="1" customFormat="1" ht="16.5" customHeight="1">
      <c r="B131" s="32"/>
      <c r="C131" s="136" t="s">
        <v>244</v>
      </c>
      <c r="D131" s="136" t="s">
        <v>180</v>
      </c>
      <c r="E131" s="137" t="s">
        <v>3970</v>
      </c>
      <c r="F131" s="138" t="s">
        <v>3971</v>
      </c>
      <c r="G131" s="139" t="s">
        <v>786</v>
      </c>
      <c r="H131" s="140">
        <v>1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184</v>
      </c>
      <c r="AT131" s="147" t="s">
        <v>180</v>
      </c>
      <c r="AU131" s="147" t="s">
        <v>76</v>
      </c>
      <c r="AY131" s="17" t="s">
        <v>178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83</v>
      </c>
      <c r="BK131" s="148">
        <f t="shared" si="9"/>
        <v>0</v>
      </c>
      <c r="BL131" s="17" t="s">
        <v>184</v>
      </c>
      <c r="BM131" s="147" t="s">
        <v>304</v>
      </c>
    </row>
    <row r="132" spans="2:65" s="1" customFormat="1" ht="16.5" customHeight="1">
      <c r="B132" s="32"/>
      <c r="C132" s="136" t="s">
        <v>8</v>
      </c>
      <c r="D132" s="136" t="s">
        <v>180</v>
      </c>
      <c r="E132" s="137" t="s">
        <v>3972</v>
      </c>
      <c r="F132" s="138" t="s">
        <v>3973</v>
      </c>
      <c r="G132" s="139" t="s">
        <v>786</v>
      </c>
      <c r="H132" s="140">
        <v>1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76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334</v>
      </c>
    </row>
    <row r="133" spans="2:65" s="1" customFormat="1" ht="16.5" customHeight="1">
      <c r="B133" s="32"/>
      <c r="C133" s="136" t="s">
        <v>257</v>
      </c>
      <c r="D133" s="136" t="s">
        <v>180</v>
      </c>
      <c r="E133" s="137" t="s">
        <v>3974</v>
      </c>
      <c r="F133" s="138" t="s">
        <v>3975</v>
      </c>
      <c r="G133" s="139" t="s">
        <v>786</v>
      </c>
      <c r="H133" s="140">
        <v>1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76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342</v>
      </c>
    </row>
    <row r="134" spans="2:65" s="1" customFormat="1" ht="16.5" customHeight="1">
      <c r="B134" s="32"/>
      <c r="C134" s="136" t="s">
        <v>265</v>
      </c>
      <c r="D134" s="136" t="s">
        <v>180</v>
      </c>
      <c r="E134" s="137" t="s">
        <v>3976</v>
      </c>
      <c r="F134" s="138" t="s">
        <v>3977</v>
      </c>
      <c r="G134" s="139" t="s">
        <v>786</v>
      </c>
      <c r="H134" s="140">
        <v>1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76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355</v>
      </c>
    </row>
    <row r="135" spans="2:65" s="1" customFormat="1" ht="16.5" customHeight="1">
      <c r="B135" s="32"/>
      <c r="C135" s="136" t="s">
        <v>269</v>
      </c>
      <c r="D135" s="136" t="s">
        <v>180</v>
      </c>
      <c r="E135" s="137" t="s">
        <v>3978</v>
      </c>
      <c r="F135" s="138" t="s">
        <v>3979</v>
      </c>
      <c r="G135" s="139" t="s">
        <v>786</v>
      </c>
      <c r="H135" s="140">
        <v>1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76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366</v>
      </c>
    </row>
    <row r="136" spans="2:65" s="1" customFormat="1" ht="16.5" customHeight="1">
      <c r="B136" s="32"/>
      <c r="C136" s="136" t="s">
        <v>274</v>
      </c>
      <c r="D136" s="136" t="s">
        <v>180</v>
      </c>
      <c r="E136" s="137" t="s">
        <v>3980</v>
      </c>
      <c r="F136" s="138" t="s">
        <v>3981</v>
      </c>
      <c r="G136" s="139" t="s">
        <v>786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76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377</v>
      </c>
    </row>
    <row r="137" spans="2:65" s="1" customFormat="1" ht="16.5" customHeight="1">
      <c r="B137" s="32"/>
      <c r="C137" s="136" t="s">
        <v>278</v>
      </c>
      <c r="D137" s="136" t="s">
        <v>180</v>
      </c>
      <c r="E137" s="137" t="s">
        <v>3982</v>
      </c>
      <c r="F137" s="138" t="s">
        <v>3971</v>
      </c>
      <c r="G137" s="139" t="s">
        <v>786</v>
      </c>
      <c r="H137" s="140">
        <v>1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76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389</v>
      </c>
    </row>
    <row r="138" spans="2:65" s="1" customFormat="1" ht="16.5" customHeight="1">
      <c r="B138" s="32"/>
      <c r="C138" s="136" t="s">
        <v>283</v>
      </c>
      <c r="D138" s="136" t="s">
        <v>180</v>
      </c>
      <c r="E138" s="137" t="s">
        <v>3983</v>
      </c>
      <c r="F138" s="138" t="s">
        <v>3984</v>
      </c>
      <c r="G138" s="139" t="s">
        <v>786</v>
      </c>
      <c r="H138" s="140">
        <v>1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76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401</v>
      </c>
    </row>
    <row r="139" spans="2:65" s="1" customFormat="1" ht="16.5" customHeight="1">
      <c r="B139" s="32"/>
      <c r="C139" s="136" t="s">
        <v>288</v>
      </c>
      <c r="D139" s="136" t="s">
        <v>180</v>
      </c>
      <c r="E139" s="137" t="s">
        <v>3985</v>
      </c>
      <c r="F139" s="138" t="s">
        <v>3960</v>
      </c>
      <c r="G139" s="139" t="s">
        <v>786</v>
      </c>
      <c r="H139" s="140">
        <v>2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76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412</v>
      </c>
    </row>
    <row r="140" spans="2:65" s="1" customFormat="1" ht="16.5" customHeight="1">
      <c r="B140" s="32"/>
      <c r="C140" s="136" t="s">
        <v>294</v>
      </c>
      <c r="D140" s="136" t="s">
        <v>180</v>
      </c>
      <c r="E140" s="137" t="s">
        <v>3986</v>
      </c>
      <c r="F140" s="138" t="s">
        <v>3987</v>
      </c>
      <c r="G140" s="139" t="s">
        <v>786</v>
      </c>
      <c r="H140" s="140">
        <v>1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76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423</v>
      </c>
    </row>
    <row r="141" spans="2:65" s="1" customFormat="1" ht="16.5" customHeight="1">
      <c r="B141" s="32"/>
      <c r="C141" s="136" t="s">
        <v>7</v>
      </c>
      <c r="D141" s="136" t="s">
        <v>180</v>
      </c>
      <c r="E141" s="137" t="s">
        <v>3988</v>
      </c>
      <c r="F141" s="138" t="s">
        <v>3989</v>
      </c>
      <c r="G141" s="139" t="s">
        <v>786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76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431</v>
      </c>
    </row>
    <row r="142" spans="2:65" s="1" customFormat="1" ht="16.5" customHeight="1">
      <c r="B142" s="32"/>
      <c r="C142" s="136" t="s">
        <v>304</v>
      </c>
      <c r="D142" s="136" t="s">
        <v>180</v>
      </c>
      <c r="E142" s="137" t="s">
        <v>3990</v>
      </c>
      <c r="F142" s="138" t="s">
        <v>3991</v>
      </c>
      <c r="G142" s="139" t="s">
        <v>786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76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439</v>
      </c>
    </row>
    <row r="143" spans="2:65" s="1" customFormat="1" ht="16.5" customHeight="1">
      <c r="B143" s="32"/>
      <c r="C143" s="136" t="s">
        <v>319</v>
      </c>
      <c r="D143" s="136" t="s">
        <v>180</v>
      </c>
      <c r="E143" s="137" t="s">
        <v>3992</v>
      </c>
      <c r="F143" s="138" t="s">
        <v>3993</v>
      </c>
      <c r="G143" s="139" t="s">
        <v>786</v>
      </c>
      <c r="H143" s="140">
        <v>1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76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450</v>
      </c>
    </row>
    <row r="144" spans="2:65" s="1" customFormat="1" ht="16.5" customHeight="1">
      <c r="B144" s="32"/>
      <c r="C144" s="136" t="s">
        <v>334</v>
      </c>
      <c r="D144" s="136" t="s">
        <v>180</v>
      </c>
      <c r="E144" s="137" t="s">
        <v>3994</v>
      </c>
      <c r="F144" s="138" t="s">
        <v>3995</v>
      </c>
      <c r="G144" s="139" t="s">
        <v>786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76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464</v>
      </c>
    </row>
    <row r="145" spans="2:65" s="1" customFormat="1" ht="16.5" customHeight="1">
      <c r="B145" s="32"/>
      <c r="C145" s="136" t="s">
        <v>338</v>
      </c>
      <c r="D145" s="136" t="s">
        <v>180</v>
      </c>
      <c r="E145" s="137" t="s">
        <v>3996</v>
      </c>
      <c r="F145" s="138" t="s">
        <v>3997</v>
      </c>
      <c r="G145" s="139" t="s">
        <v>786</v>
      </c>
      <c r="H145" s="140">
        <v>1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76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482</v>
      </c>
    </row>
    <row r="146" spans="2:65" s="1" customFormat="1" ht="16.5" customHeight="1">
      <c r="B146" s="32"/>
      <c r="C146" s="136" t="s">
        <v>342</v>
      </c>
      <c r="D146" s="136" t="s">
        <v>180</v>
      </c>
      <c r="E146" s="137" t="s">
        <v>3998</v>
      </c>
      <c r="F146" s="138" t="s">
        <v>3999</v>
      </c>
      <c r="G146" s="139" t="s">
        <v>786</v>
      </c>
      <c r="H146" s="140">
        <v>1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76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491</v>
      </c>
    </row>
    <row r="147" spans="2:65" s="1" customFormat="1" ht="16.5" customHeight="1">
      <c r="B147" s="32"/>
      <c r="C147" s="136" t="s">
        <v>351</v>
      </c>
      <c r="D147" s="136" t="s">
        <v>180</v>
      </c>
      <c r="E147" s="137" t="s">
        <v>4000</v>
      </c>
      <c r="F147" s="138" t="s">
        <v>4001</v>
      </c>
      <c r="G147" s="139" t="s">
        <v>786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76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501</v>
      </c>
    </row>
    <row r="148" spans="2:65" s="1" customFormat="1" ht="16.5" customHeight="1">
      <c r="B148" s="32"/>
      <c r="C148" s="136" t="s">
        <v>355</v>
      </c>
      <c r="D148" s="136" t="s">
        <v>180</v>
      </c>
      <c r="E148" s="137" t="s">
        <v>4002</v>
      </c>
      <c r="F148" s="138" t="s">
        <v>4003</v>
      </c>
      <c r="G148" s="139" t="s">
        <v>786</v>
      </c>
      <c r="H148" s="140">
        <v>1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76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510</v>
      </c>
    </row>
    <row r="149" spans="2:65" s="1" customFormat="1" ht="16.5" customHeight="1">
      <c r="B149" s="32"/>
      <c r="C149" s="136" t="s">
        <v>359</v>
      </c>
      <c r="D149" s="136" t="s">
        <v>180</v>
      </c>
      <c r="E149" s="137" t="s">
        <v>3972</v>
      </c>
      <c r="F149" s="138" t="s">
        <v>3973</v>
      </c>
      <c r="G149" s="139" t="s">
        <v>786</v>
      </c>
      <c r="H149" s="140">
        <v>1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41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184</v>
      </c>
      <c r="AT149" s="147" t="s">
        <v>180</v>
      </c>
      <c r="AU149" s="147" t="s">
        <v>76</v>
      </c>
      <c r="AY149" s="17" t="s">
        <v>178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83</v>
      </c>
      <c r="BK149" s="148">
        <f t="shared" si="9"/>
        <v>0</v>
      </c>
      <c r="BL149" s="17" t="s">
        <v>184</v>
      </c>
      <c r="BM149" s="147" t="s">
        <v>520</v>
      </c>
    </row>
    <row r="150" spans="2:65" s="1" customFormat="1" ht="16.5" customHeight="1">
      <c r="B150" s="32"/>
      <c r="C150" s="136" t="s">
        <v>366</v>
      </c>
      <c r="D150" s="136" t="s">
        <v>180</v>
      </c>
      <c r="E150" s="137" t="s">
        <v>4004</v>
      </c>
      <c r="F150" s="138" t="s">
        <v>4005</v>
      </c>
      <c r="G150" s="139" t="s">
        <v>786</v>
      </c>
      <c r="H150" s="140">
        <v>1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41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184</v>
      </c>
      <c r="AT150" s="147" t="s">
        <v>180</v>
      </c>
      <c r="AU150" s="147" t="s">
        <v>76</v>
      </c>
      <c r="AY150" s="17" t="s">
        <v>178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83</v>
      </c>
      <c r="BK150" s="148">
        <f t="shared" si="9"/>
        <v>0</v>
      </c>
      <c r="BL150" s="17" t="s">
        <v>184</v>
      </c>
      <c r="BM150" s="147" t="s">
        <v>530</v>
      </c>
    </row>
    <row r="151" spans="2:65" s="1" customFormat="1" ht="24.2" customHeight="1">
      <c r="B151" s="32"/>
      <c r="C151" s="136" t="s">
        <v>373</v>
      </c>
      <c r="D151" s="136" t="s">
        <v>180</v>
      </c>
      <c r="E151" s="137" t="s">
        <v>4006</v>
      </c>
      <c r="F151" s="138" t="s">
        <v>4007</v>
      </c>
      <c r="G151" s="139" t="s">
        <v>4008</v>
      </c>
      <c r="H151" s="140">
        <v>1</v>
      </c>
      <c r="I151" s="141"/>
      <c r="J151" s="142">
        <f t="shared" si="0"/>
        <v>0</v>
      </c>
      <c r="K151" s="138" t="s">
        <v>1</v>
      </c>
      <c r="L151" s="32"/>
      <c r="M151" s="194" t="s">
        <v>1</v>
      </c>
      <c r="N151" s="195" t="s">
        <v>41</v>
      </c>
      <c r="O151" s="196"/>
      <c r="P151" s="197">
        <f t="shared" si="1"/>
        <v>0</v>
      </c>
      <c r="Q151" s="197">
        <v>0</v>
      </c>
      <c r="R151" s="197">
        <f t="shared" si="2"/>
        <v>0</v>
      </c>
      <c r="S151" s="197">
        <v>0</v>
      </c>
      <c r="T151" s="198">
        <f t="shared" si="3"/>
        <v>0</v>
      </c>
      <c r="AR151" s="147" t="s">
        <v>184</v>
      </c>
      <c r="AT151" s="147" t="s">
        <v>180</v>
      </c>
      <c r="AU151" s="147" t="s">
        <v>76</v>
      </c>
      <c r="AY151" s="17" t="s">
        <v>178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83</v>
      </c>
      <c r="BK151" s="148">
        <f t="shared" si="9"/>
        <v>0</v>
      </c>
      <c r="BL151" s="17" t="s">
        <v>184</v>
      </c>
      <c r="BM151" s="147" t="s">
        <v>539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Qh9LO4KPeh8xTfNapqoxBku1bvzqqD0ImSjQXoSqCy0mwIoSV/tdEOgtuWEZPgQtxFLOd0GlCCjUmDnWz1Z8hg==" saltValue="CxfElak/gWc29wTO4CQt8uMDcuGrpB9nMMHZtaKkz9fiOCtTYDd34Xu0HTdaog9Z7PMGMHCNC9LAazxZLlfMPg==" spinCount="100000" sheet="1" objects="1" scenarios="1" formatColumns="0" formatRows="0" autoFilter="0"/>
  <autoFilter ref="C119:K151" xr:uid="{00000000-0009-0000-0000-00000B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4009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ROUND((SUM(BE138:BE346)),  2)</f>
        <v>0</v>
      </c>
      <c r="I35" s="96">
        <v>0.21</v>
      </c>
      <c r="J35" s="86">
        <f>ROUND(((SUM(BE138:BE346))*I35),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ROUND((SUM(BF138:BF346)),  2)</f>
        <v>0</v>
      </c>
      <c r="I36" s="96">
        <v>0.12</v>
      </c>
      <c r="J36" s="86">
        <f>ROUND(((SUM(BF138:BF346))*I36),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ROUND((SUM(BG138:BG346)),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ROUND((SUM(BH138:BH346)),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ROUND((SUM(BI138:BI346)),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701_005 - ZTI vč. přípojek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J138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147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47" s="9" customFormat="1" ht="19.899999999999999" customHeight="1">
      <c r="B100" s="112"/>
      <c r="D100" s="113" t="s">
        <v>148</v>
      </c>
      <c r="E100" s="114"/>
      <c r="F100" s="114"/>
      <c r="G100" s="114"/>
      <c r="H100" s="114"/>
      <c r="I100" s="114"/>
      <c r="J100" s="115">
        <f>J140</f>
        <v>0</v>
      </c>
      <c r="L100" s="112"/>
    </row>
    <row r="101" spans="2:47" s="9" customFormat="1" ht="19.899999999999999" customHeight="1">
      <c r="B101" s="112"/>
      <c r="D101" s="113" t="s">
        <v>1208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2:47" s="9" customFormat="1" ht="19.899999999999999" customHeight="1">
      <c r="B102" s="112"/>
      <c r="D102" s="113" t="s">
        <v>1209</v>
      </c>
      <c r="E102" s="114"/>
      <c r="F102" s="114"/>
      <c r="G102" s="114"/>
      <c r="H102" s="114"/>
      <c r="I102" s="114"/>
      <c r="J102" s="115">
        <f>J159</f>
        <v>0</v>
      </c>
      <c r="L102" s="112"/>
    </row>
    <row r="103" spans="2:47" s="9" customFormat="1" ht="19.899999999999999" customHeight="1">
      <c r="B103" s="112"/>
      <c r="D103" s="113" t="s">
        <v>149</v>
      </c>
      <c r="E103" s="114"/>
      <c r="F103" s="114"/>
      <c r="G103" s="114"/>
      <c r="H103" s="114"/>
      <c r="I103" s="114"/>
      <c r="J103" s="115">
        <f>J161</f>
        <v>0</v>
      </c>
      <c r="L103" s="112"/>
    </row>
    <row r="104" spans="2:47" s="9" customFormat="1" ht="19.899999999999999" customHeight="1">
      <c r="B104" s="112"/>
      <c r="D104" s="113" t="s">
        <v>4010</v>
      </c>
      <c r="E104" s="114"/>
      <c r="F104" s="114"/>
      <c r="G104" s="114"/>
      <c r="H104" s="114"/>
      <c r="I104" s="114"/>
      <c r="J104" s="115">
        <f>J163</f>
        <v>0</v>
      </c>
      <c r="L104" s="112"/>
    </row>
    <row r="105" spans="2:47" s="9" customFormat="1" ht="19.899999999999999" customHeight="1">
      <c r="B105" s="112"/>
      <c r="D105" s="113" t="s">
        <v>150</v>
      </c>
      <c r="E105" s="114"/>
      <c r="F105" s="114"/>
      <c r="G105" s="114"/>
      <c r="H105" s="114"/>
      <c r="I105" s="114"/>
      <c r="J105" s="115">
        <f>J185</f>
        <v>0</v>
      </c>
      <c r="L105" s="112"/>
    </row>
    <row r="106" spans="2:47" s="9" customFormat="1" ht="19.899999999999999" customHeight="1">
      <c r="B106" s="112"/>
      <c r="D106" s="113" t="s">
        <v>151</v>
      </c>
      <c r="E106" s="114"/>
      <c r="F106" s="114"/>
      <c r="G106" s="114"/>
      <c r="H106" s="114"/>
      <c r="I106" s="114"/>
      <c r="J106" s="115">
        <f>J193</f>
        <v>0</v>
      </c>
      <c r="L106" s="112"/>
    </row>
    <row r="107" spans="2:47" s="9" customFormat="1" ht="19.899999999999999" customHeight="1">
      <c r="B107" s="112"/>
      <c r="D107" s="113" t="s">
        <v>152</v>
      </c>
      <c r="E107" s="114"/>
      <c r="F107" s="114"/>
      <c r="G107" s="114"/>
      <c r="H107" s="114"/>
      <c r="I107" s="114"/>
      <c r="J107" s="115">
        <f>J200</f>
        <v>0</v>
      </c>
      <c r="L107" s="112"/>
    </row>
    <row r="108" spans="2:47" s="8" customFormat="1" ht="24.95" customHeight="1">
      <c r="B108" s="108"/>
      <c r="D108" s="109" t="s">
        <v>153</v>
      </c>
      <c r="E108" s="110"/>
      <c r="F108" s="110"/>
      <c r="G108" s="110"/>
      <c r="H108" s="110"/>
      <c r="I108" s="110"/>
      <c r="J108" s="111">
        <f>J203</f>
        <v>0</v>
      </c>
      <c r="L108" s="108"/>
    </row>
    <row r="109" spans="2:47" s="9" customFormat="1" ht="19.899999999999999" customHeight="1">
      <c r="B109" s="112"/>
      <c r="D109" s="113" t="s">
        <v>156</v>
      </c>
      <c r="E109" s="114"/>
      <c r="F109" s="114"/>
      <c r="G109" s="114"/>
      <c r="H109" s="114"/>
      <c r="I109" s="114"/>
      <c r="J109" s="115">
        <f>J204</f>
        <v>0</v>
      </c>
      <c r="L109" s="112"/>
    </row>
    <row r="110" spans="2:47" s="9" customFormat="1" ht="19.899999999999999" customHeight="1">
      <c r="B110" s="112"/>
      <c r="D110" s="113" t="s">
        <v>1211</v>
      </c>
      <c r="E110" s="114"/>
      <c r="F110" s="114"/>
      <c r="G110" s="114"/>
      <c r="H110" s="114"/>
      <c r="I110" s="114"/>
      <c r="J110" s="115">
        <f>J211</f>
        <v>0</v>
      </c>
      <c r="L110" s="112"/>
    </row>
    <row r="111" spans="2:47" s="9" customFormat="1" ht="19.899999999999999" customHeight="1">
      <c r="B111" s="112"/>
      <c r="D111" s="113" t="s">
        <v>4011</v>
      </c>
      <c r="E111" s="114"/>
      <c r="F111" s="114"/>
      <c r="G111" s="114"/>
      <c r="H111" s="114"/>
      <c r="I111" s="114"/>
      <c r="J111" s="115">
        <f>J248</f>
        <v>0</v>
      </c>
      <c r="L111" s="112"/>
    </row>
    <row r="112" spans="2:47" s="9" customFormat="1" ht="19.899999999999999" customHeight="1">
      <c r="B112" s="112"/>
      <c r="D112" s="113" t="s">
        <v>4012</v>
      </c>
      <c r="E112" s="114"/>
      <c r="F112" s="114"/>
      <c r="G112" s="114"/>
      <c r="H112" s="114"/>
      <c r="I112" s="114"/>
      <c r="J112" s="115">
        <f>J298</f>
        <v>0</v>
      </c>
      <c r="L112" s="112"/>
    </row>
    <row r="113" spans="2:12" s="9" customFormat="1" ht="19.899999999999999" customHeight="1">
      <c r="B113" s="112"/>
      <c r="D113" s="113" t="s">
        <v>4013</v>
      </c>
      <c r="E113" s="114"/>
      <c r="F113" s="114"/>
      <c r="G113" s="114"/>
      <c r="H113" s="114"/>
      <c r="I113" s="114"/>
      <c r="J113" s="115">
        <f>J302</f>
        <v>0</v>
      </c>
      <c r="L113" s="112"/>
    </row>
    <row r="114" spans="2:12" s="9" customFormat="1" ht="19.899999999999999" customHeight="1">
      <c r="B114" s="112"/>
      <c r="D114" s="113" t="s">
        <v>4014</v>
      </c>
      <c r="E114" s="114"/>
      <c r="F114" s="114"/>
      <c r="G114" s="114"/>
      <c r="H114" s="114"/>
      <c r="I114" s="114"/>
      <c r="J114" s="115">
        <f>J335</f>
        <v>0</v>
      </c>
      <c r="L114" s="112"/>
    </row>
    <row r="115" spans="2:12" s="9" customFormat="1" ht="19.899999999999999" customHeight="1">
      <c r="B115" s="112"/>
      <c r="D115" s="113" t="s">
        <v>4015</v>
      </c>
      <c r="E115" s="114"/>
      <c r="F115" s="114"/>
      <c r="G115" s="114"/>
      <c r="H115" s="114"/>
      <c r="I115" s="114"/>
      <c r="J115" s="115">
        <f>J338</f>
        <v>0</v>
      </c>
      <c r="L115" s="112"/>
    </row>
    <row r="116" spans="2:12" s="9" customFormat="1" ht="19.899999999999999" customHeight="1">
      <c r="B116" s="112"/>
      <c r="D116" s="113" t="s">
        <v>4016</v>
      </c>
      <c r="E116" s="114"/>
      <c r="F116" s="114"/>
      <c r="G116" s="114"/>
      <c r="H116" s="114"/>
      <c r="I116" s="114"/>
      <c r="J116" s="115">
        <f>J344</f>
        <v>0</v>
      </c>
      <c r="L116" s="112"/>
    </row>
    <row r="117" spans="2:12" s="1" customFormat="1" ht="21.75" customHeight="1">
      <c r="B117" s="32"/>
      <c r="L117" s="32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5" customHeight="1">
      <c r="B123" s="32"/>
      <c r="C123" s="21" t="s">
        <v>163</v>
      </c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16.5" customHeight="1">
      <c r="B126" s="32"/>
      <c r="E126" s="251" t="str">
        <f>E7</f>
        <v>Nemocnice Varnsdorf - administrativní budova</v>
      </c>
      <c r="F126" s="252"/>
      <c r="G126" s="252"/>
      <c r="H126" s="252"/>
      <c r="L126" s="32"/>
    </row>
    <row r="127" spans="2:12" ht="12" customHeight="1">
      <c r="B127" s="20"/>
      <c r="C127" s="27" t="s">
        <v>138</v>
      </c>
      <c r="L127" s="20"/>
    </row>
    <row r="128" spans="2:12" s="1" customFormat="1" ht="16.5" customHeight="1">
      <c r="B128" s="32"/>
      <c r="E128" s="251" t="s">
        <v>1205</v>
      </c>
      <c r="F128" s="253"/>
      <c r="G128" s="253"/>
      <c r="H128" s="253"/>
      <c r="L128" s="32"/>
    </row>
    <row r="129" spans="2:65" s="1" customFormat="1" ht="12" customHeight="1">
      <c r="B129" s="32"/>
      <c r="C129" s="27" t="s">
        <v>140</v>
      </c>
      <c r="L129" s="32"/>
    </row>
    <row r="130" spans="2:65" s="1" customFormat="1" ht="16.5" customHeight="1">
      <c r="B130" s="32"/>
      <c r="E130" s="213" t="str">
        <f>E11</f>
        <v>SO 701_005 - ZTI vč. přípojek - neuplatnitelné náklady</v>
      </c>
      <c r="F130" s="253"/>
      <c r="G130" s="253"/>
      <c r="H130" s="253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F14</f>
        <v>Varnsdorf</v>
      </c>
      <c r="I132" s="27" t="s">
        <v>22</v>
      </c>
      <c r="J132" s="52" t="str">
        <f>IF(J14="","",J14)</f>
        <v>2. 9. 2024</v>
      </c>
      <c r="L132" s="32"/>
    </row>
    <row r="133" spans="2:65" s="1" customFormat="1" ht="6.95" customHeight="1">
      <c r="B133" s="32"/>
      <c r="L133" s="32"/>
    </row>
    <row r="134" spans="2:65" s="1" customFormat="1" ht="25.7" customHeight="1">
      <c r="B134" s="32"/>
      <c r="C134" s="27" t="s">
        <v>24</v>
      </c>
      <c r="F134" s="25" t="str">
        <f>E17</f>
        <v>Nemocnice Varnsdorf</v>
      </c>
      <c r="I134" s="27" t="s">
        <v>30</v>
      </c>
      <c r="J134" s="30" t="str">
        <f>E23</f>
        <v>ForWood - Ing. Václav Jára</v>
      </c>
      <c r="L134" s="32"/>
    </row>
    <row r="135" spans="2:65" s="1" customFormat="1" ht="15.2" customHeight="1">
      <c r="B135" s="32"/>
      <c r="C135" s="27" t="s">
        <v>28</v>
      </c>
      <c r="F135" s="25" t="str">
        <f>IF(E20="","",E20)</f>
        <v>Vyplň údaj</v>
      </c>
      <c r="I135" s="27" t="s">
        <v>33</v>
      </c>
      <c r="J135" s="30" t="str">
        <f>E26</f>
        <v>Bc. Zuzana Kosáková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6"/>
      <c r="C137" s="117" t="s">
        <v>164</v>
      </c>
      <c r="D137" s="118" t="s">
        <v>61</v>
      </c>
      <c r="E137" s="118" t="s">
        <v>57</v>
      </c>
      <c r="F137" s="118" t="s">
        <v>58</v>
      </c>
      <c r="G137" s="118" t="s">
        <v>165</v>
      </c>
      <c r="H137" s="118" t="s">
        <v>166</v>
      </c>
      <c r="I137" s="118" t="s">
        <v>167</v>
      </c>
      <c r="J137" s="118" t="s">
        <v>144</v>
      </c>
      <c r="K137" s="119" t="s">
        <v>168</v>
      </c>
      <c r="L137" s="116"/>
      <c r="M137" s="59" t="s">
        <v>1</v>
      </c>
      <c r="N137" s="60" t="s">
        <v>40</v>
      </c>
      <c r="O137" s="60" t="s">
        <v>169</v>
      </c>
      <c r="P137" s="60" t="s">
        <v>170</v>
      </c>
      <c r="Q137" s="60" t="s">
        <v>171</v>
      </c>
      <c r="R137" s="60" t="s">
        <v>172</v>
      </c>
      <c r="S137" s="60" t="s">
        <v>173</v>
      </c>
      <c r="T137" s="61" t="s">
        <v>174</v>
      </c>
    </row>
    <row r="138" spans="2:65" s="1" customFormat="1" ht="22.9" customHeight="1">
      <c r="B138" s="32"/>
      <c r="C138" s="64" t="s">
        <v>175</v>
      </c>
      <c r="J138" s="120">
        <f>BK138</f>
        <v>0</v>
      </c>
      <c r="L138" s="32"/>
      <c r="M138" s="62"/>
      <c r="N138" s="53"/>
      <c r="O138" s="53"/>
      <c r="P138" s="121">
        <f>P139+P203</f>
        <v>0</v>
      </c>
      <c r="Q138" s="53"/>
      <c r="R138" s="121">
        <f>R139+R203</f>
        <v>198.47180112000004</v>
      </c>
      <c r="S138" s="53"/>
      <c r="T138" s="122">
        <f>T139+T203</f>
        <v>7.4676299999999998</v>
      </c>
      <c r="AT138" s="17" t="s">
        <v>75</v>
      </c>
      <c r="AU138" s="17" t="s">
        <v>146</v>
      </c>
      <c r="BK138" s="123">
        <f>BK139+BK203</f>
        <v>0</v>
      </c>
    </row>
    <row r="139" spans="2:65" s="11" customFormat="1" ht="25.9" customHeight="1">
      <c r="B139" s="124"/>
      <c r="D139" s="125" t="s">
        <v>75</v>
      </c>
      <c r="E139" s="126" t="s">
        <v>176</v>
      </c>
      <c r="F139" s="126" t="s">
        <v>177</v>
      </c>
      <c r="I139" s="127"/>
      <c r="J139" s="128">
        <f>BK139</f>
        <v>0</v>
      </c>
      <c r="L139" s="124"/>
      <c r="M139" s="129"/>
      <c r="P139" s="130">
        <f>P140+P157+P159+P161+P163+P185+P193+P200</f>
        <v>0</v>
      </c>
      <c r="R139" s="130">
        <f>R140+R157+R159+R161+R163+R185+R193+R200</f>
        <v>195.91573932000003</v>
      </c>
      <c r="T139" s="131">
        <f>T140+T157+T159+T161+T163+T185+T193+T200</f>
        <v>6.79467</v>
      </c>
      <c r="AR139" s="125" t="s">
        <v>83</v>
      </c>
      <c r="AT139" s="132" t="s">
        <v>75</v>
      </c>
      <c r="AU139" s="132" t="s">
        <v>76</v>
      </c>
      <c r="AY139" s="125" t="s">
        <v>178</v>
      </c>
      <c r="BK139" s="133">
        <f>BK140+BK157+BK159+BK161+BK163+BK185+BK193+BK200</f>
        <v>0</v>
      </c>
    </row>
    <row r="140" spans="2:65" s="11" customFormat="1" ht="22.9" customHeight="1">
      <c r="B140" s="124"/>
      <c r="D140" s="125" t="s">
        <v>75</v>
      </c>
      <c r="E140" s="134" t="s">
        <v>83</v>
      </c>
      <c r="F140" s="134" t="s">
        <v>179</v>
      </c>
      <c r="I140" s="127"/>
      <c r="J140" s="135">
        <f>BK140</f>
        <v>0</v>
      </c>
      <c r="L140" s="124"/>
      <c r="M140" s="129"/>
      <c r="P140" s="130">
        <f>SUM(P141:P156)</f>
        <v>0</v>
      </c>
      <c r="R140" s="130">
        <f>SUM(R141:R156)</f>
        <v>134.95708000000002</v>
      </c>
      <c r="T140" s="131">
        <f>SUM(T141:T156)</f>
        <v>0</v>
      </c>
      <c r="AR140" s="125" t="s">
        <v>83</v>
      </c>
      <c r="AT140" s="132" t="s">
        <v>75</v>
      </c>
      <c r="AU140" s="132" t="s">
        <v>83</v>
      </c>
      <c r="AY140" s="125" t="s">
        <v>178</v>
      </c>
      <c r="BK140" s="133">
        <f>SUM(BK141:BK156)</f>
        <v>0</v>
      </c>
    </row>
    <row r="141" spans="2:65" s="1" customFormat="1" ht="33" customHeight="1">
      <c r="B141" s="32"/>
      <c r="C141" s="136" t="s">
        <v>83</v>
      </c>
      <c r="D141" s="136" t="s">
        <v>180</v>
      </c>
      <c r="E141" s="137" t="s">
        <v>4017</v>
      </c>
      <c r="F141" s="138" t="s">
        <v>4018</v>
      </c>
      <c r="G141" s="139" t="s">
        <v>183</v>
      </c>
      <c r="H141" s="140">
        <v>92.4</v>
      </c>
      <c r="I141" s="141"/>
      <c r="J141" s="142">
        <f t="shared" ref="J141:J148" si="0">ROUND(I141*H141,2)</f>
        <v>0</v>
      </c>
      <c r="K141" s="138" t="s">
        <v>4019</v>
      </c>
      <c r="L141" s="32"/>
      <c r="M141" s="143" t="s">
        <v>1</v>
      </c>
      <c r="N141" s="144" t="s">
        <v>41</v>
      </c>
      <c r="P141" s="145">
        <f t="shared" ref="P141:P148" si="1">O141*H141</f>
        <v>0</v>
      </c>
      <c r="Q141" s="145">
        <v>0</v>
      </c>
      <c r="R141" s="145">
        <f t="shared" ref="R141:R148" si="2">Q141*H141</f>
        <v>0</v>
      </c>
      <c r="S141" s="145">
        <v>0</v>
      </c>
      <c r="T141" s="146">
        <f t="shared" ref="T141:T148" si="3">S141*H141</f>
        <v>0</v>
      </c>
      <c r="AR141" s="147" t="s">
        <v>184</v>
      </c>
      <c r="AT141" s="147" t="s">
        <v>180</v>
      </c>
      <c r="AU141" s="147" t="s">
        <v>85</v>
      </c>
      <c r="AY141" s="17" t="s">
        <v>178</v>
      </c>
      <c r="BE141" s="148">
        <f t="shared" ref="BE141:BE148" si="4">IF(N141="základní",J141,0)</f>
        <v>0</v>
      </c>
      <c r="BF141" s="148">
        <f t="shared" ref="BF141:BF148" si="5">IF(N141="snížená",J141,0)</f>
        <v>0</v>
      </c>
      <c r="BG141" s="148">
        <f t="shared" ref="BG141:BG148" si="6">IF(N141="zákl. přenesená",J141,0)</f>
        <v>0</v>
      </c>
      <c r="BH141" s="148">
        <f t="shared" ref="BH141:BH148" si="7">IF(N141="sníž. přenesená",J141,0)</f>
        <v>0</v>
      </c>
      <c r="BI141" s="148">
        <f t="shared" ref="BI141:BI148" si="8">IF(N141="nulová",J141,0)</f>
        <v>0</v>
      </c>
      <c r="BJ141" s="17" t="s">
        <v>83</v>
      </c>
      <c r="BK141" s="148">
        <f t="shared" ref="BK141:BK148" si="9">ROUND(I141*H141,2)</f>
        <v>0</v>
      </c>
      <c r="BL141" s="17" t="s">
        <v>184</v>
      </c>
      <c r="BM141" s="147" t="s">
        <v>4020</v>
      </c>
    </row>
    <row r="142" spans="2:65" s="1" customFormat="1" ht="33" customHeight="1">
      <c r="B142" s="32"/>
      <c r="C142" s="136" t="s">
        <v>85</v>
      </c>
      <c r="D142" s="136" t="s">
        <v>180</v>
      </c>
      <c r="E142" s="137" t="s">
        <v>181</v>
      </c>
      <c r="F142" s="138" t="s">
        <v>182</v>
      </c>
      <c r="G142" s="139" t="s">
        <v>183</v>
      </c>
      <c r="H142" s="140">
        <v>352.24</v>
      </c>
      <c r="I142" s="141"/>
      <c r="J142" s="142">
        <f t="shared" si="0"/>
        <v>0</v>
      </c>
      <c r="K142" s="138" t="s">
        <v>4019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85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4021</v>
      </c>
    </row>
    <row r="143" spans="2:65" s="1" customFormat="1" ht="24.2" customHeight="1">
      <c r="B143" s="32"/>
      <c r="C143" s="136" t="s">
        <v>96</v>
      </c>
      <c r="D143" s="136" t="s">
        <v>180</v>
      </c>
      <c r="E143" s="137" t="s">
        <v>4022</v>
      </c>
      <c r="F143" s="138" t="s">
        <v>4023</v>
      </c>
      <c r="G143" s="139" t="s">
        <v>204</v>
      </c>
      <c r="H143" s="140">
        <v>184.8</v>
      </c>
      <c r="I143" s="141"/>
      <c r="J143" s="142">
        <f t="shared" si="0"/>
        <v>0</v>
      </c>
      <c r="K143" s="138" t="s">
        <v>4019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8.4999999999999995E-4</v>
      </c>
      <c r="R143" s="145">
        <f t="shared" si="2"/>
        <v>0.15708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85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4024</v>
      </c>
    </row>
    <row r="144" spans="2:65" s="1" customFormat="1" ht="24.2" customHeight="1">
      <c r="B144" s="32"/>
      <c r="C144" s="136" t="s">
        <v>184</v>
      </c>
      <c r="D144" s="136" t="s">
        <v>180</v>
      </c>
      <c r="E144" s="137" t="s">
        <v>4025</v>
      </c>
      <c r="F144" s="138" t="s">
        <v>4026</v>
      </c>
      <c r="G144" s="139" t="s">
        <v>204</v>
      </c>
      <c r="H144" s="140">
        <v>184.8</v>
      </c>
      <c r="I144" s="141"/>
      <c r="J144" s="142">
        <f t="shared" si="0"/>
        <v>0</v>
      </c>
      <c r="K144" s="138" t="s">
        <v>4019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85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4027</v>
      </c>
    </row>
    <row r="145" spans="2:65" s="1" customFormat="1" ht="33" customHeight="1">
      <c r="B145" s="32"/>
      <c r="C145" s="136" t="s">
        <v>201</v>
      </c>
      <c r="D145" s="136" t="s">
        <v>180</v>
      </c>
      <c r="E145" s="137" t="s">
        <v>4028</v>
      </c>
      <c r="F145" s="138" t="s">
        <v>4029</v>
      </c>
      <c r="G145" s="139" t="s">
        <v>183</v>
      </c>
      <c r="H145" s="140">
        <v>444.64</v>
      </c>
      <c r="I145" s="141"/>
      <c r="J145" s="142">
        <f t="shared" si="0"/>
        <v>0</v>
      </c>
      <c r="K145" s="138" t="s">
        <v>4019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85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4030</v>
      </c>
    </row>
    <row r="146" spans="2:65" s="1" customFormat="1" ht="37.9" customHeight="1">
      <c r="B146" s="32"/>
      <c r="C146" s="136" t="s">
        <v>199</v>
      </c>
      <c r="D146" s="136" t="s">
        <v>180</v>
      </c>
      <c r="E146" s="137" t="s">
        <v>4031</v>
      </c>
      <c r="F146" s="138" t="s">
        <v>4032</v>
      </c>
      <c r="G146" s="139" t="s">
        <v>183</v>
      </c>
      <c r="H146" s="140">
        <v>351.74</v>
      </c>
      <c r="I146" s="141"/>
      <c r="J146" s="142">
        <f t="shared" si="0"/>
        <v>0</v>
      </c>
      <c r="K146" s="138" t="s">
        <v>4019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85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4033</v>
      </c>
    </row>
    <row r="147" spans="2:65" s="1" customFormat="1" ht="37.9" customHeight="1">
      <c r="B147" s="32"/>
      <c r="C147" s="136" t="s">
        <v>226</v>
      </c>
      <c r="D147" s="136" t="s">
        <v>180</v>
      </c>
      <c r="E147" s="137" t="s">
        <v>4034</v>
      </c>
      <c r="F147" s="138" t="s">
        <v>4035</v>
      </c>
      <c r="G147" s="139" t="s">
        <v>183</v>
      </c>
      <c r="H147" s="140">
        <v>92.9</v>
      </c>
      <c r="I147" s="141"/>
      <c r="J147" s="142">
        <f t="shared" si="0"/>
        <v>0</v>
      </c>
      <c r="K147" s="138" t="s">
        <v>4019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85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4036</v>
      </c>
    </row>
    <row r="148" spans="2:65" s="1" customFormat="1" ht="37.9" customHeight="1">
      <c r="B148" s="32"/>
      <c r="C148" s="136" t="s">
        <v>231</v>
      </c>
      <c r="D148" s="136" t="s">
        <v>180</v>
      </c>
      <c r="E148" s="137" t="s">
        <v>1292</v>
      </c>
      <c r="F148" s="138" t="s">
        <v>1293</v>
      </c>
      <c r="G148" s="139" t="s">
        <v>183</v>
      </c>
      <c r="H148" s="140">
        <v>1858</v>
      </c>
      <c r="I148" s="141"/>
      <c r="J148" s="142">
        <f t="shared" si="0"/>
        <v>0</v>
      </c>
      <c r="K148" s="138" t="s">
        <v>4019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85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4037</v>
      </c>
    </row>
    <row r="149" spans="2:65" s="12" customFormat="1" ht="11.25">
      <c r="B149" s="149"/>
      <c r="D149" s="150" t="s">
        <v>186</v>
      </c>
      <c r="F149" s="152" t="s">
        <v>4038</v>
      </c>
      <c r="H149" s="153">
        <v>1858</v>
      </c>
      <c r="I149" s="154"/>
      <c r="L149" s="149"/>
      <c r="M149" s="155"/>
      <c r="T149" s="156"/>
      <c r="AT149" s="151" t="s">
        <v>186</v>
      </c>
      <c r="AU149" s="151" t="s">
        <v>85</v>
      </c>
      <c r="AV149" s="12" t="s">
        <v>85</v>
      </c>
      <c r="AW149" s="12" t="s">
        <v>4</v>
      </c>
      <c r="AX149" s="12" t="s">
        <v>83</v>
      </c>
      <c r="AY149" s="151" t="s">
        <v>178</v>
      </c>
    </row>
    <row r="150" spans="2:65" s="1" customFormat="1" ht="33" customHeight="1">
      <c r="B150" s="32"/>
      <c r="C150" s="136" t="s">
        <v>236</v>
      </c>
      <c r="D150" s="136" t="s">
        <v>180</v>
      </c>
      <c r="E150" s="137" t="s">
        <v>1299</v>
      </c>
      <c r="F150" s="138" t="s">
        <v>1300</v>
      </c>
      <c r="G150" s="139" t="s">
        <v>384</v>
      </c>
      <c r="H150" s="140">
        <v>176.51</v>
      </c>
      <c r="I150" s="141"/>
      <c r="J150" s="142">
        <f>ROUND(I150*H150,2)</f>
        <v>0</v>
      </c>
      <c r="K150" s="138" t="s">
        <v>4019</v>
      </c>
      <c r="L150" s="32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184</v>
      </c>
      <c r="AT150" s="147" t="s">
        <v>180</v>
      </c>
      <c r="AU150" s="147" t="s">
        <v>85</v>
      </c>
      <c r="AY150" s="17" t="s">
        <v>178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83</v>
      </c>
      <c r="BK150" s="148">
        <f>ROUND(I150*H150,2)</f>
        <v>0</v>
      </c>
      <c r="BL150" s="17" t="s">
        <v>184</v>
      </c>
      <c r="BM150" s="147" t="s">
        <v>4039</v>
      </c>
    </row>
    <row r="151" spans="2:65" s="12" customFormat="1" ht="11.25">
      <c r="B151" s="149"/>
      <c r="D151" s="150" t="s">
        <v>186</v>
      </c>
      <c r="F151" s="152" t="s">
        <v>4040</v>
      </c>
      <c r="H151" s="153">
        <v>176.51</v>
      </c>
      <c r="I151" s="154"/>
      <c r="L151" s="149"/>
      <c r="M151" s="155"/>
      <c r="T151" s="156"/>
      <c r="AT151" s="151" t="s">
        <v>186</v>
      </c>
      <c r="AU151" s="151" t="s">
        <v>85</v>
      </c>
      <c r="AV151" s="12" t="s">
        <v>85</v>
      </c>
      <c r="AW151" s="12" t="s">
        <v>4</v>
      </c>
      <c r="AX151" s="12" t="s">
        <v>83</v>
      </c>
      <c r="AY151" s="151" t="s">
        <v>178</v>
      </c>
    </row>
    <row r="152" spans="2:65" s="1" customFormat="1" ht="16.5" customHeight="1">
      <c r="B152" s="32"/>
      <c r="C152" s="136" t="s">
        <v>240</v>
      </c>
      <c r="D152" s="136" t="s">
        <v>180</v>
      </c>
      <c r="E152" s="137" t="s">
        <v>1303</v>
      </c>
      <c r="F152" s="138" t="s">
        <v>1304</v>
      </c>
      <c r="G152" s="139" t="s">
        <v>183</v>
      </c>
      <c r="H152" s="140">
        <v>92.9</v>
      </c>
      <c r="I152" s="141"/>
      <c r="J152" s="142">
        <f>ROUND(I152*H152,2)</f>
        <v>0</v>
      </c>
      <c r="K152" s="138" t="s">
        <v>4019</v>
      </c>
      <c r="L152" s="32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184</v>
      </c>
      <c r="AT152" s="147" t="s">
        <v>180</v>
      </c>
      <c r="AU152" s="147" t="s">
        <v>85</v>
      </c>
      <c r="AY152" s="17" t="s">
        <v>178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83</v>
      </c>
      <c r="BK152" s="148">
        <f>ROUND(I152*H152,2)</f>
        <v>0</v>
      </c>
      <c r="BL152" s="17" t="s">
        <v>184</v>
      </c>
      <c r="BM152" s="147" t="s">
        <v>4041</v>
      </c>
    </row>
    <row r="153" spans="2:65" s="1" customFormat="1" ht="24.2" customHeight="1">
      <c r="B153" s="32"/>
      <c r="C153" s="136" t="s">
        <v>244</v>
      </c>
      <c r="D153" s="136" t="s">
        <v>180</v>
      </c>
      <c r="E153" s="137" t="s">
        <v>4042</v>
      </c>
      <c r="F153" s="138" t="s">
        <v>4043</v>
      </c>
      <c r="G153" s="139" t="s">
        <v>183</v>
      </c>
      <c r="H153" s="140">
        <v>351.74</v>
      </c>
      <c r="I153" s="141"/>
      <c r="J153" s="142">
        <f>ROUND(I153*H153,2)</f>
        <v>0</v>
      </c>
      <c r="K153" s="138" t="s">
        <v>4019</v>
      </c>
      <c r="L153" s="32"/>
      <c r="M153" s="143" t="s">
        <v>1</v>
      </c>
      <c r="N153" s="144" t="s">
        <v>41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184</v>
      </c>
      <c r="AT153" s="147" t="s">
        <v>180</v>
      </c>
      <c r="AU153" s="147" t="s">
        <v>85</v>
      </c>
      <c r="AY153" s="17" t="s">
        <v>178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83</v>
      </c>
      <c r="BK153" s="148">
        <f>ROUND(I153*H153,2)</f>
        <v>0</v>
      </c>
      <c r="BL153" s="17" t="s">
        <v>184</v>
      </c>
      <c r="BM153" s="147" t="s">
        <v>4044</v>
      </c>
    </row>
    <row r="154" spans="2:65" s="1" customFormat="1" ht="24.2" customHeight="1">
      <c r="B154" s="32"/>
      <c r="C154" s="136" t="s">
        <v>8</v>
      </c>
      <c r="D154" s="136" t="s">
        <v>180</v>
      </c>
      <c r="E154" s="137" t="s">
        <v>4045</v>
      </c>
      <c r="F154" s="138" t="s">
        <v>4046</v>
      </c>
      <c r="G154" s="139" t="s">
        <v>183</v>
      </c>
      <c r="H154" s="140">
        <v>67.400000000000006</v>
      </c>
      <c r="I154" s="141"/>
      <c r="J154" s="142">
        <f>ROUND(I154*H154,2)</f>
        <v>0</v>
      </c>
      <c r="K154" s="138" t="s">
        <v>4019</v>
      </c>
      <c r="L154" s="32"/>
      <c r="M154" s="143" t="s">
        <v>1</v>
      </c>
      <c r="N154" s="144" t="s">
        <v>41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184</v>
      </c>
      <c r="AT154" s="147" t="s">
        <v>180</v>
      </c>
      <c r="AU154" s="147" t="s">
        <v>85</v>
      </c>
      <c r="AY154" s="17" t="s">
        <v>178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83</v>
      </c>
      <c r="BK154" s="148">
        <f>ROUND(I154*H154,2)</f>
        <v>0</v>
      </c>
      <c r="BL154" s="17" t="s">
        <v>184</v>
      </c>
      <c r="BM154" s="147" t="s">
        <v>4047</v>
      </c>
    </row>
    <row r="155" spans="2:65" s="1" customFormat="1" ht="16.5" customHeight="1">
      <c r="B155" s="32"/>
      <c r="C155" s="177" t="s">
        <v>257</v>
      </c>
      <c r="D155" s="177" t="s">
        <v>232</v>
      </c>
      <c r="E155" s="178" t="s">
        <v>4048</v>
      </c>
      <c r="F155" s="179" t="s">
        <v>4049</v>
      </c>
      <c r="G155" s="180" t="s">
        <v>384</v>
      </c>
      <c r="H155" s="181">
        <v>134.80000000000001</v>
      </c>
      <c r="I155" s="182"/>
      <c r="J155" s="183">
        <f>ROUND(I155*H155,2)</f>
        <v>0</v>
      </c>
      <c r="K155" s="179" t="s">
        <v>4019</v>
      </c>
      <c r="L155" s="184"/>
      <c r="M155" s="185" t="s">
        <v>1</v>
      </c>
      <c r="N155" s="186" t="s">
        <v>41</v>
      </c>
      <c r="P155" s="145">
        <f>O155*H155</f>
        <v>0</v>
      </c>
      <c r="Q155" s="145">
        <v>1</v>
      </c>
      <c r="R155" s="145">
        <f>Q155*H155</f>
        <v>134.80000000000001</v>
      </c>
      <c r="S155" s="145">
        <v>0</v>
      </c>
      <c r="T155" s="146">
        <f>S155*H155</f>
        <v>0</v>
      </c>
      <c r="AR155" s="147" t="s">
        <v>231</v>
      </c>
      <c r="AT155" s="147" t="s">
        <v>232</v>
      </c>
      <c r="AU155" s="147" t="s">
        <v>85</v>
      </c>
      <c r="AY155" s="17" t="s">
        <v>178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83</v>
      </c>
      <c r="BK155" s="148">
        <f>ROUND(I155*H155,2)</f>
        <v>0</v>
      </c>
      <c r="BL155" s="17" t="s">
        <v>184</v>
      </c>
      <c r="BM155" s="147" t="s">
        <v>4050</v>
      </c>
    </row>
    <row r="156" spans="2:65" s="12" customFormat="1" ht="11.25">
      <c r="B156" s="149"/>
      <c r="D156" s="150" t="s">
        <v>186</v>
      </c>
      <c r="F156" s="152" t="s">
        <v>4051</v>
      </c>
      <c r="H156" s="153">
        <v>134.80000000000001</v>
      </c>
      <c r="I156" s="154"/>
      <c r="L156" s="149"/>
      <c r="M156" s="155"/>
      <c r="T156" s="156"/>
      <c r="AT156" s="151" t="s">
        <v>186</v>
      </c>
      <c r="AU156" s="151" t="s">
        <v>85</v>
      </c>
      <c r="AV156" s="12" t="s">
        <v>85</v>
      </c>
      <c r="AW156" s="12" t="s">
        <v>4</v>
      </c>
      <c r="AX156" s="12" t="s">
        <v>83</v>
      </c>
      <c r="AY156" s="151" t="s">
        <v>178</v>
      </c>
    </row>
    <row r="157" spans="2:65" s="11" customFormat="1" ht="22.9" customHeight="1">
      <c r="B157" s="124"/>
      <c r="D157" s="125" t="s">
        <v>75</v>
      </c>
      <c r="E157" s="134" t="s">
        <v>96</v>
      </c>
      <c r="F157" s="134" t="s">
        <v>1473</v>
      </c>
      <c r="I157" s="127"/>
      <c r="J157" s="135">
        <f>BK157</f>
        <v>0</v>
      </c>
      <c r="L157" s="124"/>
      <c r="M157" s="129"/>
      <c r="P157" s="130">
        <f>P158</f>
        <v>0</v>
      </c>
      <c r="R157" s="130">
        <f>R158</f>
        <v>1.9372</v>
      </c>
      <c r="T157" s="131">
        <f>T158</f>
        <v>0</v>
      </c>
      <c r="AR157" s="125" t="s">
        <v>83</v>
      </c>
      <c r="AT157" s="132" t="s">
        <v>75</v>
      </c>
      <c r="AU157" s="132" t="s">
        <v>83</v>
      </c>
      <c r="AY157" s="125" t="s">
        <v>178</v>
      </c>
      <c r="BK157" s="133">
        <f>BK158</f>
        <v>0</v>
      </c>
    </row>
    <row r="158" spans="2:65" s="1" customFormat="1" ht="33" customHeight="1">
      <c r="B158" s="32"/>
      <c r="C158" s="136" t="s">
        <v>265</v>
      </c>
      <c r="D158" s="136" t="s">
        <v>180</v>
      </c>
      <c r="E158" s="137" t="s">
        <v>4052</v>
      </c>
      <c r="F158" s="138" t="s">
        <v>4053</v>
      </c>
      <c r="G158" s="139" t="s">
        <v>420</v>
      </c>
      <c r="H158" s="140">
        <v>40</v>
      </c>
      <c r="I158" s="141"/>
      <c r="J158" s="142">
        <f>ROUND(I158*H158,2)</f>
        <v>0</v>
      </c>
      <c r="K158" s="138" t="s">
        <v>4019</v>
      </c>
      <c r="L158" s="32"/>
      <c r="M158" s="143" t="s">
        <v>1</v>
      </c>
      <c r="N158" s="144" t="s">
        <v>41</v>
      </c>
      <c r="P158" s="145">
        <f>O158*H158</f>
        <v>0</v>
      </c>
      <c r="Q158" s="145">
        <v>4.8430000000000001E-2</v>
      </c>
      <c r="R158" s="145">
        <f>Q158*H158</f>
        <v>1.9372</v>
      </c>
      <c r="S158" s="145">
        <v>0</v>
      </c>
      <c r="T158" s="146">
        <f>S158*H158</f>
        <v>0</v>
      </c>
      <c r="AR158" s="147" t="s">
        <v>184</v>
      </c>
      <c r="AT158" s="147" t="s">
        <v>180</v>
      </c>
      <c r="AU158" s="147" t="s">
        <v>85</v>
      </c>
      <c r="AY158" s="17" t="s">
        <v>178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83</v>
      </c>
      <c r="BK158" s="148">
        <f>ROUND(I158*H158,2)</f>
        <v>0</v>
      </c>
      <c r="BL158" s="17" t="s">
        <v>184</v>
      </c>
      <c r="BM158" s="147" t="s">
        <v>4054</v>
      </c>
    </row>
    <row r="159" spans="2:65" s="11" customFormat="1" ht="22.9" customHeight="1">
      <c r="B159" s="124"/>
      <c r="D159" s="125" t="s">
        <v>75</v>
      </c>
      <c r="E159" s="134" t="s">
        <v>184</v>
      </c>
      <c r="F159" s="134" t="s">
        <v>1684</v>
      </c>
      <c r="I159" s="127"/>
      <c r="J159" s="135">
        <f>BK159</f>
        <v>0</v>
      </c>
      <c r="L159" s="124"/>
      <c r="M159" s="129"/>
      <c r="P159" s="130">
        <f>P160</f>
        <v>0</v>
      </c>
      <c r="R159" s="130">
        <f>R160</f>
        <v>48.214635000000001</v>
      </c>
      <c r="T159" s="131">
        <f>T160</f>
        <v>0</v>
      </c>
      <c r="AR159" s="125" t="s">
        <v>83</v>
      </c>
      <c r="AT159" s="132" t="s">
        <v>75</v>
      </c>
      <c r="AU159" s="132" t="s">
        <v>83</v>
      </c>
      <c r="AY159" s="125" t="s">
        <v>178</v>
      </c>
      <c r="BK159" s="133">
        <f>BK160</f>
        <v>0</v>
      </c>
    </row>
    <row r="160" spans="2:65" s="1" customFormat="1" ht="16.5" customHeight="1">
      <c r="B160" s="32"/>
      <c r="C160" s="136" t="s">
        <v>269</v>
      </c>
      <c r="D160" s="136" t="s">
        <v>180</v>
      </c>
      <c r="E160" s="137" t="s">
        <v>4055</v>
      </c>
      <c r="F160" s="138" t="s">
        <v>4056</v>
      </c>
      <c r="G160" s="139" t="s">
        <v>183</v>
      </c>
      <c r="H160" s="140">
        <v>25.5</v>
      </c>
      <c r="I160" s="141"/>
      <c r="J160" s="142">
        <f>ROUND(I160*H160,2)</f>
        <v>0</v>
      </c>
      <c r="K160" s="138" t="s">
        <v>4019</v>
      </c>
      <c r="L160" s="32"/>
      <c r="M160" s="143" t="s">
        <v>1</v>
      </c>
      <c r="N160" s="144" t="s">
        <v>41</v>
      </c>
      <c r="P160" s="145">
        <f>O160*H160</f>
        <v>0</v>
      </c>
      <c r="Q160" s="145">
        <v>1.8907700000000001</v>
      </c>
      <c r="R160" s="145">
        <f>Q160*H160</f>
        <v>48.214635000000001</v>
      </c>
      <c r="S160" s="145">
        <v>0</v>
      </c>
      <c r="T160" s="146">
        <f>S160*H160</f>
        <v>0</v>
      </c>
      <c r="AR160" s="147" t="s">
        <v>184</v>
      </c>
      <c r="AT160" s="147" t="s">
        <v>180</v>
      </c>
      <c r="AU160" s="147" t="s">
        <v>85</v>
      </c>
      <c r="AY160" s="17" t="s">
        <v>178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83</v>
      </c>
      <c r="BK160" s="148">
        <f>ROUND(I160*H160,2)</f>
        <v>0</v>
      </c>
      <c r="BL160" s="17" t="s">
        <v>184</v>
      </c>
      <c r="BM160" s="147" t="s">
        <v>4057</v>
      </c>
    </row>
    <row r="161" spans="2:65" s="11" customFormat="1" ht="22.9" customHeight="1">
      <c r="B161" s="124"/>
      <c r="D161" s="125" t="s">
        <v>75</v>
      </c>
      <c r="E161" s="134" t="s">
        <v>199</v>
      </c>
      <c r="F161" s="134" t="s">
        <v>200</v>
      </c>
      <c r="I161" s="127"/>
      <c r="J161" s="135">
        <f>BK161</f>
        <v>0</v>
      </c>
      <c r="L161" s="124"/>
      <c r="M161" s="129"/>
      <c r="P161" s="130">
        <f>P162</f>
        <v>0</v>
      </c>
      <c r="R161" s="130">
        <f>R162</f>
        <v>7.3360000000000003</v>
      </c>
      <c r="T161" s="131">
        <f>T162</f>
        <v>0</v>
      </c>
      <c r="AR161" s="125" t="s">
        <v>83</v>
      </c>
      <c r="AT161" s="132" t="s">
        <v>75</v>
      </c>
      <c r="AU161" s="132" t="s">
        <v>83</v>
      </c>
      <c r="AY161" s="125" t="s">
        <v>178</v>
      </c>
      <c r="BK161" s="133">
        <f>BK162</f>
        <v>0</v>
      </c>
    </row>
    <row r="162" spans="2:65" s="1" customFormat="1" ht="21.75" customHeight="1">
      <c r="B162" s="32"/>
      <c r="C162" s="136" t="s">
        <v>274</v>
      </c>
      <c r="D162" s="136" t="s">
        <v>180</v>
      </c>
      <c r="E162" s="137" t="s">
        <v>4058</v>
      </c>
      <c r="F162" s="138" t="s">
        <v>4059</v>
      </c>
      <c r="G162" s="139" t="s">
        <v>204</v>
      </c>
      <c r="H162" s="140">
        <v>131</v>
      </c>
      <c r="I162" s="141"/>
      <c r="J162" s="142">
        <f>ROUND(I162*H162,2)</f>
        <v>0</v>
      </c>
      <c r="K162" s="138" t="s">
        <v>4019</v>
      </c>
      <c r="L162" s="32"/>
      <c r="M162" s="143" t="s">
        <v>1</v>
      </c>
      <c r="N162" s="144" t="s">
        <v>41</v>
      </c>
      <c r="P162" s="145">
        <f>O162*H162</f>
        <v>0</v>
      </c>
      <c r="Q162" s="145">
        <v>5.6000000000000001E-2</v>
      </c>
      <c r="R162" s="145">
        <f>Q162*H162</f>
        <v>7.3360000000000003</v>
      </c>
      <c r="S162" s="145">
        <v>0</v>
      </c>
      <c r="T162" s="146">
        <f>S162*H162</f>
        <v>0</v>
      </c>
      <c r="AR162" s="147" t="s">
        <v>184</v>
      </c>
      <c r="AT162" s="147" t="s">
        <v>180</v>
      </c>
      <c r="AU162" s="147" t="s">
        <v>85</v>
      </c>
      <c r="AY162" s="17" t="s">
        <v>178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83</v>
      </c>
      <c r="BK162" s="148">
        <f>ROUND(I162*H162,2)</f>
        <v>0</v>
      </c>
      <c r="BL162" s="17" t="s">
        <v>184</v>
      </c>
      <c r="BM162" s="147" t="s">
        <v>4060</v>
      </c>
    </row>
    <row r="163" spans="2:65" s="11" customFormat="1" ht="22.9" customHeight="1">
      <c r="B163" s="124"/>
      <c r="D163" s="125" t="s">
        <v>75</v>
      </c>
      <c r="E163" s="134" t="s">
        <v>231</v>
      </c>
      <c r="F163" s="134" t="s">
        <v>4061</v>
      </c>
      <c r="I163" s="127"/>
      <c r="J163" s="135">
        <f>BK163</f>
        <v>0</v>
      </c>
      <c r="L163" s="124"/>
      <c r="M163" s="129"/>
      <c r="P163" s="130">
        <f>SUM(P164:P184)</f>
        <v>0</v>
      </c>
      <c r="R163" s="130">
        <f>SUM(R164:R184)</f>
        <v>3.4581223200000002</v>
      </c>
      <c r="T163" s="131">
        <f>SUM(T164:T184)</f>
        <v>0</v>
      </c>
      <c r="AR163" s="125" t="s">
        <v>83</v>
      </c>
      <c r="AT163" s="132" t="s">
        <v>75</v>
      </c>
      <c r="AU163" s="132" t="s">
        <v>83</v>
      </c>
      <c r="AY163" s="125" t="s">
        <v>178</v>
      </c>
      <c r="BK163" s="133">
        <f>SUM(BK164:BK184)</f>
        <v>0</v>
      </c>
    </row>
    <row r="164" spans="2:65" s="1" customFormat="1" ht="33" customHeight="1">
      <c r="B164" s="32"/>
      <c r="C164" s="136" t="s">
        <v>278</v>
      </c>
      <c r="D164" s="136" t="s">
        <v>180</v>
      </c>
      <c r="E164" s="137" t="s">
        <v>4062</v>
      </c>
      <c r="F164" s="138" t="s">
        <v>4063</v>
      </c>
      <c r="G164" s="139" t="s">
        <v>291</v>
      </c>
      <c r="H164" s="140">
        <v>49.5</v>
      </c>
      <c r="I164" s="141"/>
      <c r="J164" s="142">
        <f>ROUND(I164*H164,2)</f>
        <v>0</v>
      </c>
      <c r="K164" s="138" t="s">
        <v>4019</v>
      </c>
      <c r="L164" s="32"/>
      <c r="M164" s="143" t="s">
        <v>1</v>
      </c>
      <c r="N164" s="144" t="s">
        <v>41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184</v>
      </c>
      <c r="AT164" s="147" t="s">
        <v>180</v>
      </c>
      <c r="AU164" s="147" t="s">
        <v>85</v>
      </c>
      <c r="AY164" s="17" t="s">
        <v>178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83</v>
      </c>
      <c r="BK164" s="148">
        <f>ROUND(I164*H164,2)</f>
        <v>0</v>
      </c>
      <c r="BL164" s="17" t="s">
        <v>184</v>
      </c>
      <c r="BM164" s="147" t="s">
        <v>4064</v>
      </c>
    </row>
    <row r="165" spans="2:65" s="1" customFormat="1" ht="37.9" customHeight="1">
      <c r="B165" s="32"/>
      <c r="C165" s="177" t="s">
        <v>283</v>
      </c>
      <c r="D165" s="177" t="s">
        <v>232</v>
      </c>
      <c r="E165" s="178" t="s">
        <v>4065</v>
      </c>
      <c r="F165" s="179" t="s">
        <v>4066</v>
      </c>
      <c r="G165" s="180" t="s">
        <v>291</v>
      </c>
      <c r="H165" s="181">
        <v>50.243000000000002</v>
      </c>
      <c r="I165" s="182"/>
      <c r="J165" s="183">
        <f>ROUND(I165*H165,2)</f>
        <v>0</v>
      </c>
      <c r="K165" s="179" t="s">
        <v>4019</v>
      </c>
      <c r="L165" s="184"/>
      <c r="M165" s="185" t="s">
        <v>1</v>
      </c>
      <c r="N165" s="186" t="s">
        <v>41</v>
      </c>
      <c r="P165" s="145">
        <f>O165*H165</f>
        <v>0</v>
      </c>
      <c r="Q165" s="145">
        <v>1.4E-3</v>
      </c>
      <c r="R165" s="145">
        <f>Q165*H165</f>
        <v>7.0340200000000005E-2</v>
      </c>
      <c r="S165" s="145">
        <v>0</v>
      </c>
      <c r="T165" s="146">
        <f>S165*H165</f>
        <v>0</v>
      </c>
      <c r="AR165" s="147" t="s">
        <v>231</v>
      </c>
      <c r="AT165" s="147" t="s">
        <v>232</v>
      </c>
      <c r="AU165" s="147" t="s">
        <v>85</v>
      </c>
      <c r="AY165" s="17" t="s">
        <v>178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83</v>
      </c>
      <c r="BK165" s="148">
        <f>ROUND(I165*H165,2)</f>
        <v>0</v>
      </c>
      <c r="BL165" s="17" t="s">
        <v>184</v>
      </c>
      <c r="BM165" s="147" t="s">
        <v>4067</v>
      </c>
    </row>
    <row r="166" spans="2:65" s="12" customFormat="1" ht="11.25">
      <c r="B166" s="149"/>
      <c r="D166" s="150" t="s">
        <v>186</v>
      </c>
      <c r="F166" s="152" t="s">
        <v>4068</v>
      </c>
      <c r="H166" s="153">
        <v>50.243000000000002</v>
      </c>
      <c r="I166" s="154"/>
      <c r="L166" s="149"/>
      <c r="M166" s="155"/>
      <c r="T166" s="156"/>
      <c r="AT166" s="151" t="s">
        <v>186</v>
      </c>
      <c r="AU166" s="151" t="s">
        <v>85</v>
      </c>
      <c r="AV166" s="12" t="s">
        <v>85</v>
      </c>
      <c r="AW166" s="12" t="s">
        <v>4</v>
      </c>
      <c r="AX166" s="12" t="s">
        <v>83</v>
      </c>
      <c r="AY166" s="151" t="s">
        <v>178</v>
      </c>
    </row>
    <row r="167" spans="2:65" s="1" customFormat="1" ht="24.2" customHeight="1">
      <c r="B167" s="32"/>
      <c r="C167" s="136" t="s">
        <v>288</v>
      </c>
      <c r="D167" s="136" t="s">
        <v>180</v>
      </c>
      <c r="E167" s="137" t="s">
        <v>4069</v>
      </c>
      <c r="F167" s="138" t="s">
        <v>4070</v>
      </c>
      <c r="G167" s="139" t="s">
        <v>291</v>
      </c>
      <c r="H167" s="140">
        <v>46.2</v>
      </c>
      <c r="I167" s="141"/>
      <c r="J167" s="142">
        <f>ROUND(I167*H167,2)</f>
        <v>0</v>
      </c>
      <c r="K167" s="138" t="s">
        <v>4019</v>
      </c>
      <c r="L167" s="32"/>
      <c r="M167" s="143" t="s">
        <v>1</v>
      </c>
      <c r="N167" s="144" t="s">
        <v>41</v>
      </c>
      <c r="P167" s="145">
        <f>O167*H167</f>
        <v>0</v>
      </c>
      <c r="Q167" s="145">
        <v>2.0000000000000002E-5</v>
      </c>
      <c r="R167" s="145">
        <f>Q167*H167</f>
        <v>9.2400000000000013E-4</v>
      </c>
      <c r="S167" s="145">
        <v>0</v>
      </c>
      <c r="T167" s="146">
        <f>S167*H167</f>
        <v>0</v>
      </c>
      <c r="AR167" s="147" t="s">
        <v>184</v>
      </c>
      <c r="AT167" s="147" t="s">
        <v>180</v>
      </c>
      <c r="AU167" s="147" t="s">
        <v>85</v>
      </c>
      <c r="AY167" s="17" t="s">
        <v>178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83</v>
      </c>
      <c r="BK167" s="148">
        <f>ROUND(I167*H167,2)</f>
        <v>0</v>
      </c>
      <c r="BL167" s="17" t="s">
        <v>184</v>
      </c>
      <c r="BM167" s="147" t="s">
        <v>4071</v>
      </c>
    </row>
    <row r="168" spans="2:65" s="1" customFormat="1" ht="24.2" customHeight="1">
      <c r="B168" s="32"/>
      <c r="C168" s="177" t="s">
        <v>294</v>
      </c>
      <c r="D168" s="177" t="s">
        <v>232</v>
      </c>
      <c r="E168" s="178" t="s">
        <v>4072</v>
      </c>
      <c r="F168" s="179" t="s">
        <v>4073</v>
      </c>
      <c r="G168" s="180" t="s">
        <v>291</v>
      </c>
      <c r="H168" s="181">
        <v>47.585999999999999</v>
      </c>
      <c r="I168" s="182"/>
      <c r="J168" s="183">
        <f>ROUND(I168*H168,2)</f>
        <v>0</v>
      </c>
      <c r="K168" s="179" t="s">
        <v>4019</v>
      </c>
      <c r="L168" s="184"/>
      <c r="M168" s="185" t="s">
        <v>1</v>
      </c>
      <c r="N168" s="186" t="s">
        <v>41</v>
      </c>
      <c r="P168" s="145">
        <f>O168*H168</f>
        <v>0</v>
      </c>
      <c r="Q168" s="145">
        <v>9.92E-3</v>
      </c>
      <c r="R168" s="145">
        <f>Q168*H168</f>
        <v>0.47205311999999999</v>
      </c>
      <c r="S168" s="145">
        <v>0</v>
      </c>
      <c r="T168" s="146">
        <f>S168*H168</f>
        <v>0</v>
      </c>
      <c r="AR168" s="147" t="s">
        <v>231</v>
      </c>
      <c r="AT168" s="147" t="s">
        <v>232</v>
      </c>
      <c r="AU168" s="147" t="s">
        <v>85</v>
      </c>
      <c r="AY168" s="17" t="s">
        <v>178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83</v>
      </c>
      <c r="BK168" s="148">
        <f>ROUND(I168*H168,2)</f>
        <v>0</v>
      </c>
      <c r="BL168" s="17" t="s">
        <v>184</v>
      </c>
      <c r="BM168" s="147" t="s">
        <v>4074</v>
      </c>
    </row>
    <row r="169" spans="2:65" s="12" customFormat="1" ht="11.25">
      <c r="B169" s="149"/>
      <c r="D169" s="150" t="s">
        <v>186</v>
      </c>
      <c r="F169" s="152" t="s">
        <v>4075</v>
      </c>
      <c r="H169" s="153">
        <v>47.585999999999999</v>
      </c>
      <c r="I169" s="154"/>
      <c r="L169" s="149"/>
      <c r="M169" s="155"/>
      <c r="T169" s="156"/>
      <c r="AT169" s="151" t="s">
        <v>186</v>
      </c>
      <c r="AU169" s="151" t="s">
        <v>85</v>
      </c>
      <c r="AV169" s="12" t="s">
        <v>85</v>
      </c>
      <c r="AW169" s="12" t="s">
        <v>4</v>
      </c>
      <c r="AX169" s="12" t="s">
        <v>83</v>
      </c>
      <c r="AY169" s="151" t="s">
        <v>178</v>
      </c>
    </row>
    <row r="170" spans="2:65" s="1" customFormat="1" ht="24.2" customHeight="1">
      <c r="B170" s="32"/>
      <c r="C170" s="136" t="s">
        <v>7</v>
      </c>
      <c r="D170" s="136" t="s">
        <v>180</v>
      </c>
      <c r="E170" s="137" t="s">
        <v>4076</v>
      </c>
      <c r="F170" s="138" t="s">
        <v>4077</v>
      </c>
      <c r="G170" s="139" t="s">
        <v>291</v>
      </c>
      <c r="H170" s="140">
        <v>49.5</v>
      </c>
      <c r="I170" s="141"/>
      <c r="J170" s="142">
        <f t="shared" ref="J170:J184" si="10">ROUND(I170*H170,2)</f>
        <v>0</v>
      </c>
      <c r="K170" s="138" t="s">
        <v>4019</v>
      </c>
      <c r="L170" s="32"/>
      <c r="M170" s="143" t="s">
        <v>1</v>
      </c>
      <c r="N170" s="144" t="s">
        <v>41</v>
      </c>
      <c r="P170" s="145">
        <f t="shared" ref="P170:P184" si="11">O170*H170</f>
        <v>0</v>
      </c>
      <c r="Q170" s="145">
        <v>0</v>
      </c>
      <c r="R170" s="145">
        <f t="shared" ref="R170:R184" si="12">Q170*H170</f>
        <v>0</v>
      </c>
      <c r="S170" s="145">
        <v>0</v>
      </c>
      <c r="T170" s="146">
        <f t="shared" ref="T170:T184" si="13">S170*H170</f>
        <v>0</v>
      </c>
      <c r="AR170" s="147" t="s">
        <v>184</v>
      </c>
      <c r="AT170" s="147" t="s">
        <v>180</v>
      </c>
      <c r="AU170" s="147" t="s">
        <v>85</v>
      </c>
      <c r="AY170" s="17" t="s">
        <v>178</v>
      </c>
      <c r="BE170" s="148">
        <f t="shared" ref="BE170:BE184" si="14">IF(N170="základní",J170,0)</f>
        <v>0</v>
      </c>
      <c r="BF170" s="148">
        <f t="shared" ref="BF170:BF184" si="15">IF(N170="snížená",J170,0)</f>
        <v>0</v>
      </c>
      <c r="BG170" s="148">
        <f t="shared" ref="BG170:BG184" si="16">IF(N170="zákl. přenesená",J170,0)</f>
        <v>0</v>
      </c>
      <c r="BH170" s="148">
        <f t="shared" ref="BH170:BH184" si="17">IF(N170="sníž. přenesená",J170,0)</f>
        <v>0</v>
      </c>
      <c r="BI170" s="148">
        <f t="shared" ref="BI170:BI184" si="18">IF(N170="nulová",J170,0)</f>
        <v>0</v>
      </c>
      <c r="BJ170" s="17" t="s">
        <v>83</v>
      </c>
      <c r="BK170" s="148">
        <f t="shared" ref="BK170:BK184" si="19">ROUND(I170*H170,2)</f>
        <v>0</v>
      </c>
      <c r="BL170" s="17" t="s">
        <v>184</v>
      </c>
      <c r="BM170" s="147" t="s">
        <v>4078</v>
      </c>
    </row>
    <row r="171" spans="2:65" s="1" customFormat="1" ht="16.5" customHeight="1">
      <c r="B171" s="32"/>
      <c r="C171" s="136" t="s">
        <v>304</v>
      </c>
      <c r="D171" s="136" t="s">
        <v>180</v>
      </c>
      <c r="E171" s="137" t="s">
        <v>4079</v>
      </c>
      <c r="F171" s="138" t="s">
        <v>4080</v>
      </c>
      <c r="G171" s="139" t="s">
        <v>291</v>
      </c>
      <c r="H171" s="140">
        <v>49.5</v>
      </c>
      <c r="I171" s="141"/>
      <c r="J171" s="142">
        <f t="shared" si="10"/>
        <v>0</v>
      </c>
      <c r="K171" s="138" t="s">
        <v>4019</v>
      </c>
      <c r="L171" s="32"/>
      <c r="M171" s="143" t="s">
        <v>1</v>
      </c>
      <c r="N171" s="144" t="s">
        <v>41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184</v>
      </c>
      <c r="AT171" s="147" t="s">
        <v>180</v>
      </c>
      <c r="AU171" s="147" t="s">
        <v>85</v>
      </c>
      <c r="AY171" s="17" t="s">
        <v>178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83</v>
      </c>
      <c r="BK171" s="148">
        <f t="shared" si="19"/>
        <v>0</v>
      </c>
      <c r="BL171" s="17" t="s">
        <v>184</v>
      </c>
      <c r="BM171" s="147" t="s">
        <v>4081</v>
      </c>
    </row>
    <row r="172" spans="2:65" s="1" customFormat="1" ht="24.2" customHeight="1">
      <c r="B172" s="32"/>
      <c r="C172" s="136" t="s">
        <v>319</v>
      </c>
      <c r="D172" s="136" t="s">
        <v>180</v>
      </c>
      <c r="E172" s="137" t="s">
        <v>4082</v>
      </c>
      <c r="F172" s="138" t="s">
        <v>4083</v>
      </c>
      <c r="G172" s="139" t="s">
        <v>420</v>
      </c>
      <c r="H172" s="140">
        <v>2</v>
      </c>
      <c r="I172" s="141"/>
      <c r="J172" s="142">
        <f t="shared" si="10"/>
        <v>0</v>
      </c>
      <c r="K172" s="138" t="s">
        <v>4019</v>
      </c>
      <c r="L172" s="32"/>
      <c r="M172" s="143" t="s">
        <v>1</v>
      </c>
      <c r="N172" s="144" t="s">
        <v>41</v>
      </c>
      <c r="P172" s="145">
        <f t="shared" si="11"/>
        <v>0</v>
      </c>
      <c r="Q172" s="145">
        <v>0.45937</v>
      </c>
      <c r="R172" s="145">
        <f t="shared" si="12"/>
        <v>0.91874</v>
      </c>
      <c r="S172" s="145">
        <v>0</v>
      </c>
      <c r="T172" s="146">
        <f t="shared" si="13"/>
        <v>0</v>
      </c>
      <c r="AR172" s="147" t="s">
        <v>184</v>
      </c>
      <c r="AT172" s="147" t="s">
        <v>180</v>
      </c>
      <c r="AU172" s="147" t="s">
        <v>85</v>
      </c>
      <c r="AY172" s="17" t="s">
        <v>178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83</v>
      </c>
      <c r="BK172" s="148">
        <f t="shared" si="19"/>
        <v>0</v>
      </c>
      <c r="BL172" s="17" t="s">
        <v>184</v>
      </c>
      <c r="BM172" s="147" t="s">
        <v>4084</v>
      </c>
    </row>
    <row r="173" spans="2:65" s="1" customFormat="1" ht="24.2" customHeight="1">
      <c r="B173" s="32"/>
      <c r="C173" s="136" t="s">
        <v>334</v>
      </c>
      <c r="D173" s="136" t="s">
        <v>180</v>
      </c>
      <c r="E173" s="137" t="s">
        <v>4085</v>
      </c>
      <c r="F173" s="138" t="s">
        <v>4086</v>
      </c>
      <c r="G173" s="139" t="s">
        <v>420</v>
      </c>
      <c r="H173" s="140">
        <v>1</v>
      </c>
      <c r="I173" s="141"/>
      <c r="J173" s="142">
        <f t="shared" si="10"/>
        <v>0</v>
      </c>
      <c r="K173" s="138" t="s">
        <v>4019</v>
      </c>
      <c r="L173" s="32"/>
      <c r="M173" s="143" t="s">
        <v>1</v>
      </c>
      <c r="N173" s="144" t="s">
        <v>41</v>
      </c>
      <c r="P173" s="145">
        <f t="shared" si="11"/>
        <v>0</v>
      </c>
      <c r="Q173" s="145">
        <v>4.0050000000000002E-2</v>
      </c>
      <c r="R173" s="145">
        <f t="shared" si="12"/>
        <v>4.0050000000000002E-2</v>
      </c>
      <c r="S173" s="145">
        <v>0</v>
      </c>
      <c r="T173" s="146">
        <f t="shared" si="13"/>
        <v>0</v>
      </c>
      <c r="AR173" s="147" t="s">
        <v>184</v>
      </c>
      <c r="AT173" s="147" t="s">
        <v>180</v>
      </c>
      <c r="AU173" s="147" t="s">
        <v>85</v>
      </c>
      <c r="AY173" s="17" t="s">
        <v>178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83</v>
      </c>
      <c r="BK173" s="148">
        <f t="shared" si="19"/>
        <v>0</v>
      </c>
      <c r="BL173" s="17" t="s">
        <v>184</v>
      </c>
      <c r="BM173" s="147" t="s">
        <v>4087</v>
      </c>
    </row>
    <row r="174" spans="2:65" s="1" customFormat="1" ht="24.2" customHeight="1">
      <c r="B174" s="32"/>
      <c r="C174" s="136" t="s">
        <v>338</v>
      </c>
      <c r="D174" s="136" t="s">
        <v>180</v>
      </c>
      <c r="E174" s="137" t="s">
        <v>4088</v>
      </c>
      <c r="F174" s="138" t="s">
        <v>4089</v>
      </c>
      <c r="G174" s="139" t="s">
        <v>420</v>
      </c>
      <c r="H174" s="140">
        <v>1</v>
      </c>
      <c r="I174" s="141"/>
      <c r="J174" s="142">
        <f t="shared" si="10"/>
        <v>0</v>
      </c>
      <c r="K174" s="138" t="s">
        <v>4019</v>
      </c>
      <c r="L174" s="32"/>
      <c r="M174" s="143" t="s">
        <v>1</v>
      </c>
      <c r="N174" s="144" t="s">
        <v>41</v>
      </c>
      <c r="P174" s="145">
        <f t="shared" si="11"/>
        <v>0</v>
      </c>
      <c r="Q174" s="145">
        <v>6.4049999999999996E-2</v>
      </c>
      <c r="R174" s="145">
        <f t="shared" si="12"/>
        <v>6.4049999999999996E-2</v>
      </c>
      <c r="S174" s="145">
        <v>0</v>
      </c>
      <c r="T174" s="146">
        <f t="shared" si="13"/>
        <v>0</v>
      </c>
      <c r="AR174" s="147" t="s">
        <v>184</v>
      </c>
      <c r="AT174" s="147" t="s">
        <v>180</v>
      </c>
      <c r="AU174" s="147" t="s">
        <v>85</v>
      </c>
      <c r="AY174" s="17" t="s">
        <v>178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83</v>
      </c>
      <c r="BK174" s="148">
        <f t="shared" si="19"/>
        <v>0</v>
      </c>
      <c r="BL174" s="17" t="s">
        <v>184</v>
      </c>
      <c r="BM174" s="147" t="s">
        <v>4090</v>
      </c>
    </row>
    <row r="175" spans="2:65" s="1" customFormat="1" ht="33" customHeight="1">
      <c r="B175" s="32"/>
      <c r="C175" s="136" t="s">
        <v>342</v>
      </c>
      <c r="D175" s="136" t="s">
        <v>180</v>
      </c>
      <c r="E175" s="137" t="s">
        <v>4091</v>
      </c>
      <c r="F175" s="138" t="s">
        <v>4092</v>
      </c>
      <c r="G175" s="139" t="s">
        <v>420</v>
      </c>
      <c r="H175" s="140">
        <v>2</v>
      </c>
      <c r="I175" s="141"/>
      <c r="J175" s="142">
        <f t="shared" si="10"/>
        <v>0</v>
      </c>
      <c r="K175" s="138" t="s">
        <v>4019</v>
      </c>
      <c r="L175" s="32"/>
      <c r="M175" s="143" t="s">
        <v>1</v>
      </c>
      <c r="N175" s="144" t="s">
        <v>41</v>
      </c>
      <c r="P175" s="145">
        <f t="shared" si="11"/>
        <v>0</v>
      </c>
      <c r="Q175" s="145">
        <v>7.92E-3</v>
      </c>
      <c r="R175" s="145">
        <f t="shared" si="12"/>
        <v>1.584E-2</v>
      </c>
      <c r="S175" s="145">
        <v>0</v>
      </c>
      <c r="T175" s="146">
        <f t="shared" si="13"/>
        <v>0</v>
      </c>
      <c r="AR175" s="147" t="s">
        <v>184</v>
      </c>
      <c r="AT175" s="147" t="s">
        <v>180</v>
      </c>
      <c r="AU175" s="147" t="s">
        <v>85</v>
      </c>
      <c r="AY175" s="17" t="s">
        <v>178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83</v>
      </c>
      <c r="BK175" s="148">
        <f t="shared" si="19"/>
        <v>0</v>
      </c>
      <c r="BL175" s="17" t="s">
        <v>184</v>
      </c>
      <c r="BM175" s="147" t="s">
        <v>4093</v>
      </c>
    </row>
    <row r="176" spans="2:65" s="1" customFormat="1" ht="24.2" customHeight="1">
      <c r="B176" s="32"/>
      <c r="C176" s="136" t="s">
        <v>351</v>
      </c>
      <c r="D176" s="136" t="s">
        <v>180</v>
      </c>
      <c r="E176" s="137" t="s">
        <v>4094</v>
      </c>
      <c r="F176" s="138" t="s">
        <v>4095</v>
      </c>
      <c r="G176" s="139" t="s">
        <v>420</v>
      </c>
      <c r="H176" s="140">
        <v>2</v>
      </c>
      <c r="I176" s="141"/>
      <c r="J176" s="142">
        <f t="shared" si="10"/>
        <v>0</v>
      </c>
      <c r="K176" s="138" t="s">
        <v>4019</v>
      </c>
      <c r="L176" s="32"/>
      <c r="M176" s="143" t="s">
        <v>1</v>
      </c>
      <c r="N176" s="144" t="s">
        <v>41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184</v>
      </c>
      <c r="AT176" s="147" t="s">
        <v>180</v>
      </c>
      <c r="AU176" s="147" t="s">
        <v>85</v>
      </c>
      <c r="AY176" s="17" t="s">
        <v>178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83</v>
      </c>
      <c r="BK176" s="148">
        <f t="shared" si="19"/>
        <v>0</v>
      </c>
      <c r="BL176" s="17" t="s">
        <v>184</v>
      </c>
      <c r="BM176" s="147" t="s">
        <v>4096</v>
      </c>
    </row>
    <row r="177" spans="2:65" s="1" customFormat="1" ht="33" customHeight="1">
      <c r="B177" s="32"/>
      <c r="C177" s="136" t="s">
        <v>355</v>
      </c>
      <c r="D177" s="136" t="s">
        <v>180</v>
      </c>
      <c r="E177" s="137" t="s">
        <v>4097</v>
      </c>
      <c r="F177" s="138" t="s">
        <v>4098</v>
      </c>
      <c r="G177" s="139" t="s">
        <v>420</v>
      </c>
      <c r="H177" s="140">
        <v>2</v>
      </c>
      <c r="I177" s="141"/>
      <c r="J177" s="142">
        <f t="shared" si="10"/>
        <v>0</v>
      </c>
      <c r="K177" s="138" t="s">
        <v>4019</v>
      </c>
      <c r="L177" s="32"/>
      <c r="M177" s="143" t="s">
        <v>1</v>
      </c>
      <c r="N177" s="144" t="s">
        <v>41</v>
      </c>
      <c r="P177" s="145">
        <f t="shared" si="11"/>
        <v>0</v>
      </c>
      <c r="Q177" s="145">
        <v>6.0600000000000001E-2</v>
      </c>
      <c r="R177" s="145">
        <f t="shared" si="12"/>
        <v>0.1212</v>
      </c>
      <c r="S177" s="145">
        <v>0</v>
      </c>
      <c r="T177" s="146">
        <f t="shared" si="13"/>
        <v>0</v>
      </c>
      <c r="AR177" s="147" t="s">
        <v>184</v>
      </c>
      <c r="AT177" s="147" t="s">
        <v>180</v>
      </c>
      <c r="AU177" s="147" t="s">
        <v>85</v>
      </c>
      <c r="AY177" s="17" t="s">
        <v>178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83</v>
      </c>
      <c r="BK177" s="148">
        <f t="shared" si="19"/>
        <v>0</v>
      </c>
      <c r="BL177" s="17" t="s">
        <v>184</v>
      </c>
      <c r="BM177" s="147" t="s">
        <v>4099</v>
      </c>
    </row>
    <row r="178" spans="2:65" s="1" customFormat="1" ht="24.2" customHeight="1">
      <c r="B178" s="32"/>
      <c r="C178" s="136" t="s">
        <v>359</v>
      </c>
      <c r="D178" s="136" t="s">
        <v>180</v>
      </c>
      <c r="E178" s="137" t="s">
        <v>4100</v>
      </c>
      <c r="F178" s="138" t="s">
        <v>4101</v>
      </c>
      <c r="G178" s="139" t="s">
        <v>420</v>
      </c>
      <c r="H178" s="140">
        <v>4</v>
      </c>
      <c r="I178" s="141"/>
      <c r="J178" s="142">
        <f t="shared" si="10"/>
        <v>0</v>
      </c>
      <c r="K178" s="138" t="s">
        <v>4019</v>
      </c>
      <c r="L178" s="32"/>
      <c r="M178" s="143" t="s">
        <v>1</v>
      </c>
      <c r="N178" s="144" t="s">
        <v>41</v>
      </c>
      <c r="P178" s="145">
        <f t="shared" si="11"/>
        <v>0</v>
      </c>
      <c r="Q178" s="145">
        <v>0.10833</v>
      </c>
      <c r="R178" s="145">
        <f t="shared" si="12"/>
        <v>0.43331999999999998</v>
      </c>
      <c r="S178" s="145">
        <v>0</v>
      </c>
      <c r="T178" s="146">
        <f t="shared" si="13"/>
        <v>0</v>
      </c>
      <c r="AR178" s="147" t="s">
        <v>184</v>
      </c>
      <c r="AT178" s="147" t="s">
        <v>180</v>
      </c>
      <c r="AU178" s="147" t="s">
        <v>85</v>
      </c>
      <c r="AY178" s="17" t="s">
        <v>178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83</v>
      </c>
      <c r="BK178" s="148">
        <f t="shared" si="19"/>
        <v>0</v>
      </c>
      <c r="BL178" s="17" t="s">
        <v>184</v>
      </c>
      <c r="BM178" s="147" t="s">
        <v>4102</v>
      </c>
    </row>
    <row r="179" spans="2:65" s="1" customFormat="1" ht="24.2" customHeight="1">
      <c r="B179" s="32"/>
      <c r="C179" s="136" t="s">
        <v>366</v>
      </c>
      <c r="D179" s="136" t="s">
        <v>180</v>
      </c>
      <c r="E179" s="137" t="s">
        <v>4103</v>
      </c>
      <c r="F179" s="138" t="s">
        <v>4104</v>
      </c>
      <c r="G179" s="139" t="s">
        <v>420</v>
      </c>
      <c r="H179" s="140">
        <v>4</v>
      </c>
      <c r="I179" s="141"/>
      <c r="J179" s="142">
        <f t="shared" si="10"/>
        <v>0</v>
      </c>
      <c r="K179" s="138" t="s">
        <v>4019</v>
      </c>
      <c r="L179" s="32"/>
      <c r="M179" s="143" t="s">
        <v>1</v>
      </c>
      <c r="N179" s="144" t="s">
        <v>41</v>
      </c>
      <c r="P179" s="145">
        <f t="shared" si="11"/>
        <v>0</v>
      </c>
      <c r="Q179" s="145">
        <v>2.4240000000000001E-2</v>
      </c>
      <c r="R179" s="145">
        <f t="shared" si="12"/>
        <v>9.6960000000000005E-2</v>
      </c>
      <c r="S179" s="145">
        <v>0</v>
      </c>
      <c r="T179" s="146">
        <f t="shared" si="13"/>
        <v>0</v>
      </c>
      <c r="AR179" s="147" t="s">
        <v>184</v>
      </c>
      <c r="AT179" s="147" t="s">
        <v>180</v>
      </c>
      <c r="AU179" s="147" t="s">
        <v>85</v>
      </c>
      <c r="AY179" s="17" t="s">
        <v>178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83</v>
      </c>
      <c r="BK179" s="148">
        <f t="shared" si="19"/>
        <v>0</v>
      </c>
      <c r="BL179" s="17" t="s">
        <v>184</v>
      </c>
      <c r="BM179" s="147" t="s">
        <v>4105</v>
      </c>
    </row>
    <row r="180" spans="2:65" s="1" customFormat="1" ht="24.2" customHeight="1">
      <c r="B180" s="32"/>
      <c r="C180" s="136" t="s">
        <v>373</v>
      </c>
      <c r="D180" s="136" t="s">
        <v>180</v>
      </c>
      <c r="E180" s="137" t="s">
        <v>4106</v>
      </c>
      <c r="F180" s="138" t="s">
        <v>4107</v>
      </c>
      <c r="G180" s="139" t="s">
        <v>420</v>
      </c>
      <c r="H180" s="140">
        <v>4</v>
      </c>
      <c r="I180" s="141"/>
      <c r="J180" s="142">
        <f t="shared" si="10"/>
        <v>0</v>
      </c>
      <c r="K180" s="138" t="s">
        <v>4019</v>
      </c>
      <c r="L180" s="32"/>
      <c r="M180" s="143" t="s">
        <v>1</v>
      </c>
      <c r="N180" s="144" t="s">
        <v>41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184</v>
      </c>
      <c r="AT180" s="147" t="s">
        <v>180</v>
      </c>
      <c r="AU180" s="147" t="s">
        <v>85</v>
      </c>
      <c r="AY180" s="17" t="s">
        <v>178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83</v>
      </c>
      <c r="BK180" s="148">
        <f t="shared" si="19"/>
        <v>0</v>
      </c>
      <c r="BL180" s="17" t="s">
        <v>184</v>
      </c>
      <c r="BM180" s="147" t="s">
        <v>4108</v>
      </c>
    </row>
    <row r="181" spans="2:65" s="1" customFormat="1" ht="33" customHeight="1">
      <c r="B181" s="32"/>
      <c r="C181" s="136" t="s">
        <v>377</v>
      </c>
      <c r="D181" s="136" t="s">
        <v>180</v>
      </c>
      <c r="E181" s="137" t="s">
        <v>4109</v>
      </c>
      <c r="F181" s="138" t="s">
        <v>4110</v>
      </c>
      <c r="G181" s="139" t="s">
        <v>420</v>
      </c>
      <c r="H181" s="140">
        <v>4</v>
      </c>
      <c r="I181" s="141"/>
      <c r="J181" s="142">
        <f t="shared" si="10"/>
        <v>0</v>
      </c>
      <c r="K181" s="138" t="s">
        <v>4019</v>
      </c>
      <c r="L181" s="32"/>
      <c r="M181" s="143" t="s">
        <v>1</v>
      </c>
      <c r="N181" s="144" t="s">
        <v>41</v>
      </c>
      <c r="P181" s="145">
        <f t="shared" si="11"/>
        <v>0</v>
      </c>
      <c r="Q181" s="145">
        <v>0.30399999999999999</v>
      </c>
      <c r="R181" s="145">
        <f t="shared" si="12"/>
        <v>1.216</v>
      </c>
      <c r="S181" s="145">
        <v>0</v>
      </c>
      <c r="T181" s="146">
        <f t="shared" si="13"/>
        <v>0</v>
      </c>
      <c r="AR181" s="147" t="s">
        <v>184</v>
      </c>
      <c r="AT181" s="147" t="s">
        <v>180</v>
      </c>
      <c r="AU181" s="147" t="s">
        <v>85</v>
      </c>
      <c r="AY181" s="17" t="s">
        <v>178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83</v>
      </c>
      <c r="BK181" s="148">
        <f t="shared" si="19"/>
        <v>0</v>
      </c>
      <c r="BL181" s="17" t="s">
        <v>184</v>
      </c>
      <c r="BM181" s="147" t="s">
        <v>4111</v>
      </c>
    </row>
    <row r="182" spans="2:65" s="1" customFormat="1" ht="21.75" customHeight="1">
      <c r="B182" s="32"/>
      <c r="C182" s="136" t="s">
        <v>381</v>
      </c>
      <c r="D182" s="136" t="s">
        <v>180</v>
      </c>
      <c r="E182" s="137" t="s">
        <v>4112</v>
      </c>
      <c r="F182" s="138" t="s">
        <v>4113</v>
      </c>
      <c r="G182" s="139" t="s">
        <v>420</v>
      </c>
      <c r="H182" s="140">
        <v>1</v>
      </c>
      <c r="I182" s="141"/>
      <c r="J182" s="142">
        <f t="shared" si="10"/>
        <v>0</v>
      </c>
      <c r="K182" s="138" t="s">
        <v>4019</v>
      </c>
      <c r="L182" s="32"/>
      <c r="M182" s="143" t="s">
        <v>1</v>
      </c>
      <c r="N182" s="144" t="s">
        <v>41</v>
      </c>
      <c r="P182" s="145">
        <f t="shared" si="11"/>
        <v>0</v>
      </c>
      <c r="Q182" s="145">
        <v>6.2E-4</v>
      </c>
      <c r="R182" s="145">
        <f t="shared" si="12"/>
        <v>6.2E-4</v>
      </c>
      <c r="S182" s="145">
        <v>0</v>
      </c>
      <c r="T182" s="146">
        <f t="shared" si="13"/>
        <v>0</v>
      </c>
      <c r="AR182" s="147" t="s">
        <v>184</v>
      </c>
      <c r="AT182" s="147" t="s">
        <v>180</v>
      </c>
      <c r="AU182" s="147" t="s">
        <v>85</v>
      </c>
      <c r="AY182" s="17" t="s">
        <v>178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83</v>
      </c>
      <c r="BK182" s="148">
        <f t="shared" si="19"/>
        <v>0</v>
      </c>
      <c r="BL182" s="17" t="s">
        <v>184</v>
      </c>
      <c r="BM182" s="147" t="s">
        <v>4114</v>
      </c>
    </row>
    <row r="183" spans="2:65" s="1" customFormat="1" ht="21.75" customHeight="1">
      <c r="B183" s="32"/>
      <c r="C183" s="136" t="s">
        <v>389</v>
      </c>
      <c r="D183" s="136" t="s">
        <v>180</v>
      </c>
      <c r="E183" s="137" t="s">
        <v>4115</v>
      </c>
      <c r="F183" s="138" t="s">
        <v>4116</v>
      </c>
      <c r="G183" s="139" t="s">
        <v>420</v>
      </c>
      <c r="H183" s="140">
        <v>1</v>
      </c>
      <c r="I183" s="141"/>
      <c r="J183" s="142">
        <f t="shared" si="10"/>
        <v>0</v>
      </c>
      <c r="K183" s="138" t="s">
        <v>4019</v>
      </c>
      <c r="L183" s="32"/>
      <c r="M183" s="143" t="s">
        <v>1</v>
      </c>
      <c r="N183" s="144" t="s">
        <v>41</v>
      </c>
      <c r="P183" s="145">
        <f t="shared" si="11"/>
        <v>0</v>
      </c>
      <c r="Q183" s="145">
        <v>1.5900000000000001E-3</v>
      </c>
      <c r="R183" s="145">
        <f t="shared" si="12"/>
        <v>1.5900000000000001E-3</v>
      </c>
      <c r="S183" s="145">
        <v>0</v>
      </c>
      <c r="T183" s="146">
        <f t="shared" si="13"/>
        <v>0</v>
      </c>
      <c r="AR183" s="147" t="s">
        <v>184</v>
      </c>
      <c r="AT183" s="147" t="s">
        <v>180</v>
      </c>
      <c r="AU183" s="147" t="s">
        <v>85</v>
      </c>
      <c r="AY183" s="17" t="s">
        <v>178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83</v>
      </c>
      <c r="BK183" s="148">
        <f t="shared" si="19"/>
        <v>0</v>
      </c>
      <c r="BL183" s="17" t="s">
        <v>184</v>
      </c>
      <c r="BM183" s="147" t="s">
        <v>4117</v>
      </c>
    </row>
    <row r="184" spans="2:65" s="1" customFormat="1" ht="24.2" customHeight="1">
      <c r="B184" s="32"/>
      <c r="C184" s="136" t="s">
        <v>396</v>
      </c>
      <c r="D184" s="136" t="s">
        <v>180</v>
      </c>
      <c r="E184" s="137" t="s">
        <v>4118</v>
      </c>
      <c r="F184" s="138" t="s">
        <v>4119</v>
      </c>
      <c r="G184" s="139" t="s">
        <v>291</v>
      </c>
      <c r="H184" s="140">
        <v>49.5</v>
      </c>
      <c r="I184" s="141"/>
      <c r="J184" s="142">
        <f t="shared" si="10"/>
        <v>0</v>
      </c>
      <c r="K184" s="138" t="s">
        <v>4019</v>
      </c>
      <c r="L184" s="32"/>
      <c r="M184" s="143" t="s">
        <v>1</v>
      </c>
      <c r="N184" s="144" t="s">
        <v>41</v>
      </c>
      <c r="P184" s="145">
        <f t="shared" si="11"/>
        <v>0</v>
      </c>
      <c r="Q184" s="145">
        <v>1.2999999999999999E-4</v>
      </c>
      <c r="R184" s="145">
        <f t="shared" si="12"/>
        <v>6.4349999999999997E-3</v>
      </c>
      <c r="S184" s="145">
        <v>0</v>
      </c>
      <c r="T184" s="146">
        <f t="shared" si="13"/>
        <v>0</v>
      </c>
      <c r="AR184" s="147" t="s">
        <v>184</v>
      </c>
      <c r="AT184" s="147" t="s">
        <v>180</v>
      </c>
      <c r="AU184" s="147" t="s">
        <v>85</v>
      </c>
      <c r="AY184" s="17" t="s">
        <v>178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83</v>
      </c>
      <c r="BK184" s="148">
        <f t="shared" si="19"/>
        <v>0</v>
      </c>
      <c r="BL184" s="17" t="s">
        <v>184</v>
      </c>
      <c r="BM184" s="147" t="s">
        <v>4120</v>
      </c>
    </row>
    <row r="185" spans="2:65" s="11" customFormat="1" ht="22.9" customHeight="1">
      <c r="B185" s="124"/>
      <c r="D185" s="125" t="s">
        <v>75</v>
      </c>
      <c r="E185" s="134" t="s">
        <v>236</v>
      </c>
      <c r="F185" s="134" t="s">
        <v>405</v>
      </c>
      <c r="I185" s="127"/>
      <c r="J185" s="135">
        <f>BK185</f>
        <v>0</v>
      </c>
      <c r="L185" s="124"/>
      <c r="M185" s="129"/>
      <c r="P185" s="130">
        <f>SUM(P186:P192)</f>
        <v>0</v>
      </c>
      <c r="R185" s="130">
        <f>SUM(R186:R192)</f>
        <v>1.2702000000000001E-2</v>
      </c>
      <c r="T185" s="131">
        <f>SUM(T186:T192)</f>
        <v>6.79467</v>
      </c>
      <c r="AR185" s="125" t="s">
        <v>83</v>
      </c>
      <c r="AT185" s="132" t="s">
        <v>75</v>
      </c>
      <c r="AU185" s="132" t="s">
        <v>83</v>
      </c>
      <c r="AY185" s="125" t="s">
        <v>178</v>
      </c>
      <c r="BK185" s="133">
        <f>SUM(BK186:BK192)</f>
        <v>0</v>
      </c>
    </row>
    <row r="186" spans="2:65" s="1" customFormat="1" ht="24.2" customHeight="1">
      <c r="B186" s="32"/>
      <c r="C186" s="136" t="s">
        <v>401</v>
      </c>
      <c r="D186" s="136" t="s">
        <v>180</v>
      </c>
      <c r="E186" s="137" t="s">
        <v>4121</v>
      </c>
      <c r="F186" s="138" t="s">
        <v>4122</v>
      </c>
      <c r="G186" s="139" t="s">
        <v>291</v>
      </c>
      <c r="H186" s="140">
        <v>356</v>
      </c>
      <c r="I186" s="141"/>
      <c r="J186" s="142">
        <f t="shared" ref="J186:J192" si="20">ROUND(I186*H186,2)</f>
        <v>0</v>
      </c>
      <c r="K186" s="138" t="s">
        <v>4019</v>
      </c>
      <c r="L186" s="32"/>
      <c r="M186" s="143" t="s">
        <v>1</v>
      </c>
      <c r="N186" s="144" t="s">
        <v>41</v>
      </c>
      <c r="P186" s="145">
        <f t="shared" ref="P186:P192" si="21">O186*H186</f>
        <v>0</v>
      </c>
      <c r="Q186" s="145">
        <v>0</v>
      </c>
      <c r="R186" s="145">
        <f t="shared" ref="R186:R192" si="22">Q186*H186</f>
        <v>0</v>
      </c>
      <c r="S186" s="145">
        <v>6.0000000000000001E-3</v>
      </c>
      <c r="T186" s="146">
        <f t="shared" ref="T186:T192" si="23">S186*H186</f>
        <v>2.1360000000000001</v>
      </c>
      <c r="AR186" s="147" t="s">
        <v>184</v>
      </c>
      <c r="AT186" s="147" t="s">
        <v>180</v>
      </c>
      <c r="AU186" s="147" t="s">
        <v>85</v>
      </c>
      <c r="AY186" s="17" t="s">
        <v>178</v>
      </c>
      <c r="BE186" s="148">
        <f t="shared" ref="BE186:BE192" si="24">IF(N186="základní",J186,0)</f>
        <v>0</v>
      </c>
      <c r="BF186" s="148">
        <f t="shared" ref="BF186:BF192" si="25">IF(N186="snížená",J186,0)</f>
        <v>0</v>
      </c>
      <c r="BG186" s="148">
        <f t="shared" ref="BG186:BG192" si="26">IF(N186="zákl. přenesená",J186,0)</f>
        <v>0</v>
      </c>
      <c r="BH186" s="148">
        <f t="shared" ref="BH186:BH192" si="27">IF(N186="sníž. přenesená",J186,0)</f>
        <v>0</v>
      </c>
      <c r="BI186" s="148">
        <f t="shared" ref="BI186:BI192" si="28">IF(N186="nulová",J186,0)</f>
        <v>0</v>
      </c>
      <c r="BJ186" s="17" t="s">
        <v>83</v>
      </c>
      <c r="BK186" s="148">
        <f t="shared" ref="BK186:BK192" si="29">ROUND(I186*H186,2)</f>
        <v>0</v>
      </c>
      <c r="BL186" s="17" t="s">
        <v>184</v>
      </c>
      <c r="BM186" s="147" t="s">
        <v>4123</v>
      </c>
    </row>
    <row r="187" spans="2:65" s="1" customFormat="1" ht="24.2" customHeight="1">
      <c r="B187" s="32"/>
      <c r="C187" s="136" t="s">
        <v>406</v>
      </c>
      <c r="D187" s="136" t="s">
        <v>180</v>
      </c>
      <c r="E187" s="137" t="s">
        <v>4124</v>
      </c>
      <c r="F187" s="138" t="s">
        <v>4125</v>
      </c>
      <c r="G187" s="139" t="s">
        <v>291</v>
      </c>
      <c r="H187" s="140">
        <v>12</v>
      </c>
      <c r="I187" s="141"/>
      <c r="J187" s="142">
        <f t="shared" si="20"/>
        <v>0</v>
      </c>
      <c r="K187" s="138" t="s">
        <v>4019</v>
      </c>
      <c r="L187" s="32"/>
      <c r="M187" s="143" t="s">
        <v>1</v>
      </c>
      <c r="N187" s="144" t="s">
        <v>41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8.9999999999999993E-3</v>
      </c>
      <c r="T187" s="146">
        <f t="shared" si="23"/>
        <v>0.10799999999999998</v>
      </c>
      <c r="AR187" s="147" t="s">
        <v>184</v>
      </c>
      <c r="AT187" s="147" t="s">
        <v>180</v>
      </c>
      <c r="AU187" s="147" t="s">
        <v>85</v>
      </c>
      <c r="AY187" s="17" t="s">
        <v>178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7" t="s">
        <v>83</v>
      </c>
      <c r="BK187" s="148">
        <f t="shared" si="29"/>
        <v>0</v>
      </c>
      <c r="BL187" s="17" t="s">
        <v>184</v>
      </c>
      <c r="BM187" s="147" t="s">
        <v>4126</v>
      </c>
    </row>
    <row r="188" spans="2:65" s="1" customFormat="1" ht="24.2" customHeight="1">
      <c r="B188" s="32"/>
      <c r="C188" s="136" t="s">
        <v>412</v>
      </c>
      <c r="D188" s="136" t="s">
        <v>180</v>
      </c>
      <c r="E188" s="137" t="s">
        <v>4127</v>
      </c>
      <c r="F188" s="138" t="s">
        <v>4128</v>
      </c>
      <c r="G188" s="139" t="s">
        <v>291</v>
      </c>
      <c r="H188" s="140">
        <v>84</v>
      </c>
      <c r="I188" s="141"/>
      <c r="J188" s="142">
        <f t="shared" si="20"/>
        <v>0</v>
      </c>
      <c r="K188" s="138" t="s">
        <v>4019</v>
      </c>
      <c r="L188" s="32"/>
      <c r="M188" s="143" t="s">
        <v>1</v>
      </c>
      <c r="N188" s="144" t="s">
        <v>41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1.7999999999999999E-2</v>
      </c>
      <c r="T188" s="146">
        <f t="shared" si="23"/>
        <v>1.5119999999999998</v>
      </c>
      <c r="AR188" s="147" t="s">
        <v>184</v>
      </c>
      <c r="AT188" s="147" t="s">
        <v>180</v>
      </c>
      <c r="AU188" s="147" t="s">
        <v>85</v>
      </c>
      <c r="AY188" s="17" t="s">
        <v>178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7" t="s">
        <v>83</v>
      </c>
      <c r="BK188" s="148">
        <f t="shared" si="29"/>
        <v>0</v>
      </c>
      <c r="BL188" s="17" t="s">
        <v>184</v>
      </c>
      <c r="BM188" s="147" t="s">
        <v>4129</v>
      </c>
    </row>
    <row r="189" spans="2:65" s="1" customFormat="1" ht="24.2" customHeight="1">
      <c r="B189" s="32"/>
      <c r="C189" s="136" t="s">
        <v>417</v>
      </c>
      <c r="D189" s="136" t="s">
        <v>180</v>
      </c>
      <c r="E189" s="137" t="s">
        <v>4130</v>
      </c>
      <c r="F189" s="138" t="s">
        <v>4131</v>
      </c>
      <c r="G189" s="139" t="s">
        <v>291</v>
      </c>
      <c r="H189" s="140">
        <v>72</v>
      </c>
      <c r="I189" s="141"/>
      <c r="J189" s="142">
        <f t="shared" si="20"/>
        <v>0</v>
      </c>
      <c r="K189" s="138" t="s">
        <v>4019</v>
      </c>
      <c r="L189" s="32"/>
      <c r="M189" s="143" t="s">
        <v>1</v>
      </c>
      <c r="N189" s="144" t="s">
        <v>41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0.04</v>
      </c>
      <c r="T189" s="146">
        <f t="shared" si="23"/>
        <v>2.88</v>
      </c>
      <c r="AR189" s="147" t="s">
        <v>184</v>
      </c>
      <c r="AT189" s="147" t="s">
        <v>180</v>
      </c>
      <c r="AU189" s="147" t="s">
        <v>85</v>
      </c>
      <c r="AY189" s="17" t="s">
        <v>178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83</v>
      </c>
      <c r="BK189" s="148">
        <f t="shared" si="29"/>
        <v>0</v>
      </c>
      <c r="BL189" s="17" t="s">
        <v>184</v>
      </c>
      <c r="BM189" s="147" t="s">
        <v>4132</v>
      </c>
    </row>
    <row r="190" spans="2:65" s="1" customFormat="1" ht="24.2" customHeight="1">
      <c r="B190" s="32"/>
      <c r="C190" s="136" t="s">
        <v>423</v>
      </c>
      <c r="D190" s="136" t="s">
        <v>180</v>
      </c>
      <c r="E190" s="137" t="s">
        <v>4133</v>
      </c>
      <c r="F190" s="138" t="s">
        <v>4134</v>
      </c>
      <c r="G190" s="139" t="s">
        <v>291</v>
      </c>
      <c r="H190" s="140">
        <v>5.7</v>
      </c>
      <c r="I190" s="141"/>
      <c r="J190" s="142">
        <f t="shared" si="20"/>
        <v>0</v>
      </c>
      <c r="K190" s="138" t="s">
        <v>4019</v>
      </c>
      <c r="L190" s="32"/>
      <c r="M190" s="143" t="s">
        <v>1</v>
      </c>
      <c r="N190" s="144" t="s">
        <v>41</v>
      </c>
      <c r="P190" s="145">
        <f t="shared" si="21"/>
        <v>0</v>
      </c>
      <c r="Q190" s="145">
        <v>7.6000000000000004E-4</v>
      </c>
      <c r="R190" s="145">
        <f t="shared" si="22"/>
        <v>4.3320000000000008E-3</v>
      </c>
      <c r="S190" s="145">
        <v>2.0999999999999999E-3</v>
      </c>
      <c r="T190" s="146">
        <f t="shared" si="23"/>
        <v>1.197E-2</v>
      </c>
      <c r="AR190" s="147" t="s">
        <v>184</v>
      </c>
      <c r="AT190" s="147" t="s">
        <v>180</v>
      </c>
      <c r="AU190" s="147" t="s">
        <v>85</v>
      </c>
      <c r="AY190" s="17" t="s">
        <v>178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83</v>
      </c>
      <c r="BK190" s="148">
        <f t="shared" si="29"/>
        <v>0</v>
      </c>
      <c r="BL190" s="17" t="s">
        <v>184</v>
      </c>
      <c r="BM190" s="147" t="s">
        <v>4135</v>
      </c>
    </row>
    <row r="191" spans="2:65" s="1" customFormat="1" ht="24.2" customHeight="1">
      <c r="B191" s="32"/>
      <c r="C191" s="136" t="s">
        <v>427</v>
      </c>
      <c r="D191" s="136" t="s">
        <v>180</v>
      </c>
      <c r="E191" s="137" t="s">
        <v>4136</v>
      </c>
      <c r="F191" s="138" t="s">
        <v>4137</v>
      </c>
      <c r="G191" s="139" t="s">
        <v>291</v>
      </c>
      <c r="H191" s="140">
        <v>2.4</v>
      </c>
      <c r="I191" s="141"/>
      <c r="J191" s="142">
        <f t="shared" si="20"/>
        <v>0</v>
      </c>
      <c r="K191" s="138" t="s">
        <v>4019</v>
      </c>
      <c r="L191" s="32"/>
      <c r="M191" s="143" t="s">
        <v>1</v>
      </c>
      <c r="N191" s="144" t="s">
        <v>41</v>
      </c>
      <c r="P191" s="145">
        <f t="shared" si="21"/>
        <v>0</v>
      </c>
      <c r="Q191" s="145">
        <v>1.1800000000000001E-3</v>
      </c>
      <c r="R191" s="145">
        <f t="shared" si="22"/>
        <v>2.8319999999999999E-3</v>
      </c>
      <c r="S191" s="145">
        <v>1.4E-2</v>
      </c>
      <c r="T191" s="146">
        <f t="shared" si="23"/>
        <v>3.3599999999999998E-2</v>
      </c>
      <c r="AR191" s="147" t="s">
        <v>184</v>
      </c>
      <c r="AT191" s="147" t="s">
        <v>180</v>
      </c>
      <c r="AU191" s="147" t="s">
        <v>85</v>
      </c>
      <c r="AY191" s="17" t="s">
        <v>178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7" t="s">
        <v>83</v>
      </c>
      <c r="BK191" s="148">
        <f t="shared" si="29"/>
        <v>0</v>
      </c>
      <c r="BL191" s="17" t="s">
        <v>184</v>
      </c>
      <c r="BM191" s="147" t="s">
        <v>4138</v>
      </c>
    </row>
    <row r="192" spans="2:65" s="1" customFormat="1" ht="24.2" customHeight="1">
      <c r="B192" s="32"/>
      <c r="C192" s="136" t="s">
        <v>431</v>
      </c>
      <c r="D192" s="136" t="s">
        <v>180</v>
      </c>
      <c r="E192" s="137" t="s">
        <v>4139</v>
      </c>
      <c r="F192" s="138" t="s">
        <v>4140</v>
      </c>
      <c r="G192" s="139" t="s">
        <v>291</v>
      </c>
      <c r="H192" s="140">
        <v>3.9</v>
      </c>
      <c r="I192" s="141"/>
      <c r="J192" s="142">
        <f t="shared" si="20"/>
        <v>0</v>
      </c>
      <c r="K192" s="138" t="s">
        <v>4019</v>
      </c>
      <c r="L192" s="32"/>
      <c r="M192" s="143" t="s">
        <v>1</v>
      </c>
      <c r="N192" s="144" t="s">
        <v>41</v>
      </c>
      <c r="P192" s="145">
        <f t="shared" si="21"/>
        <v>0</v>
      </c>
      <c r="Q192" s="145">
        <v>1.42E-3</v>
      </c>
      <c r="R192" s="145">
        <f t="shared" si="22"/>
        <v>5.5380000000000004E-3</v>
      </c>
      <c r="S192" s="145">
        <v>2.9000000000000001E-2</v>
      </c>
      <c r="T192" s="146">
        <f t="shared" si="23"/>
        <v>0.11310000000000001</v>
      </c>
      <c r="AR192" s="147" t="s">
        <v>184</v>
      </c>
      <c r="AT192" s="147" t="s">
        <v>180</v>
      </c>
      <c r="AU192" s="147" t="s">
        <v>85</v>
      </c>
      <c r="AY192" s="17" t="s">
        <v>178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7" t="s">
        <v>83</v>
      </c>
      <c r="BK192" s="148">
        <f t="shared" si="29"/>
        <v>0</v>
      </c>
      <c r="BL192" s="17" t="s">
        <v>184</v>
      </c>
      <c r="BM192" s="147" t="s">
        <v>4141</v>
      </c>
    </row>
    <row r="193" spans="2:65" s="11" customFormat="1" ht="22.9" customHeight="1">
      <c r="B193" s="124"/>
      <c r="D193" s="125" t="s">
        <v>75</v>
      </c>
      <c r="E193" s="134" t="s">
        <v>495</v>
      </c>
      <c r="F193" s="134" t="s">
        <v>496</v>
      </c>
      <c r="I193" s="127"/>
      <c r="J193" s="135">
        <f>BK193</f>
        <v>0</v>
      </c>
      <c r="L193" s="124"/>
      <c r="M193" s="129"/>
      <c r="P193" s="130">
        <f>SUM(P194:P199)</f>
        <v>0</v>
      </c>
      <c r="R193" s="130">
        <f>SUM(R194:R199)</f>
        <v>0</v>
      </c>
      <c r="T193" s="131">
        <f>SUM(T194:T199)</f>
        <v>0</v>
      </c>
      <c r="AR193" s="125" t="s">
        <v>83</v>
      </c>
      <c r="AT193" s="132" t="s">
        <v>75</v>
      </c>
      <c r="AU193" s="132" t="s">
        <v>83</v>
      </c>
      <c r="AY193" s="125" t="s">
        <v>178</v>
      </c>
      <c r="BK193" s="133">
        <f>SUM(BK194:BK199)</f>
        <v>0</v>
      </c>
    </row>
    <row r="194" spans="2:65" s="1" customFormat="1" ht="24.2" customHeight="1">
      <c r="B194" s="32"/>
      <c r="C194" s="136" t="s">
        <v>435</v>
      </c>
      <c r="D194" s="136" t="s">
        <v>180</v>
      </c>
      <c r="E194" s="137" t="s">
        <v>4142</v>
      </c>
      <c r="F194" s="138" t="s">
        <v>4143</v>
      </c>
      <c r="G194" s="139" t="s">
        <v>384</v>
      </c>
      <c r="H194" s="140">
        <v>7.468</v>
      </c>
      <c r="I194" s="141"/>
      <c r="J194" s="142">
        <f>ROUND(I194*H194,2)</f>
        <v>0</v>
      </c>
      <c r="K194" s="138" t="s">
        <v>4019</v>
      </c>
      <c r="L194" s="32"/>
      <c r="M194" s="143" t="s">
        <v>1</v>
      </c>
      <c r="N194" s="144" t="s">
        <v>41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184</v>
      </c>
      <c r="AT194" s="147" t="s">
        <v>180</v>
      </c>
      <c r="AU194" s="147" t="s">
        <v>85</v>
      </c>
      <c r="AY194" s="17" t="s">
        <v>178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83</v>
      </c>
      <c r="BK194" s="148">
        <f>ROUND(I194*H194,2)</f>
        <v>0</v>
      </c>
      <c r="BL194" s="17" t="s">
        <v>184</v>
      </c>
      <c r="BM194" s="147" t="s">
        <v>4144</v>
      </c>
    </row>
    <row r="195" spans="2:65" s="1" customFormat="1" ht="24.2" customHeight="1">
      <c r="B195" s="32"/>
      <c r="C195" s="136" t="s">
        <v>439</v>
      </c>
      <c r="D195" s="136" t="s">
        <v>180</v>
      </c>
      <c r="E195" s="137" t="s">
        <v>502</v>
      </c>
      <c r="F195" s="138" t="s">
        <v>503</v>
      </c>
      <c r="G195" s="139" t="s">
        <v>384</v>
      </c>
      <c r="H195" s="140">
        <v>7.468</v>
      </c>
      <c r="I195" s="141"/>
      <c r="J195" s="142">
        <f>ROUND(I195*H195,2)</f>
        <v>0</v>
      </c>
      <c r="K195" s="138" t="s">
        <v>4019</v>
      </c>
      <c r="L195" s="32"/>
      <c r="M195" s="143" t="s">
        <v>1</v>
      </c>
      <c r="N195" s="144" t="s">
        <v>41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274</v>
      </c>
      <c r="AT195" s="147" t="s">
        <v>180</v>
      </c>
      <c r="AU195" s="147" t="s">
        <v>85</v>
      </c>
      <c r="AY195" s="17" t="s">
        <v>178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83</v>
      </c>
      <c r="BK195" s="148">
        <f>ROUND(I195*H195,2)</f>
        <v>0</v>
      </c>
      <c r="BL195" s="17" t="s">
        <v>274</v>
      </c>
      <c r="BM195" s="147" t="s">
        <v>4145</v>
      </c>
    </row>
    <row r="196" spans="2:65" s="1" customFormat="1" ht="24.2" customHeight="1">
      <c r="B196" s="32"/>
      <c r="C196" s="136" t="s">
        <v>444</v>
      </c>
      <c r="D196" s="136" t="s">
        <v>180</v>
      </c>
      <c r="E196" s="137" t="s">
        <v>506</v>
      </c>
      <c r="F196" s="138" t="s">
        <v>507</v>
      </c>
      <c r="G196" s="139" t="s">
        <v>384</v>
      </c>
      <c r="H196" s="140">
        <v>149.36000000000001</v>
      </c>
      <c r="I196" s="141"/>
      <c r="J196" s="142">
        <f>ROUND(I196*H196,2)</f>
        <v>0</v>
      </c>
      <c r="K196" s="138" t="s">
        <v>4019</v>
      </c>
      <c r="L196" s="32"/>
      <c r="M196" s="143" t="s">
        <v>1</v>
      </c>
      <c r="N196" s="144" t="s">
        <v>41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184</v>
      </c>
      <c r="AT196" s="147" t="s">
        <v>180</v>
      </c>
      <c r="AU196" s="147" t="s">
        <v>85</v>
      </c>
      <c r="AY196" s="17" t="s">
        <v>178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83</v>
      </c>
      <c r="BK196" s="148">
        <f>ROUND(I196*H196,2)</f>
        <v>0</v>
      </c>
      <c r="BL196" s="17" t="s">
        <v>184</v>
      </c>
      <c r="BM196" s="147" t="s">
        <v>4146</v>
      </c>
    </row>
    <row r="197" spans="2:65" s="12" customFormat="1" ht="11.25">
      <c r="B197" s="149"/>
      <c r="D197" s="150" t="s">
        <v>186</v>
      </c>
      <c r="F197" s="152" t="s">
        <v>4147</v>
      </c>
      <c r="H197" s="153">
        <v>149.36000000000001</v>
      </c>
      <c r="I197" s="154"/>
      <c r="L197" s="149"/>
      <c r="M197" s="155"/>
      <c r="T197" s="156"/>
      <c r="AT197" s="151" t="s">
        <v>186</v>
      </c>
      <c r="AU197" s="151" t="s">
        <v>85</v>
      </c>
      <c r="AV197" s="12" t="s">
        <v>85</v>
      </c>
      <c r="AW197" s="12" t="s">
        <v>4</v>
      </c>
      <c r="AX197" s="12" t="s">
        <v>83</v>
      </c>
      <c r="AY197" s="151" t="s">
        <v>178</v>
      </c>
    </row>
    <row r="198" spans="2:65" s="1" customFormat="1" ht="33" customHeight="1">
      <c r="B198" s="32"/>
      <c r="C198" s="136" t="s">
        <v>450</v>
      </c>
      <c r="D198" s="136" t="s">
        <v>180</v>
      </c>
      <c r="E198" s="137" t="s">
        <v>511</v>
      </c>
      <c r="F198" s="138" t="s">
        <v>512</v>
      </c>
      <c r="G198" s="139" t="s">
        <v>384</v>
      </c>
      <c r="H198" s="140">
        <v>7.468</v>
      </c>
      <c r="I198" s="141"/>
      <c r="J198" s="142">
        <f>ROUND(I198*H198,2)</f>
        <v>0</v>
      </c>
      <c r="K198" s="138" t="s">
        <v>4019</v>
      </c>
      <c r="L198" s="32"/>
      <c r="M198" s="143" t="s">
        <v>1</v>
      </c>
      <c r="N198" s="144" t="s">
        <v>41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184</v>
      </c>
      <c r="AT198" s="147" t="s">
        <v>180</v>
      </c>
      <c r="AU198" s="147" t="s">
        <v>85</v>
      </c>
      <c r="AY198" s="17" t="s">
        <v>178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83</v>
      </c>
      <c r="BK198" s="148">
        <f>ROUND(I198*H198,2)</f>
        <v>0</v>
      </c>
      <c r="BL198" s="17" t="s">
        <v>184</v>
      </c>
      <c r="BM198" s="147" t="s">
        <v>4148</v>
      </c>
    </row>
    <row r="199" spans="2:65" s="1" customFormat="1" ht="24.2" customHeight="1">
      <c r="B199" s="32"/>
      <c r="C199" s="136" t="s">
        <v>455</v>
      </c>
      <c r="D199" s="136" t="s">
        <v>180</v>
      </c>
      <c r="E199" s="137" t="s">
        <v>4149</v>
      </c>
      <c r="F199" s="138" t="s">
        <v>4150</v>
      </c>
      <c r="G199" s="139" t="s">
        <v>384</v>
      </c>
      <c r="H199" s="140">
        <v>7.468</v>
      </c>
      <c r="I199" s="141"/>
      <c r="J199" s="142">
        <f>ROUND(I199*H199,2)</f>
        <v>0</v>
      </c>
      <c r="K199" s="138" t="s">
        <v>4019</v>
      </c>
      <c r="L199" s="32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184</v>
      </c>
      <c r="AT199" s="147" t="s">
        <v>180</v>
      </c>
      <c r="AU199" s="147" t="s">
        <v>85</v>
      </c>
      <c r="AY199" s="17" t="s">
        <v>178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83</v>
      </c>
      <c r="BK199" s="148">
        <f>ROUND(I199*H199,2)</f>
        <v>0</v>
      </c>
      <c r="BL199" s="17" t="s">
        <v>184</v>
      </c>
      <c r="BM199" s="147" t="s">
        <v>4151</v>
      </c>
    </row>
    <row r="200" spans="2:65" s="11" customFormat="1" ht="22.9" customHeight="1">
      <c r="B200" s="124"/>
      <c r="D200" s="125" t="s">
        <v>75</v>
      </c>
      <c r="E200" s="134" t="s">
        <v>548</v>
      </c>
      <c r="F200" s="134" t="s">
        <v>549</v>
      </c>
      <c r="I200" s="127"/>
      <c r="J200" s="135">
        <f>BK200</f>
        <v>0</v>
      </c>
      <c r="L200" s="124"/>
      <c r="M200" s="129"/>
      <c r="P200" s="130">
        <f>SUM(P201:P202)</f>
        <v>0</v>
      </c>
      <c r="R200" s="130">
        <f>SUM(R201:R202)</f>
        <v>0</v>
      </c>
      <c r="T200" s="131">
        <f>SUM(T201:T202)</f>
        <v>0</v>
      </c>
      <c r="AR200" s="125" t="s">
        <v>83</v>
      </c>
      <c r="AT200" s="132" t="s">
        <v>75</v>
      </c>
      <c r="AU200" s="132" t="s">
        <v>83</v>
      </c>
      <c r="AY200" s="125" t="s">
        <v>178</v>
      </c>
      <c r="BK200" s="133">
        <f>SUM(BK201:BK202)</f>
        <v>0</v>
      </c>
    </row>
    <row r="201" spans="2:65" s="1" customFormat="1" ht="24.2" customHeight="1">
      <c r="B201" s="32"/>
      <c r="C201" s="136" t="s">
        <v>464</v>
      </c>
      <c r="D201" s="136" t="s">
        <v>180</v>
      </c>
      <c r="E201" s="137" t="s">
        <v>4152</v>
      </c>
      <c r="F201" s="138" t="s">
        <v>4153</v>
      </c>
      <c r="G201" s="139" t="s">
        <v>384</v>
      </c>
      <c r="H201" s="140">
        <v>195.917</v>
      </c>
      <c r="I201" s="141"/>
      <c r="J201" s="142">
        <f>ROUND(I201*H201,2)</f>
        <v>0</v>
      </c>
      <c r="K201" s="138" t="s">
        <v>4019</v>
      </c>
      <c r="L201" s="32"/>
      <c r="M201" s="143" t="s">
        <v>1</v>
      </c>
      <c r="N201" s="144" t="s">
        <v>41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184</v>
      </c>
      <c r="AT201" s="147" t="s">
        <v>180</v>
      </c>
      <c r="AU201" s="147" t="s">
        <v>85</v>
      </c>
      <c r="AY201" s="17" t="s">
        <v>178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83</v>
      </c>
      <c r="BK201" s="148">
        <f>ROUND(I201*H201,2)</f>
        <v>0</v>
      </c>
      <c r="BL201" s="17" t="s">
        <v>184</v>
      </c>
      <c r="BM201" s="147" t="s">
        <v>4154</v>
      </c>
    </row>
    <row r="202" spans="2:65" s="1" customFormat="1" ht="24.2" customHeight="1">
      <c r="B202" s="32"/>
      <c r="C202" s="136" t="s">
        <v>469</v>
      </c>
      <c r="D202" s="136" t="s">
        <v>180</v>
      </c>
      <c r="E202" s="137" t="s">
        <v>4155</v>
      </c>
      <c r="F202" s="138" t="s">
        <v>4156</v>
      </c>
      <c r="G202" s="139" t="s">
        <v>384</v>
      </c>
      <c r="H202" s="140">
        <v>195.917</v>
      </c>
      <c r="I202" s="141"/>
      <c r="J202" s="142">
        <f>ROUND(I202*H202,2)</f>
        <v>0</v>
      </c>
      <c r="K202" s="138" t="s">
        <v>4019</v>
      </c>
      <c r="L202" s="32"/>
      <c r="M202" s="143" t="s">
        <v>1</v>
      </c>
      <c r="N202" s="144" t="s">
        <v>41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184</v>
      </c>
      <c r="AT202" s="147" t="s">
        <v>180</v>
      </c>
      <c r="AU202" s="147" t="s">
        <v>85</v>
      </c>
      <c r="AY202" s="17" t="s">
        <v>178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83</v>
      </c>
      <c r="BK202" s="148">
        <f>ROUND(I202*H202,2)</f>
        <v>0</v>
      </c>
      <c r="BL202" s="17" t="s">
        <v>184</v>
      </c>
      <c r="BM202" s="147" t="s">
        <v>4157</v>
      </c>
    </row>
    <row r="203" spans="2:65" s="11" customFormat="1" ht="25.9" customHeight="1">
      <c r="B203" s="124"/>
      <c r="D203" s="125" t="s">
        <v>75</v>
      </c>
      <c r="E203" s="126" t="s">
        <v>554</v>
      </c>
      <c r="F203" s="126" t="s">
        <v>555</v>
      </c>
      <c r="I203" s="127"/>
      <c r="J203" s="128">
        <f>BK203</f>
        <v>0</v>
      </c>
      <c r="L203" s="124"/>
      <c r="M203" s="129"/>
      <c r="P203" s="130">
        <f>P204+P211+P248+P298+P302+P335+P338+P344</f>
        <v>0</v>
      </c>
      <c r="R203" s="130">
        <f>R204+R211+R248+R298+R302+R335+R338+R344</f>
        <v>2.5560618000000002</v>
      </c>
      <c r="T203" s="131">
        <f>T204+T211+T248+T298+T302+T335+T338+T344</f>
        <v>0.67296</v>
      </c>
      <c r="AR203" s="125" t="s">
        <v>85</v>
      </c>
      <c r="AT203" s="132" t="s">
        <v>75</v>
      </c>
      <c r="AU203" s="132" t="s">
        <v>76</v>
      </c>
      <c r="AY203" s="125" t="s">
        <v>178</v>
      </c>
      <c r="BK203" s="133">
        <f>BK204+BK211+BK248+BK298+BK302+BK335+BK338+BK344</f>
        <v>0</v>
      </c>
    </row>
    <row r="204" spans="2:65" s="11" customFormat="1" ht="22.9" customHeight="1">
      <c r="B204" s="124"/>
      <c r="D204" s="125" t="s">
        <v>75</v>
      </c>
      <c r="E204" s="134" t="s">
        <v>673</v>
      </c>
      <c r="F204" s="134" t="s">
        <v>674</v>
      </c>
      <c r="I204" s="127"/>
      <c r="J204" s="135">
        <f>BK204</f>
        <v>0</v>
      </c>
      <c r="L204" s="124"/>
      <c r="M204" s="129"/>
      <c r="P204" s="130">
        <f>SUM(P205:P210)</f>
        <v>0</v>
      </c>
      <c r="R204" s="130">
        <f>SUM(R205:R210)</f>
        <v>1.8451799999999997E-2</v>
      </c>
      <c r="T204" s="131">
        <f>SUM(T205:T210)</f>
        <v>0</v>
      </c>
      <c r="AR204" s="125" t="s">
        <v>85</v>
      </c>
      <c r="AT204" s="132" t="s">
        <v>75</v>
      </c>
      <c r="AU204" s="132" t="s">
        <v>83</v>
      </c>
      <c r="AY204" s="125" t="s">
        <v>178</v>
      </c>
      <c r="BK204" s="133">
        <f>SUM(BK205:BK210)</f>
        <v>0</v>
      </c>
    </row>
    <row r="205" spans="2:65" s="1" customFormat="1" ht="33" customHeight="1">
      <c r="B205" s="32"/>
      <c r="C205" s="136" t="s">
        <v>482</v>
      </c>
      <c r="D205" s="136" t="s">
        <v>180</v>
      </c>
      <c r="E205" s="137" t="s">
        <v>4158</v>
      </c>
      <c r="F205" s="138" t="s">
        <v>4159</v>
      </c>
      <c r="G205" s="139" t="s">
        <v>291</v>
      </c>
      <c r="H205" s="140">
        <v>29</v>
      </c>
      <c r="I205" s="141"/>
      <c r="J205" s="142">
        <f>ROUND(I205*H205,2)</f>
        <v>0</v>
      </c>
      <c r="K205" s="138" t="s">
        <v>4019</v>
      </c>
      <c r="L205" s="32"/>
      <c r="M205" s="143" t="s">
        <v>1</v>
      </c>
      <c r="N205" s="144" t="s">
        <v>41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274</v>
      </c>
      <c r="AT205" s="147" t="s">
        <v>180</v>
      </c>
      <c r="AU205" s="147" t="s">
        <v>85</v>
      </c>
      <c r="AY205" s="17" t="s">
        <v>178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83</v>
      </c>
      <c r="BK205" s="148">
        <f>ROUND(I205*H205,2)</f>
        <v>0</v>
      </c>
      <c r="BL205" s="17" t="s">
        <v>274</v>
      </c>
      <c r="BM205" s="147" t="s">
        <v>4160</v>
      </c>
    </row>
    <row r="206" spans="2:65" s="1" customFormat="1" ht="24.2" customHeight="1">
      <c r="B206" s="32"/>
      <c r="C206" s="177" t="s">
        <v>486</v>
      </c>
      <c r="D206" s="177" t="s">
        <v>232</v>
      </c>
      <c r="E206" s="178" t="s">
        <v>4161</v>
      </c>
      <c r="F206" s="179" t="s">
        <v>4162</v>
      </c>
      <c r="G206" s="180" t="s">
        <v>291</v>
      </c>
      <c r="H206" s="181">
        <v>16.32</v>
      </c>
      <c r="I206" s="182"/>
      <c r="J206" s="183">
        <f>ROUND(I206*H206,2)</f>
        <v>0</v>
      </c>
      <c r="K206" s="179" t="s">
        <v>4019</v>
      </c>
      <c r="L206" s="184"/>
      <c r="M206" s="185" t="s">
        <v>1</v>
      </c>
      <c r="N206" s="186" t="s">
        <v>41</v>
      </c>
      <c r="P206" s="145">
        <f>O206*H206</f>
        <v>0</v>
      </c>
      <c r="Q206" s="145">
        <v>8.3000000000000001E-4</v>
      </c>
      <c r="R206" s="145">
        <f>Q206*H206</f>
        <v>1.35456E-2</v>
      </c>
      <c r="S206" s="145">
        <v>0</v>
      </c>
      <c r="T206" s="146">
        <f>S206*H206</f>
        <v>0</v>
      </c>
      <c r="AR206" s="147" t="s">
        <v>377</v>
      </c>
      <c r="AT206" s="147" t="s">
        <v>232</v>
      </c>
      <c r="AU206" s="147" t="s">
        <v>85</v>
      </c>
      <c r="AY206" s="17" t="s">
        <v>178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83</v>
      </c>
      <c r="BK206" s="148">
        <f>ROUND(I206*H206,2)</f>
        <v>0</v>
      </c>
      <c r="BL206" s="17" t="s">
        <v>274</v>
      </c>
      <c r="BM206" s="147" t="s">
        <v>4163</v>
      </c>
    </row>
    <row r="207" spans="2:65" s="12" customFormat="1" ht="11.25">
      <c r="B207" s="149"/>
      <c r="D207" s="150" t="s">
        <v>186</v>
      </c>
      <c r="F207" s="152" t="s">
        <v>4164</v>
      </c>
      <c r="H207" s="153">
        <v>16.32</v>
      </c>
      <c r="I207" s="154"/>
      <c r="L207" s="149"/>
      <c r="M207" s="155"/>
      <c r="T207" s="156"/>
      <c r="AT207" s="151" t="s">
        <v>186</v>
      </c>
      <c r="AU207" s="151" t="s">
        <v>85</v>
      </c>
      <c r="AV207" s="12" t="s">
        <v>85</v>
      </c>
      <c r="AW207" s="12" t="s">
        <v>4</v>
      </c>
      <c r="AX207" s="12" t="s">
        <v>83</v>
      </c>
      <c r="AY207" s="151" t="s">
        <v>178</v>
      </c>
    </row>
    <row r="208" spans="2:65" s="1" customFormat="1" ht="24.2" customHeight="1">
      <c r="B208" s="32"/>
      <c r="C208" s="177" t="s">
        <v>491</v>
      </c>
      <c r="D208" s="177" t="s">
        <v>232</v>
      </c>
      <c r="E208" s="178" t="s">
        <v>4165</v>
      </c>
      <c r="F208" s="179" t="s">
        <v>4166</v>
      </c>
      <c r="G208" s="180" t="s">
        <v>291</v>
      </c>
      <c r="H208" s="181">
        <v>13.26</v>
      </c>
      <c r="I208" s="182"/>
      <c r="J208" s="183">
        <f>ROUND(I208*H208,2)</f>
        <v>0</v>
      </c>
      <c r="K208" s="179" t="s">
        <v>4019</v>
      </c>
      <c r="L208" s="184"/>
      <c r="M208" s="185" t="s">
        <v>1</v>
      </c>
      <c r="N208" s="186" t="s">
        <v>41</v>
      </c>
      <c r="P208" s="145">
        <f>O208*H208</f>
        <v>0</v>
      </c>
      <c r="Q208" s="145">
        <v>3.6999999999999999E-4</v>
      </c>
      <c r="R208" s="145">
        <f>Q208*H208</f>
        <v>4.9061999999999995E-3</v>
      </c>
      <c r="S208" s="145">
        <v>0</v>
      </c>
      <c r="T208" s="146">
        <f>S208*H208</f>
        <v>0</v>
      </c>
      <c r="AR208" s="147" t="s">
        <v>377</v>
      </c>
      <c r="AT208" s="147" t="s">
        <v>232</v>
      </c>
      <c r="AU208" s="147" t="s">
        <v>85</v>
      </c>
      <c r="AY208" s="17" t="s">
        <v>178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83</v>
      </c>
      <c r="BK208" s="148">
        <f>ROUND(I208*H208,2)</f>
        <v>0</v>
      </c>
      <c r="BL208" s="17" t="s">
        <v>274</v>
      </c>
      <c r="BM208" s="147" t="s">
        <v>4167</v>
      </c>
    </row>
    <row r="209" spans="2:65" s="12" customFormat="1" ht="11.25">
      <c r="B209" s="149"/>
      <c r="D209" s="150" t="s">
        <v>186</v>
      </c>
      <c r="F209" s="152" t="s">
        <v>4168</v>
      </c>
      <c r="H209" s="153">
        <v>13.26</v>
      </c>
      <c r="I209" s="154"/>
      <c r="L209" s="149"/>
      <c r="M209" s="155"/>
      <c r="T209" s="156"/>
      <c r="AT209" s="151" t="s">
        <v>186</v>
      </c>
      <c r="AU209" s="151" t="s">
        <v>85</v>
      </c>
      <c r="AV209" s="12" t="s">
        <v>85</v>
      </c>
      <c r="AW209" s="12" t="s">
        <v>4</v>
      </c>
      <c r="AX209" s="12" t="s">
        <v>83</v>
      </c>
      <c r="AY209" s="151" t="s">
        <v>178</v>
      </c>
    </row>
    <row r="210" spans="2:65" s="1" customFormat="1" ht="33" customHeight="1">
      <c r="B210" s="32"/>
      <c r="C210" s="136" t="s">
        <v>497</v>
      </c>
      <c r="D210" s="136" t="s">
        <v>180</v>
      </c>
      <c r="E210" s="137" t="s">
        <v>4169</v>
      </c>
      <c r="F210" s="138" t="s">
        <v>4170</v>
      </c>
      <c r="G210" s="139" t="s">
        <v>384</v>
      </c>
      <c r="H210" s="140">
        <v>1.7999999999999999E-2</v>
      </c>
      <c r="I210" s="141"/>
      <c r="J210" s="142">
        <f>ROUND(I210*H210,2)</f>
        <v>0</v>
      </c>
      <c r="K210" s="138" t="s">
        <v>4019</v>
      </c>
      <c r="L210" s="32"/>
      <c r="M210" s="143" t="s">
        <v>1</v>
      </c>
      <c r="N210" s="144" t="s">
        <v>41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274</v>
      </c>
      <c r="AT210" s="147" t="s">
        <v>180</v>
      </c>
      <c r="AU210" s="147" t="s">
        <v>85</v>
      </c>
      <c r="AY210" s="17" t="s">
        <v>178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83</v>
      </c>
      <c r="BK210" s="148">
        <f>ROUND(I210*H210,2)</f>
        <v>0</v>
      </c>
      <c r="BL210" s="17" t="s">
        <v>274</v>
      </c>
      <c r="BM210" s="147" t="s">
        <v>4171</v>
      </c>
    </row>
    <row r="211" spans="2:65" s="11" customFormat="1" ht="22.9" customHeight="1">
      <c r="B211" s="124"/>
      <c r="D211" s="125" t="s">
        <v>75</v>
      </c>
      <c r="E211" s="134" t="s">
        <v>2367</v>
      </c>
      <c r="F211" s="134" t="s">
        <v>2368</v>
      </c>
      <c r="I211" s="127"/>
      <c r="J211" s="135">
        <f>BK211</f>
        <v>0</v>
      </c>
      <c r="L211" s="124"/>
      <c r="M211" s="129"/>
      <c r="P211" s="130">
        <f>SUM(P212:P247)</f>
        <v>0</v>
      </c>
      <c r="R211" s="130">
        <f>SUM(R212:R247)</f>
        <v>0.79608000000000045</v>
      </c>
      <c r="T211" s="131">
        <f>SUM(T212:T247)</f>
        <v>0.30729000000000001</v>
      </c>
      <c r="AR211" s="125" t="s">
        <v>85</v>
      </c>
      <c r="AT211" s="132" t="s">
        <v>75</v>
      </c>
      <c r="AU211" s="132" t="s">
        <v>83</v>
      </c>
      <c r="AY211" s="125" t="s">
        <v>178</v>
      </c>
      <c r="BK211" s="133">
        <f>SUM(BK212:BK247)</f>
        <v>0</v>
      </c>
    </row>
    <row r="212" spans="2:65" s="1" customFormat="1" ht="16.5" customHeight="1">
      <c r="B212" s="32"/>
      <c r="C212" s="136" t="s">
        <v>501</v>
      </c>
      <c r="D212" s="136" t="s">
        <v>180</v>
      </c>
      <c r="E212" s="137" t="s">
        <v>4172</v>
      </c>
      <c r="F212" s="138" t="s">
        <v>4173</v>
      </c>
      <c r="G212" s="139" t="s">
        <v>291</v>
      </c>
      <c r="H212" s="140">
        <v>20</v>
      </c>
      <c r="I212" s="141"/>
      <c r="J212" s="142">
        <f t="shared" ref="J212:J247" si="30">ROUND(I212*H212,2)</f>
        <v>0</v>
      </c>
      <c r="K212" s="138" t="s">
        <v>4019</v>
      </c>
      <c r="L212" s="32"/>
      <c r="M212" s="143" t="s">
        <v>1</v>
      </c>
      <c r="N212" s="144" t="s">
        <v>41</v>
      </c>
      <c r="P212" s="145">
        <f t="shared" ref="P212:P247" si="31">O212*H212</f>
        <v>0</v>
      </c>
      <c r="Q212" s="145">
        <v>0</v>
      </c>
      <c r="R212" s="145">
        <f t="shared" ref="R212:R247" si="32">Q212*H212</f>
        <v>0</v>
      </c>
      <c r="S212" s="145">
        <v>2.0999999999999999E-3</v>
      </c>
      <c r="T212" s="146">
        <f t="shared" ref="T212:T247" si="33">S212*H212</f>
        <v>4.1999999999999996E-2</v>
      </c>
      <c r="AR212" s="147" t="s">
        <v>274</v>
      </c>
      <c r="AT212" s="147" t="s">
        <v>180</v>
      </c>
      <c r="AU212" s="147" t="s">
        <v>85</v>
      </c>
      <c r="AY212" s="17" t="s">
        <v>178</v>
      </c>
      <c r="BE212" s="148">
        <f t="shared" ref="BE212:BE247" si="34">IF(N212="základní",J212,0)</f>
        <v>0</v>
      </c>
      <c r="BF212" s="148">
        <f t="shared" ref="BF212:BF247" si="35">IF(N212="snížená",J212,0)</f>
        <v>0</v>
      </c>
      <c r="BG212" s="148">
        <f t="shared" ref="BG212:BG247" si="36">IF(N212="zákl. přenesená",J212,0)</f>
        <v>0</v>
      </c>
      <c r="BH212" s="148">
        <f t="shared" ref="BH212:BH247" si="37">IF(N212="sníž. přenesená",J212,0)</f>
        <v>0</v>
      </c>
      <c r="BI212" s="148">
        <f t="shared" ref="BI212:BI247" si="38">IF(N212="nulová",J212,0)</f>
        <v>0</v>
      </c>
      <c r="BJ212" s="17" t="s">
        <v>83</v>
      </c>
      <c r="BK212" s="148">
        <f t="shared" ref="BK212:BK247" si="39">ROUND(I212*H212,2)</f>
        <v>0</v>
      </c>
      <c r="BL212" s="17" t="s">
        <v>274</v>
      </c>
      <c r="BM212" s="147" t="s">
        <v>4174</v>
      </c>
    </row>
    <row r="213" spans="2:65" s="1" customFormat="1" ht="16.5" customHeight="1">
      <c r="B213" s="32"/>
      <c r="C213" s="136" t="s">
        <v>505</v>
      </c>
      <c r="D213" s="136" t="s">
        <v>180</v>
      </c>
      <c r="E213" s="137" t="s">
        <v>4175</v>
      </c>
      <c r="F213" s="138" t="s">
        <v>4176</v>
      </c>
      <c r="G213" s="139" t="s">
        <v>291</v>
      </c>
      <c r="H213" s="140">
        <v>45</v>
      </c>
      <c r="I213" s="141"/>
      <c r="J213" s="142">
        <f t="shared" si="30"/>
        <v>0</v>
      </c>
      <c r="K213" s="138" t="s">
        <v>4019</v>
      </c>
      <c r="L213" s="32"/>
      <c r="M213" s="143" t="s">
        <v>1</v>
      </c>
      <c r="N213" s="144" t="s">
        <v>41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1.98E-3</v>
      </c>
      <c r="T213" s="146">
        <f t="shared" si="33"/>
        <v>8.9099999999999999E-2</v>
      </c>
      <c r="AR213" s="147" t="s">
        <v>274</v>
      </c>
      <c r="AT213" s="147" t="s">
        <v>180</v>
      </c>
      <c r="AU213" s="147" t="s">
        <v>85</v>
      </c>
      <c r="AY213" s="17" t="s">
        <v>178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7" t="s">
        <v>83</v>
      </c>
      <c r="BK213" s="148">
        <f t="shared" si="39"/>
        <v>0</v>
      </c>
      <c r="BL213" s="17" t="s">
        <v>274</v>
      </c>
      <c r="BM213" s="147" t="s">
        <v>4177</v>
      </c>
    </row>
    <row r="214" spans="2:65" s="1" customFormat="1" ht="21.75" customHeight="1">
      <c r="B214" s="32"/>
      <c r="C214" s="136" t="s">
        <v>510</v>
      </c>
      <c r="D214" s="136" t="s">
        <v>180</v>
      </c>
      <c r="E214" s="137" t="s">
        <v>4178</v>
      </c>
      <c r="F214" s="138" t="s">
        <v>4179</v>
      </c>
      <c r="G214" s="139" t="s">
        <v>291</v>
      </c>
      <c r="H214" s="140">
        <v>37</v>
      </c>
      <c r="I214" s="141"/>
      <c r="J214" s="142">
        <f t="shared" si="30"/>
        <v>0</v>
      </c>
      <c r="K214" s="138" t="s">
        <v>4019</v>
      </c>
      <c r="L214" s="32"/>
      <c r="M214" s="143" t="s">
        <v>1</v>
      </c>
      <c r="N214" s="144" t="s">
        <v>41</v>
      </c>
      <c r="P214" s="145">
        <f t="shared" si="31"/>
        <v>0</v>
      </c>
      <c r="Q214" s="145">
        <v>1.42E-3</v>
      </c>
      <c r="R214" s="145">
        <f t="shared" si="32"/>
        <v>5.2540000000000003E-2</v>
      </c>
      <c r="S214" s="145">
        <v>0</v>
      </c>
      <c r="T214" s="146">
        <f t="shared" si="33"/>
        <v>0</v>
      </c>
      <c r="AR214" s="147" t="s">
        <v>274</v>
      </c>
      <c r="AT214" s="147" t="s">
        <v>180</v>
      </c>
      <c r="AU214" s="147" t="s">
        <v>85</v>
      </c>
      <c r="AY214" s="17" t="s">
        <v>178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7" t="s">
        <v>83</v>
      </c>
      <c r="BK214" s="148">
        <f t="shared" si="39"/>
        <v>0</v>
      </c>
      <c r="BL214" s="17" t="s">
        <v>274</v>
      </c>
      <c r="BM214" s="147" t="s">
        <v>4180</v>
      </c>
    </row>
    <row r="215" spans="2:65" s="1" customFormat="1" ht="21.75" customHeight="1">
      <c r="B215" s="32"/>
      <c r="C215" s="136" t="s">
        <v>515</v>
      </c>
      <c r="D215" s="136" t="s">
        <v>180</v>
      </c>
      <c r="E215" s="137" t="s">
        <v>4181</v>
      </c>
      <c r="F215" s="138" t="s">
        <v>4182</v>
      </c>
      <c r="G215" s="139" t="s">
        <v>291</v>
      </c>
      <c r="H215" s="140">
        <v>71</v>
      </c>
      <c r="I215" s="141"/>
      <c r="J215" s="142">
        <f t="shared" si="30"/>
        <v>0</v>
      </c>
      <c r="K215" s="138" t="s">
        <v>4019</v>
      </c>
      <c r="L215" s="32"/>
      <c r="M215" s="143" t="s">
        <v>1</v>
      </c>
      <c r="N215" s="144" t="s">
        <v>41</v>
      </c>
      <c r="P215" s="145">
        <f t="shared" si="31"/>
        <v>0</v>
      </c>
      <c r="Q215" s="145">
        <v>1.97E-3</v>
      </c>
      <c r="R215" s="145">
        <f t="shared" si="32"/>
        <v>0.13986999999999999</v>
      </c>
      <c r="S215" s="145">
        <v>0</v>
      </c>
      <c r="T215" s="146">
        <f t="shared" si="33"/>
        <v>0</v>
      </c>
      <c r="AR215" s="147" t="s">
        <v>274</v>
      </c>
      <c r="AT215" s="147" t="s">
        <v>180</v>
      </c>
      <c r="AU215" s="147" t="s">
        <v>85</v>
      </c>
      <c r="AY215" s="17" t="s">
        <v>178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7" t="s">
        <v>83</v>
      </c>
      <c r="BK215" s="148">
        <f t="shared" si="39"/>
        <v>0</v>
      </c>
      <c r="BL215" s="17" t="s">
        <v>274</v>
      </c>
      <c r="BM215" s="147" t="s">
        <v>4183</v>
      </c>
    </row>
    <row r="216" spans="2:65" s="1" customFormat="1" ht="21.75" customHeight="1">
      <c r="B216" s="32"/>
      <c r="C216" s="136" t="s">
        <v>520</v>
      </c>
      <c r="D216" s="136" t="s">
        <v>180</v>
      </c>
      <c r="E216" s="137" t="s">
        <v>4184</v>
      </c>
      <c r="F216" s="138" t="s">
        <v>4185</v>
      </c>
      <c r="G216" s="139" t="s">
        <v>291</v>
      </c>
      <c r="H216" s="140">
        <v>88</v>
      </c>
      <c r="I216" s="141"/>
      <c r="J216" s="142">
        <f t="shared" si="30"/>
        <v>0</v>
      </c>
      <c r="K216" s="138" t="s">
        <v>4019</v>
      </c>
      <c r="L216" s="32"/>
      <c r="M216" s="143" t="s">
        <v>1</v>
      </c>
      <c r="N216" s="144" t="s">
        <v>41</v>
      </c>
      <c r="P216" s="145">
        <f t="shared" si="31"/>
        <v>0</v>
      </c>
      <c r="Q216" s="145">
        <v>3.0400000000000002E-3</v>
      </c>
      <c r="R216" s="145">
        <f t="shared" si="32"/>
        <v>0.26752000000000004</v>
      </c>
      <c r="S216" s="145">
        <v>0</v>
      </c>
      <c r="T216" s="146">
        <f t="shared" si="33"/>
        <v>0</v>
      </c>
      <c r="AR216" s="147" t="s">
        <v>274</v>
      </c>
      <c r="AT216" s="147" t="s">
        <v>180</v>
      </c>
      <c r="AU216" s="147" t="s">
        <v>85</v>
      </c>
      <c r="AY216" s="17" t="s">
        <v>178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7" t="s">
        <v>83</v>
      </c>
      <c r="BK216" s="148">
        <f t="shared" si="39"/>
        <v>0</v>
      </c>
      <c r="BL216" s="17" t="s">
        <v>274</v>
      </c>
      <c r="BM216" s="147" t="s">
        <v>4186</v>
      </c>
    </row>
    <row r="217" spans="2:65" s="1" customFormat="1" ht="21.75" customHeight="1">
      <c r="B217" s="32"/>
      <c r="C217" s="136" t="s">
        <v>525</v>
      </c>
      <c r="D217" s="136" t="s">
        <v>180</v>
      </c>
      <c r="E217" s="137" t="s">
        <v>4187</v>
      </c>
      <c r="F217" s="138" t="s">
        <v>4188</v>
      </c>
      <c r="G217" s="139" t="s">
        <v>291</v>
      </c>
      <c r="H217" s="140">
        <v>13</v>
      </c>
      <c r="I217" s="141"/>
      <c r="J217" s="142">
        <f t="shared" si="30"/>
        <v>0</v>
      </c>
      <c r="K217" s="138" t="s">
        <v>4019</v>
      </c>
      <c r="L217" s="32"/>
      <c r="M217" s="143" t="s">
        <v>1</v>
      </c>
      <c r="N217" s="144" t="s">
        <v>41</v>
      </c>
      <c r="P217" s="145">
        <f t="shared" si="31"/>
        <v>0</v>
      </c>
      <c r="Q217" s="145">
        <v>4.9199999999999999E-3</v>
      </c>
      <c r="R217" s="145">
        <f t="shared" si="32"/>
        <v>6.3960000000000003E-2</v>
      </c>
      <c r="S217" s="145">
        <v>0</v>
      </c>
      <c r="T217" s="146">
        <f t="shared" si="33"/>
        <v>0</v>
      </c>
      <c r="AR217" s="147" t="s">
        <v>274</v>
      </c>
      <c r="AT217" s="147" t="s">
        <v>180</v>
      </c>
      <c r="AU217" s="147" t="s">
        <v>85</v>
      </c>
      <c r="AY217" s="17" t="s">
        <v>178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7" t="s">
        <v>83</v>
      </c>
      <c r="BK217" s="148">
        <f t="shared" si="39"/>
        <v>0</v>
      </c>
      <c r="BL217" s="17" t="s">
        <v>274</v>
      </c>
      <c r="BM217" s="147" t="s">
        <v>4189</v>
      </c>
    </row>
    <row r="218" spans="2:65" s="1" customFormat="1" ht="21.75" customHeight="1">
      <c r="B218" s="32"/>
      <c r="C218" s="177" t="s">
        <v>530</v>
      </c>
      <c r="D218" s="177" t="s">
        <v>232</v>
      </c>
      <c r="E218" s="178" t="s">
        <v>4190</v>
      </c>
      <c r="F218" s="179" t="s">
        <v>4191</v>
      </c>
      <c r="G218" s="180" t="s">
        <v>420</v>
      </c>
      <c r="H218" s="181">
        <v>5</v>
      </c>
      <c r="I218" s="182"/>
      <c r="J218" s="183">
        <f t="shared" si="30"/>
        <v>0</v>
      </c>
      <c r="K218" s="179" t="s">
        <v>4019</v>
      </c>
      <c r="L218" s="184"/>
      <c r="M218" s="185" t="s">
        <v>1</v>
      </c>
      <c r="N218" s="186" t="s">
        <v>41</v>
      </c>
      <c r="P218" s="145">
        <f t="shared" si="31"/>
        <v>0</v>
      </c>
      <c r="Q218" s="145">
        <v>1.3999999999999999E-4</v>
      </c>
      <c r="R218" s="145">
        <f t="shared" si="32"/>
        <v>6.9999999999999988E-4</v>
      </c>
      <c r="S218" s="145">
        <v>0</v>
      </c>
      <c r="T218" s="146">
        <f t="shared" si="33"/>
        <v>0</v>
      </c>
      <c r="AR218" s="147" t="s">
        <v>377</v>
      </c>
      <c r="AT218" s="147" t="s">
        <v>232</v>
      </c>
      <c r="AU218" s="147" t="s">
        <v>85</v>
      </c>
      <c r="AY218" s="17" t="s">
        <v>178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7" t="s">
        <v>83</v>
      </c>
      <c r="BK218" s="148">
        <f t="shared" si="39"/>
        <v>0</v>
      </c>
      <c r="BL218" s="17" t="s">
        <v>274</v>
      </c>
      <c r="BM218" s="147" t="s">
        <v>4192</v>
      </c>
    </row>
    <row r="219" spans="2:65" s="1" customFormat="1" ht="24.2" customHeight="1">
      <c r="B219" s="32"/>
      <c r="C219" s="177" t="s">
        <v>535</v>
      </c>
      <c r="D219" s="177" t="s">
        <v>232</v>
      </c>
      <c r="E219" s="178" t="s">
        <v>4193</v>
      </c>
      <c r="F219" s="179" t="s">
        <v>4194</v>
      </c>
      <c r="G219" s="180" t="s">
        <v>420</v>
      </c>
      <c r="H219" s="181">
        <v>6</v>
      </c>
      <c r="I219" s="182"/>
      <c r="J219" s="183">
        <f t="shared" si="30"/>
        <v>0</v>
      </c>
      <c r="K219" s="179" t="s">
        <v>4019</v>
      </c>
      <c r="L219" s="184"/>
      <c r="M219" s="185" t="s">
        <v>1</v>
      </c>
      <c r="N219" s="186" t="s">
        <v>41</v>
      </c>
      <c r="P219" s="145">
        <f t="shared" si="31"/>
        <v>0</v>
      </c>
      <c r="Q219" s="145">
        <v>3.3E-4</v>
      </c>
      <c r="R219" s="145">
        <f t="shared" si="32"/>
        <v>1.98E-3</v>
      </c>
      <c r="S219" s="145">
        <v>0</v>
      </c>
      <c r="T219" s="146">
        <f t="shared" si="33"/>
        <v>0</v>
      </c>
      <c r="AR219" s="147" t="s">
        <v>377</v>
      </c>
      <c r="AT219" s="147" t="s">
        <v>232</v>
      </c>
      <c r="AU219" s="147" t="s">
        <v>85</v>
      </c>
      <c r="AY219" s="17" t="s">
        <v>178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7" t="s">
        <v>83</v>
      </c>
      <c r="BK219" s="148">
        <f t="shared" si="39"/>
        <v>0</v>
      </c>
      <c r="BL219" s="17" t="s">
        <v>274</v>
      </c>
      <c r="BM219" s="147" t="s">
        <v>4195</v>
      </c>
    </row>
    <row r="220" spans="2:65" s="1" customFormat="1" ht="16.5" customHeight="1">
      <c r="B220" s="32"/>
      <c r="C220" s="177" t="s">
        <v>539</v>
      </c>
      <c r="D220" s="177" t="s">
        <v>232</v>
      </c>
      <c r="E220" s="178" t="s">
        <v>4196</v>
      </c>
      <c r="F220" s="179" t="s">
        <v>4197</v>
      </c>
      <c r="G220" s="180" t="s">
        <v>420</v>
      </c>
      <c r="H220" s="181">
        <v>380</v>
      </c>
      <c r="I220" s="182"/>
      <c r="J220" s="183">
        <f t="shared" si="30"/>
        <v>0</v>
      </c>
      <c r="K220" s="179" t="s">
        <v>4019</v>
      </c>
      <c r="L220" s="184"/>
      <c r="M220" s="185" t="s">
        <v>1</v>
      </c>
      <c r="N220" s="186" t="s">
        <v>41</v>
      </c>
      <c r="P220" s="145">
        <f t="shared" si="31"/>
        <v>0</v>
      </c>
      <c r="Q220" s="145">
        <v>1.0000000000000001E-5</v>
      </c>
      <c r="R220" s="145">
        <f t="shared" si="32"/>
        <v>3.8000000000000004E-3</v>
      </c>
      <c r="S220" s="145">
        <v>0</v>
      </c>
      <c r="T220" s="146">
        <f t="shared" si="33"/>
        <v>0</v>
      </c>
      <c r="AR220" s="147" t="s">
        <v>377</v>
      </c>
      <c r="AT220" s="147" t="s">
        <v>232</v>
      </c>
      <c r="AU220" s="147" t="s">
        <v>85</v>
      </c>
      <c r="AY220" s="17" t="s">
        <v>178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7" t="s">
        <v>83</v>
      </c>
      <c r="BK220" s="148">
        <f t="shared" si="39"/>
        <v>0</v>
      </c>
      <c r="BL220" s="17" t="s">
        <v>274</v>
      </c>
      <c r="BM220" s="147" t="s">
        <v>4198</v>
      </c>
    </row>
    <row r="221" spans="2:65" s="1" customFormat="1" ht="16.5" customHeight="1">
      <c r="B221" s="32"/>
      <c r="C221" s="177" t="s">
        <v>544</v>
      </c>
      <c r="D221" s="177" t="s">
        <v>232</v>
      </c>
      <c r="E221" s="178" t="s">
        <v>4199</v>
      </c>
      <c r="F221" s="179" t="s">
        <v>4200</v>
      </c>
      <c r="G221" s="180" t="s">
        <v>420</v>
      </c>
      <c r="H221" s="181">
        <v>380</v>
      </c>
      <c r="I221" s="182"/>
      <c r="J221" s="183">
        <f t="shared" si="30"/>
        <v>0</v>
      </c>
      <c r="K221" s="179" t="s">
        <v>4019</v>
      </c>
      <c r="L221" s="184"/>
      <c r="M221" s="185" t="s">
        <v>1</v>
      </c>
      <c r="N221" s="186" t="s">
        <v>41</v>
      </c>
      <c r="P221" s="145">
        <f t="shared" si="31"/>
        <v>0</v>
      </c>
      <c r="Q221" s="145">
        <v>2.0000000000000002E-5</v>
      </c>
      <c r="R221" s="145">
        <f t="shared" si="32"/>
        <v>7.6000000000000009E-3</v>
      </c>
      <c r="S221" s="145">
        <v>0</v>
      </c>
      <c r="T221" s="146">
        <f t="shared" si="33"/>
        <v>0</v>
      </c>
      <c r="AR221" s="147" t="s">
        <v>377</v>
      </c>
      <c r="AT221" s="147" t="s">
        <v>232</v>
      </c>
      <c r="AU221" s="147" t="s">
        <v>85</v>
      </c>
      <c r="AY221" s="17" t="s">
        <v>178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7" t="s">
        <v>83</v>
      </c>
      <c r="BK221" s="148">
        <f t="shared" si="39"/>
        <v>0</v>
      </c>
      <c r="BL221" s="17" t="s">
        <v>274</v>
      </c>
      <c r="BM221" s="147" t="s">
        <v>4201</v>
      </c>
    </row>
    <row r="222" spans="2:65" s="1" customFormat="1" ht="16.5" customHeight="1">
      <c r="B222" s="32"/>
      <c r="C222" s="136" t="s">
        <v>550</v>
      </c>
      <c r="D222" s="136" t="s">
        <v>180</v>
      </c>
      <c r="E222" s="137" t="s">
        <v>4202</v>
      </c>
      <c r="F222" s="138" t="s">
        <v>4203</v>
      </c>
      <c r="G222" s="139" t="s">
        <v>291</v>
      </c>
      <c r="H222" s="140">
        <v>75</v>
      </c>
      <c r="I222" s="141"/>
      <c r="J222" s="142">
        <f t="shared" si="30"/>
        <v>0</v>
      </c>
      <c r="K222" s="138" t="s">
        <v>4019</v>
      </c>
      <c r="L222" s="32"/>
      <c r="M222" s="143" t="s">
        <v>1</v>
      </c>
      <c r="N222" s="144" t="s">
        <v>41</v>
      </c>
      <c r="P222" s="145">
        <f t="shared" si="31"/>
        <v>0</v>
      </c>
      <c r="Q222" s="145">
        <v>6.3000000000000003E-4</v>
      </c>
      <c r="R222" s="145">
        <f t="shared" si="32"/>
        <v>4.725E-2</v>
      </c>
      <c r="S222" s="145">
        <v>0</v>
      </c>
      <c r="T222" s="146">
        <f t="shared" si="33"/>
        <v>0</v>
      </c>
      <c r="AR222" s="147" t="s">
        <v>274</v>
      </c>
      <c r="AT222" s="147" t="s">
        <v>180</v>
      </c>
      <c r="AU222" s="147" t="s">
        <v>85</v>
      </c>
      <c r="AY222" s="17" t="s">
        <v>178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7" t="s">
        <v>83</v>
      </c>
      <c r="BK222" s="148">
        <f t="shared" si="39"/>
        <v>0</v>
      </c>
      <c r="BL222" s="17" t="s">
        <v>274</v>
      </c>
      <c r="BM222" s="147" t="s">
        <v>4204</v>
      </c>
    </row>
    <row r="223" spans="2:65" s="1" customFormat="1" ht="21.75" customHeight="1">
      <c r="B223" s="32"/>
      <c r="C223" s="177" t="s">
        <v>558</v>
      </c>
      <c r="D223" s="177" t="s">
        <v>232</v>
      </c>
      <c r="E223" s="178" t="s">
        <v>4205</v>
      </c>
      <c r="F223" s="179" t="s">
        <v>4206</v>
      </c>
      <c r="G223" s="180" t="s">
        <v>420</v>
      </c>
      <c r="H223" s="181">
        <v>150</v>
      </c>
      <c r="I223" s="182"/>
      <c r="J223" s="183">
        <f t="shared" si="30"/>
        <v>0</v>
      </c>
      <c r="K223" s="179" t="s">
        <v>4019</v>
      </c>
      <c r="L223" s="184"/>
      <c r="M223" s="185" t="s">
        <v>1</v>
      </c>
      <c r="N223" s="186" t="s">
        <v>41</v>
      </c>
      <c r="P223" s="145">
        <f t="shared" si="31"/>
        <v>0</v>
      </c>
      <c r="Q223" s="145">
        <v>1.4999999999999999E-4</v>
      </c>
      <c r="R223" s="145">
        <f t="shared" si="32"/>
        <v>2.2499999999999999E-2</v>
      </c>
      <c r="S223" s="145">
        <v>0</v>
      </c>
      <c r="T223" s="146">
        <f t="shared" si="33"/>
        <v>0</v>
      </c>
      <c r="AR223" s="147" t="s">
        <v>377</v>
      </c>
      <c r="AT223" s="147" t="s">
        <v>232</v>
      </c>
      <c r="AU223" s="147" t="s">
        <v>85</v>
      </c>
      <c r="AY223" s="17" t="s">
        <v>178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7" t="s">
        <v>83</v>
      </c>
      <c r="BK223" s="148">
        <f t="shared" si="39"/>
        <v>0</v>
      </c>
      <c r="BL223" s="17" t="s">
        <v>274</v>
      </c>
      <c r="BM223" s="147" t="s">
        <v>4207</v>
      </c>
    </row>
    <row r="224" spans="2:65" s="1" customFormat="1" ht="16.5" customHeight="1">
      <c r="B224" s="32"/>
      <c r="C224" s="136" t="s">
        <v>562</v>
      </c>
      <c r="D224" s="136" t="s">
        <v>180</v>
      </c>
      <c r="E224" s="137" t="s">
        <v>4208</v>
      </c>
      <c r="F224" s="138" t="s">
        <v>4209</v>
      </c>
      <c r="G224" s="139" t="s">
        <v>291</v>
      </c>
      <c r="H224" s="140">
        <v>60</v>
      </c>
      <c r="I224" s="141"/>
      <c r="J224" s="142">
        <f t="shared" si="30"/>
        <v>0</v>
      </c>
      <c r="K224" s="138" t="s">
        <v>4019</v>
      </c>
      <c r="L224" s="32"/>
      <c r="M224" s="143" t="s">
        <v>1</v>
      </c>
      <c r="N224" s="144" t="s">
        <v>41</v>
      </c>
      <c r="P224" s="145">
        <f t="shared" si="31"/>
        <v>0</v>
      </c>
      <c r="Q224" s="145">
        <v>1.2999999999999999E-3</v>
      </c>
      <c r="R224" s="145">
        <f t="shared" si="32"/>
        <v>7.8E-2</v>
      </c>
      <c r="S224" s="145">
        <v>0</v>
      </c>
      <c r="T224" s="146">
        <f t="shared" si="33"/>
        <v>0</v>
      </c>
      <c r="AR224" s="147" t="s">
        <v>274</v>
      </c>
      <c r="AT224" s="147" t="s">
        <v>180</v>
      </c>
      <c r="AU224" s="147" t="s">
        <v>85</v>
      </c>
      <c r="AY224" s="17" t="s">
        <v>178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7" t="s">
        <v>83</v>
      </c>
      <c r="BK224" s="148">
        <f t="shared" si="39"/>
        <v>0</v>
      </c>
      <c r="BL224" s="17" t="s">
        <v>274</v>
      </c>
      <c r="BM224" s="147" t="s">
        <v>4210</v>
      </c>
    </row>
    <row r="225" spans="2:65" s="1" customFormat="1" ht="21.75" customHeight="1">
      <c r="B225" s="32"/>
      <c r="C225" s="177" t="s">
        <v>567</v>
      </c>
      <c r="D225" s="177" t="s">
        <v>232</v>
      </c>
      <c r="E225" s="178" t="s">
        <v>4211</v>
      </c>
      <c r="F225" s="179" t="s">
        <v>4212</v>
      </c>
      <c r="G225" s="180" t="s">
        <v>420</v>
      </c>
      <c r="H225" s="181">
        <v>120</v>
      </c>
      <c r="I225" s="182"/>
      <c r="J225" s="183">
        <f t="shared" si="30"/>
        <v>0</v>
      </c>
      <c r="K225" s="179" t="s">
        <v>4019</v>
      </c>
      <c r="L225" s="184"/>
      <c r="M225" s="185" t="s">
        <v>1</v>
      </c>
      <c r="N225" s="186" t="s">
        <v>41</v>
      </c>
      <c r="P225" s="145">
        <f t="shared" si="31"/>
        <v>0</v>
      </c>
      <c r="Q225" s="145">
        <v>2.7E-4</v>
      </c>
      <c r="R225" s="145">
        <f t="shared" si="32"/>
        <v>3.2399999999999998E-2</v>
      </c>
      <c r="S225" s="145">
        <v>0</v>
      </c>
      <c r="T225" s="146">
        <f t="shared" si="33"/>
        <v>0</v>
      </c>
      <c r="AR225" s="147" t="s">
        <v>377</v>
      </c>
      <c r="AT225" s="147" t="s">
        <v>232</v>
      </c>
      <c r="AU225" s="147" t="s">
        <v>85</v>
      </c>
      <c r="AY225" s="17" t="s">
        <v>178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7" t="s">
        <v>83</v>
      </c>
      <c r="BK225" s="148">
        <f t="shared" si="39"/>
        <v>0</v>
      </c>
      <c r="BL225" s="17" t="s">
        <v>274</v>
      </c>
      <c r="BM225" s="147" t="s">
        <v>4213</v>
      </c>
    </row>
    <row r="226" spans="2:65" s="1" customFormat="1" ht="16.5" customHeight="1">
      <c r="B226" s="32"/>
      <c r="C226" s="136" t="s">
        <v>573</v>
      </c>
      <c r="D226" s="136" t="s">
        <v>180</v>
      </c>
      <c r="E226" s="137" t="s">
        <v>4214</v>
      </c>
      <c r="F226" s="138" t="s">
        <v>4215</v>
      </c>
      <c r="G226" s="139" t="s">
        <v>291</v>
      </c>
      <c r="H226" s="140">
        <v>12</v>
      </c>
      <c r="I226" s="141"/>
      <c r="J226" s="142">
        <f t="shared" si="30"/>
        <v>0</v>
      </c>
      <c r="K226" s="138" t="s">
        <v>4019</v>
      </c>
      <c r="L226" s="32"/>
      <c r="M226" s="143" t="s">
        <v>1</v>
      </c>
      <c r="N226" s="144" t="s">
        <v>41</v>
      </c>
      <c r="P226" s="145">
        <f t="shared" si="31"/>
        <v>0</v>
      </c>
      <c r="Q226" s="145">
        <v>4.0000000000000002E-4</v>
      </c>
      <c r="R226" s="145">
        <f t="shared" si="32"/>
        <v>4.8000000000000004E-3</v>
      </c>
      <c r="S226" s="145">
        <v>0</v>
      </c>
      <c r="T226" s="146">
        <f t="shared" si="33"/>
        <v>0</v>
      </c>
      <c r="AR226" s="147" t="s">
        <v>274</v>
      </c>
      <c r="AT226" s="147" t="s">
        <v>180</v>
      </c>
      <c r="AU226" s="147" t="s">
        <v>85</v>
      </c>
      <c r="AY226" s="17" t="s">
        <v>178</v>
      </c>
      <c r="BE226" s="148">
        <f t="shared" si="34"/>
        <v>0</v>
      </c>
      <c r="BF226" s="148">
        <f t="shared" si="35"/>
        <v>0</v>
      </c>
      <c r="BG226" s="148">
        <f t="shared" si="36"/>
        <v>0</v>
      </c>
      <c r="BH226" s="148">
        <f t="shared" si="37"/>
        <v>0</v>
      </c>
      <c r="BI226" s="148">
        <f t="shared" si="38"/>
        <v>0</v>
      </c>
      <c r="BJ226" s="17" t="s">
        <v>83</v>
      </c>
      <c r="BK226" s="148">
        <f t="shared" si="39"/>
        <v>0</v>
      </c>
      <c r="BL226" s="17" t="s">
        <v>274</v>
      </c>
      <c r="BM226" s="147" t="s">
        <v>4216</v>
      </c>
    </row>
    <row r="227" spans="2:65" s="1" customFormat="1" ht="21.75" customHeight="1">
      <c r="B227" s="32"/>
      <c r="C227" s="177" t="s">
        <v>579</v>
      </c>
      <c r="D227" s="177" t="s">
        <v>232</v>
      </c>
      <c r="E227" s="178" t="s">
        <v>4217</v>
      </c>
      <c r="F227" s="179" t="s">
        <v>4218</v>
      </c>
      <c r="G227" s="180" t="s">
        <v>420</v>
      </c>
      <c r="H227" s="181">
        <v>24</v>
      </c>
      <c r="I227" s="182"/>
      <c r="J227" s="183">
        <f t="shared" si="30"/>
        <v>0</v>
      </c>
      <c r="K227" s="179" t="s">
        <v>4019</v>
      </c>
      <c r="L227" s="184"/>
      <c r="M227" s="185" t="s">
        <v>1</v>
      </c>
      <c r="N227" s="186" t="s">
        <v>41</v>
      </c>
      <c r="P227" s="145">
        <f t="shared" si="31"/>
        <v>0</v>
      </c>
      <c r="Q227" s="145">
        <v>6.9999999999999994E-5</v>
      </c>
      <c r="R227" s="145">
        <f t="shared" si="32"/>
        <v>1.6799999999999999E-3</v>
      </c>
      <c r="S227" s="145">
        <v>0</v>
      </c>
      <c r="T227" s="146">
        <f t="shared" si="33"/>
        <v>0</v>
      </c>
      <c r="AR227" s="147" t="s">
        <v>377</v>
      </c>
      <c r="AT227" s="147" t="s">
        <v>232</v>
      </c>
      <c r="AU227" s="147" t="s">
        <v>85</v>
      </c>
      <c r="AY227" s="17" t="s">
        <v>178</v>
      </c>
      <c r="BE227" s="148">
        <f t="shared" si="34"/>
        <v>0</v>
      </c>
      <c r="BF227" s="148">
        <f t="shared" si="35"/>
        <v>0</v>
      </c>
      <c r="BG227" s="148">
        <f t="shared" si="36"/>
        <v>0</v>
      </c>
      <c r="BH227" s="148">
        <f t="shared" si="37"/>
        <v>0</v>
      </c>
      <c r="BI227" s="148">
        <f t="shared" si="38"/>
        <v>0</v>
      </c>
      <c r="BJ227" s="17" t="s">
        <v>83</v>
      </c>
      <c r="BK227" s="148">
        <f t="shared" si="39"/>
        <v>0</v>
      </c>
      <c r="BL227" s="17" t="s">
        <v>274</v>
      </c>
      <c r="BM227" s="147" t="s">
        <v>4219</v>
      </c>
    </row>
    <row r="228" spans="2:65" s="1" customFormat="1" ht="16.5" customHeight="1">
      <c r="B228" s="32"/>
      <c r="C228" s="136" t="s">
        <v>583</v>
      </c>
      <c r="D228" s="136" t="s">
        <v>180</v>
      </c>
      <c r="E228" s="137" t="s">
        <v>4220</v>
      </c>
      <c r="F228" s="138" t="s">
        <v>4221</v>
      </c>
      <c r="G228" s="139" t="s">
        <v>291</v>
      </c>
      <c r="H228" s="140">
        <v>31</v>
      </c>
      <c r="I228" s="141"/>
      <c r="J228" s="142">
        <f t="shared" si="30"/>
        <v>0</v>
      </c>
      <c r="K228" s="138" t="s">
        <v>4019</v>
      </c>
      <c r="L228" s="32"/>
      <c r="M228" s="143" t="s">
        <v>1</v>
      </c>
      <c r="N228" s="144" t="s">
        <v>41</v>
      </c>
      <c r="P228" s="145">
        <f t="shared" si="31"/>
        <v>0</v>
      </c>
      <c r="Q228" s="145">
        <v>5.0000000000000001E-4</v>
      </c>
      <c r="R228" s="145">
        <f t="shared" si="32"/>
        <v>1.55E-2</v>
      </c>
      <c r="S228" s="145">
        <v>0</v>
      </c>
      <c r="T228" s="146">
        <f t="shared" si="33"/>
        <v>0</v>
      </c>
      <c r="AR228" s="147" t="s">
        <v>274</v>
      </c>
      <c r="AT228" s="147" t="s">
        <v>180</v>
      </c>
      <c r="AU228" s="147" t="s">
        <v>85</v>
      </c>
      <c r="AY228" s="17" t="s">
        <v>178</v>
      </c>
      <c r="BE228" s="148">
        <f t="shared" si="34"/>
        <v>0</v>
      </c>
      <c r="BF228" s="148">
        <f t="shared" si="35"/>
        <v>0</v>
      </c>
      <c r="BG228" s="148">
        <f t="shared" si="36"/>
        <v>0</v>
      </c>
      <c r="BH228" s="148">
        <f t="shared" si="37"/>
        <v>0</v>
      </c>
      <c r="BI228" s="148">
        <f t="shared" si="38"/>
        <v>0</v>
      </c>
      <c r="BJ228" s="17" t="s">
        <v>83</v>
      </c>
      <c r="BK228" s="148">
        <f t="shared" si="39"/>
        <v>0</v>
      </c>
      <c r="BL228" s="17" t="s">
        <v>274</v>
      </c>
      <c r="BM228" s="147" t="s">
        <v>4222</v>
      </c>
    </row>
    <row r="229" spans="2:65" s="1" customFormat="1" ht="21.75" customHeight="1">
      <c r="B229" s="32"/>
      <c r="C229" s="177" t="s">
        <v>588</v>
      </c>
      <c r="D229" s="177" t="s">
        <v>232</v>
      </c>
      <c r="E229" s="178" t="s">
        <v>4223</v>
      </c>
      <c r="F229" s="179" t="s">
        <v>4224</v>
      </c>
      <c r="G229" s="180" t="s">
        <v>420</v>
      </c>
      <c r="H229" s="181">
        <v>62</v>
      </c>
      <c r="I229" s="182"/>
      <c r="J229" s="183">
        <f t="shared" si="30"/>
        <v>0</v>
      </c>
      <c r="K229" s="179" t="s">
        <v>4019</v>
      </c>
      <c r="L229" s="184"/>
      <c r="M229" s="185" t="s">
        <v>1</v>
      </c>
      <c r="N229" s="186" t="s">
        <v>41</v>
      </c>
      <c r="P229" s="145">
        <f t="shared" si="31"/>
        <v>0</v>
      </c>
      <c r="Q229" s="145">
        <v>6.9999999999999994E-5</v>
      </c>
      <c r="R229" s="145">
        <f t="shared" si="32"/>
        <v>4.3399999999999992E-3</v>
      </c>
      <c r="S229" s="145">
        <v>0</v>
      </c>
      <c r="T229" s="146">
        <f t="shared" si="33"/>
        <v>0</v>
      </c>
      <c r="AR229" s="147" t="s">
        <v>377</v>
      </c>
      <c r="AT229" s="147" t="s">
        <v>232</v>
      </c>
      <c r="AU229" s="147" t="s">
        <v>85</v>
      </c>
      <c r="AY229" s="17" t="s">
        <v>178</v>
      </c>
      <c r="BE229" s="148">
        <f t="shared" si="34"/>
        <v>0</v>
      </c>
      <c r="BF229" s="148">
        <f t="shared" si="35"/>
        <v>0</v>
      </c>
      <c r="BG229" s="148">
        <f t="shared" si="36"/>
        <v>0</v>
      </c>
      <c r="BH229" s="148">
        <f t="shared" si="37"/>
        <v>0</v>
      </c>
      <c r="BI229" s="148">
        <f t="shared" si="38"/>
        <v>0</v>
      </c>
      <c r="BJ229" s="17" t="s">
        <v>83</v>
      </c>
      <c r="BK229" s="148">
        <f t="shared" si="39"/>
        <v>0</v>
      </c>
      <c r="BL229" s="17" t="s">
        <v>274</v>
      </c>
      <c r="BM229" s="147" t="s">
        <v>4225</v>
      </c>
    </row>
    <row r="230" spans="2:65" s="1" customFormat="1" ht="16.5" customHeight="1">
      <c r="B230" s="32"/>
      <c r="C230" s="136" t="s">
        <v>593</v>
      </c>
      <c r="D230" s="136" t="s">
        <v>180</v>
      </c>
      <c r="E230" s="137" t="s">
        <v>4226</v>
      </c>
      <c r="F230" s="138" t="s">
        <v>4227</v>
      </c>
      <c r="G230" s="139" t="s">
        <v>291</v>
      </c>
      <c r="H230" s="140">
        <v>12</v>
      </c>
      <c r="I230" s="141"/>
      <c r="J230" s="142">
        <f t="shared" si="30"/>
        <v>0</v>
      </c>
      <c r="K230" s="138" t="s">
        <v>4019</v>
      </c>
      <c r="L230" s="32"/>
      <c r="M230" s="143" t="s">
        <v>1</v>
      </c>
      <c r="N230" s="144" t="s">
        <v>41</v>
      </c>
      <c r="P230" s="145">
        <f t="shared" si="31"/>
        <v>0</v>
      </c>
      <c r="Q230" s="145">
        <v>1.5299999999999999E-3</v>
      </c>
      <c r="R230" s="145">
        <f t="shared" si="32"/>
        <v>1.8359999999999998E-2</v>
      </c>
      <c r="S230" s="145">
        <v>0</v>
      </c>
      <c r="T230" s="146">
        <f t="shared" si="33"/>
        <v>0</v>
      </c>
      <c r="AR230" s="147" t="s">
        <v>274</v>
      </c>
      <c r="AT230" s="147" t="s">
        <v>180</v>
      </c>
      <c r="AU230" s="147" t="s">
        <v>85</v>
      </c>
      <c r="AY230" s="17" t="s">
        <v>178</v>
      </c>
      <c r="BE230" s="148">
        <f t="shared" si="34"/>
        <v>0</v>
      </c>
      <c r="BF230" s="148">
        <f t="shared" si="35"/>
        <v>0</v>
      </c>
      <c r="BG230" s="148">
        <f t="shared" si="36"/>
        <v>0</v>
      </c>
      <c r="BH230" s="148">
        <f t="shared" si="37"/>
        <v>0</v>
      </c>
      <c r="BI230" s="148">
        <f t="shared" si="38"/>
        <v>0</v>
      </c>
      <c r="BJ230" s="17" t="s">
        <v>83</v>
      </c>
      <c r="BK230" s="148">
        <f t="shared" si="39"/>
        <v>0</v>
      </c>
      <c r="BL230" s="17" t="s">
        <v>274</v>
      </c>
      <c r="BM230" s="147" t="s">
        <v>4228</v>
      </c>
    </row>
    <row r="231" spans="2:65" s="1" customFormat="1" ht="21.75" customHeight="1">
      <c r="B231" s="32"/>
      <c r="C231" s="177" t="s">
        <v>597</v>
      </c>
      <c r="D231" s="177" t="s">
        <v>232</v>
      </c>
      <c r="E231" s="178" t="s">
        <v>4211</v>
      </c>
      <c r="F231" s="179" t="s">
        <v>4212</v>
      </c>
      <c r="G231" s="180" t="s">
        <v>420</v>
      </c>
      <c r="H231" s="181">
        <v>24</v>
      </c>
      <c r="I231" s="182"/>
      <c r="J231" s="183">
        <f t="shared" si="30"/>
        <v>0</v>
      </c>
      <c r="K231" s="179" t="s">
        <v>4019</v>
      </c>
      <c r="L231" s="184"/>
      <c r="M231" s="185" t="s">
        <v>1</v>
      </c>
      <c r="N231" s="186" t="s">
        <v>41</v>
      </c>
      <c r="P231" s="145">
        <f t="shared" si="31"/>
        <v>0</v>
      </c>
      <c r="Q231" s="145">
        <v>2.7E-4</v>
      </c>
      <c r="R231" s="145">
        <f t="shared" si="32"/>
        <v>6.4799999999999996E-3</v>
      </c>
      <c r="S231" s="145">
        <v>0</v>
      </c>
      <c r="T231" s="146">
        <f t="shared" si="33"/>
        <v>0</v>
      </c>
      <c r="AR231" s="147" t="s">
        <v>377</v>
      </c>
      <c r="AT231" s="147" t="s">
        <v>232</v>
      </c>
      <c r="AU231" s="147" t="s">
        <v>85</v>
      </c>
      <c r="AY231" s="17" t="s">
        <v>178</v>
      </c>
      <c r="BE231" s="148">
        <f t="shared" si="34"/>
        <v>0</v>
      </c>
      <c r="BF231" s="148">
        <f t="shared" si="35"/>
        <v>0</v>
      </c>
      <c r="BG231" s="148">
        <f t="shared" si="36"/>
        <v>0</v>
      </c>
      <c r="BH231" s="148">
        <f t="shared" si="37"/>
        <v>0</v>
      </c>
      <c r="BI231" s="148">
        <f t="shared" si="38"/>
        <v>0</v>
      </c>
      <c r="BJ231" s="17" t="s">
        <v>83</v>
      </c>
      <c r="BK231" s="148">
        <f t="shared" si="39"/>
        <v>0</v>
      </c>
      <c r="BL231" s="17" t="s">
        <v>274</v>
      </c>
      <c r="BM231" s="147" t="s">
        <v>4229</v>
      </c>
    </row>
    <row r="232" spans="2:65" s="1" customFormat="1" ht="16.5" customHeight="1">
      <c r="B232" s="32"/>
      <c r="C232" s="136" t="s">
        <v>602</v>
      </c>
      <c r="D232" s="136" t="s">
        <v>180</v>
      </c>
      <c r="E232" s="137" t="s">
        <v>4230</v>
      </c>
      <c r="F232" s="138" t="s">
        <v>4231</v>
      </c>
      <c r="G232" s="139" t="s">
        <v>420</v>
      </c>
      <c r="H232" s="140">
        <v>8</v>
      </c>
      <c r="I232" s="141"/>
      <c r="J232" s="142">
        <f t="shared" si="30"/>
        <v>0</v>
      </c>
      <c r="K232" s="138" t="s">
        <v>4019</v>
      </c>
      <c r="L232" s="32"/>
      <c r="M232" s="143" t="s">
        <v>1</v>
      </c>
      <c r="N232" s="144" t="s">
        <v>41</v>
      </c>
      <c r="P232" s="145">
        <f t="shared" si="31"/>
        <v>0</v>
      </c>
      <c r="Q232" s="145">
        <v>0</v>
      </c>
      <c r="R232" s="145">
        <f t="shared" si="32"/>
        <v>0</v>
      </c>
      <c r="S232" s="145">
        <v>0</v>
      </c>
      <c r="T232" s="146">
        <f t="shared" si="33"/>
        <v>0</v>
      </c>
      <c r="AR232" s="147" t="s">
        <v>274</v>
      </c>
      <c r="AT232" s="147" t="s">
        <v>180</v>
      </c>
      <c r="AU232" s="147" t="s">
        <v>85</v>
      </c>
      <c r="AY232" s="17" t="s">
        <v>178</v>
      </c>
      <c r="BE232" s="148">
        <f t="shared" si="34"/>
        <v>0</v>
      </c>
      <c r="BF232" s="148">
        <f t="shared" si="35"/>
        <v>0</v>
      </c>
      <c r="BG232" s="148">
        <f t="shared" si="36"/>
        <v>0</v>
      </c>
      <c r="BH232" s="148">
        <f t="shared" si="37"/>
        <v>0</v>
      </c>
      <c r="BI232" s="148">
        <f t="shared" si="38"/>
        <v>0</v>
      </c>
      <c r="BJ232" s="17" t="s">
        <v>83</v>
      </c>
      <c r="BK232" s="148">
        <f t="shared" si="39"/>
        <v>0</v>
      </c>
      <c r="BL232" s="17" t="s">
        <v>274</v>
      </c>
      <c r="BM232" s="147" t="s">
        <v>4232</v>
      </c>
    </row>
    <row r="233" spans="2:65" s="1" customFormat="1" ht="16.5" customHeight="1">
      <c r="B233" s="32"/>
      <c r="C233" s="136" t="s">
        <v>607</v>
      </c>
      <c r="D233" s="136" t="s">
        <v>180</v>
      </c>
      <c r="E233" s="137" t="s">
        <v>4233</v>
      </c>
      <c r="F233" s="138" t="s">
        <v>4234</v>
      </c>
      <c r="G233" s="139" t="s">
        <v>420</v>
      </c>
      <c r="H233" s="140">
        <v>35</v>
      </c>
      <c r="I233" s="141"/>
      <c r="J233" s="142">
        <f t="shared" si="30"/>
        <v>0</v>
      </c>
      <c r="K233" s="138" t="s">
        <v>4019</v>
      </c>
      <c r="L233" s="32"/>
      <c r="M233" s="143" t="s">
        <v>1</v>
      </c>
      <c r="N233" s="144" t="s">
        <v>41</v>
      </c>
      <c r="P233" s="145">
        <f t="shared" si="31"/>
        <v>0</v>
      </c>
      <c r="Q233" s="145">
        <v>0</v>
      </c>
      <c r="R233" s="145">
        <f t="shared" si="32"/>
        <v>0</v>
      </c>
      <c r="S233" s="145">
        <v>0</v>
      </c>
      <c r="T233" s="146">
        <f t="shared" si="33"/>
        <v>0</v>
      </c>
      <c r="AR233" s="147" t="s">
        <v>274</v>
      </c>
      <c r="AT233" s="147" t="s">
        <v>180</v>
      </c>
      <c r="AU233" s="147" t="s">
        <v>85</v>
      </c>
      <c r="AY233" s="17" t="s">
        <v>178</v>
      </c>
      <c r="BE233" s="148">
        <f t="shared" si="34"/>
        <v>0</v>
      </c>
      <c r="BF233" s="148">
        <f t="shared" si="35"/>
        <v>0</v>
      </c>
      <c r="BG233" s="148">
        <f t="shared" si="36"/>
        <v>0</v>
      </c>
      <c r="BH233" s="148">
        <f t="shared" si="37"/>
        <v>0</v>
      </c>
      <c r="BI233" s="148">
        <f t="shared" si="38"/>
        <v>0</v>
      </c>
      <c r="BJ233" s="17" t="s">
        <v>83</v>
      </c>
      <c r="BK233" s="148">
        <f t="shared" si="39"/>
        <v>0</v>
      </c>
      <c r="BL233" s="17" t="s">
        <v>274</v>
      </c>
      <c r="BM233" s="147" t="s">
        <v>4235</v>
      </c>
    </row>
    <row r="234" spans="2:65" s="1" customFormat="1" ht="21.75" customHeight="1">
      <c r="B234" s="32"/>
      <c r="C234" s="136" t="s">
        <v>611</v>
      </c>
      <c r="D234" s="136" t="s">
        <v>180</v>
      </c>
      <c r="E234" s="137" t="s">
        <v>4236</v>
      </c>
      <c r="F234" s="138" t="s">
        <v>4237</v>
      </c>
      <c r="G234" s="139" t="s">
        <v>420</v>
      </c>
      <c r="H234" s="140">
        <v>17</v>
      </c>
      <c r="I234" s="141"/>
      <c r="J234" s="142">
        <f t="shared" si="30"/>
        <v>0</v>
      </c>
      <c r="K234" s="138" t="s">
        <v>4019</v>
      </c>
      <c r="L234" s="32"/>
      <c r="M234" s="143" t="s">
        <v>1</v>
      </c>
      <c r="N234" s="144" t="s">
        <v>41</v>
      </c>
      <c r="P234" s="145">
        <f t="shared" si="31"/>
        <v>0</v>
      </c>
      <c r="Q234" s="145">
        <v>0</v>
      </c>
      <c r="R234" s="145">
        <f t="shared" si="32"/>
        <v>0</v>
      </c>
      <c r="S234" s="145">
        <v>0</v>
      </c>
      <c r="T234" s="146">
        <f t="shared" si="33"/>
        <v>0</v>
      </c>
      <c r="AR234" s="147" t="s">
        <v>274</v>
      </c>
      <c r="AT234" s="147" t="s">
        <v>180</v>
      </c>
      <c r="AU234" s="147" t="s">
        <v>85</v>
      </c>
      <c r="AY234" s="17" t="s">
        <v>178</v>
      </c>
      <c r="BE234" s="148">
        <f t="shared" si="34"/>
        <v>0</v>
      </c>
      <c r="BF234" s="148">
        <f t="shared" si="35"/>
        <v>0</v>
      </c>
      <c r="BG234" s="148">
        <f t="shared" si="36"/>
        <v>0</v>
      </c>
      <c r="BH234" s="148">
        <f t="shared" si="37"/>
        <v>0</v>
      </c>
      <c r="BI234" s="148">
        <f t="shared" si="38"/>
        <v>0</v>
      </c>
      <c r="BJ234" s="17" t="s">
        <v>83</v>
      </c>
      <c r="BK234" s="148">
        <f t="shared" si="39"/>
        <v>0</v>
      </c>
      <c r="BL234" s="17" t="s">
        <v>274</v>
      </c>
      <c r="BM234" s="147" t="s">
        <v>4238</v>
      </c>
    </row>
    <row r="235" spans="2:65" s="1" customFormat="1" ht="24.2" customHeight="1">
      <c r="B235" s="32"/>
      <c r="C235" s="136" t="s">
        <v>616</v>
      </c>
      <c r="D235" s="136" t="s">
        <v>180</v>
      </c>
      <c r="E235" s="137" t="s">
        <v>4239</v>
      </c>
      <c r="F235" s="138" t="s">
        <v>4240</v>
      </c>
      <c r="G235" s="139" t="s">
        <v>420</v>
      </c>
      <c r="H235" s="140">
        <v>4</v>
      </c>
      <c r="I235" s="141"/>
      <c r="J235" s="142">
        <f t="shared" si="30"/>
        <v>0</v>
      </c>
      <c r="K235" s="138" t="s">
        <v>4019</v>
      </c>
      <c r="L235" s="32"/>
      <c r="M235" s="143" t="s">
        <v>1</v>
      </c>
      <c r="N235" s="144" t="s">
        <v>41</v>
      </c>
      <c r="P235" s="145">
        <f t="shared" si="31"/>
        <v>0</v>
      </c>
      <c r="Q235" s="145">
        <v>1.48E-3</v>
      </c>
      <c r="R235" s="145">
        <f t="shared" si="32"/>
        <v>5.9199999999999999E-3</v>
      </c>
      <c r="S235" s="145">
        <v>0</v>
      </c>
      <c r="T235" s="146">
        <f t="shared" si="33"/>
        <v>0</v>
      </c>
      <c r="AR235" s="147" t="s">
        <v>274</v>
      </c>
      <c r="AT235" s="147" t="s">
        <v>180</v>
      </c>
      <c r="AU235" s="147" t="s">
        <v>85</v>
      </c>
      <c r="AY235" s="17" t="s">
        <v>178</v>
      </c>
      <c r="BE235" s="148">
        <f t="shared" si="34"/>
        <v>0</v>
      </c>
      <c r="BF235" s="148">
        <f t="shared" si="35"/>
        <v>0</v>
      </c>
      <c r="BG235" s="148">
        <f t="shared" si="36"/>
        <v>0</v>
      </c>
      <c r="BH235" s="148">
        <f t="shared" si="37"/>
        <v>0</v>
      </c>
      <c r="BI235" s="148">
        <f t="shared" si="38"/>
        <v>0</v>
      </c>
      <c r="BJ235" s="17" t="s">
        <v>83</v>
      </c>
      <c r="BK235" s="148">
        <f t="shared" si="39"/>
        <v>0</v>
      </c>
      <c r="BL235" s="17" t="s">
        <v>274</v>
      </c>
      <c r="BM235" s="147" t="s">
        <v>4241</v>
      </c>
    </row>
    <row r="236" spans="2:65" s="1" customFormat="1" ht="24.2" customHeight="1">
      <c r="B236" s="32"/>
      <c r="C236" s="136" t="s">
        <v>621</v>
      </c>
      <c r="D236" s="136" t="s">
        <v>180</v>
      </c>
      <c r="E236" s="137" t="s">
        <v>4242</v>
      </c>
      <c r="F236" s="138" t="s">
        <v>4243</v>
      </c>
      <c r="G236" s="139" t="s">
        <v>420</v>
      </c>
      <c r="H236" s="140">
        <v>1</v>
      </c>
      <c r="I236" s="141"/>
      <c r="J236" s="142">
        <f t="shared" si="30"/>
        <v>0</v>
      </c>
      <c r="K236" s="138" t="s">
        <v>4019</v>
      </c>
      <c r="L236" s="32"/>
      <c r="M236" s="143" t="s">
        <v>1</v>
      </c>
      <c r="N236" s="144" t="s">
        <v>41</v>
      </c>
      <c r="P236" s="145">
        <f t="shared" si="31"/>
        <v>0</v>
      </c>
      <c r="Q236" s="145">
        <v>5.2399999999999999E-3</v>
      </c>
      <c r="R236" s="145">
        <f t="shared" si="32"/>
        <v>5.2399999999999999E-3</v>
      </c>
      <c r="S236" s="145">
        <v>0</v>
      </c>
      <c r="T236" s="146">
        <f t="shared" si="33"/>
        <v>0</v>
      </c>
      <c r="AR236" s="147" t="s">
        <v>274</v>
      </c>
      <c r="AT236" s="147" t="s">
        <v>180</v>
      </c>
      <c r="AU236" s="147" t="s">
        <v>85</v>
      </c>
      <c r="AY236" s="17" t="s">
        <v>178</v>
      </c>
      <c r="BE236" s="148">
        <f t="shared" si="34"/>
        <v>0</v>
      </c>
      <c r="BF236" s="148">
        <f t="shared" si="35"/>
        <v>0</v>
      </c>
      <c r="BG236" s="148">
        <f t="shared" si="36"/>
        <v>0</v>
      </c>
      <c r="BH236" s="148">
        <f t="shared" si="37"/>
        <v>0</v>
      </c>
      <c r="BI236" s="148">
        <f t="shared" si="38"/>
        <v>0</v>
      </c>
      <c r="BJ236" s="17" t="s">
        <v>83</v>
      </c>
      <c r="BK236" s="148">
        <f t="shared" si="39"/>
        <v>0</v>
      </c>
      <c r="BL236" s="17" t="s">
        <v>274</v>
      </c>
      <c r="BM236" s="147" t="s">
        <v>4244</v>
      </c>
    </row>
    <row r="237" spans="2:65" s="1" customFormat="1" ht="24.2" customHeight="1">
      <c r="B237" s="32"/>
      <c r="C237" s="136" t="s">
        <v>626</v>
      </c>
      <c r="D237" s="136" t="s">
        <v>180</v>
      </c>
      <c r="E237" s="137" t="s">
        <v>4245</v>
      </c>
      <c r="F237" s="138" t="s">
        <v>4246</v>
      </c>
      <c r="G237" s="139" t="s">
        <v>420</v>
      </c>
      <c r="H237" s="140">
        <v>8</v>
      </c>
      <c r="I237" s="141"/>
      <c r="J237" s="142">
        <f t="shared" si="30"/>
        <v>0</v>
      </c>
      <c r="K237" s="138" t="s">
        <v>4019</v>
      </c>
      <c r="L237" s="32"/>
      <c r="M237" s="143" t="s">
        <v>1</v>
      </c>
      <c r="N237" s="144" t="s">
        <v>41</v>
      </c>
      <c r="P237" s="145">
        <f t="shared" si="31"/>
        <v>0</v>
      </c>
      <c r="Q237" s="145">
        <v>6.0000000000000002E-5</v>
      </c>
      <c r="R237" s="145">
        <f t="shared" si="32"/>
        <v>4.8000000000000001E-4</v>
      </c>
      <c r="S237" s="145">
        <v>0</v>
      </c>
      <c r="T237" s="146">
        <f t="shared" si="33"/>
        <v>0</v>
      </c>
      <c r="AR237" s="147" t="s">
        <v>274</v>
      </c>
      <c r="AT237" s="147" t="s">
        <v>180</v>
      </c>
      <c r="AU237" s="147" t="s">
        <v>85</v>
      </c>
      <c r="AY237" s="17" t="s">
        <v>178</v>
      </c>
      <c r="BE237" s="148">
        <f t="shared" si="34"/>
        <v>0</v>
      </c>
      <c r="BF237" s="148">
        <f t="shared" si="35"/>
        <v>0</v>
      </c>
      <c r="BG237" s="148">
        <f t="shared" si="36"/>
        <v>0</v>
      </c>
      <c r="BH237" s="148">
        <f t="shared" si="37"/>
        <v>0</v>
      </c>
      <c r="BI237" s="148">
        <f t="shared" si="38"/>
        <v>0</v>
      </c>
      <c r="BJ237" s="17" t="s">
        <v>83</v>
      </c>
      <c r="BK237" s="148">
        <f t="shared" si="39"/>
        <v>0</v>
      </c>
      <c r="BL237" s="17" t="s">
        <v>274</v>
      </c>
      <c r="BM237" s="147" t="s">
        <v>4247</v>
      </c>
    </row>
    <row r="238" spans="2:65" s="1" customFormat="1" ht="16.5" customHeight="1">
      <c r="B238" s="32"/>
      <c r="C238" s="177" t="s">
        <v>632</v>
      </c>
      <c r="D238" s="177" t="s">
        <v>232</v>
      </c>
      <c r="E238" s="178" t="s">
        <v>4248</v>
      </c>
      <c r="F238" s="179" t="s">
        <v>4249</v>
      </c>
      <c r="G238" s="180" t="s">
        <v>420</v>
      </c>
      <c r="H238" s="181">
        <v>1</v>
      </c>
      <c r="I238" s="182"/>
      <c r="J238" s="183">
        <f t="shared" si="30"/>
        <v>0</v>
      </c>
      <c r="K238" s="179" t="s">
        <v>4019</v>
      </c>
      <c r="L238" s="184"/>
      <c r="M238" s="185" t="s">
        <v>1</v>
      </c>
      <c r="N238" s="186" t="s">
        <v>41</v>
      </c>
      <c r="P238" s="145">
        <f t="shared" si="31"/>
        <v>0</v>
      </c>
      <c r="Q238" s="145">
        <v>9.0000000000000006E-5</v>
      </c>
      <c r="R238" s="145">
        <f t="shared" si="32"/>
        <v>9.0000000000000006E-5</v>
      </c>
      <c r="S238" s="145">
        <v>0</v>
      </c>
      <c r="T238" s="146">
        <f t="shared" si="33"/>
        <v>0</v>
      </c>
      <c r="AR238" s="147" t="s">
        <v>377</v>
      </c>
      <c r="AT238" s="147" t="s">
        <v>232</v>
      </c>
      <c r="AU238" s="147" t="s">
        <v>85</v>
      </c>
      <c r="AY238" s="17" t="s">
        <v>178</v>
      </c>
      <c r="BE238" s="148">
        <f t="shared" si="34"/>
        <v>0</v>
      </c>
      <c r="BF238" s="148">
        <f t="shared" si="35"/>
        <v>0</v>
      </c>
      <c r="BG238" s="148">
        <f t="shared" si="36"/>
        <v>0</v>
      </c>
      <c r="BH238" s="148">
        <f t="shared" si="37"/>
        <v>0</v>
      </c>
      <c r="BI238" s="148">
        <f t="shared" si="38"/>
        <v>0</v>
      </c>
      <c r="BJ238" s="17" t="s">
        <v>83</v>
      </c>
      <c r="BK238" s="148">
        <f t="shared" si="39"/>
        <v>0</v>
      </c>
      <c r="BL238" s="17" t="s">
        <v>274</v>
      </c>
      <c r="BM238" s="147" t="s">
        <v>4250</v>
      </c>
    </row>
    <row r="239" spans="2:65" s="1" customFormat="1" ht="24.2" customHeight="1">
      <c r="B239" s="32"/>
      <c r="C239" s="177" t="s">
        <v>638</v>
      </c>
      <c r="D239" s="177" t="s">
        <v>232</v>
      </c>
      <c r="E239" s="178" t="s">
        <v>4251</v>
      </c>
      <c r="F239" s="179" t="s">
        <v>4252</v>
      </c>
      <c r="G239" s="180" t="s">
        <v>420</v>
      </c>
      <c r="H239" s="181">
        <v>7</v>
      </c>
      <c r="I239" s="182"/>
      <c r="J239" s="183">
        <f t="shared" si="30"/>
        <v>0</v>
      </c>
      <c r="K239" s="179" t="s">
        <v>4019</v>
      </c>
      <c r="L239" s="184"/>
      <c r="M239" s="185" t="s">
        <v>1</v>
      </c>
      <c r="N239" s="186" t="s">
        <v>41</v>
      </c>
      <c r="P239" s="145">
        <f t="shared" si="31"/>
        <v>0</v>
      </c>
      <c r="Q239" s="145">
        <v>2.5000000000000001E-4</v>
      </c>
      <c r="R239" s="145">
        <f t="shared" si="32"/>
        <v>1.75E-3</v>
      </c>
      <c r="S239" s="145">
        <v>0</v>
      </c>
      <c r="T239" s="146">
        <f t="shared" si="33"/>
        <v>0</v>
      </c>
      <c r="AR239" s="147" t="s">
        <v>377</v>
      </c>
      <c r="AT239" s="147" t="s">
        <v>232</v>
      </c>
      <c r="AU239" s="147" t="s">
        <v>85</v>
      </c>
      <c r="AY239" s="17" t="s">
        <v>178</v>
      </c>
      <c r="BE239" s="148">
        <f t="shared" si="34"/>
        <v>0</v>
      </c>
      <c r="BF239" s="148">
        <f t="shared" si="35"/>
        <v>0</v>
      </c>
      <c r="BG239" s="148">
        <f t="shared" si="36"/>
        <v>0</v>
      </c>
      <c r="BH239" s="148">
        <f t="shared" si="37"/>
        <v>0</v>
      </c>
      <c r="BI239" s="148">
        <f t="shared" si="38"/>
        <v>0</v>
      </c>
      <c r="BJ239" s="17" t="s">
        <v>83</v>
      </c>
      <c r="BK239" s="148">
        <f t="shared" si="39"/>
        <v>0</v>
      </c>
      <c r="BL239" s="17" t="s">
        <v>274</v>
      </c>
      <c r="BM239" s="147" t="s">
        <v>4253</v>
      </c>
    </row>
    <row r="240" spans="2:65" s="1" customFormat="1" ht="24.2" customHeight="1">
      <c r="B240" s="32"/>
      <c r="C240" s="136" t="s">
        <v>643</v>
      </c>
      <c r="D240" s="136" t="s">
        <v>180</v>
      </c>
      <c r="E240" s="137" t="s">
        <v>4254</v>
      </c>
      <c r="F240" s="138" t="s">
        <v>4255</v>
      </c>
      <c r="G240" s="139" t="s">
        <v>420</v>
      </c>
      <c r="H240" s="140">
        <v>8</v>
      </c>
      <c r="I240" s="141"/>
      <c r="J240" s="142">
        <f t="shared" si="30"/>
        <v>0</v>
      </c>
      <c r="K240" s="138" t="s">
        <v>4019</v>
      </c>
      <c r="L240" s="32"/>
      <c r="M240" s="143" t="s">
        <v>1</v>
      </c>
      <c r="N240" s="144" t="s">
        <v>41</v>
      </c>
      <c r="P240" s="145">
        <f t="shared" si="31"/>
        <v>0</v>
      </c>
      <c r="Q240" s="145">
        <v>1.5E-3</v>
      </c>
      <c r="R240" s="145">
        <f t="shared" si="32"/>
        <v>1.2E-2</v>
      </c>
      <c r="S240" s="145">
        <v>0</v>
      </c>
      <c r="T240" s="146">
        <f t="shared" si="33"/>
        <v>0</v>
      </c>
      <c r="AR240" s="147" t="s">
        <v>274</v>
      </c>
      <c r="AT240" s="147" t="s">
        <v>180</v>
      </c>
      <c r="AU240" s="147" t="s">
        <v>85</v>
      </c>
      <c r="AY240" s="17" t="s">
        <v>178</v>
      </c>
      <c r="BE240" s="148">
        <f t="shared" si="34"/>
        <v>0</v>
      </c>
      <c r="BF240" s="148">
        <f t="shared" si="35"/>
        <v>0</v>
      </c>
      <c r="BG240" s="148">
        <f t="shared" si="36"/>
        <v>0</v>
      </c>
      <c r="BH240" s="148">
        <f t="shared" si="37"/>
        <v>0</v>
      </c>
      <c r="BI240" s="148">
        <f t="shared" si="38"/>
        <v>0</v>
      </c>
      <c r="BJ240" s="17" t="s">
        <v>83</v>
      </c>
      <c r="BK240" s="148">
        <f t="shared" si="39"/>
        <v>0</v>
      </c>
      <c r="BL240" s="17" t="s">
        <v>274</v>
      </c>
      <c r="BM240" s="147" t="s">
        <v>4256</v>
      </c>
    </row>
    <row r="241" spans="2:65" s="1" customFormat="1" ht="16.5" customHeight="1">
      <c r="B241" s="32"/>
      <c r="C241" s="136" t="s">
        <v>647</v>
      </c>
      <c r="D241" s="136" t="s">
        <v>180</v>
      </c>
      <c r="E241" s="137" t="s">
        <v>4257</v>
      </c>
      <c r="F241" s="138" t="s">
        <v>4258</v>
      </c>
      <c r="G241" s="139" t="s">
        <v>420</v>
      </c>
      <c r="H241" s="140">
        <v>7</v>
      </c>
      <c r="I241" s="141"/>
      <c r="J241" s="142">
        <f t="shared" si="30"/>
        <v>0</v>
      </c>
      <c r="K241" s="138" t="s">
        <v>4019</v>
      </c>
      <c r="L241" s="32"/>
      <c r="M241" s="143" t="s">
        <v>1</v>
      </c>
      <c r="N241" s="144" t="s">
        <v>41</v>
      </c>
      <c r="P241" s="145">
        <f t="shared" si="31"/>
        <v>0</v>
      </c>
      <c r="Q241" s="145">
        <v>0</v>
      </c>
      <c r="R241" s="145">
        <f t="shared" si="32"/>
        <v>0</v>
      </c>
      <c r="S241" s="145">
        <v>2.5170000000000001E-2</v>
      </c>
      <c r="T241" s="146">
        <f t="shared" si="33"/>
        <v>0.17619000000000001</v>
      </c>
      <c r="AR241" s="147" t="s">
        <v>274</v>
      </c>
      <c r="AT241" s="147" t="s">
        <v>180</v>
      </c>
      <c r="AU241" s="147" t="s">
        <v>85</v>
      </c>
      <c r="AY241" s="17" t="s">
        <v>178</v>
      </c>
      <c r="BE241" s="148">
        <f t="shared" si="34"/>
        <v>0</v>
      </c>
      <c r="BF241" s="148">
        <f t="shared" si="35"/>
        <v>0</v>
      </c>
      <c r="BG241" s="148">
        <f t="shared" si="36"/>
        <v>0</v>
      </c>
      <c r="BH241" s="148">
        <f t="shared" si="37"/>
        <v>0</v>
      </c>
      <c r="BI241" s="148">
        <f t="shared" si="38"/>
        <v>0</v>
      </c>
      <c r="BJ241" s="17" t="s">
        <v>83</v>
      </c>
      <c r="BK241" s="148">
        <f t="shared" si="39"/>
        <v>0</v>
      </c>
      <c r="BL241" s="17" t="s">
        <v>274</v>
      </c>
      <c r="BM241" s="147" t="s">
        <v>4259</v>
      </c>
    </row>
    <row r="242" spans="2:65" s="1" customFormat="1" ht="16.5" customHeight="1">
      <c r="B242" s="32"/>
      <c r="C242" s="136" t="s">
        <v>652</v>
      </c>
      <c r="D242" s="136" t="s">
        <v>180</v>
      </c>
      <c r="E242" s="137" t="s">
        <v>4260</v>
      </c>
      <c r="F242" s="138" t="s">
        <v>4261</v>
      </c>
      <c r="G242" s="139" t="s">
        <v>420</v>
      </c>
      <c r="H242" s="140">
        <v>1</v>
      </c>
      <c r="I242" s="141"/>
      <c r="J242" s="142">
        <f t="shared" si="30"/>
        <v>0</v>
      </c>
      <c r="K242" s="138" t="s">
        <v>4019</v>
      </c>
      <c r="L242" s="32"/>
      <c r="M242" s="143" t="s">
        <v>1</v>
      </c>
      <c r="N242" s="144" t="s">
        <v>41</v>
      </c>
      <c r="P242" s="145">
        <f t="shared" si="31"/>
        <v>0</v>
      </c>
      <c r="Q242" s="145">
        <v>1.6000000000000001E-4</v>
      </c>
      <c r="R242" s="145">
        <f t="shared" si="32"/>
        <v>1.6000000000000001E-4</v>
      </c>
      <c r="S242" s="145">
        <v>0</v>
      </c>
      <c r="T242" s="146">
        <f t="shared" si="33"/>
        <v>0</v>
      </c>
      <c r="AR242" s="147" t="s">
        <v>274</v>
      </c>
      <c r="AT242" s="147" t="s">
        <v>180</v>
      </c>
      <c r="AU242" s="147" t="s">
        <v>85</v>
      </c>
      <c r="AY242" s="17" t="s">
        <v>178</v>
      </c>
      <c r="BE242" s="148">
        <f t="shared" si="34"/>
        <v>0</v>
      </c>
      <c r="BF242" s="148">
        <f t="shared" si="35"/>
        <v>0</v>
      </c>
      <c r="BG242" s="148">
        <f t="shared" si="36"/>
        <v>0</v>
      </c>
      <c r="BH242" s="148">
        <f t="shared" si="37"/>
        <v>0</v>
      </c>
      <c r="BI242" s="148">
        <f t="shared" si="38"/>
        <v>0</v>
      </c>
      <c r="BJ242" s="17" t="s">
        <v>83</v>
      </c>
      <c r="BK242" s="148">
        <f t="shared" si="39"/>
        <v>0</v>
      </c>
      <c r="BL242" s="17" t="s">
        <v>274</v>
      </c>
      <c r="BM242" s="147" t="s">
        <v>4262</v>
      </c>
    </row>
    <row r="243" spans="2:65" s="1" customFormat="1" ht="16.5" customHeight="1">
      <c r="B243" s="32"/>
      <c r="C243" s="136" t="s">
        <v>656</v>
      </c>
      <c r="D243" s="136" t="s">
        <v>180</v>
      </c>
      <c r="E243" s="137" t="s">
        <v>2374</v>
      </c>
      <c r="F243" s="138" t="s">
        <v>2375</v>
      </c>
      <c r="G243" s="139" t="s">
        <v>420</v>
      </c>
      <c r="H243" s="140">
        <v>4</v>
      </c>
      <c r="I243" s="141"/>
      <c r="J243" s="142">
        <f t="shared" si="30"/>
        <v>0</v>
      </c>
      <c r="K243" s="138" t="s">
        <v>4019</v>
      </c>
      <c r="L243" s="32"/>
      <c r="M243" s="143" t="s">
        <v>1</v>
      </c>
      <c r="N243" s="144" t="s">
        <v>41</v>
      </c>
      <c r="P243" s="145">
        <f t="shared" si="31"/>
        <v>0</v>
      </c>
      <c r="Q243" s="145">
        <v>2.9E-4</v>
      </c>
      <c r="R243" s="145">
        <f t="shared" si="32"/>
        <v>1.16E-3</v>
      </c>
      <c r="S243" s="145">
        <v>0</v>
      </c>
      <c r="T243" s="146">
        <f t="shared" si="33"/>
        <v>0</v>
      </c>
      <c r="AR243" s="147" t="s">
        <v>274</v>
      </c>
      <c r="AT243" s="147" t="s">
        <v>180</v>
      </c>
      <c r="AU243" s="147" t="s">
        <v>85</v>
      </c>
      <c r="AY243" s="17" t="s">
        <v>178</v>
      </c>
      <c r="BE243" s="148">
        <f t="shared" si="34"/>
        <v>0</v>
      </c>
      <c r="BF243" s="148">
        <f t="shared" si="35"/>
        <v>0</v>
      </c>
      <c r="BG243" s="148">
        <f t="shared" si="36"/>
        <v>0</v>
      </c>
      <c r="BH243" s="148">
        <f t="shared" si="37"/>
        <v>0</v>
      </c>
      <c r="BI243" s="148">
        <f t="shared" si="38"/>
        <v>0</v>
      </c>
      <c r="BJ243" s="17" t="s">
        <v>83</v>
      </c>
      <c r="BK243" s="148">
        <f t="shared" si="39"/>
        <v>0</v>
      </c>
      <c r="BL243" s="17" t="s">
        <v>274</v>
      </c>
      <c r="BM243" s="147" t="s">
        <v>4263</v>
      </c>
    </row>
    <row r="244" spans="2:65" s="1" customFormat="1" ht="21.75" customHeight="1">
      <c r="B244" s="32"/>
      <c r="C244" s="136" t="s">
        <v>660</v>
      </c>
      <c r="D244" s="136" t="s">
        <v>180</v>
      </c>
      <c r="E244" s="137" t="s">
        <v>4264</v>
      </c>
      <c r="F244" s="138" t="s">
        <v>4265</v>
      </c>
      <c r="G244" s="139" t="s">
        <v>291</v>
      </c>
      <c r="H244" s="140">
        <v>280</v>
      </c>
      <c r="I244" s="141"/>
      <c r="J244" s="142">
        <f t="shared" si="30"/>
        <v>0</v>
      </c>
      <c r="K244" s="138" t="s">
        <v>4019</v>
      </c>
      <c r="L244" s="32"/>
      <c r="M244" s="143" t="s">
        <v>1</v>
      </c>
      <c r="N244" s="144" t="s">
        <v>41</v>
      </c>
      <c r="P244" s="145">
        <f t="shared" si="31"/>
        <v>0</v>
      </c>
      <c r="Q244" s="145">
        <v>0</v>
      </c>
      <c r="R244" s="145">
        <f t="shared" si="32"/>
        <v>0</v>
      </c>
      <c r="S244" s="145">
        <v>0</v>
      </c>
      <c r="T244" s="146">
        <f t="shared" si="33"/>
        <v>0</v>
      </c>
      <c r="AR244" s="147" t="s">
        <v>274</v>
      </c>
      <c r="AT244" s="147" t="s">
        <v>180</v>
      </c>
      <c r="AU244" s="147" t="s">
        <v>85</v>
      </c>
      <c r="AY244" s="17" t="s">
        <v>178</v>
      </c>
      <c r="BE244" s="148">
        <f t="shared" si="34"/>
        <v>0</v>
      </c>
      <c r="BF244" s="148">
        <f t="shared" si="35"/>
        <v>0</v>
      </c>
      <c r="BG244" s="148">
        <f t="shared" si="36"/>
        <v>0</v>
      </c>
      <c r="BH244" s="148">
        <f t="shared" si="37"/>
        <v>0</v>
      </c>
      <c r="BI244" s="148">
        <f t="shared" si="38"/>
        <v>0</v>
      </c>
      <c r="BJ244" s="17" t="s">
        <v>83</v>
      </c>
      <c r="BK244" s="148">
        <f t="shared" si="39"/>
        <v>0</v>
      </c>
      <c r="BL244" s="17" t="s">
        <v>274</v>
      </c>
      <c r="BM244" s="147" t="s">
        <v>4266</v>
      </c>
    </row>
    <row r="245" spans="2:65" s="1" customFormat="1" ht="24.2" customHeight="1">
      <c r="B245" s="32"/>
      <c r="C245" s="136" t="s">
        <v>664</v>
      </c>
      <c r="D245" s="136" t="s">
        <v>180</v>
      </c>
      <c r="E245" s="137" t="s">
        <v>4267</v>
      </c>
      <c r="F245" s="138" t="s">
        <v>4268</v>
      </c>
      <c r="G245" s="139" t="s">
        <v>291</v>
      </c>
      <c r="H245" s="140">
        <v>101</v>
      </c>
      <c r="I245" s="141"/>
      <c r="J245" s="142">
        <f t="shared" si="30"/>
        <v>0</v>
      </c>
      <c r="K245" s="138" t="s">
        <v>4019</v>
      </c>
      <c r="L245" s="32"/>
      <c r="M245" s="143" t="s">
        <v>1</v>
      </c>
      <c r="N245" s="144" t="s">
        <v>41</v>
      </c>
      <c r="P245" s="145">
        <f t="shared" si="31"/>
        <v>0</v>
      </c>
      <c r="Q245" s="145">
        <v>0</v>
      </c>
      <c r="R245" s="145">
        <f t="shared" si="32"/>
        <v>0</v>
      </c>
      <c r="S245" s="145">
        <v>0</v>
      </c>
      <c r="T245" s="146">
        <f t="shared" si="33"/>
        <v>0</v>
      </c>
      <c r="AR245" s="147" t="s">
        <v>274</v>
      </c>
      <c r="AT245" s="147" t="s">
        <v>180</v>
      </c>
      <c r="AU245" s="147" t="s">
        <v>85</v>
      </c>
      <c r="AY245" s="17" t="s">
        <v>178</v>
      </c>
      <c r="BE245" s="148">
        <f t="shared" si="34"/>
        <v>0</v>
      </c>
      <c r="BF245" s="148">
        <f t="shared" si="35"/>
        <v>0</v>
      </c>
      <c r="BG245" s="148">
        <f t="shared" si="36"/>
        <v>0</v>
      </c>
      <c r="BH245" s="148">
        <f t="shared" si="37"/>
        <v>0</v>
      </c>
      <c r="BI245" s="148">
        <f t="shared" si="38"/>
        <v>0</v>
      </c>
      <c r="BJ245" s="17" t="s">
        <v>83</v>
      </c>
      <c r="BK245" s="148">
        <f t="shared" si="39"/>
        <v>0</v>
      </c>
      <c r="BL245" s="17" t="s">
        <v>274</v>
      </c>
      <c r="BM245" s="147" t="s">
        <v>4269</v>
      </c>
    </row>
    <row r="246" spans="2:65" s="1" customFormat="1" ht="24.2" customHeight="1">
      <c r="B246" s="32"/>
      <c r="C246" s="136" t="s">
        <v>669</v>
      </c>
      <c r="D246" s="136" t="s">
        <v>180</v>
      </c>
      <c r="E246" s="137" t="s">
        <v>4270</v>
      </c>
      <c r="F246" s="138" t="s">
        <v>4271</v>
      </c>
      <c r="G246" s="139" t="s">
        <v>291</v>
      </c>
      <c r="H246" s="140">
        <v>47</v>
      </c>
      <c r="I246" s="141"/>
      <c r="J246" s="142">
        <f t="shared" si="30"/>
        <v>0</v>
      </c>
      <c r="K246" s="138" t="s">
        <v>4019</v>
      </c>
      <c r="L246" s="32"/>
      <c r="M246" s="143" t="s">
        <v>1</v>
      </c>
      <c r="N246" s="144" t="s">
        <v>41</v>
      </c>
      <c r="P246" s="145">
        <f t="shared" si="31"/>
        <v>0</v>
      </c>
      <c r="Q246" s="145">
        <v>0</v>
      </c>
      <c r="R246" s="145">
        <f t="shared" si="32"/>
        <v>0</v>
      </c>
      <c r="S246" s="145">
        <v>0</v>
      </c>
      <c r="T246" s="146">
        <f t="shared" si="33"/>
        <v>0</v>
      </c>
      <c r="AR246" s="147" t="s">
        <v>274</v>
      </c>
      <c r="AT246" s="147" t="s">
        <v>180</v>
      </c>
      <c r="AU246" s="147" t="s">
        <v>85</v>
      </c>
      <c r="AY246" s="17" t="s">
        <v>178</v>
      </c>
      <c r="BE246" s="148">
        <f t="shared" si="34"/>
        <v>0</v>
      </c>
      <c r="BF246" s="148">
        <f t="shared" si="35"/>
        <v>0</v>
      </c>
      <c r="BG246" s="148">
        <f t="shared" si="36"/>
        <v>0</v>
      </c>
      <c r="BH246" s="148">
        <f t="shared" si="37"/>
        <v>0</v>
      </c>
      <c r="BI246" s="148">
        <f t="shared" si="38"/>
        <v>0</v>
      </c>
      <c r="BJ246" s="17" t="s">
        <v>83</v>
      </c>
      <c r="BK246" s="148">
        <f t="shared" si="39"/>
        <v>0</v>
      </c>
      <c r="BL246" s="17" t="s">
        <v>274</v>
      </c>
      <c r="BM246" s="147" t="s">
        <v>4272</v>
      </c>
    </row>
    <row r="247" spans="2:65" s="1" customFormat="1" ht="33" customHeight="1">
      <c r="B247" s="32"/>
      <c r="C247" s="136" t="s">
        <v>675</v>
      </c>
      <c r="D247" s="136" t="s">
        <v>180</v>
      </c>
      <c r="E247" s="137" t="s">
        <v>4273</v>
      </c>
      <c r="F247" s="138" t="s">
        <v>4274</v>
      </c>
      <c r="G247" s="139" t="s">
        <v>384</v>
      </c>
      <c r="H247" s="140">
        <v>0.79600000000000004</v>
      </c>
      <c r="I247" s="141"/>
      <c r="J247" s="142">
        <f t="shared" si="30"/>
        <v>0</v>
      </c>
      <c r="K247" s="138" t="s">
        <v>4019</v>
      </c>
      <c r="L247" s="32"/>
      <c r="M247" s="143" t="s">
        <v>1</v>
      </c>
      <c r="N247" s="144" t="s">
        <v>41</v>
      </c>
      <c r="P247" s="145">
        <f t="shared" si="31"/>
        <v>0</v>
      </c>
      <c r="Q247" s="145">
        <v>0</v>
      </c>
      <c r="R247" s="145">
        <f t="shared" si="32"/>
        <v>0</v>
      </c>
      <c r="S247" s="145">
        <v>0</v>
      </c>
      <c r="T247" s="146">
        <f t="shared" si="33"/>
        <v>0</v>
      </c>
      <c r="AR247" s="147" t="s">
        <v>274</v>
      </c>
      <c r="AT247" s="147" t="s">
        <v>180</v>
      </c>
      <c r="AU247" s="147" t="s">
        <v>85</v>
      </c>
      <c r="AY247" s="17" t="s">
        <v>178</v>
      </c>
      <c r="BE247" s="148">
        <f t="shared" si="34"/>
        <v>0</v>
      </c>
      <c r="BF247" s="148">
        <f t="shared" si="35"/>
        <v>0</v>
      </c>
      <c r="BG247" s="148">
        <f t="shared" si="36"/>
        <v>0</v>
      </c>
      <c r="BH247" s="148">
        <f t="shared" si="37"/>
        <v>0</v>
      </c>
      <c r="BI247" s="148">
        <f t="shared" si="38"/>
        <v>0</v>
      </c>
      <c r="BJ247" s="17" t="s">
        <v>83</v>
      </c>
      <c r="BK247" s="148">
        <f t="shared" si="39"/>
        <v>0</v>
      </c>
      <c r="BL247" s="17" t="s">
        <v>274</v>
      </c>
      <c r="BM247" s="147" t="s">
        <v>4275</v>
      </c>
    </row>
    <row r="248" spans="2:65" s="11" customFormat="1" ht="22.9" customHeight="1">
      <c r="B248" s="124"/>
      <c r="D248" s="125" t="s">
        <v>75</v>
      </c>
      <c r="E248" s="134" t="s">
        <v>4276</v>
      </c>
      <c r="F248" s="134" t="s">
        <v>4277</v>
      </c>
      <c r="I248" s="127"/>
      <c r="J248" s="135">
        <f>BK248</f>
        <v>0</v>
      </c>
      <c r="L248" s="124"/>
      <c r="M248" s="129"/>
      <c r="P248" s="130">
        <f>SUM(P249:P297)</f>
        <v>0</v>
      </c>
      <c r="R248" s="130">
        <f>SUM(R249:R297)</f>
        <v>0.91426999999999992</v>
      </c>
      <c r="T248" s="131">
        <f>SUM(T249:T297)</f>
        <v>1.3999999999999999E-2</v>
      </c>
      <c r="AR248" s="125" t="s">
        <v>85</v>
      </c>
      <c r="AT248" s="132" t="s">
        <v>75</v>
      </c>
      <c r="AU248" s="132" t="s">
        <v>83</v>
      </c>
      <c r="AY248" s="125" t="s">
        <v>178</v>
      </c>
      <c r="BK248" s="133">
        <f>SUM(BK249:BK297)</f>
        <v>0</v>
      </c>
    </row>
    <row r="249" spans="2:65" s="1" customFormat="1" ht="24.2" customHeight="1">
      <c r="B249" s="32"/>
      <c r="C249" s="136" t="s">
        <v>680</v>
      </c>
      <c r="D249" s="136" t="s">
        <v>180</v>
      </c>
      <c r="E249" s="137" t="s">
        <v>4278</v>
      </c>
      <c r="F249" s="138" t="s">
        <v>4279</v>
      </c>
      <c r="G249" s="139" t="s">
        <v>291</v>
      </c>
      <c r="H249" s="140">
        <v>19</v>
      </c>
      <c r="I249" s="141"/>
      <c r="J249" s="142">
        <f t="shared" ref="J249:J280" si="40">ROUND(I249*H249,2)</f>
        <v>0</v>
      </c>
      <c r="K249" s="138" t="s">
        <v>4019</v>
      </c>
      <c r="L249" s="32"/>
      <c r="M249" s="143" t="s">
        <v>1</v>
      </c>
      <c r="N249" s="144" t="s">
        <v>41</v>
      </c>
      <c r="P249" s="145">
        <f t="shared" ref="P249:P280" si="41">O249*H249</f>
        <v>0</v>
      </c>
      <c r="Q249" s="145">
        <v>3.0899999999999999E-3</v>
      </c>
      <c r="R249" s="145">
        <f t="shared" ref="R249:R280" si="42">Q249*H249</f>
        <v>5.8709999999999998E-2</v>
      </c>
      <c r="S249" s="145">
        <v>0</v>
      </c>
      <c r="T249" s="146">
        <f t="shared" ref="T249:T280" si="43">S249*H249</f>
        <v>0</v>
      </c>
      <c r="AR249" s="147" t="s">
        <v>274</v>
      </c>
      <c r="AT249" s="147" t="s">
        <v>180</v>
      </c>
      <c r="AU249" s="147" t="s">
        <v>85</v>
      </c>
      <c r="AY249" s="17" t="s">
        <v>178</v>
      </c>
      <c r="BE249" s="148">
        <f t="shared" ref="BE249:BE280" si="44">IF(N249="základní",J249,0)</f>
        <v>0</v>
      </c>
      <c r="BF249" s="148">
        <f t="shared" ref="BF249:BF280" si="45">IF(N249="snížená",J249,0)</f>
        <v>0</v>
      </c>
      <c r="BG249" s="148">
        <f t="shared" ref="BG249:BG280" si="46">IF(N249="zákl. přenesená",J249,0)</f>
        <v>0</v>
      </c>
      <c r="BH249" s="148">
        <f t="shared" ref="BH249:BH280" si="47">IF(N249="sníž. přenesená",J249,0)</f>
        <v>0</v>
      </c>
      <c r="BI249" s="148">
        <f t="shared" ref="BI249:BI280" si="48">IF(N249="nulová",J249,0)</f>
        <v>0</v>
      </c>
      <c r="BJ249" s="17" t="s">
        <v>83</v>
      </c>
      <c r="BK249" s="148">
        <f t="shared" ref="BK249:BK280" si="49">ROUND(I249*H249,2)</f>
        <v>0</v>
      </c>
      <c r="BL249" s="17" t="s">
        <v>274</v>
      </c>
      <c r="BM249" s="147" t="s">
        <v>4280</v>
      </c>
    </row>
    <row r="250" spans="2:65" s="1" customFormat="1" ht="16.5" customHeight="1">
      <c r="B250" s="32"/>
      <c r="C250" s="177" t="s">
        <v>684</v>
      </c>
      <c r="D250" s="177" t="s">
        <v>232</v>
      </c>
      <c r="E250" s="178" t="s">
        <v>4281</v>
      </c>
      <c r="F250" s="179" t="s">
        <v>4282</v>
      </c>
      <c r="G250" s="180" t="s">
        <v>420</v>
      </c>
      <c r="H250" s="181">
        <v>38</v>
      </c>
      <c r="I250" s="182"/>
      <c r="J250" s="183">
        <f t="shared" si="40"/>
        <v>0</v>
      </c>
      <c r="K250" s="179" t="s">
        <v>4019</v>
      </c>
      <c r="L250" s="184"/>
      <c r="M250" s="185" t="s">
        <v>1</v>
      </c>
      <c r="N250" s="186" t="s">
        <v>41</v>
      </c>
      <c r="P250" s="145">
        <f t="shared" si="41"/>
        <v>0</v>
      </c>
      <c r="Q250" s="145">
        <v>6.9999999999999994E-5</v>
      </c>
      <c r="R250" s="145">
        <f t="shared" si="42"/>
        <v>2.6599999999999996E-3</v>
      </c>
      <c r="S250" s="145">
        <v>0</v>
      </c>
      <c r="T250" s="146">
        <f t="shared" si="43"/>
        <v>0</v>
      </c>
      <c r="AR250" s="147" t="s">
        <v>377</v>
      </c>
      <c r="AT250" s="147" t="s">
        <v>232</v>
      </c>
      <c r="AU250" s="147" t="s">
        <v>85</v>
      </c>
      <c r="AY250" s="17" t="s">
        <v>178</v>
      </c>
      <c r="BE250" s="148">
        <f t="shared" si="44"/>
        <v>0</v>
      </c>
      <c r="BF250" s="148">
        <f t="shared" si="45"/>
        <v>0</v>
      </c>
      <c r="BG250" s="148">
        <f t="shared" si="46"/>
        <v>0</v>
      </c>
      <c r="BH250" s="148">
        <f t="shared" si="47"/>
        <v>0</v>
      </c>
      <c r="BI250" s="148">
        <f t="shared" si="48"/>
        <v>0</v>
      </c>
      <c r="BJ250" s="17" t="s">
        <v>83</v>
      </c>
      <c r="BK250" s="148">
        <f t="shared" si="49"/>
        <v>0</v>
      </c>
      <c r="BL250" s="17" t="s">
        <v>274</v>
      </c>
      <c r="BM250" s="147" t="s">
        <v>4283</v>
      </c>
    </row>
    <row r="251" spans="2:65" s="1" customFormat="1" ht="16.5" customHeight="1">
      <c r="B251" s="32"/>
      <c r="C251" s="136" t="s">
        <v>688</v>
      </c>
      <c r="D251" s="136" t="s">
        <v>180</v>
      </c>
      <c r="E251" s="137" t="s">
        <v>4284</v>
      </c>
      <c r="F251" s="138" t="s">
        <v>4285</v>
      </c>
      <c r="G251" s="139" t="s">
        <v>291</v>
      </c>
      <c r="H251" s="140">
        <v>50</v>
      </c>
      <c r="I251" s="141"/>
      <c r="J251" s="142">
        <f t="shared" si="40"/>
        <v>0</v>
      </c>
      <c r="K251" s="138" t="s">
        <v>4019</v>
      </c>
      <c r="L251" s="32"/>
      <c r="M251" s="143" t="s">
        <v>1</v>
      </c>
      <c r="N251" s="144" t="s">
        <v>41</v>
      </c>
      <c r="P251" s="145">
        <f t="shared" si="41"/>
        <v>0</v>
      </c>
      <c r="Q251" s="145">
        <v>0</v>
      </c>
      <c r="R251" s="145">
        <f t="shared" si="42"/>
        <v>0</v>
      </c>
      <c r="S251" s="145">
        <v>2.7999999999999998E-4</v>
      </c>
      <c r="T251" s="146">
        <f t="shared" si="43"/>
        <v>1.3999999999999999E-2</v>
      </c>
      <c r="AR251" s="147" t="s">
        <v>274</v>
      </c>
      <c r="AT251" s="147" t="s">
        <v>180</v>
      </c>
      <c r="AU251" s="147" t="s">
        <v>85</v>
      </c>
      <c r="AY251" s="17" t="s">
        <v>178</v>
      </c>
      <c r="BE251" s="148">
        <f t="shared" si="44"/>
        <v>0</v>
      </c>
      <c r="BF251" s="148">
        <f t="shared" si="45"/>
        <v>0</v>
      </c>
      <c r="BG251" s="148">
        <f t="shared" si="46"/>
        <v>0</v>
      </c>
      <c r="BH251" s="148">
        <f t="shared" si="47"/>
        <v>0</v>
      </c>
      <c r="BI251" s="148">
        <f t="shared" si="48"/>
        <v>0</v>
      </c>
      <c r="BJ251" s="17" t="s">
        <v>83</v>
      </c>
      <c r="BK251" s="148">
        <f t="shared" si="49"/>
        <v>0</v>
      </c>
      <c r="BL251" s="17" t="s">
        <v>274</v>
      </c>
      <c r="BM251" s="147" t="s">
        <v>4286</v>
      </c>
    </row>
    <row r="252" spans="2:65" s="1" customFormat="1" ht="24.2" customHeight="1">
      <c r="B252" s="32"/>
      <c r="C252" s="136" t="s">
        <v>693</v>
      </c>
      <c r="D252" s="136" t="s">
        <v>180</v>
      </c>
      <c r="E252" s="137" t="s">
        <v>4287</v>
      </c>
      <c r="F252" s="138" t="s">
        <v>4288</v>
      </c>
      <c r="G252" s="139" t="s">
        <v>291</v>
      </c>
      <c r="H252" s="140">
        <v>217</v>
      </c>
      <c r="I252" s="141"/>
      <c r="J252" s="142">
        <f t="shared" si="40"/>
        <v>0</v>
      </c>
      <c r="K252" s="138" t="s">
        <v>4019</v>
      </c>
      <c r="L252" s="32"/>
      <c r="M252" s="143" t="s">
        <v>1</v>
      </c>
      <c r="N252" s="144" t="s">
        <v>41</v>
      </c>
      <c r="P252" s="145">
        <f t="shared" si="41"/>
        <v>0</v>
      </c>
      <c r="Q252" s="145">
        <v>8.0000000000000004E-4</v>
      </c>
      <c r="R252" s="145">
        <f t="shared" si="42"/>
        <v>0.1736</v>
      </c>
      <c r="S252" s="145">
        <v>0</v>
      </c>
      <c r="T252" s="146">
        <f t="shared" si="43"/>
        <v>0</v>
      </c>
      <c r="AR252" s="147" t="s">
        <v>274</v>
      </c>
      <c r="AT252" s="147" t="s">
        <v>180</v>
      </c>
      <c r="AU252" s="147" t="s">
        <v>85</v>
      </c>
      <c r="AY252" s="17" t="s">
        <v>178</v>
      </c>
      <c r="BE252" s="148">
        <f t="shared" si="44"/>
        <v>0</v>
      </c>
      <c r="BF252" s="148">
        <f t="shared" si="45"/>
        <v>0</v>
      </c>
      <c r="BG252" s="148">
        <f t="shared" si="46"/>
        <v>0</v>
      </c>
      <c r="BH252" s="148">
        <f t="shared" si="47"/>
        <v>0</v>
      </c>
      <c r="BI252" s="148">
        <f t="shared" si="48"/>
        <v>0</v>
      </c>
      <c r="BJ252" s="17" t="s">
        <v>83</v>
      </c>
      <c r="BK252" s="148">
        <f t="shared" si="49"/>
        <v>0</v>
      </c>
      <c r="BL252" s="17" t="s">
        <v>274</v>
      </c>
      <c r="BM252" s="147" t="s">
        <v>4289</v>
      </c>
    </row>
    <row r="253" spans="2:65" s="1" customFormat="1" ht="16.5" customHeight="1">
      <c r="B253" s="32"/>
      <c r="C253" s="177" t="s">
        <v>696</v>
      </c>
      <c r="D253" s="177" t="s">
        <v>232</v>
      </c>
      <c r="E253" s="178" t="s">
        <v>4290</v>
      </c>
      <c r="F253" s="179" t="s">
        <v>4291</v>
      </c>
      <c r="G253" s="180" t="s">
        <v>420</v>
      </c>
      <c r="H253" s="181">
        <v>434</v>
      </c>
      <c r="I253" s="182"/>
      <c r="J253" s="183">
        <f t="shared" si="40"/>
        <v>0</v>
      </c>
      <c r="K253" s="179" t="s">
        <v>4019</v>
      </c>
      <c r="L253" s="184"/>
      <c r="M253" s="185" t="s">
        <v>1</v>
      </c>
      <c r="N253" s="186" t="s">
        <v>41</v>
      </c>
      <c r="P253" s="145">
        <f t="shared" si="41"/>
        <v>0</v>
      </c>
      <c r="Q253" s="145">
        <v>6.0000000000000002E-5</v>
      </c>
      <c r="R253" s="145">
        <f t="shared" si="42"/>
        <v>2.6040000000000001E-2</v>
      </c>
      <c r="S253" s="145">
        <v>0</v>
      </c>
      <c r="T253" s="146">
        <f t="shared" si="43"/>
        <v>0</v>
      </c>
      <c r="AR253" s="147" t="s">
        <v>377</v>
      </c>
      <c r="AT253" s="147" t="s">
        <v>232</v>
      </c>
      <c r="AU253" s="147" t="s">
        <v>85</v>
      </c>
      <c r="AY253" s="17" t="s">
        <v>178</v>
      </c>
      <c r="BE253" s="148">
        <f t="shared" si="44"/>
        <v>0</v>
      </c>
      <c r="BF253" s="148">
        <f t="shared" si="45"/>
        <v>0</v>
      </c>
      <c r="BG253" s="148">
        <f t="shared" si="46"/>
        <v>0</v>
      </c>
      <c r="BH253" s="148">
        <f t="shared" si="47"/>
        <v>0</v>
      </c>
      <c r="BI253" s="148">
        <f t="shared" si="48"/>
        <v>0</v>
      </c>
      <c r="BJ253" s="17" t="s">
        <v>83</v>
      </c>
      <c r="BK253" s="148">
        <f t="shared" si="49"/>
        <v>0</v>
      </c>
      <c r="BL253" s="17" t="s">
        <v>274</v>
      </c>
      <c r="BM253" s="147" t="s">
        <v>4292</v>
      </c>
    </row>
    <row r="254" spans="2:65" s="1" customFormat="1" ht="24.2" customHeight="1">
      <c r="B254" s="32"/>
      <c r="C254" s="136" t="s">
        <v>701</v>
      </c>
      <c r="D254" s="136" t="s">
        <v>180</v>
      </c>
      <c r="E254" s="137" t="s">
        <v>4293</v>
      </c>
      <c r="F254" s="138" t="s">
        <v>4294</v>
      </c>
      <c r="G254" s="139" t="s">
        <v>291</v>
      </c>
      <c r="H254" s="140">
        <v>87</v>
      </c>
      <c r="I254" s="141"/>
      <c r="J254" s="142">
        <f t="shared" si="40"/>
        <v>0</v>
      </c>
      <c r="K254" s="138" t="s">
        <v>4019</v>
      </c>
      <c r="L254" s="32"/>
      <c r="M254" s="143" t="s">
        <v>1</v>
      </c>
      <c r="N254" s="144" t="s">
        <v>41</v>
      </c>
      <c r="P254" s="145">
        <f t="shared" si="41"/>
        <v>0</v>
      </c>
      <c r="Q254" s="145">
        <v>1.2600000000000001E-3</v>
      </c>
      <c r="R254" s="145">
        <f t="shared" si="42"/>
        <v>0.10962000000000001</v>
      </c>
      <c r="S254" s="145">
        <v>0</v>
      </c>
      <c r="T254" s="146">
        <f t="shared" si="43"/>
        <v>0</v>
      </c>
      <c r="AR254" s="147" t="s">
        <v>274</v>
      </c>
      <c r="AT254" s="147" t="s">
        <v>180</v>
      </c>
      <c r="AU254" s="147" t="s">
        <v>85</v>
      </c>
      <c r="AY254" s="17" t="s">
        <v>178</v>
      </c>
      <c r="BE254" s="148">
        <f t="shared" si="44"/>
        <v>0</v>
      </c>
      <c r="BF254" s="148">
        <f t="shared" si="45"/>
        <v>0</v>
      </c>
      <c r="BG254" s="148">
        <f t="shared" si="46"/>
        <v>0</v>
      </c>
      <c r="BH254" s="148">
        <f t="shared" si="47"/>
        <v>0</v>
      </c>
      <c r="BI254" s="148">
        <f t="shared" si="48"/>
        <v>0</v>
      </c>
      <c r="BJ254" s="17" t="s">
        <v>83</v>
      </c>
      <c r="BK254" s="148">
        <f t="shared" si="49"/>
        <v>0</v>
      </c>
      <c r="BL254" s="17" t="s">
        <v>274</v>
      </c>
      <c r="BM254" s="147" t="s">
        <v>4295</v>
      </c>
    </row>
    <row r="255" spans="2:65" s="1" customFormat="1" ht="16.5" customHeight="1">
      <c r="B255" s="32"/>
      <c r="C255" s="177" t="s">
        <v>706</v>
      </c>
      <c r="D255" s="177" t="s">
        <v>232</v>
      </c>
      <c r="E255" s="178" t="s">
        <v>4296</v>
      </c>
      <c r="F255" s="179" t="s">
        <v>4297</v>
      </c>
      <c r="G255" s="180" t="s">
        <v>420</v>
      </c>
      <c r="H255" s="181">
        <v>98</v>
      </c>
      <c r="I255" s="182"/>
      <c r="J255" s="183">
        <f t="shared" si="40"/>
        <v>0</v>
      </c>
      <c r="K255" s="179" t="s">
        <v>4019</v>
      </c>
      <c r="L255" s="184"/>
      <c r="M255" s="185" t="s">
        <v>1</v>
      </c>
      <c r="N255" s="186" t="s">
        <v>41</v>
      </c>
      <c r="P255" s="145">
        <f t="shared" si="41"/>
        <v>0</v>
      </c>
      <c r="Q255" s="145">
        <v>6.9999999999999994E-5</v>
      </c>
      <c r="R255" s="145">
        <f t="shared" si="42"/>
        <v>6.8599999999999998E-3</v>
      </c>
      <c r="S255" s="145">
        <v>0</v>
      </c>
      <c r="T255" s="146">
        <f t="shared" si="43"/>
        <v>0</v>
      </c>
      <c r="AR255" s="147" t="s">
        <v>377</v>
      </c>
      <c r="AT255" s="147" t="s">
        <v>232</v>
      </c>
      <c r="AU255" s="147" t="s">
        <v>85</v>
      </c>
      <c r="AY255" s="17" t="s">
        <v>178</v>
      </c>
      <c r="BE255" s="148">
        <f t="shared" si="44"/>
        <v>0</v>
      </c>
      <c r="BF255" s="148">
        <f t="shared" si="45"/>
        <v>0</v>
      </c>
      <c r="BG255" s="148">
        <f t="shared" si="46"/>
        <v>0</v>
      </c>
      <c r="BH255" s="148">
        <f t="shared" si="47"/>
        <v>0</v>
      </c>
      <c r="BI255" s="148">
        <f t="shared" si="48"/>
        <v>0</v>
      </c>
      <c r="BJ255" s="17" t="s">
        <v>83</v>
      </c>
      <c r="BK255" s="148">
        <f t="shared" si="49"/>
        <v>0</v>
      </c>
      <c r="BL255" s="17" t="s">
        <v>274</v>
      </c>
      <c r="BM255" s="147" t="s">
        <v>4298</v>
      </c>
    </row>
    <row r="256" spans="2:65" s="1" customFormat="1" ht="16.5" customHeight="1">
      <c r="B256" s="32"/>
      <c r="C256" s="177" t="s">
        <v>710</v>
      </c>
      <c r="D256" s="177" t="s">
        <v>232</v>
      </c>
      <c r="E256" s="178" t="s">
        <v>4299</v>
      </c>
      <c r="F256" s="179" t="s">
        <v>4300</v>
      </c>
      <c r="G256" s="180" t="s">
        <v>420</v>
      </c>
      <c r="H256" s="181">
        <v>76</v>
      </c>
      <c r="I256" s="182"/>
      <c r="J256" s="183">
        <f t="shared" si="40"/>
        <v>0</v>
      </c>
      <c r="K256" s="179" t="s">
        <v>4019</v>
      </c>
      <c r="L256" s="184"/>
      <c r="M256" s="185" t="s">
        <v>1</v>
      </c>
      <c r="N256" s="186" t="s">
        <v>41</v>
      </c>
      <c r="P256" s="145">
        <f t="shared" si="41"/>
        <v>0</v>
      </c>
      <c r="Q256" s="145">
        <v>8.0000000000000007E-5</v>
      </c>
      <c r="R256" s="145">
        <f t="shared" si="42"/>
        <v>6.0800000000000003E-3</v>
      </c>
      <c r="S256" s="145">
        <v>0</v>
      </c>
      <c r="T256" s="146">
        <f t="shared" si="43"/>
        <v>0</v>
      </c>
      <c r="AR256" s="147" t="s">
        <v>377</v>
      </c>
      <c r="AT256" s="147" t="s">
        <v>232</v>
      </c>
      <c r="AU256" s="147" t="s">
        <v>85</v>
      </c>
      <c r="AY256" s="17" t="s">
        <v>178</v>
      </c>
      <c r="BE256" s="148">
        <f t="shared" si="44"/>
        <v>0</v>
      </c>
      <c r="BF256" s="148">
        <f t="shared" si="45"/>
        <v>0</v>
      </c>
      <c r="BG256" s="148">
        <f t="shared" si="46"/>
        <v>0</v>
      </c>
      <c r="BH256" s="148">
        <f t="shared" si="47"/>
        <v>0</v>
      </c>
      <c r="BI256" s="148">
        <f t="shared" si="48"/>
        <v>0</v>
      </c>
      <c r="BJ256" s="17" t="s">
        <v>83</v>
      </c>
      <c r="BK256" s="148">
        <f t="shared" si="49"/>
        <v>0</v>
      </c>
      <c r="BL256" s="17" t="s">
        <v>274</v>
      </c>
      <c r="BM256" s="147" t="s">
        <v>4301</v>
      </c>
    </row>
    <row r="257" spans="2:65" s="1" customFormat="1" ht="24.2" customHeight="1">
      <c r="B257" s="32"/>
      <c r="C257" s="136" t="s">
        <v>715</v>
      </c>
      <c r="D257" s="136" t="s">
        <v>180</v>
      </c>
      <c r="E257" s="137" t="s">
        <v>4302</v>
      </c>
      <c r="F257" s="138" t="s">
        <v>4303</v>
      </c>
      <c r="G257" s="139" t="s">
        <v>291</v>
      </c>
      <c r="H257" s="140">
        <v>52</v>
      </c>
      <c r="I257" s="141"/>
      <c r="J257" s="142">
        <f t="shared" si="40"/>
        <v>0</v>
      </c>
      <c r="K257" s="138" t="s">
        <v>4019</v>
      </c>
      <c r="L257" s="32"/>
      <c r="M257" s="143" t="s">
        <v>1</v>
      </c>
      <c r="N257" s="144" t="s">
        <v>41</v>
      </c>
      <c r="P257" s="145">
        <f t="shared" si="41"/>
        <v>0</v>
      </c>
      <c r="Q257" s="145">
        <v>1.3799999999999999E-3</v>
      </c>
      <c r="R257" s="145">
        <f t="shared" si="42"/>
        <v>7.175999999999999E-2</v>
      </c>
      <c r="S257" s="145">
        <v>0</v>
      </c>
      <c r="T257" s="146">
        <f t="shared" si="43"/>
        <v>0</v>
      </c>
      <c r="AR257" s="147" t="s">
        <v>274</v>
      </c>
      <c r="AT257" s="147" t="s">
        <v>180</v>
      </c>
      <c r="AU257" s="147" t="s">
        <v>85</v>
      </c>
      <c r="AY257" s="17" t="s">
        <v>178</v>
      </c>
      <c r="BE257" s="148">
        <f t="shared" si="44"/>
        <v>0</v>
      </c>
      <c r="BF257" s="148">
        <f t="shared" si="45"/>
        <v>0</v>
      </c>
      <c r="BG257" s="148">
        <f t="shared" si="46"/>
        <v>0</v>
      </c>
      <c r="BH257" s="148">
        <f t="shared" si="47"/>
        <v>0</v>
      </c>
      <c r="BI257" s="148">
        <f t="shared" si="48"/>
        <v>0</v>
      </c>
      <c r="BJ257" s="17" t="s">
        <v>83</v>
      </c>
      <c r="BK257" s="148">
        <f t="shared" si="49"/>
        <v>0</v>
      </c>
      <c r="BL257" s="17" t="s">
        <v>274</v>
      </c>
      <c r="BM257" s="147" t="s">
        <v>4304</v>
      </c>
    </row>
    <row r="258" spans="2:65" s="1" customFormat="1" ht="16.5" customHeight="1">
      <c r="B258" s="32"/>
      <c r="C258" s="177" t="s">
        <v>720</v>
      </c>
      <c r="D258" s="177" t="s">
        <v>232</v>
      </c>
      <c r="E258" s="178" t="s">
        <v>4305</v>
      </c>
      <c r="F258" s="179" t="s">
        <v>4306</v>
      </c>
      <c r="G258" s="180" t="s">
        <v>420</v>
      </c>
      <c r="H258" s="181">
        <v>32</v>
      </c>
      <c r="I258" s="182"/>
      <c r="J258" s="183">
        <f t="shared" si="40"/>
        <v>0</v>
      </c>
      <c r="K258" s="179" t="s">
        <v>4019</v>
      </c>
      <c r="L258" s="184"/>
      <c r="M258" s="185" t="s">
        <v>1</v>
      </c>
      <c r="N258" s="186" t="s">
        <v>41</v>
      </c>
      <c r="P258" s="145">
        <f t="shared" si="41"/>
        <v>0</v>
      </c>
      <c r="Q258" s="145">
        <v>8.0000000000000007E-5</v>
      </c>
      <c r="R258" s="145">
        <f t="shared" si="42"/>
        <v>2.5600000000000002E-3</v>
      </c>
      <c r="S258" s="145">
        <v>0</v>
      </c>
      <c r="T258" s="146">
        <f t="shared" si="43"/>
        <v>0</v>
      </c>
      <c r="AR258" s="147" t="s">
        <v>377</v>
      </c>
      <c r="AT258" s="147" t="s">
        <v>232</v>
      </c>
      <c r="AU258" s="147" t="s">
        <v>85</v>
      </c>
      <c r="AY258" s="17" t="s">
        <v>178</v>
      </c>
      <c r="BE258" s="148">
        <f t="shared" si="44"/>
        <v>0</v>
      </c>
      <c r="BF258" s="148">
        <f t="shared" si="45"/>
        <v>0</v>
      </c>
      <c r="BG258" s="148">
        <f t="shared" si="46"/>
        <v>0</v>
      </c>
      <c r="BH258" s="148">
        <f t="shared" si="47"/>
        <v>0</v>
      </c>
      <c r="BI258" s="148">
        <f t="shared" si="48"/>
        <v>0</v>
      </c>
      <c r="BJ258" s="17" t="s">
        <v>83</v>
      </c>
      <c r="BK258" s="148">
        <f t="shared" si="49"/>
        <v>0</v>
      </c>
      <c r="BL258" s="17" t="s">
        <v>274</v>
      </c>
      <c r="BM258" s="147" t="s">
        <v>4307</v>
      </c>
    </row>
    <row r="259" spans="2:65" s="1" customFormat="1" ht="16.5" customHeight="1">
      <c r="B259" s="32"/>
      <c r="C259" s="177" t="s">
        <v>725</v>
      </c>
      <c r="D259" s="177" t="s">
        <v>232</v>
      </c>
      <c r="E259" s="178" t="s">
        <v>4281</v>
      </c>
      <c r="F259" s="179" t="s">
        <v>4282</v>
      </c>
      <c r="G259" s="180" t="s">
        <v>420</v>
      </c>
      <c r="H259" s="181">
        <v>72</v>
      </c>
      <c r="I259" s="182"/>
      <c r="J259" s="183">
        <f t="shared" si="40"/>
        <v>0</v>
      </c>
      <c r="K259" s="179" t="s">
        <v>4019</v>
      </c>
      <c r="L259" s="184"/>
      <c r="M259" s="185" t="s">
        <v>1</v>
      </c>
      <c r="N259" s="186" t="s">
        <v>41</v>
      </c>
      <c r="P259" s="145">
        <f t="shared" si="41"/>
        <v>0</v>
      </c>
      <c r="Q259" s="145">
        <v>6.9999999999999994E-5</v>
      </c>
      <c r="R259" s="145">
        <f t="shared" si="42"/>
        <v>5.0399999999999993E-3</v>
      </c>
      <c r="S259" s="145">
        <v>0</v>
      </c>
      <c r="T259" s="146">
        <f t="shared" si="43"/>
        <v>0</v>
      </c>
      <c r="AR259" s="147" t="s">
        <v>377</v>
      </c>
      <c r="AT259" s="147" t="s">
        <v>232</v>
      </c>
      <c r="AU259" s="147" t="s">
        <v>85</v>
      </c>
      <c r="AY259" s="17" t="s">
        <v>178</v>
      </c>
      <c r="BE259" s="148">
        <f t="shared" si="44"/>
        <v>0</v>
      </c>
      <c r="BF259" s="148">
        <f t="shared" si="45"/>
        <v>0</v>
      </c>
      <c r="BG259" s="148">
        <f t="shared" si="46"/>
        <v>0</v>
      </c>
      <c r="BH259" s="148">
        <f t="shared" si="47"/>
        <v>0</v>
      </c>
      <c r="BI259" s="148">
        <f t="shared" si="48"/>
        <v>0</v>
      </c>
      <c r="BJ259" s="17" t="s">
        <v>83</v>
      </c>
      <c r="BK259" s="148">
        <f t="shared" si="49"/>
        <v>0</v>
      </c>
      <c r="BL259" s="17" t="s">
        <v>274</v>
      </c>
      <c r="BM259" s="147" t="s">
        <v>4308</v>
      </c>
    </row>
    <row r="260" spans="2:65" s="1" customFormat="1" ht="24.2" customHeight="1">
      <c r="B260" s="32"/>
      <c r="C260" s="136" t="s">
        <v>729</v>
      </c>
      <c r="D260" s="136" t="s">
        <v>180</v>
      </c>
      <c r="E260" s="137" t="s">
        <v>4309</v>
      </c>
      <c r="F260" s="138" t="s">
        <v>4310</v>
      </c>
      <c r="G260" s="139" t="s">
        <v>291</v>
      </c>
      <c r="H260" s="140">
        <v>37</v>
      </c>
      <c r="I260" s="141"/>
      <c r="J260" s="142">
        <f t="shared" si="40"/>
        <v>0</v>
      </c>
      <c r="K260" s="138" t="s">
        <v>4019</v>
      </c>
      <c r="L260" s="32"/>
      <c r="M260" s="143" t="s">
        <v>1</v>
      </c>
      <c r="N260" s="144" t="s">
        <v>41</v>
      </c>
      <c r="P260" s="145">
        <f t="shared" si="41"/>
        <v>0</v>
      </c>
      <c r="Q260" s="145">
        <v>2.6199999999999999E-3</v>
      </c>
      <c r="R260" s="145">
        <f t="shared" si="42"/>
        <v>9.6939999999999998E-2</v>
      </c>
      <c r="S260" s="145">
        <v>0</v>
      </c>
      <c r="T260" s="146">
        <f t="shared" si="43"/>
        <v>0</v>
      </c>
      <c r="AR260" s="147" t="s">
        <v>274</v>
      </c>
      <c r="AT260" s="147" t="s">
        <v>180</v>
      </c>
      <c r="AU260" s="147" t="s">
        <v>85</v>
      </c>
      <c r="AY260" s="17" t="s">
        <v>178</v>
      </c>
      <c r="BE260" s="148">
        <f t="shared" si="44"/>
        <v>0</v>
      </c>
      <c r="BF260" s="148">
        <f t="shared" si="45"/>
        <v>0</v>
      </c>
      <c r="BG260" s="148">
        <f t="shared" si="46"/>
        <v>0</v>
      </c>
      <c r="BH260" s="148">
        <f t="shared" si="47"/>
        <v>0</v>
      </c>
      <c r="BI260" s="148">
        <f t="shared" si="48"/>
        <v>0</v>
      </c>
      <c r="BJ260" s="17" t="s">
        <v>83</v>
      </c>
      <c r="BK260" s="148">
        <f t="shared" si="49"/>
        <v>0</v>
      </c>
      <c r="BL260" s="17" t="s">
        <v>274</v>
      </c>
      <c r="BM260" s="147" t="s">
        <v>4311</v>
      </c>
    </row>
    <row r="261" spans="2:65" s="1" customFormat="1" ht="16.5" customHeight="1">
      <c r="B261" s="32"/>
      <c r="C261" s="177" t="s">
        <v>736</v>
      </c>
      <c r="D261" s="177" t="s">
        <v>232</v>
      </c>
      <c r="E261" s="178" t="s">
        <v>4312</v>
      </c>
      <c r="F261" s="179" t="s">
        <v>4313</v>
      </c>
      <c r="G261" s="180" t="s">
        <v>420</v>
      </c>
      <c r="H261" s="181">
        <v>48</v>
      </c>
      <c r="I261" s="182"/>
      <c r="J261" s="183">
        <f t="shared" si="40"/>
        <v>0</v>
      </c>
      <c r="K261" s="179" t="s">
        <v>4019</v>
      </c>
      <c r="L261" s="184"/>
      <c r="M261" s="185" t="s">
        <v>1</v>
      </c>
      <c r="N261" s="186" t="s">
        <v>41</v>
      </c>
      <c r="P261" s="145">
        <f t="shared" si="41"/>
        <v>0</v>
      </c>
      <c r="Q261" s="145">
        <v>1E-4</v>
      </c>
      <c r="R261" s="145">
        <f t="shared" si="42"/>
        <v>4.8000000000000004E-3</v>
      </c>
      <c r="S261" s="145">
        <v>0</v>
      </c>
      <c r="T261" s="146">
        <f t="shared" si="43"/>
        <v>0</v>
      </c>
      <c r="AR261" s="147" t="s">
        <v>377</v>
      </c>
      <c r="AT261" s="147" t="s">
        <v>232</v>
      </c>
      <c r="AU261" s="147" t="s">
        <v>85</v>
      </c>
      <c r="AY261" s="17" t="s">
        <v>178</v>
      </c>
      <c r="BE261" s="148">
        <f t="shared" si="44"/>
        <v>0</v>
      </c>
      <c r="BF261" s="148">
        <f t="shared" si="45"/>
        <v>0</v>
      </c>
      <c r="BG261" s="148">
        <f t="shared" si="46"/>
        <v>0</v>
      </c>
      <c r="BH261" s="148">
        <f t="shared" si="47"/>
        <v>0</v>
      </c>
      <c r="BI261" s="148">
        <f t="shared" si="48"/>
        <v>0</v>
      </c>
      <c r="BJ261" s="17" t="s">
        <v>83</v>
      </c>
      <c r="BK261" s="148">
        <f t="shared" si="49"/>
        <v>0</v>
      </c>
      <c r="BL261" s="17" t="s">
        <v>274</v>
      </c>
      <c r="BM261" s="147" t="s">
        <v>4314</v>
      </c>
    </row>
    <row r="262" spans="2:65" s="1" customFormat="1" ht="16.5" customHeight="1">
      <c r="B262" s="32"/>
      <c r="C262" s="177" t="s">
        <v>741</v>
      </c>
      <c r="D262" s="177" t="s">
        <v>232</v>
      </c>
      <c r="E262" s="178" t="s">
        <v>4315</v>
      </c>
      <c r="F262" s="179" t="s">
        <v>4316</v>
      </c>
      <c r="G262" s="180" t="s">
        <v>420</v>
      </c>
      <c r="H262" s="181">
        <v>26</v>
      </c>
      <c r="I262" s="182"/>
      <c r="J262" s="183">
        <f t="shared" si="40"/>
        <v>0</v>
      </c>
      <c r="K262" s="179" t="s">
        <v>4019</v>
      </c>
      <c r="L262" s="184"/>
      <c r="M262" s="185" t="s">
        <v>1</v>
      </c>
      <c r="N262" s="186" t="s">
        <v>41</v>
      </c>
      <c r="P262" s="145">
        <f t="shared" si="41"/>
        <v>0</v>
      </c>
      <c r="Q262" s="145">
        <v>2.1000000000000001E-4</v>
      </c>
      <c r="R262" s="145">
        <f t="shared" si="42"/>
        <v>5.4600000000000004E-3</v>
      </c>
      <c r="S262" s="145">
        <v>0</v>
      </c>
      <c r="T262" s="146">
        <f t="shared" si="43"/>
        <v>0</v>
      </c>
      <c r="AR262" s="147" t="s">
        <v>377</v>
      </c>
      <c r="AT262" s="147" t="s">
        <v>232</v>
      </c>
      <c r="AU262" s="147" t="s">
        <v>85</v>
      </c>
      <c r="AY262" s="17" t="s">
        <v>178</v>
      </c>
      <c r="BE262" s="148">
        <f t="shared" si="44"/>
        <v>0</v>
      </c>
      <c r="BF262" s="148">
        <f t="shared" si="45"/>
        <v>0</v>
      </c>
      <c r="BG262" s="148">
        <f t="shared" si="46"/>
        <v>0</v>
      </c>
      <c r="BH262" s="148">
        <f t="shared" si="47"/>
        <v>0</v>
      </c>
      <c r="BI262" s="148">
        <f t="shared" si="48"/>
        <v>0</v>
      </c>
      <c r="BJ262" s="17" t="s">
        <v>83</v>
      </c>
      <c r="BK262" s="148">
        <f t="shared" si="49"/>
        <v>0</v>
      </c>
      <c r="BL262" s="17" t="s">
        <v>274</v>
      </c>
      <c r="BM262" s="147" t="s">
        <v>4317</v>
      </c>
    </row>
    <row r="263" spans="2:65" s="1" customFormat="1" ht="24.2" customHeight="1">
      <c r="B263" s="32"/>
      <c r="C263" s="136" t="s">
        <v>746</v>
      </c>
      <c r="D263" s="136" t="s">
        <v>180</v>
      </c>
      <c r="E263" s="137" t="s">
        <v>4318</v>
      </c>
      <c r="F263" s="138" t="s">
        <v>4319</v>
      </c>
      <c r="G263" s="139" t="s">
        <v>291</v>
      </c>
      <c r="H263" s="140">
        <v>34</v>
      </c>
      <c r="I263" s="141"/>
      <c r="J263" s="142">
        <f t="shared" si="40"/>
        <v>0</v>
      </c>
      <c r="K263" s="138" t="s">
        <v>4019</v>
      </c>
      <c r="L263" s="32"/>
      <c r="M263" s="143" t="s">
        <v>1</v>
      </c>
      <c r="N263" s="144" t="s">
        <v>41</v>
      </c>
      <c r="P263" s="145">
        <f t="shared" si="41"/>
        <v>0</v>
      </c>
      <c r="Q263" s="145">
        <v>3.7299999999999998E-3</v>
      </c>
      <c r="R263" s="145">
        <f t="shared" si="42"/>
        <v>0.12681999999999999</v>
      </c>
      <c r="S263" s="145">
        <v>0</v>
      </c>
      <c r="T263" s="146">
        <f t="shared" si="43"/>
        <v>0</v>
      </c>
      <c r="AR263" s="147" t="s">
        <v>274</v>
      </c>
      <c r="AT263" s="147" t="s">
        <v>180</v>
      </c>
      <c r="AU263" s="147" t="s">
        <v>85</v>
      </c>
      <c r="AY263" s="17" t="s">
        <v>178</v>
      </c>
      <c r="BE263" s="148">
        <f t="shared" si="44"/>
        <v>0</v>
      </c>
      <c r="BF263" s="148">
        <f t="shared" si="45"/>
        <v>0</v>
      </c>
      <c r="BG263" s="148">
        <f t="shared" si="46"/>
        <v>0</v>
      </c>
      <c r="BH263" s="148">
        <f t="shared" si="47"/>
        <v>0</v>
      </c>
      <c r="BI263" s="148">
        <f t="shared" si="48"/>
        <v>0</v>
      </c>
      <c r="BJ263" s="17" t="s">
        <v>83</v>
      </c>
      <c r="BK263" s="148">
        <f t="shared" si="49"/>
        <v>0</v>
      </c>
      <c r="BL263" s="17" t="s">
        <v>274</v>
      </c>
      <c r="BM263" s="147" t="s">
        <v>4320</v>
      </c>
    </row>
    <row r="264" spans="2:65" s="1" customFormat="1" ht="21.75" customHeight="1">
      <c r="B264" s="32"/>
      <c r="C264" s="177" t="s">
        <v>752</v>
      </c>
      <c r="D264" s="177" t="s">
        <v>232</v>
      </c>
      <c r="E264" s="178" t="s">
        <v>4321</v>
      </c>
      <c r="F264" s="179" t="s">
        <v>4322</v>
      </c>
      <c r="G264" s="180" t="s">
        <v>420</v>
      </c>
      <c r="H264" s="181">
        <v>36</v>
      </c>
      <c r="I264" s="182"/>
      <c r="J264" s="183">
        <f t="shared" si="40"/>
        <v>0</v>
      </c>
      <c r="K264" s="179" t="s">
        <v>4019</v>
      </c>
      <c r="L264" s="184"/>
      <c r="M264" s="185" t="s">
        <v>1</v>
      </c>
      <c r="N264" s="186" t="s">
        <v>41</v>
      </c>
      <c r="P264" s="145">
        <f t="shared" si="41"/>
        <v>0</v>
      </c>
      <c r="Q264" s="145">
        <v>1.4999999999999999E-4</v>
      </c>
      <c r="R264" s="145">
        <f t="shared" si="42"/>
        <v>5.3999999999999994E-3</v>
      </c>
      <c r="S264" s="145">
        <v>0</v>
      </c>
      <c r="T264" s="146">
        <f t="shared" si="43"/>
        <v>0</v>
      </c>
      <c r="AR264" s="147" t="s">
        <v>377</v>
      </c>
      <c r="AT264" s="147" t="s">
        <v>232</v>
      </c>
      <c r="AU264" s="147" t="s">
        <v>85</v>
      </c>
      <c r="AY264" s="17" t="s">
        <v>178</v>
      </c>
      <c r="BE264" s="148">
        <f t="shared" si="44"/>
        <v>0</v>
      </c>
      <c r="BF264" s="148">
        <f t="shared" si="45"/>
        <v>0</v>
      </c>
      <c r="BG264" s="148">
        <f t="shared" si="46"/>
        <v>0</v>
      </c>
      <c r="BH264" s="148">
        <f t="shared" si="47"/>
        <v>0</v>
      </c>
      <c r="BI264" s="148">
        <f t="shared" si="48"/>
        <v>0</v>
      </c>
      <c r="BJ264" s="17" t="s">
        <v>83</v>
      </c>
      <c r="BK264" s="148">
        <f t="shared" si="49"/>
        <v>0</v>
      </c>
      <c r="BL264" s="17" t="s">
        <v>274</v>
      </c>
      <c r="BM264" s="147" t="s">
        <v>4323</v>
      </c>
    </row>
    <row r="265" spans="2:65" s="1" customFormat="1" ht="16.5" customHeight="1">
      <c r="B265" s="32"/>
      <c r="C265" s="177" t="s">
        <v>758</v>
      </c>
      <c r="D265" s="177" t="s">
        <v>232</v>
      </c>
      <c r="E265" s="178" t="s">
        <v>4324</v>
      </c>
      <c r="F265" s="179" t="s">
        <v>4325</v>
      </c>
      <c r="G265" s="180" t="s">
        <v>420</v>
      </c>
      <c r="H265" s="181">
        <v>32</v>
      </c>
      <c r="I265" s="182"/>
      <c r="J265" s="183">
        <f t="shared" si="40"/>
        <v>0</v>
      </c>
      <c r="K265" s="179" t="s">
        <v>4019</v>
      </c>
      <c r="L265" s="184"/>
      <c r="M265" s="185" t="s">
        <v>1</v>
      </c>
      <c r="N265" s="186" t="s">
        <v>41</v>
      </c>
      <c r="P265" s="145">
        <f t="shared" si="41"/>
        <v>0</v>
      </c>
      <c r="Q265" s="145">
        <v>2.5000000000000001E-4</v>
      </c>
      <c r="R265" s="145">
        <f t="shared" si="42"/>
        <v>8.0000000000000002E-3</v>
      </c>
      <c r="S265" s="145">
        <v>0</v>
      </c>
      <c r="T265" s="146">
        <f t="shared" si="43"/>
        <v>0</v>
      </c>
      <c r="AR265" s="147" t="s">
        <v>377</v>
      </c>
      <c r="AT265" s="147" t="s">
        <v>232</v>
      </c>
      <c r="AU265" s="147" t="s">
        <v>85</v>
      </c>
      <c r="AY265" s="17" t="s">
        <v>178</v>
      </c>
      <c r="BE265" s="148">
        <f t="shared" si="44"/>
        <v>0</v>
      </c>
      <c r="BF265" s="148">
        <f t="shared" si="45"/>
        <v>0</v>
      </c>
      <c r="BG265" s="148">
        <f t="shared" si="46"/>
        <v>0</v>
      </c>
      <c r="BH265" s="148">
        <f t="shared" si="47"/>
        <v>0</v>
      </c>
      <c r="BI265" s="148">
        <f t="shared" si="48"/>
        <v>0</v>
      </c>
      <c r="BJ265" s="17" t="s">
        <v>83</v>
      </c>
      <c r="BK265" s="148">
        <f t="shared" si="49"/>
        <v>0</v>
      </c>
      <c r="BL265" s="17" t="s">
        <v>274</v>
      </c>
      <c r="BM265" s="147" t="s">
        <v>4326</v>
      </c>
    </row>
    <row r="266" spans="2:65" s="1" customFormat="1" ht="24.2" customHeight="1">
      <c r="B266" s="32"/>
      <c r="C266" s="136" t="s">
        <v>764</v>
      </c>
      <c r="D266" s="136" t="s">
        <v>180</v>
      </c>
      <c r="E266" s="137" t="s">
        <v>4327</v>
      </c>
      <c r="F266" s="138" t="s">
        <v>4328</v>
      </c>
      <c r="G266" s="139" t="s">
        <v>291</v>
      </c>
      <c r="H266" s="140">
        <v>10</v>
      </c>
      <c r="I266" s="141"/>
      <c r="J266" s="142">
        <f t="shared" si="40"/>
        <v>0</v>
      </c>
      <c r="K266" s="138" t="s">
        <v>1</v>
      </c>
      <c r="L266" s="32"/>
      <c r="M266" s="143" t="s">
        <v>1</v>
      </c>
      <c r="N266" s="144" t="s">
        <v>41</v>
      </c>
      <c r="P266" s="145">
        <f t="shared" si="41"/>
        <v>0</v>
      </c>
      <c r="Q266" s="145">
        <v>3.7299999999999998E-3</v>
      </c>
      <c r="R266" s="145">
        <f t="shared" si="42"/>
        <v>3.73E-2</v>
      </c>
      <c r="S266" s="145">
        <v>0</v>
      </c>
      <c r="T266" s="146">
        <f t="shared" si="43"/>
        <v>0</v>
      </c>
      <c r="AR266" s="147" t="s">
        <v>274</v>
      </c>
      <c r="AT266" s="147" t="s">
        <v>180</v>
      </c>
      <c r="AU266" s="147" t="s">
        <v>85</v>
      </c>
      <c r="AY266" s="17" t="s">
        <v>178</v>
      </c>
      <c r="BE266" s="148">
        <f t="shared" si="44"/>
        <v>0</v>
      </c>
      <c r="BF266" s="148">
        <f t="shared" si="45"/>
        <v>0</v>
      </c>
      <c r="BG266" s="148">
        <f t="shared" si="46"/>
        <v>0</v>
      </c>
      <c r="BH266" s="148">
        <f t="shared" si="47"/>
        <v>0</v>
      </c>
      <c r="BI266" s="148">
        <f t="shared" si="48"/>
        <v>0</v>
      </c>
      <c r="BJ266" s="17" t="s">
        <v>83</v>
      </c>
      <c r="BK266" s="148">
        <f t="shared" si="49"/>
        <v>0</v>
      </c>
      <c r="BL266" s="17" t="s">
        <v>274</v>
      </c>
      <c r="BM266" s="147" t="s">
        <v>4329</v>
      </c>
    </row>
    <row r="267" spans="2:65" s="1" customFormat="1" ht="16.5" customHeight="1">
      <c r="B267" s="32"/>
      <c r="C267" s="177" t="s">
        <v>768</v>
      </c>
      <c r="D267" s="177" t="s">
        <v>232</v>
      </c>
      <c r="E267" s="178" t="s">
        <v>4330</v>
      </c>
      <c r="F267" s="179" t="s">
        <v>4331</v>
      </c>
      <c r="G267" s="180" t="s">
        <v>420</v>
      </c>
      <c r="H267" s="181">
        <v>20</v>
      </c>
      <c r="I267" s="182"/>
      <c r="J267" s="183">
        <f t="shared" si="40"/>
        <v>0</v>
      </c>
      <c r="K267" s="179" t="s">
        <v>4019</v>
      </c>
      <c r="L267" s="184"/>
      <c r="M267" s="185" t="s">
        <v>1</v>
      </c>
      <c r="N267" s="186" t="s">
        <v>41</v>
      </c>
      <c r="P267" s="145">
        <f t="shared" si="41"/>
        <v>0</v>
      </c>
      <c r="Q267" s="145">
        <v>1.8000000000000001E-4</v>
      </c>
      <c r="R267" s="145">
        <f t="shared" si="42"/>
        <v>3.6000000000000003E-3</v>
      </c>
      <c r="S267" s="145">
        <v>0</v>
      </c>
      <c r="T267" s="146">
        <f t="shared" si="43"/>
        <v>0</v>
      </c>
      <c r="AR267" s="147" t="s">
        <v>377</v>
      </c>
      <c r="AT267" s="147" t="s">
        <v>232</v>
      </c>
      <c r="AU267" s="147" t="s">
        <v>85</v>
      </c>
      <c r="AY267" s="17" t="s">
        <v>178</v>
      </c>
      <c r="BE267" s="148">
        <f t="shared" si="44"/>
        <v>0</v>
      </c>
      <c r="BF267" s="148">
        <f t="shared" si="45"/>
        <v>0</v>
      </c>
      <c r="BG267" s="148">
        <f t="shared" si="46"/>
        <v>0</v>
      </c>
      <c r="BH267" s="148">
        <f t="shared" si="47"/>
        <v>0</v>
      </c>
      <c r="BI267" s="148">
        <f t="shared" si="48"/>
        <v>0</v>
      </c>
      <c r="BJ267" s="17" t="s">
        <v>83</v>
      </c>
      <c r="BK267" s="148">
        <f t="shared" si="49"/>
        <v>0</v>
      </c>
      <c r="BL267" s="17" t="s">
        <v>274</v>
      </c>
      <c r="BM267" s="147" t="s">
        <v>4332</v>
      </c>
    </row>
    <row r="268" spans="2:65" s="1" customFormat="1" ht="37.9" customHeight="1">
      <c r="B268" s="32"/>
      <c r="C268" s="136" t="s">
        <v>773</v>
      </c>
      <c r="D268" s="136" t="s">
        <v>180</v>
      </c>
      <c r="E268" s="137" t="s">
        <v>4333</v>
      </c>
      <c r="F268" s="138" t="s">
        <v>4334</v>
      </c>
      <c r="G268" s="139" t="s">
        <v>291</v>
      </c>
      <c r="H268" s="140">
        <v>217</v>
      </c>
      <c r="I268" s="141"/>
      <c r="J268" s="142">
        <f t="shared" si="40"/>
        <v>0</v>
      </c>
      <c r="K268" s="138" t="s">
        <v>4019</v>
      </c>
      <c r="L268" s="32"/>
      <c r="M268" s="143" t="s">
        <v>1</v>
      </c>
      <c r="N268" s="144" t="s">
        <v>41</v>
      </c>
      <c r="P268" s="145">
        <f t="shared" si="41"/>
        <v>0</v>
      </c>
      <c r="Q268" s="145">
        <v>3.4000000000000002E-4</v>
      </c>
      <c r="R268" s="145">
        <f t="shared" si="42"/>
        <v>7.3780000000000012E-2</v>
      </c>
      <c r="S268" s="145">
        <v>0</v>
      </c>
      <c r="T268" s="146">
        <f t="shared" si="43"/>
        <v>0</v>
      </c>
      <c r="AR268" s="147" t="s">
        <v>274</v>
      </c>
      <c r="AT268" s="147" t="s">
        <v>180</v>
      </c>
      <c r="AU268" s="147" t="s">
        <v>85</v>
      </c>
      <c r="AY268" s="17" t="s">
        <v>178</v>
      </c>
      <c r="BE268" s="148">
        <f t="shared" si="44"/>
        <v>0</v>
      </c>
      <c r="BF268" s="148">
        <f t="shared" si="45"/>
        <v>0</v>
      </c>
      <c r="BG268" s="148">
        <f t="shared" si="46"/>
        <v>0</v>
      </c>
      <c r="BH268" s="148">
        <f t="shared" si="47"/>
        <v>0</v>
      </c>
      <c r="BI268" s="148">
        <f t="shared" si="48"/>
        <v>0</v>
      </c>
      <c r="BJ268" s="17" t="s">
        <v>83</v>
      </c>
      <c r="BK268" s="148">
        <f t="shared" si="49"/>
        <v>0</v>
      </c>
      <c r="BL268" s="17" t="s">
        <v>274</v>
      </c>
      <c r="BM268" s="147" t="s">
        <v>4335</v>
      </c>
    </row>
    <row r="269" spans="2:65" s="1" customFormat="1" ht="37.9" customHeight="1">
      <c r="B269" s="32"/>
      <c r="C269" s="136" t="s">
        <v>777</v>
      </c>
      <c r="D269" s="136" t="s">
        <v>180</v>
      </c>
      <c r="E269" s="137" t="s">
        <v>4336</v>
      </c>
      <c r="F269" s="138" t="s">
        <v>4337</v>
      </c>
      <c r="G269" s="139" t="s">
        <v>291</v>
      </c>
      <c r="H269" s="140">
        <v>108</v>
      </c>
      <c r="I269" s="141"/>
      <c r="J269" s="142">
        <f t="shared" si="40"/>
        <v>0</v>
      </c>
      <c r="K269" s="138" t="s">
        <v>4019</v>
      </c>
      <c r="L269" s="32"/>
      <c r="M269" s="143" t="s">
        <v>1</v>
      </c>
      <c r="N269" s="144" t="s">
        <v>41</v>
      </c>
      <c r="P269" s="145">
        <f t="shared" si="41"/>
        <v>0</v>
      </c>
      <c r="Q269" s="145">
        <v>1E-4</v>
      </c>
      <c r="R269" s="145">
        <f t="shared" si="42"/>
        <v>1.0800000000000001E-2</v>
      </c>
      <c r="S269" s="145">
        <v>0</v>
      </c>
      <c r="T269" s="146">
        <f t="shared" si="43"/>
        <v>0</v>
      </c>
      <c r="AR269" s="147" t="s">
        <v>274</v>
      </c>
      <c r="AT269" s="147" t="s">
        <v>180</v>
      </c>
      <c r="AU269" s="147" t="s">
        <v>85</v>
      </c>
      <c r="AY269" s="17" t="s">
        <v>178</v>
      </c>
      <c r="BE269" s="148">
        <f t="shared" si="44"/>
        <v>0</v>
      </c>
      <c r="BF269" s="148">
        <f t="shared" si="45"/>
        <v>0</v>
      </c>
      <c r="BG269" s="148">
        <f t="shared" si="46"/>
        <v>0</v>
      </c>
      <c r="BH269" s="148">
        <f t="shared" si="47"/>
        <v>0</v>
      </c>
      <c r="BI269" s="148">
        <f t="shared" si="48"/>
        <v>0</v>
      </c>
      <c r="BJ269" s="17" t="s">
        <v>83</v>
      </c>
      <c r="BK269" s="148">
        <f t="shared" si="49"/>
        <v>0</v>
      </c>
      <c r="BL269" s="17" t="s">
        <v>274</v>
      </c>
      <c r="BM269" s="147" t="s">
        <v>4338</v>
      </c>
    </row>
    <row r="270" spans="2:65" s="1" customFormat="1" ht="37.9" customHeight="1">
      <c r="B270" s="32"/>
      <c r="C270" s="136" t="s">
        <v>783</v>
      </c>
      <c r="D270" s="136" t="s">
        <v>180</v>
      </c>
      <c r="E270" s="137" t="s">
        <v>4339</v>
      </c>
      <c r="F270" s="138" t="s">
        <v>4340</v>
      </c>
      <c r="G270" s="139" t="s">
        <v>291</v>
      </c>
      <c r="H270" s="140">
        <v>28</v>
      </c>
      <c r="I270" s="141"/>
      <c r="J270" s="142">
        <f t="shared" si="40"/>
        <v>0</v>
      </c>
      <c r="K270" s="138" t="s">
        <v>4019</v>
      </c>
      <c r="L270" s="32"/>
      <c r="M270" s="143" t="s">
        <v>1</v>
      </c>
      <c r="N270" s="144" t="s">
        <v>41</v>
      </c>
      <c r="P270" s="145">
        <f t="shared" si="41"/>
        <v>0</v>
      </c>
      <c r="Q270" s="145">
        <v>1.2999999999999999E-4</v>
      </c>
      <c r="R270" s="145">
        <f t="shared" si="42"/>
        <v>3.6399999999999996E-3</v>
      </c>
      <c r="S270" s="145">
        <v>0</v>
      </c>
      <c r="T270" s="146">
        <f t="shared" si="43"/>
        <v>0</v>
      </c>
      <c r="AR270" s="147" t="s">
        <v>274</v>
      </c>
      <c r="AT270" s="147" t="s">
        <v>180</v>
      </c>
      <c r="AU270" s="147" t="s">
        <v>85</v>
      </c>
      <c r="AY270" s="17" t="s">
        <v>178</v>
      </c>
      <c r="BE270" s="148">
        <f t="shared" si="44"/>
        <v>0</v>
      </c>
      <c r="BF270" s="148">
        <f t="shared" si="45"/>
        <v>0</v>
      </c>
      <c r="BG270" s="148">
        <f t="shared" si="46"/>
        <v>0</v>
      </c>
      <c r="BH270" s="148">
        <f t="shared" si="47"/>
        <v>0</v>
      </c>
      <c r="BI270" s="148">
        <f t="shared" si="48"/>
        <v>0</v>
      </c>
      <c r="BJ270" s="17" t="s">
        <v>83</v>
      </c>
      <c r="BK270" s="148">
        <f t="shared" si="49"/>
        <v>0</v>
      </c>
      <c r="BL270" s="17" t="s">
        <v>274</v>
      </c>
      <c r="BM270" s="147" t="s">
        <v>4341</v>
      </c>
    </row>
    <row r="271" spans="2:65" s="1" customFormat="1" ht="37.9" customHeight="1">
      <c r="B271" s="32"/>
      <c r="C271" s="136" t="s">
        <v>790</v>
      </c>
      <c r="D271" s="136" t="s">
        <v>180</v>
      </c>
      <c r="E271" s="137" t="s">
        <v>4342</v>
      </c>
      <c r="F271" s="138" t="s">
        <v>4343</v>
      </c>
      <c r="G271" s="139" t="s">
        <v>291</v>
      </c>
      <c r="H271" s="140">
        <v>38</v>
      </c>
      <c r="I271" s="141"/>
      <c r="J271" s="142">
        <f t="shared" si="40"/>
        <v>0</v>
      </c>
      <c r="K271" s="138" t="s">
        <v>4019</v>
      </c>
      <c r="L271" s="32"/>
      <c r="M271" s="143" t="s">
        <v>1</v>
      </c>
      <c r="N271" s="144" t="s">
        <v>41</v>
      </c>
      <c r="P271" s="145">
        <f t="shared" si="41"/>
        <v>0</v>
      </c>
      <c r="Q271" s="145">
        <v>1.6000000000000001E-4</v>
      </c>
      <c r="R271" s="145">
        <f t="shared" si="42"/>
        <v>6.0800000000000003E-3</v>
      </c>
      <c r="S271" s="145">
        <v>0</v>
      </c>
      <c r="T271" s="146">
        <f t="shared" si="43"/>
        <v>0</v>
      </c>
      <c r="AR271" s="147" t="s">
        <v>274</v>
      </c>
      <c r="AT271" s="147" t="s">
        <v>180</v>
      </c>
      <c r="AU271" s="147" t="s">
        <v>85</v>
      </c>
      <c r="AY271" s="17" t="s">
        <v>178</v>
      </c>
      <c r="BE271" s="148">
        <f t="shared" si="44"/>
        <v>0</v>
      </c>
      <c r="BF271" s="148">
        <f t="shared" si="45"/>
        <v>0</v>
      </c>
      <c r="BG271" s="148">
        <f t="shared" si="46"/>
        <v>0</v>
      </c>
      <c r="BH271" s="148">
        <f t="shared" si="47"/>
        <v>0</v>
      </c>
      <c r="BI271" s="148">
        <f t="shared" si="48"/>
        <v>0</v>
      </c>
      <c r="BJ271" s="17" t="s">
        <v>83</v>
      </c>
      <c r="BK271" s="148">
        <f t="shared" si="49"/>
        <v>0</v>
      </c>
      <c r="BL271" s="17" t="s">
        <v>274</v>
      </c>
      <c r="BM271" s="147" t="s">
        <v>4344</v>
      </c>
    </row>
    <row r="272" spans="2:65" s="1" customFormat="1" ht="37.9" customHeight="1">
      <c r="B272" s="32"/>
      <c r="C272" s="136" t="s">
        <v>794</v>
      </c>
      <c r="D272" s="136" t="s">
        <v>180</v>
      </c>
      <c r="E272" s="137" t="s">
        <v>4345</v>
      </c>
      <c r="F272" s="138" t="s">
        <v>4346</v>
      </c>
      <c r="G272" s="139" t="s">
        <v>291</v>
      </c>
      <c r="H272" s="140">
        <v>36</v>
      </c>
      <c r="I272" s="141"/>
      <c r="J272" s="142">
        <f t="shared" si="40"/>
        <v>0</v>
      </c>
      <c r="K272" s="138" t="s">
        <v>4019</v>
      </c>
      <c r="L272" s="32"/>
      <c r="M272" s="143" t="s">
        <v>1</v>
      </c>
      <c r="N272" s="144" t="s">
        <v>41</v>
      </c>
      <c r="P272" s="145">
        <f t="shared" si="41"/>
        <v>0</v>
      </c>
      <c r="Q272" s="145">
        <v>2.4000000000000001E-4</v>
      </c>
      <c r="R272" s="145">
        <f t="shared" si="42"/>
        <v>8.6400000000000001E-3</v>
      </c>
      <c r="S272" s="145">
        <v>0</v>
      </c>
      <c r="T272" s="146">
        <f t="shared" si="43"/>
        <v>0</v>
      </c>
      <c r="AR272" s="147" t="s">
        <v>274</v>
      </c>
      <c r="AT272" s="147" t="s">
        <v>180</v>
      </c>
      <c r="AU272" s="147" t="s">
        <v>85</v>
      </c>
      <c r="AY272" s="17" t="s">
        <v>178</v>
      </c>
      <c r="BE272" s="148">
        <f t="shared" si="44"/>
        <v>0</v>
      </c>
      <c r="BF272" s="148">
        <f t="shared" si="45"/>
        <v>0</v>
      </c>
      <c r="BG272" s="148">
        <f t="shared" si="46"/>
        <v>0</v>
      </c>
      <c r="BH272" s="148">
        <f t="shared" si="47"/>
        <v>0</v>
      </c>
      <c r="BI272" s="148">
        <f t="shared" si="48"/>
        <v>0</v>
      </c>
      <c r="BJ272" s="17" t="s">
        <v>83</v>
      </c>
      <c r="BK272" s="148">
        <f t="shared" si="49"/>
        <v>0</v>
      </c>
      <c r="BL272" s="17" t="s">
        <v>274</v>
      </c>
      <c r="BM272" s="147" t="s">
        <v>4347</v>
      </c>
    </row>
    <row r="273" spans="2:65" s="1" customFormat="1" ht="16.5" customHeight="1">
      <c r="B273" s="32"/>
      <c r="C273" s="136" t="s">
        <v>801</v>
      </c>
      <c r="D273" s="136" t="s">
        <v>180</v>
      </c>
      <c r="E273" s="137" t="s">
        <v>4348</v>
      </c>
      <c r="F273" s="138" t="s">
        <v>4349</v>
      </c>
      <c r="G273" s="139" t="s">
        <v>420</v>
      </c>
      <c r="H273" s="140">
        <v>89</v>
      </c>
      <c r="I273" s="141"/>
      <c r="J273" s="142">
        <f t="shared" si="40"/>
        <v>0</v>
      </c>
      <c r="K273" s="138" t="s">
        <v>4019</v>
      </c>
      <c r="L273" s="32"/>
      <c r="M273" s="143" t="s">
        <v>1</v>
      </c>
      <c r="N273" s="144" t="s">
        <v>41</v>
      </c>
      <c r="P273" s="145">
        <f t="shared" si="41"/>
        <v>0</v>
      </c>
      <c r="Q273" s="145">
        <v>0</v>
      </c>
      <c r="R273" s="145">
        <f t="shared" si="42"/>
        <v>0</v>
      </c>
      <c r="S273" s="145">
        <v>0</v>
      </c>
      <c r="T273" s="146">
        <f t="shared" si="43"/>
        <v>0</v>
      </c>
      <c r="AR273" s="147" t="s">
        <v>274</v>
      </c>
      <c r="AT273" s="147" t="s">
        <v>180</v>
      </c>
      <c r="AU273" s="147" t="s">
        <v>85</v>
      </c>
      <c r="AY273" s="17" t="s">
        <v>178</v>
      </c>
      <c r="BE273" s="148">
        <f t="shared" si="44"/>
        <v>0</v>
      </c>
      <c r="BF273" s="148">
        <f t="shared" si="45"/>
        <v>0</v>
      </c>
      <c r="BG273" s="148">
        <f t="shared" si="46"/>
        <v>0</v>
      </c>
      <c r="BH273" s="148">
        <f t="shared" si="47"/>
        <v>0</v>
      </c>
      <c r="BI273" s="148">
        <f t="shared" si="48"/>
        <v>0</v>
      </c>
      <c r="BJ273" s="17" t="s">
        <v>83</v>
      </c>
      <c r="BK273" s="148">
        <f t="shared" si="49"/>
        <v>0</v>
      </c>
      <c r="BL273" s="17" t="s">
        <v>274</v>
      </c>
      <c r="BM273" s="147" t="s">
        <v>4350</v>
      </c>
    </row>
    <row r="274" spans="2:65" s="1" customFormat="1" ht="21.75" customHeight="1">
      <c r="B274" s="32"/>
      <c r="C274" s="136" t="s">
        <v>809</v>
      </c>
      <c r="D274" s="136" t="s">
        <v>180</v>
      </c>
      <c r="E274" s="137" t="s">
        <v>4351</v>
      </c>
      <c r="F274" s="138" t="s">
        <v>4352</v>
      </c>
      <c r="G274" s="139" t="s">
        <v>420</v>
      </c>
      <c r="H274" s="140">
        <v>79</v>
      </c>
      <c r="I274" s="141"/>
      <c r="J274" s="142">
        <f t="shared" si="40"/>
        <v>0</v>
      </c>
      <c r="K274" s="138" t="s">
        <v>4019</v>
      </c>
      <c r="L274" s="32"/>
      <c r="M274" s="143" t="s">
        <v>1</v>
      </c>
      <c r="N274" s="144" t="s">
        <v>41</v>
      </c>
      <c r="P274" s="145">
        <f t="shared" si="41"/>
        <v>0</v>
      </c>
      <c r="Q274" s="145">
        <v>1.2999999999999999E-4</v>
      </c>
      <c r="R274" s="145">
        <f t="shared" si="42"/>
        <v>1.027E-2</v>
      </c>
      <c r="S274" s="145">
        <v>0</v>
      </c>
      <c r="T274" s="146">
        <f t="shared" si="43"/>
        <v>0</v>
      </c>
      <c r="AR274" s="147" t="s">
        <v>274</v>
      </c>
      <c r="AT274" s="147" t="s">
        <v>180</v>
      </c>
      <c r="AU274" s="147" t="s">
        <v>85</v>
      </c>
      <c r="AY274" s="17" t="s">
        <v>178</v>
      </c>
      <c r="BE274" s="148">
        <f t="shared" si="44"/>
        <v>0</v>
      </c>
      <c r="BF274" s="148">
        <f t="shared" si="45"/>
        <v>0</v>
      </c>
      <c r="BG274" s="148">
        <f t="shared" si="46"/>
        <v>0</v>
      </c>
      <c r="BH274" s="148">
        <f t="shared" si="47"/>
        <v>0</v>
      </c>
      <c r="BI274" s="148">
        <f t="shared" si="48"/>
        <v>0</v>
      </c>
      <c r="BJ274" s="17" t="s">
        <v>83</v>
      </c>
      <c r="BK274" s="148">
        <f t="shared" si="49"/>
        <v>0</v>
      </c>
      <c r="BL274" s="17" t="s">
        <v>274</v>
      </c>
      <c r="BM274" s="147" t="s">
        <v>4353</v>
      </c>
    </row>
    <row r="275" spans="2:65" s="1" customFormat="1" ht="16.5" customHeight="1">
      <c r="B275" s="32"/>
      <c r="C275" s="136" t="s">
        <v>814</v>
      </c>
      <c r="D275" s="136" t="s">
        <v>180</v>
      </c>
      <c r="E275" s="137" t="s">
        <v>4354</v>
      </c>
      <c r="F275" s="138" t="s">
        <v>4355</v>
      </c>
      <c r="G275" s="139" t="s">
        <v>4356</v>
      </c>
      <c r="H275" s="140">
        <v>5</v>
      </c>
      <c r="I275" s="141"/>
      <c r="J275" s="142">
        <f t="shared" si="40"/>
        <v>0</v>
      </c>
      <c r="K275" s="138" t="s">
        <v>4019</v>
      </c>
      <c r="L275" s="32"/>
      <c r="M275" s="143" t="s">
        <v>1</v>
      </c>
      <c r="N275" s="144" t="s">
        <v>41</v>
      </c>
      <c r="P275" s="145">
        <f t="shared" si="41"/>
        <v>0</v>
      </c>
      <c r="Q275" s="145">
        <v>2.5000000000000001E-4</v>
      </c>
      <c r="R275" s="145">
        <f t="shared" si="42"/>
        <v>1.25E-3</v>
      </c>
      <c r="S275" s="145">
        <v>0</v>
      </c>
      <c r="T275" s="146">
        <f t="shared" si="43"/>
        <v>0</v>
      </c>
      <c r="AR275" s="147" t="s">
        <v>274</v>
      </c>
      <c r="AT275" s="147" t="s">
        <v>180</v>
      </c>
      <c r="AU275" s="147" t="s">
        <v>85</v>
      </c>
      <c r="AY275" s="17" t="s">
        <v>178</v>
      </c>
      <c r="BE275" s="148">
        <f t="shared" si="44"/>
        <v>0</v>
      </c>
      <c r="BF275" s="148">
        <f t="shared" si="45"/>
        <v>0</v>
      </c>
      <c r="BG275" s="148">
        <f t="shared" si="46"/>
        <v>0</v>
      </c>
      <c r="BH275" s="148">
        <f t="shared" si="47"/>
        <v>0</v>
      </c>
      <c r="BI275" s="148">
        <f t="shared" si="48"/>
        <v>0</v>
      </c>
      <c r="BJ275" s="17" t="s">
        <v>83</v>
      </c>
      <c r="BK275" s="148">
        <f t="shared" si="49"/>
        <v>0</v>
      </c>
      <c r="BL275" s="17" t="s">
        <v>274</v>
      </c>
      <c r="BM275" s="147" t="s">
        <v>4357</v>
      </c>
    </row>
    <row r="276" spans="2:65" s="1" customFormat="1" ht="16.5" customHeight="1">
      <c r="B276" s="32"/>
      <c r="C276" s="136" t="s">
        <v>819</v>
      </c>
      <c r="D276" s="136" t="s">
        <v>180</v>
      </c>
      <c r="E276" s="137" t="s">
        <v>4358</v>
      </c>
      <c r="F276" s="138" t="s">
        <v>4359</v>
      </c>
      <c r="G276" s="139" t="s">
        <v>4360</v>
      </c>
      <c r="H276" s="140">
        <v>1</v>
      </c>
      <c r="I276" s="141"/>
      <c r="J276" s="142">
        <f t="shared" si="40"/>
        <v>0</v>
      </c>
      <c r="K276" s="138" t="s">
        <v>4019</v>
      </c>
      <c r="L276" s="32"/>
      <c r="M276" s="143" t="s">
        <v>1</v>
      </c>
      <c r="N276" s="144" t="s">
        <v>41</v>
      </c>
      <c r="P276" s="145">
        <f t="shared" si="41"/>
        <v>0</v>
      </c>
      <c r="Q276" s="145">
        <v>8.9999999999999998E-4</v>
      </c>
      <c r="R276" s="145">
        <f t="shared" si="42"/>
        <v>8.9999999999999998E-4</v>
      </c>
      <c r="S276" s="145">
        <v>0</v>
      </c>
      <c r="T276" s="146">
        <f t="shared" si="43"/>
        <v>0</v>
      </c>
      <c r="AR276" s="147" t="s">
        <v>274</v>
      </c>
      <c r="AT276" s="147" t="s">
        <v>180</v>
      </c>
      <c r="AU276" s="147" t="s">
        <v>85</v>
      </c>
      <c r="AY276" s="17" t="s">
        <v>178</v>
      </c>
      <c r="BE276" s="148">
        <f t="shared" si="44"/>
        <v>0</v>
      </c>
      <c r="BF276" s="148">
        <f t="shared" si="45"/>
        <v>0</v>
      </c>
      <c r="BG276" s="148">
        <f t="shared" si="46"/>
        <v>0</v>
      </c>
      <c r="BH276" s="148">
        <f t="shared" si="47"/>
        <v>0</v>
      </c>
      <c r="BI276" s="148">
        <f t="shared" si="48"/>
        <v>0</v>
      </c>
      <c r="BJ276" s="17" t="s">
        <v>83</v>
      </c>
      <c r="BK276" s="148">
        <f t="shared" si="49"/>
        <v>0</v>
      </c>
      <c r="BL276" s="17" t="s">
        <v>274</v>
      </c>
      <c r="BM276" s="147" t="s">
        <v>4361</v>
      </c>
    </row>
    <row r="277" spans="2:65" s="1" customFormat="1" ht="16.5" customHeight="1">
      <c r="B277" s="32"/>
      <c r="C277" s="136" t="s">
        <v>828</v>
      </c>
      <c r="D277" s="136" t="s">
        <v>180</v>
      </c>
      <c r="E277" s="137" t="s">
        <v>4362</v>
      </c>
      <c r="F277" s="138" t="s">
        <v>4363</v>
      </c>
      <c r="G277" s="139" t="s">
        <v>420</v>
      </c>
      <c r="H277" s="140">
        <v>5</v>
      </c>
      <c r="I277" s="141"/>
      <c r="J277" s="142">
        <f t="shared" si="40"/>
        <v>0</v>
      </c>
      <c r="K277" s="138" t="s">
        <v>4019</v>
      </c>
      <c r="L277" s="32"/>
      <c r="M277" s="143" t="s">
        <v>1</v>
      </c>
      <c r="N277" s="144" t="s">
        <v>41</v>
      </c>
      <c r="P277" s="145">
        <f t="shared" si="41"/>
        <v>0</v>
      </c>
      <c r="Q277" s="145">
        <v>3.5E-4</v>
      </c>
      <c r="R277" s="145">
        <f t="shared" si="42"/>
        <v>1.75E-3</v>
      </c>
      <c r="S277" s="145">
        <v>0</v>
      </c>
      <c r="T277" s="146">
        <f t="shared" si="43"/>
        <v>0</v>
      </c>
      <c r="AR277" s="147" t="s">
        <v>274</v>
      </c>
      <c r="AT277" s="147" t="s">
        <v>180</v>
      </c>
      <c r="AU277" s="147" t="s">
        <v>85</v>
      </c>
      <c r="AY277" s="17" t="s">
        <v>178</v>
      </c>
      <c r="BE277" s="148">
        <f t="shared" si="44"/>
        <v>0</v>
      </c>
      <c r="BF277" s="148">
        <f t="shared" si="45"/>
        <v>0</v>
      </c>
      <c r="BG277" s="148">
        <f t="shared" si="46"/>
        <v>0</v>
      </c>
      <c r="BH277" s="148">
        <f t="shared" si="47"/>
        <v>0</v>
      </c>
      <c r="BI277" s="148">
        <f t="shared" si="48"/>
        <v>0</v>
      </c>
      <c r="BJ277" s="17" t="s">
        <v>83</v>
      </c>
      <c r="BK277" s="148">
        <f t="shared" si="49"/>
        <v>0</v>
      </c>
      <c r="BL277" s="17" t="s">
        <v>274</v>
      </c>
      <c r="BM277" s="147" t="s">
        <v>4364</v>
      </c>
    </row>
    <row r="278" spans="2:65" s="1" customFormat="1" ht="16.5" customHeight="1">
      <c r="B278" s="32"/>
      <c r="C278" s="136" t="s">
        <v>833</v>
      </c>
      <c r="D278" s="136" t="s">
        <v>180</v>
      </c>
      <c r="E278" s="137" t="s">
        <v>4365</v>
      </c>
      <c r="F278" s="138" t="s">
        <v>4366</v>
      </c>
      <c r="G278" s="139" t="s">
        <v>420</v>
      </c>
      <c r="H278" s="140">
        <v>1</v>
      </c>
      <c r="I278" s="141"/>
      <c r="J278" s="142">
        <f t="shared" si="40"/>
        <v>0</v>
      </c>
      <c r="K278" s="138" t="s">
        <v>4019</v>
      </c>
      <c r="L278" s="32"/>
      <c r="M278" s="143" t="s">
        <v>1</v>
      </c>
      <c r="N278" s="144" t="s">
        <v>41</v>
      </c>
      <c r="P278" s="145">
        <f t="shared" si="41"/>
        <v>0</v>
      </c>
      <c r="Q278" s="145">
        <v>5.6999999999999998E-4</v>
      </c>
      <c r="R278" s="145">
        <f t="shared" si="42"/>
        <v>5.6999999999999998E-4</v>
      </c>
      <c r="S278" s="145">
        <v>0</v>
      </c>
      <c r="T278" s="146">
        <f t="shared" si="43"/>
        <v>0</v>
      </c>
      <c r="AR278" s="147" t="s">
        <v>274</v>
      </c>
      <c r="AT278" s="147" t="s">
        <v>180</v>
      </c>
      <c r="AU278" s="147" t="s">
        <v>85</v>
      </c>
      <c r="AY278" s="17" t="s">
        <v>178</v>
      </c>
      <c r="BE278" s="148">
        <f t="shared" si="44"/>
        <v>0</v>
      </c>
      <c r="BF278" s="148">
        <f t="shared" si="45"/>
        <v>0</v>
      </c>
      <c r="BG278" s="148">
        <f t="shared" si="46"/>
        <v>0</v>
      </c>
      <c r="BH278" s="148">
        <f t="shared" si="47"/>
        <v>0</v>
      </c>
      <c r="BI278" s="148">
        <f t="shared" si="48"/>
        <v>0</v>
      </c>
      <c r="BJ278" s="17" t="s">
        <v>83</v>
      </c>
      <c r="BK278" s="148">
        <f t="shared" si="49"/>
        <v>0</v>
      </c>
      <c r="BL278" s="17" t="s">
        <v>274</v>
      </c>
      <c r="BM278" s="147" t="s">
        <v>4367</v>
      </c>
    </row>
    <row r="279" spans="2:65" s="1" customFormat="1" ht="16.5" customHeight="1">
      <c r="B279" s="32"/>
      <c r="C279" s="136" t="s">
        <v>837</v>
      </c>
      <c r="D279" s="136" t="s">
        <v>180</v>
      </c>
      <c r="E279" s="137" t="s">
        <v>4368</v>
      </c>
      <c r="F279" s="138" t="s">
        <v>4369</v>
      </c>
      <c r="G279" s="139" t="s">
        <v>420</v>
      </c>
      <c r="H279" s="140">
        <v>8</v>
      </c>
      <c r="I279" s="141"/>
      <c r="J279" s="142">
        <f t="shared" si="40"/>
        <v>0</v>
      </c>
      <c r="K279" s="138" t="s">
        <v>4019</v>
      </c>
      <c r="L279" s="32"/>
      <c r="M279" s="143" t="s">
        <v>1</v>
      </c>
      <c r="N279" s="144" t="s">
        <v>41</v>
      </c>
      <c r="P279" s="145">
        <f t="shared" si="41"/>
        <v>0</v>
      </c>
      <c r="Q279" s="145">
        <v>7.2000000000000005E-4</v>
      </c>
      <c r="R279" s="145">
        <f t="shared" si="42"/>
        <v>5.7600000000000004E-3</v>
      </c>
      <c r="S279" s="145">
        <v>0</v>
      </c>
      <c r="T279" s="146">
        <f t="shared" si="43"/>
        <v>0</v>
      </c>
      <c r="AR279" s="147" t="s">
        <v>274</v>
      </c>
      <c r="AT279" s="147" t="s">
        <v>180</v>
      </c>
      <c r="AU279" s="147" t="s">
        <v>85</v>
      </c>
      <c r="AY279" s="17" t="s">
        <v>178</v>
      </c>
      <c r="BE279" s="148">
        <f t="shared" si="44"/>
        <v>0</v>
      </c>
      <c r="BF279" s="148">
        <f t="shared" si="45"/>
        <v>0</v>
      </c>
      <c r="BG279" s="148">
        <f t="shared" si="46"/>
        <v>0</v>
      </c>
      <c r="BH279" s="148">
        <f t="shared" si="47"/>
        <v>0</v>
      </c>
      <c r="BI279" s="148">
        <f t="shared" si="48"/>
        <v>0</v>
      </c>
      <c r="BJ279" s="17" t="s">
        <v>83</v>
      </c>
      <c r="BK279" s="148">
        <f t="shared" si="49"/>
        <v>0</v>
      </c>
      <c r="BL279" s="17" t="s">
        <v>274</v>
      </c>
      <c r="BM279" s="147" t="s">
        <v>4370</v>
      </c>
    </row>
    <row r="280" spans="2:65" s="1" customFormat="1" ht="16.5" customHeight="1">
      <c r="B280" s="32"/>
      <c r="C280" s="136" t="s">
        <v>843</v>
      </c>
      <c r="D280" s="136" t="s">
        <v>180</v>
      </c>
      <c r="E280" s="137" t="s">
        <v>4371</v>
      </c>
      <c r="F280" s="138" t="s">
        <v>4372</v>
      </c>
      <c r="G280" s="139" t="s">
        <v>420</v>
      </c>
      <c r="H280" s="140">
        <v>3</v>
      </c>
      <c r="I280" s="141"/>
      <c r="J280" s="142">
        <f t="shared" si="40"/>
        <v>0</v>
      </c>
      <c r="K280" s="138" t="s">
        <v>4019</v>
      </c>
      <c r="L280" s="32"/>
      <c r="M280" s="143" t="s">
        <v>1</v>
      </c>
      <c r="N280" s="144" t="s">
        <v>41</v>
      </c>
      <c r="P280" s="145">
        <f t="shared" si="41"/>
        <v>0</v>
      </c>
      <c r="Q280" s="145">
        <v>1.32E-3</v>
      </c>
      <c r="R280" s="145">
        <f t="shared" si="42"/>
        <v>3.96E-3</v>
      </c>
      <c r="S280" s="145">
        <v>0</v>
      </c>
      <c r="T280" s="146">
        <f t="shared" si="43"/>
        <v>0</v>
      </c>
      <c r="AR280" s="147" t="s">
        <v>274</v>
      </c>
      <c r="AT280" s="147" t="s">
        <v>180</v>
      </c>
      <c r="AU280" s="147" t="s">
        <v>85</v>
      </c>
      <c r="AY280" s="17" t="s">
        <v>178</v>
      </c>
      <c r="BE280" s="148">
        <f t="shared" si="44"/>
        <v>0</v>
      </c>
      <c r="BF280" s="148">
        <f t="shared" si="45"/>
        <v>0</v>
      </c>
      <c r="BG280" s="148">
        <f t="shared" si="46"/>
        <v>0</v>
      </c>
      <c r="BH280" s="148">
        <f t="shared" si="47"/>
        <v>0</v>
      </c>
      <c r="BI280" s="148">
        <f t="shared" si="48"/>
        <v>0</v>
      </c>
      <c r="BJ280" s="17" t="s">
        <v>83</v>
      </c>
      <c r="BK280" s="148">
        <f t="shared" si="49"/>
        <v>0</v>
      </c>
      <c r="BL280" s="17" t="s">
        <v>274</v>
      </c>
      <c r="BM280" s="147" t="s">
        <v>4373</v>
      </c>
    </row>
    <row r="281" spans="2:65" s="1" customFormat="1" ht="16.5" customHeight="1">
      <c r="B281" s="32"/>
      <c r="C281" s="136" t="s">
        <v>851</v>
      </c>
      <c r="D281" s="136" t="s">
        <v>180</v>
      </c>
      <c r="E281" s="137" t="s">
        <v>4374</v>
      </c>
      <c r="F281" s="138" t="s">
        <v>4375</v>
      </c>
      <c r="G281" s="139" t="s">
        <v>420</v>
      </c>
      <c r="H281" s="140">
        <v>2</v>
      </c>
      <c r="I281" s="141"/>
      <c r="J281" s="142">
        <f t="shared" ref="J281:J312" si="50">ROUND(I281*H281,2)</f>
        <v>0</v>
      </c>
      <c r="K281" s="138" t="s">
        <v>4019</v>
      </c>
      <c r="L281" s="32"/>
      <c r="M281" s="143" t="s">
        <v>1</v>
      </c>
      <c r="N281" s="144" t="s">
        <v>41</v>
      </c>
      <c r="P281" s="145">
        <f t="shared" ref="P281:P312" si="51">O281*H281</f>
        <v>0</v>
      </c>
      <c r="Q281" s="145">
        <v>1.5200000000000001E-3</v>
      </c>
      <c r="R281" s="145">
        <f t="shared" ref="R281:R312" si="52">Q281*H281</f>
        <v>3.0400000000000002E-3</v>
      </c>
      <c r="S281" s="145">
        <v>0</v>
      </c>
      <c r="T281" s="146">
        <f t="shared" ref="T281:T312" si="53">S281*H281</f>
        <v>0</v>
      </c>
      <c r="AR281" s="147" t="s">
        <v>274</v>
      </c>
      <c r="AT281" s="147" t="s">
        <v>180</v>
      </c>
      <c r="AU281" s="147" t="s">
        <v>85</v>
      </c>
      <c r="AY281" s="17" t="s">
        <v>178</v>
      </c>
      <c r="BE281" s="148">
        <f t="shared" ref="BE281:BE297" si="54">IF(N281="základní",J281,0)</f>
        <v>0</v>
      </c>
      <c r="BF281" s="148">
        <f t="shared" ref="BF281:BF297" si="55">IF(N281="snížená",J281,0)</f>
        <v>0</v>
      </c>
      <c r="BG281" s="148">
        <f t="shared" ref="BG281:BG297" si="56">IF(N281="zákl. přenesená",J281,0)</f>
        <v>0</v>
      </c>
      <c r="BH281" s="148">
        <f t="shared" ref="BH281:BH297" si="57">IF(N281="sníž. přenesená",J281,0)</f>
        <v>0</v>
      </c>
      <c r="BI281" s="148">
        <f t="shared" ref="BI281:BI297" si="58">IF(N281="nulová",J281,0)</f>
        <v>0</v>
      </c>
      <c r="BJ281" s="17" t="s">
        <v>83</v>
      </c>
      <c r="BK281" s="148">
        <f t="shared" ref="BK281:BK297" si="59">ROUND(I281*H281,2)</f>
        <v>0</v>
      </c>
      <c r="BL281" s="17" t="s">
        <v>274</v>
      </c>
      <c r="BM281" s="147" t="s">
        <v>4376</v>
      </c>
    </row>
    <row r="282" spans="2:65" s="1" customFormat="1" ht="16.5" customHeight="1">
      <c r="B282" s="32"/>
      <c r="C282" s="136" t="s">
        <v>856</v>
      </c>
      <c r="D282" s="136" t="s">
        <v>180</v>
      </c>
      <c r="E282" s="137" t="s">
        <v>4377</v>
      </c>
      <c r="F282" s="138" t="s">
        <v>4378</v>
      </c>
      <c r="G282" s="139" t="s">
        <v>420</v>
      </c>
      <c r="H282" s="140">
        <v>1</v>
      </c>
      <c r="I282" s="141"/>
      <c r="J282" s="142">
        <f t="shared" si="50"/>
        <v>0</v>
      </c>
      <c r="K282" s="138" t="s">
        <v>4019</v>
      </c>
      <c r="L282" s="32"/>
      <c r="M282" s="143" t="s">
        <v>1</v>
      </c>
      <c r="N282" s="144" t="s">
        <v>41</v>
      </c>
      <c r="P282" s="145">
        <f t="shared" si="51"/>
        <v>0</v>
      </c>
      <c r="Q282" s="145">
        <v>2.6199999999999999E-3</v>
      </c>
      <c r="R282" s="145">
        <f t="shared" si="52"/>
        <v>2.6199999999999999E-3</v>
      </c>
      <c r="S282" s="145">
        <v>0</v>
      </c>
      <c r="T282" s="146">
        <f t="shared" si="53"/>
        <v>0</v>
      </c>
      <c r="AR282" s="147" t="s">
        <v>274</v>
      </c>
      <c r="AT282" s="147" t="s">
        <v>180</v>
      </c>
      <c r="AU282" s="147" t="s">
        <v>85</v>
      </c>
      <c r="AY282" s="17" t="s">
        <v>178</v>
      </c>
      <c r="BE282" s="148">
        <f t="shared" si="54"/>
        <v>0</v>
      </c>
      <c r="BF282" s="148">
        <f t="shared" si="55"/>
        <v>0</v>
      </c>
      <c r="BG282" s="148">
        <f t="shared" si="56"/>
        <v>0</v>
      </c>
      <c r="BH282" s="148">
        <f t="shared" si="57"/>
        <v>0</v>
      </c>
      <c r="BI282" s="148">
        <f t="shared" si="58"/>
        <v>0</v>
      </c>
      <c r="BJ282" s="17" t="s">
        <v>83</v>
      </c>
      <c r="BK282" s="148">
        <f t="shared" si="59"/>
        <v>0</v>
      </c>
      <c r="BL282" s="17" t="s">
        <v>274</v>
      </c>
      <c r="BM282" s="147" t="s">
        <v>4379</v>
      </c>
    </row>
    <row r="283" spans="2:65" s="1" customFormat="1" ht="21.75" customHeight="1">
      <c r="B283" s="32"/>
      <c r="C283" s="136" t="s">
        <v>861</v>
      </c>
      <c r="D283" s="136" t="s">
        <v>180</v>
      </c>
      <c r="E283" s="137" t="s">
        <v>4380</v>
      </c>
      <c r="F283" s="138" t="s">
        <v>4381</v>
      </c>
      <c r="G283" s="139" t="s">
        <v>420</v>
      </c>
      <c r="H283" s="140">
        <v>1</v>
      </c>
      <c r="I283" s="141"/>
      <c r="J283" s="142">
        <f t="shared" si="50"/>
        <v>0</v>
      </c>
      <c r="K283" s="138" t="s">
        <v>4019</v>
      </c>
      <c r="L283" s="32"/>
      <c r="M283" s="143" t="s">
        <v>1</v>
      </c>
      <c r="N283" s="144" t="s">
        <v>41</v>
      </c>
      <c r="P283" s="145">
        <f t="shared" si="51"/>
        <v>0</v>
      </c>
      <c r="Q283" s="145">
        <v>3.5E-4</v>
      </c>
      <c r="R283" s="145">
        <f t="shared" si="52"/>
        <v>3.5E-4</v>
      </c>
      <c r="S283" s="145">
        <v>0</v>
      </c>
      <c r="T283" s="146">
        <f t="shared" si="53"/>
        <v>0</v>
      </c>
      <c r="AR283" s="147" t="s">
        <v>274</v>
      </c>
      <c r="AT283" s="147" t="s">
        <v>180</v>
      </c>
      <c r="AU283" s="147" t="s">
        <v>85</v>
      </c>
      <c r="AY283" s="17" t="s">
        <v>178</v>
      </c>
      <c r="BE283" s="148">
        <f t="shared" si="54"/>
        <v>0</v>
      </c>
      <c r="BF283" s="148">
        <f t="shared" si="55"/>
        <v>0</v>
      </c>
      <c r="BG283" s="148">
        <f t="shared" si="56"/>
        <v>0</v>
      </c>
      <c r="BH283" s="148">
        <f t="shared" si="57"/>
        <v>0</v>
      </c>
      <c r="BI283" s="148">
        <f t="shared" si="58"/>
        <v>0</v>
      </c>
      <c r="BJ283" s="17" t="s">
        <v>83</v>
      </c>
      <c r="BK283" s="148">
        <f t="shared" si="59"/>
        <v>0</v>
      </c>
      <c r="BL283" s="17" t="s">
        <v>274</v>
      </c>
      <c r="BM283" s="147" t="s">
        <v>4382</v>
      </c>
    </row>
    <row r="284" spans="2:65" s="1" customFormat="1" ht="21.75" customHeight="1">
      <c r="B284" s="32"/>
      <c r="C284" s="136" t="s">
        <v>866</v>
      </c>
      <c r="D284" s="136" t="s">
        <v>180</v>
      </c>
      <c r="E284" s="137" t="s">
        <v>4383</v>
      </c>
      <c r="F284" s="138" t="s">
        <v>4384</v>
      </c>
      <c r="G284" s="139" t="s">
        <v>420</v>
      </c>
      <c r="H284" s="140">
        <v>2</v>
      </c>
      <c r="I284" s="141"/>
      <c r="J284" s="142">
        <f t="shared" si="50"/>
        <v>0</v>
      </c>
      <c r="K284" s="138" t="s">
        <v>4019</v>
      </c>
      <c r="L284" s="32"/>
      <c r="M284" s="143" t="s">
        <v>1</v>
      </c>
      <c r="N284" s="144" t="s">
        <v>41</v>
      </c>
      <c r="P284" s="145">
        <f t="shared" si="51"/>
        <v>0</v>
      </c>
      <c r="Q284" s="145">
        <v>1.5200000000000001E-3</v>
      </c>
      <c r="R284" s="145">
        <f t="shared" si="52"/>
        <v>3.0400000000000002E-3</v>
      </c>
      <c r="S284" s="145">
        <v>0</v>
      </c>
      <c r="T284" s="146">
        <f t="shared" si="53"/>
        <v>0</v>
      </c>
      <c r="AR284" s="147" t="s">
        <v>274</v>
      </c>
      <c r="AT284" s="147" t="s">
        <v>180</v>
      </c>
      <c r="AU284" s="147" t="s">
        <v>85</v>
      </c>
      <c r="AY284" s="17" t="s">
        <v>178</v>
      </c>
      <c r="BE284" s="148">
        <f t="shared" si="54"/>
        <v>0</v>
      </c>
      <c r="BF284" s="148">
        <f t="shared" si="55"/>
        <v>0</v>
      </c>
      <c r="BG284" s="148">
        <f t="shared" si="56"/>
        <v>0</v>
      </c>
      <c r="BH284" s="148">
        <f t="shared" si="57"/>
        <v>0</v>
      </c>
      <c r="BI284" s="148">
        <f t="shared" si="58"/>
        <v>0</v>
      </c>
      <c r="BJ284" s="17" t="s">
        <v>83</v>
      </c>
      <c r="BK284" s="148">
        <f t="shared" si="59"/>
        <v>0</v>
      </c>
      <c r="BL284" s="17" t="s">
        <v>274</v>
      </c>
      <c r="BM284" s="147" t="s">
        <v>4385</v>
      </c>
    </row>
    <row r="285" spans="2:65" s="1" customFormat="1" ht="24.2" customHeight="1">
      <c r="B285" s="32"/>
      <c r="C285" s="136" t="s">
        <v>871</v>
      </c>
      <c r="D285" s="136" t="s">
        <v>180</v>
      </c>
      <c r="E285" s="137" t="s">
        <v>4386</v>
      </c>
      <c r="F285" s="138" t="s">
        <v>4387</v>
      </c>
      <c r="G285" s="139" t="s">
        <v>420</v>
      </c>
      <c r="H285" s="140">
        <v>1</v>
      </c>
      <c r="I285" s="141"/>
      <c r="J285" s="142">
        <f t="shared" si="50"/>
        <v>0</v>
      </c>
      <c r="K285" s="138" t="s">
        <v>4019</v>
      </c>
      <c r="L285" s="32"/>
      <c r="M285" s="143" t="s">
        <v>1</v>
      </c>
      <c r="N285" s="144" t="s">
        <v>41</v>
      </c>
      <c r="P285" s="145">
        <f t="shared" si="51"/>
        <v>0</v>
      </c>
      <c r="Q285" s="145">
        <v>1.2E-4</v>
      </c>
      <c r="R285" s="145">
        <f t="shared" si="52"/>
        <v>1.2E-4</v>
      </c>
      <c r="S285" s="145">
        <v>0</v>
      </c>
      <c r="T285" s="146">
        <f t="shared" si="53"/>
        <v>0</v>
      </c>
      <c r="AR285" s="147" t="s">
        <v>274</v>
      </c>
      <c r="AT285" s="147" t="s">
        <v>180</v>
      </c>
      <c r="AU285" s="147" t="s">
        <v>85</v>
      </c>
      <c r="AY285" s="17" t="s">
        <v>178</v>
      </c>
      <c r="BE285" s="148">
        <f t="shared" si="54"/>
        <v>0</v>
      </c>
      <c r="BF285" s="148">
        <f t="shared" si="55"/>
        <v>0</v>
      </c>
      <c r="BG285" s="148">
        <f t="shared" si="56"/>
        <v>0</v>
      </c>
      <c r="BH285" s="148">
        <f t="shared" si="57"/>
        <v>0</v>
      </c>
      <c r="BI285" s="148">
        <f t="shared" si="58"/>
        <v>0</v>
      </c>
      <c r="BJ285" s="17" t="s">
        <v>83</v>
      </c>
      <c r="BK285" s="148">
        <f t="shared" si="59"/>
        <v>0</v>
      </c>
      <c r="BL285" s="17" t="s">
        <v>274</v>
      </c>
      <c r="BM285" s="147" t="s">
        <v>4388</v>
      </c>
    </row>
    <row r="286" spans="2:65" s="1" customFormat="1" ht="24.2" customHeight="1">
      <c r="B286" s="32"/>
      <c r="C286" s="136" t="s">
        <v>876</v>
      </c>
      <c r="D286" s="136" t="s">
        <v>180</v>
      </c>
      <c r="E286" s="137" t="s">
        <v>4389</v>
      </c>
      <c r="F286" s="138" t="s">
        <v>4390</v>
      </c>
      <c r="G286" s="139" t="s">
        <v>420</v>
      </c>
      <c r="H286" s="140">
        <v>1</v>
      </c>
      <c r="I286" s="141"/>
      <c r="J286" s="142">
        <f t="shared" si="50"/>
        <v>0</v>
      </c>
      <c r="K286" s="138" t="s">
        <v>4019</v>
      </c>
      <c r="L286" s="32"/>
      <c r="M286" s="143" t="s">
        <v>1</v>
      </c>
      <c r="N286" s="144" t="s">
        <v>41</v>
      </c>
      <c r="P286" s="145">
        <f t="shared" si="51"/>
        <v>0</v>
      </c>
      <c r="Q286" s="145">
        <v>6.8000000000000005E-4</v>
      </c>
      <c r="R286" s="145">
        <f t="shared" si="52"/>
        <v>6.8000000000000005E-4</v>
      </c>
      <c r="S286" s="145">
        <v>0</v>
      </c>
      <c r="T286" s="146">
        <f t="shared" si="53"/>
        <v>0</v>
      </c>
      <c r="AR286" s="147" t="s">
        <v>274</v>
      </c>
      <c r="AT286" s="147" t="s">
        <v>180</v>
      </c>
      <c r="AU286" s="147" t="s">
        <v>85</v>
      </c>
      <c r="AY286" s="17" t="s">
        <v>178</v>
      </c>
      <c r="BE286" s="148">
        <f t="shared" si="54"/>
        <v>0</v>
      </c>
      <c r="BF286" s="148">
        <f t="shared" si="55"/>
        <v>0</v>
      </c>
      <c r="BG286" s="148">
        <f t="shared" si="56"/>
        <v>0</v>
      </c>
      <c r="BH286" s="148">
        <f t="shared" si="57"/>
        <v>0</v>
      </c>
      <c r="BI286" s="148">
        <f t="shared" si="58"/>
        <v>0</v>
      </c>
      <c r="BJ286" s="17" t="s">
        <v>83</v>
      </c>
      <c r="BK286" s="148">
        <f t="shared" si="59"/>
        <v>0</v>
      </c>
      <c r="BL286" s="17" t="s">
        <v>274</v>
      </c>
      <c r="BM286" s="147" t="s">
        <v>4391</v>
      </c>
    </row>
    <row r="287" spans="2:65" s="1" customFormat="1" ht="24.2" customHeight="1">
      <c r="B287" s="32"/>
      <c r="C287" s="136" t="s">
        <v>881</v>
      </c>
      <c r="D287" s="136" t="s">
        <v>180</v>
      </c>
      <c r="E287" s="137" t="s">
        <v>4392</v>
      </c>
      <c r="F287" s="138" t="s">
        <v>4393</v>
      </c>
      <c r="G287" s="139" t="s">
        <v>420</v>
      </c>
      <c r="H287" s="140">
        <v>1</v>
      </c>
      <c r="I287" s="141"/>
      <c r="J287" s="142">
        <f t="shared" si="50"/>
        <v>0</v>
      </c>
      <c r="K287" s="138" t="s">
        <v>4019</v>
      </c>
      <c r="L287" s="32"/>
      <c r="M287" s="143" t="s">
        <v>1</v>
      </c>
      <c r="N287" s="144" t="s">
        <v>41</v>
      </c>
      <c r="P287" s="145">
        <f t="shared" si="51"/>
        <v>0</v>
      </c>
      <c r="Q287" s="145">
        <v>1.82E-3</v>
      </c>
      <c r="R287" s="145">
        <f t="shared" si="52"/>
        <v>1.82E-3</v>
      </c>
      <c r="S287" s="145">
        <v>0</v>
      </c>
      <c r="T287" s="146">
        <f t="shared" si="53"/>
        <v>0</v>
      </c>
      <c r="AR287" s="147" t="s">
        <v>274</v>
      </c>
      <c r="AT287" s="147" t="s">
        <v>180</v>
      </c>
      <c r="AU287" s="147" t="s">
        <v>85</v>
      </c>
      <c r="AY287" s="17" t="s">
        <v>178</v>
      </c>
      <c r="BE287" s="148">
        <f t="shared" si="54"/>
        <v>0</v>
      </c>
      <c r="BF287" s="148">
        <f t="shared" si="55"/>
        <v>0</v>
      </c>
      <c r="BG287" s="148">
        <f t="shared" si="56"/>
        <v>0</v>
      </c>
      <c r="BH287" s="148">
        <f t="shared" si="57"/>
        <v>0</v>
      </c>
      <c r="BI287" s="148">
        <f t="shared" si="58"/>
        <v>0</v>
      </c>
      <c r="BJ287" s="17" t="s">
        <v>83</v>
      </c>
      <c r="BK287" s="148">
        <f t="shared" si="59"/>
        <v>0</v>
      </c>
      <c r="BL287" s="17" t="s">
        <v>274</v>
      </c>
      <c r="BM287" s="147" t="s">
        <v>4394</v>
      </c>
    </row>
    <row r="288" spans="2:65" s="1" customFormat="1" ht="24.2" customHeight="1">
      <c r="B288" s="32"/>
      <c r="C288" s="136" t="s">
        <v>886</v>
      </c>
      <c r="D288" s="136" t="s">
        <v>180</v>
      </c>
      <c r="E288" s="137" t="s">
        <v>4395</v>
      </c>
      <c r="F288" s="138" t="s">
        <v>4396</v>
      </c>
      <c r="G288" s="139" t="s">
        <v>420</v>
      </c>
      <c r="H288" s="140">
        <v>1</v>
      </c>
      <c r="I288" s="141"/>
      <c r="J288" s="142">
        <f t="shared" si="50"/>
        <v>0</v>
      </c>
      <c r="K288" s="138" t="s">
        <v>4019</v>
      </c>
      <c r="L288" s="32"/>
      <c r="M288" s="143" t="s">
        <v>1</v>
      </c>
      <c r="N288" s="144" t="s">
        <v>41</v>
      </c>
      <c r="P288" s="145">
        <f t="shared" si="51"/>
        <v>0</v>
      </c>
      <c r="Q288" s="145">
        <v>1.2E-4</v>
      </c>
      <c r="R288" s="145">
        <f t="shared" si="52"/>
        <v>1.2E-4</v>
      </c>
      <c r="S288" s="145">
        <v>0</v>
      </c>
      <c r="T288" s="146">
        <f t="shared" si="53"/>
        <v>0</v>
      </c>
      <c r="AR288" s="147" t="s">
        <v>274</v>
      </c>
      <c r="AT288" s="147" t="s">
        <v>180</v>
      </c>
      <c r="AU288" s="147" t="s">
        <v>85</v>
      </c>
      <c r="AY288" s="17" t="s">
        <v>178</v>
      </c>
      <c r="BE288" s="148">
        <f t="shared" si="54"/>
        <v>0</v>
      </c>
      <c r="BF288" s="148">
        <f t="shared" si="55"/>
        <v>0</v>
      </c>
      <c r="BG288" s="148">
        <f t="shared" si="56"/>
        <v>0</v>
      </c>
      <c r="BH288" s="148">
        <f t="shared" si="57"/>
        <v>0</v>
      </c>
      <c r="BI288" s="148">
        <f t="shared" si="58"/>
        <v>0</v>
      </c>
      <c r="BJ288" s="17" t="s">
        <v>83</v>
      </c>
      <c r="BK288" s="148">
        <f t="shared" si="59"/>
        <v>0</v>
      </c>
      <c r="BL288" s="17" t="s">
        <v>274</v>
      </c>
      <c r="BM288" s="147" t="s">
        <v>4397</v>
      </c>
    </row>
    <row r="289" spans="2:65" s="1" customFormat="1" ht="21.75" customHeight="1">
      <c r="B289" s="32"/>
      <c r="C289" s="136" t="s">
        <v>891</v>
      </c>
      <c r="D289" s="136" t="s">
        <v>180</v>
      </c>
      <c r="E289" s="137" t="s">
        <v>4398</v>
      </c>
      <c r="F289" s="138" t="s">
        <v>4399</v>
      </c>
      <c r="G289" s="139" t="s">
        <v>420</v>
      </c>
      <c r="H289" s="140">
        <v>1</v>
      </c>
      <c r="I289" s="141"/>
      <c r="J289" s="142">
        <f t="shared" si="50"/>
        <v>0</v>
      </c>
      <c r="K289" s="138" t="s">
        <v>4019</v>
      </c>
      <c r="L289" s="32"/>
      <c r="M289" s="143" t="s">
        <v>1</v>
      </c>
      <c r="N289" s="144" t="s">
        <v>41</v>
      </c>
      <c r="P289" s="145">
        <f t="shared" si="51"/>
        <v>0</v>
      </c>
      <c r="Q289" s="145">
        <v>2.32E-3</v>
      </c>
      <c r="R289" s="145">
        <f t="shared" si="52"/>
        <v>2.32E-3</v>
      </c>
      <c r="S289" s="145">
        <v>0</v>
      </c>
      <c r="T289" s="146">
        <f t="shared" si="53"/>
        <v>0</v>
      </c>
      <c r="AR289" s="147" t="s">
        <v>274</v>
      </c>
      <c r="AT289" s="147" t="s">
        <v>180</v>
      </c>
      <c r="AU289" s="147" t="s">
        <v>85</v>
      </c>
      <c r="AY289" s="17" t="s">
        <v>178</v>
      </c>
      <c r="BE289" s="148">
        <f t="shared" si="54"/>
        <v>0</v>
      </c>
      <c r="BF289" s="148">
        <f t="shared" si="55"/>
        <v>0</v>
      </c>
      <c r="BG289" s="148">
        <f t="shared" si="56"/>
        <v>0</v>
      </c>
      <c r="BH289" s="148">
        <f t="shared" si="57"/>
        <v>0</v>
      </c>
      <c r="BI289" s="148">
        <f t="shared" si="58"/>
        <v>0</v>
      </c>
      <c r="BJ289" s="17" t="s">
        <v>83</v>
      </c>
      <c r="BK289" s="148">
        <f t="shared" si="59"/>
        <v>0</v>
      </c>
      <c r="BL289" s="17" t="s">
        <v>274</v>
      </c>
      <c r="BM289" s="147" t="s">
        <v>4400</v>
      </c>
    </row>
    <row r="290" spans="2:65" s="1" customFormat="1" ht="21.75" customHeight="1">
      <c r="B290" s="32"/>
      <c r="C290" s="136" t="s">
        <v>896</v>
      </c>
      <c r="D290" s="136" t="s">
        <v>180</v>
      </c>
      <c r="E290" s="137" t="s">
        <v>4401</v>
      </c>
      <c r="F290" s="138" t="s">
        <v>4402</v>
      </c>
      <c r="G290" s="139" t="s">
        <v>420</v>
      </c>
      <c r="H290" s="140">
        <v>2</v>
      </c>
      <c r="I290" s="141"/>
      <c r="J290" s="142">
        <f t="shared" si="50"/>
        <v>0</v>
      </c>
      <c r="K290" s="138" t="s">
        <v>4019</v>
      </c>
      <c r="L290" s="32"/>
      <c r="M290" s="143" t="s">
        <v>1</v>
      </c>
      <c r="N290" s="144" t="s">
        <v>41</v>
      </c>
      <c r="P290" s="145">
        <f t="shared" si="51"/>
        <v>0</v>
      </c>
      <c r="Q290" s="145">
        <v>2.0000000000000002E-5</v>
      </c>
      <c r="R290" s="145">
        <f t="shared" si="52"/>
        <v>4.0000000000000003E-5</v>
      </c>
      <c r="S290" s="145">
        <v>0</v>
      </c>
      <c r="T290" s="146">
        <f t="shared" si="53"/>
        <v>0</v>
      </c>
      <c r="AR290" s="147" t="s">
        <v>274</v>
      </c>
      <c r="AT290" s="147" t="s">
        <v>180</v>
      </c>
      <c r="AU290" s="147" t="s">
        <v>85</v>
      </c>
      <c r="AY290" s="17" t="s">
        <v>178</v>
      </c>
      <c r="BE290" s="148">
        <f t="shared" si="54"/>
        <v>0</v>
      </c>
      <c r="BF290" s="148">
        <f t="shared" si="55"/>
        <v>0</v>
      </c>
      <c r="BG290" s="148">
        <f t="shared" si="56"/>
        <v>0</v>
      </c>
      <c r="BH290" s="148">
        <f t="shared" si="57"/>
        <v>0</v>
      </c>
      <c r="BI290" s="148">
        <f t="shared" si="58"/>
        <v>0</v>
      </c>
      <c r="BJ290" s="17" t="s">
        <v>83</v>
      </c>
      <c r="BK290" s="148">
        <f t="shared" si="59"/>
        <v>0</v>
      </c>
      <c r="BL290" s="17" t="s">
        <v>274</v>
      </c>
      <c r="BM290" s="147" t="s">
        <v>4403</v>
      </c>
    </row>
    <row r="291" spans="2:65" s="1" customFormat="1" ht="24.2" customHeight="1">
      <c r="B291" s="32"/>
      <c r="C291" s="177" t="s">
        <v>901</v>
      </c>
      <c r="D291" s="177" t="s">
        <v>232</v>
      </c>
      <c r="E291" s="178" t="s">
        <v>4404</v>
      </c>
      <c r="F291" s="179" t="s">
        <v>4405</v>
      </c>
      <c r="G291" s="180" t="s">
        <v>420</v>
      </c>
      <c r="H291" s="181">
        <v>2</v>
      </c>
      <c r="I291" s="182"/>
      <c r="J291" s="183">
        <f t="shared" si="50"/>
        <v>0</v>
      </c>
      <c r="K291" s="179" t="s">
        <v>4019</v>
      </c>
      <c r="L291" s="184"/>
      <c r="M291" s="185" t="s">
        <v>1</v>
      </c>
      <c r="N291" s="186" t="s">
        <v>41</v>
      </c>
      <c r="P291" s="145">
        <f t="shared" si="51"/>
        <v>0</v>
      </c>
      <c r="Q291" s="145">
        <v>5.2999999999999998E-4</v>
      </c>
      <c r="R291" s="145">
        <f t="shared" si="52"/>
        <v>1.06E-3</v>
      </c>
      <c r="S291" s="145">
        <v>0</v>
      </c>
      <c r="T291" s="146">
        <f t="shared" si="53"/>
        <v>0</v>
      </c>
      <c r="AR291" s="147" t="s">
        <v>377</v>
      </c>
      <c r="AT291" s="147" t="s">
        <v>232</v>
      </c>
      <c r="AU291" s="147" t="s">
        <v>85</v>
      </c>
      <c r="AY291" s="17" t="s">
        <v>178</v>
      </c>
      <c r="BE291" s="148">
        <f t="shared" si="54"/>
        <v>0</v>
      </c>
      <c r="BF291" s="148">
        <f t="shared" si="55"/>
        <v>0</v>
      </c>
      <c r="BG291" s="148">
        <f t="shared" si="56"/>
        <v>0</v>
      </c>
      <c r="BH291" s="148">
        <f t="shared" si="57"/>
        <v>0</v>
      </c>
      <c r="BI291" s="148">
        <f t="shared" si="58"/>
        <v>0</v>
      </c>
      <c r="BJ291" s="17" t="s">
        <v>83</v>
      </c>
      <c r="BK291" s="148">
        <f t="shared" si="59"/>
        <v>0</v>
      </c>
      <c r="BL291" s="17" t="s">
        <v>274</v>
      </c>
      <c r="BM291" s="147" t="s">
        <v>4406</v>
      </c>
    </row>
    <row r="292" spans="2:65" s="1" customFormat="1" ht="33" customHeight="1">
      <c r="B292" s="32"/>
      <c r="C292" s="136" t="s">
        <v>906</v>
      </c>
      <c r="D292" s="136" t="s">
        <v>180</v>
      </c>
      <c r="E292" s="137" t="s">
        <v>4407</v>
      </c>
      <c r="F292" s="138" t="s">
        <v>4408</v>
      </c>
      <c r="G292" s="139" t="s">
        <v>420</v>
      </c>
      <c r="H292" s="140">
        <v>2</v>
      </c>
      <c r="I292" s="141"/>
      <c r="J292" s="142">
        <f t="shared" si="50"/>
        <v>0</v>
      </c>
      <c r="K292" s="138" t="s">
        <v>4019</v>
      </c>
      <c r="L292" s="32"/>
      <c r="M292" s="143" t="s">
        <v>1</v>
      </c>
      <c r="N292" s="144" t="s">
        <v>41</v>
      </c>
      <c r="P292" s="145">
        <f t="shared" si="51"/>
        <v>0</v>
      </c>
      <c r="Q292" s="145">
        <v>1.5499999999999999E-3</v>
      </c>
      <c r="R292" s="145">
        <f t="shared" si="52"/>
        <v>3.0999999999999999E-3</v>
      </c>
      <c r="S292" s="145">
        <v>0</v>
      </c>
      <c r="T292" s="146">
        <f t="shared" si="53"/>
        <v>0</v>
      </c>
      <c r="AR292" s="147" t="s">
        <v>274</v>
      </c>
      <c r="AT292" s="147" t="s">
        <v>180</v>
      </c>
      <c r="AU292" s="147" t="s">
        <v>85</v>
      </c>
      <c r="AY292" s="17" t="s">
        <v>178</v>
      </c>
      <c r="BE292" s="148">
        <f t="shared" si="54"/>
        <v>0</v>
      </c>
      <c r="BF292" s="148">
        <f t="shared" si="55"/>
        <v>0</v>
      </c>
      <c r="BG292" s="148">
        <f t="shared" si="56"/>
        <v>0</v>
      </c>
      <c r="BH292" s="148">
        <f t="shared" si="57"/>
        <v>0</v>
      </c>
      <c r="BI292" s="148">
        <f t="shared" si="58"/>
        <v>0</v>
      </c>
      <c r="BJ292" s="17" t="s">
        <v>83</v>
      </c>
      <c r="BK292" s="148">
        <f t="shared" si="59"/>
        <v>0</v>
      </c>
      <c r="BL292" s="17" t="s">
        <v>274</v>
      </c>
      <c r="BM292" s="147" t="s">
        <v>4409</v>
      </c>
    </row>
    <row r="293" spans="2:65" s="1" customFormat="1" ht="24.2" customHeight="1">
      <c r="B293" s="32"/>
      <c r="C293" s="136" t="s">
        <v>913</v>
      </c>
      <c r="D293" s="136" t="s">
        <v>180</v>
      </c>
      <c r="E293" s="137" t="s">
        <v>4410</v>
      </c>
      <c r="F293" s="138" t="s">
        <v>4411</v>
      </c>
      <c r="G293" s="139" t="s">
        <v>291</v>
      </c>
      <c r="H293" s="140">
        <v>19</v>
      </c>
      <c r="I293" s="141"/>
      <c r="J293" s="142">
        <f t="shared" si="50"/>
        <v>0</v>
      </c>
      <c r="K293" s="138" t="s">
        <v>4019</v>
      </c>
      <c r="L293" s="32"/>
      <c r="M293" s="143" t="s">
        <v>1</v>
      </c>
      <c r="N293" s="144" t="s">
        <v>41</v>
      </c>
      <c r="P293" s="145">
        <f t="shared" si="51"/>
        <v>0</v>
      </c>
      <c r="Q293" s="145">
        <v>1.9000000000000001E-4</v>
      </c>
      <c r="R293" s="145">
        <f t="shared" si="52"/>
        <v>3.6100000000000004E-3</v>
      </c>
      <c r="S293" s="145">
        <v>0</v>
      </c>
      <c r="T293" s="146">
        <f t="shared" si="53"/>
        <v>0</v>
      </c>
      <c r="AR293" s="147" t="s">
        <v>274</v>
      </c>
      <c r="AT293" s="147" t="s">
        <v>180</v>
      </c>
      <c r="AU293" s="147" t="s">
        <v>85</v>
      </c>
      <c r="AY293" s="17" t="s">
        <v>178</v>
      </c>
      <c r="BE293" s="148">
        <f t="shared" si="54"/>
        <v>0</v>
      </c>
      <c r="BF293" s="148">
        <f t="shared" si="55"/>
        <v>0</v>
      </c>
      <c r="BG293" s="148">
        <f t="shared" si="56"/>
        <v>0</v>
      </c>
      <c r="BH293" s="148">
        <f t="shared" si="57"/>
        <v>0</v>
      </c>
      <c r="BI293" s="148">
        <f t="shared" si="58"/>
        <v>0</v>
      </c>
      <c r="BJ293" s="17" t="s">
        <v>83</v>
      </c>
      <c r="BK293" s="148">
        <f t="shared" si="59"/>
        <v>0</v>
      </c>
      <c r="BL293" s="17" t="s">
        <v>274</v>
      </c>
      <c r="BM293" s="147" t="s">
        <v>4412</v>
      </c>
    </row>
    <row r="294" spans="2:65" s="1" customFormat="1" ht="21.75" customHeight="1">
      <c r="B294" s="32"/>
      <c r="C294" s="136" t="s">
        <v>917</v>
      </c>
      <c r="D294" s="136" t="s">
        <v>180</v>
      </c>
      <c r="E294" s="137" t="s">
        <v>4413</v>
      </c>
      <c r="F294" s="138" t="s">
        <v>4414</v>
      </c>
      <c r="G294" s="139" t="s">
        <v>291</v>
      </c>
      <c r="H294" s="140">
        <v>456</v>
      </c>
      <c r="I294" s="141"/>
      <c r="J294" s="142">
        <f t="shared" si="50"/>
        <v>0</v>
      </c>
      <c r="K294" s="138" t="s">
        <v>4019</v>
      </c>
      <c r="L294" s="32"/>
      <c r="M294" s="143" t="s">
        <v>1</v>
      </c>
      <c r="N294" s="144" t="s">
        <v>41</v>
      </c>
      <c r="P294" s="145">
        <f t="shared" si="51"/>
        <v>0</v>
      </c>
      <c r="Q294" s="145">
        <v>1.0000000000000001E-5</v>
      </c>
      <c r="R294" s="145">
        <f t="shared" si="52"/>
        <v>4.5600000000000007E-3</v>
      </c>
      <c r="S294" s="145">
        <v>0</v>
      </c>
      <c r="T294" s="146">
        <f t="shared" si="53"/>
        <v>0</v>
      </c>
      <c r="AR294" s="147" t="s">
        <v>274</v>
      </c>
      <c r="AT294" s="147" t="s">
        <v>180</v>
      </c>
      <c r="AU294" s="147" t="s">
        <v>85</v>
      </c>
      <c r="AY294" s="17" t="s">
        <v>178</v>
      </c>
      <c r="BE294" s="148">
        <f t="shared" si="54"/>
        <v>0</v>
      </c>
      <c r="BF294" s="148">
        <f t="shared" si="55"/>
        <v>0</v>
      </c>
      <c r="BG294" s="148">
        <f t="shared" si="56"/>
        <v>0</v>
      </c>
      <c r="BH294" s="148">
        <f t="shared" si="57"/>
        <v>0</v>
      </c>
      <c r="BI294" s="148">
        <f t="shared" si="58"/>
        <v>0</v>
      </c>
      <c r="BJ294" s="17" t="s">
        <v>83</v>
      </c>
      <c r="BK294" s="148">
        <f t="shared" si="59"/>
        <v>0</v>
      </c>
      <c r="BL294" s="17" t="s">
        <v>274</v>
      </c>
      <c r="BM294" s="147" t="s">
        <v>4415</v>
      </c>
    </row>
    <row r="295" spans="2:65" s="1" customFormat="1" ht="24.2" customHeight="1">
      <c r="B295" s="32"/>
      <c r="C295" s="136" t="s">
        <v>922</v>
      </c>
      <c r="D295" s="136" t="s">
        <v>180</v>
      </c>
      <c r="E295" s="137" t="s">
        <v>4416</v>
      </c>
      <c r="F295" s="138" t="s">
        <v>4417</v>
      </c>
      <c r="G295" s="139" t="s">
        <v>291</v>
      </c>
      <c r="H295" s="140">
        <v>427</v>
      </c>
      <c r="I295" s="141"/>
      <c r="J295" s="142">
        <f t="shared" si="50"/>
        <v>0</v>
      </c>
      <c r="K295" s="138" t="s">
        <v>4019</v>
      </c>
      <c r="L295" s="32"/>
      <c r="M295" s="143" t="s">
        <v>1</v>
      </c>
      <c r="N295" s="144" t="s">
        <v>41</v>
      </c>
      <c r="P295" s="145">
        <f t="shared" si="51"/>
        <v>0</v>
      </c>
      <c r="Q295" s="145">
        <v>2.0000000000000002E-5</v>
      </c>
      <c r="R295" s="145">
        <f t="shared" si="52"/>
        <v>8.5400000000000007E-3</v>
      </c>
      <c r="S295" s="145">
        <v>0</v>
      </c>
      <c r="T295" s="146">
        <f t="shared" si="53"/>
        <v>0</v>
      </c>
      <c r="AR295" s="147" t="s">
        <v>274</v>
      </c>
      <c r="AT295" s="147" t="s">
        <v>180</v>
      </c>
      <c r="AU295" s="147" t="s">
        <v>85</v>
      </c>
      <c r="AY295" s="17" t="s">
        <v>178</v>
      </c>
      <c r="BE295" s="148">
        <f t="shared" si="54"/>
        <v>0</v>
      </c>
      <c r="BF295" s="148">
        <f t="shared" si="55"/>
        <v>0</v>
      </c>
      <c r="BG295" s="148">
        <f t="shared" si="56"/>
        <v>0</v>
      </c>
      <c r="BH295" s="148">
        <f t="shared" si="57"/>
        <v>0</v>
      </c>
      <c r="BI295" s="148">
        <f t="shared" si="58"/>
        <v>0</v>
      </c>
      <c r="BJ295" s="17" t="s">
        <v>83</v>
      </c>
      <c r="BK295" s="148">
        <f t="shared" si="59"/>
        <v>0</v>
      </c>
      <c r="BL295" s="17" t="s">
        <v>274</v>
      </c>
      <c r="BM295" s="147" t="s">
        <v>4418</v>
      </c>
    </row>
    <row r="296" spans="2:65" s="1" customFormat="1" ht="24.2" customHeight="1">
      <c r="B296" s="32"/>
      <c r="C296" s="136" t="s">
        <v>926</v>
      </c>
      <c r="D296" s="136" t="s">
        <v>180</v>
      </c>
      <c r="E296" s="137" t="s">
        <v>4419</v>
      </c>
      <c r="F296" s="138" t="s">
        <v>4420</v>
      </c>
      <c r="G296" s="139" t="s">
        <v>291</v>
      </c>
      <c r="H296" s="140">
        <v>10</v>
      </c>
      <c r="I296" s="141"/>
      <c r="J296" s="142">
        <f t="shared" si="50"/>
        <v>0</v>
      </c>
      <c r="K296" s="138" t="s">
        <v>4019</v>
      </c>
      <c r="L296" s="32"/>
      <c r="M296" s="143" t="s">
        <v>1</v>
      </c>
      <c r="N296" s="144" t="s">
        <v>41</v>
      </c>
      <c r="P296" s="145">
        <f t="shared" si="51"/>
        <v>0</v>
      </c>
      <c r="Q296" s="145">
        <v>6.0000000000000002E-5</v>
      </c>
      <c r="R296" s="145">
        <f t="shared" si="52"/>
        <v>6.0000000000000006E-4</v>
      </c>
      <c r="S296" s="145">
        <v>0</v>
      </c>
      <c r="T296" s="146">
        <f t="shared" si="53"/>
        <v>0</v>
      </c>
      <c r="AR296" s="147" t="s">
        <v>274</v>
      </c>
      <c r="AT296" s="147" t="s">
        <v>180</v>
      </c>
      <c r="AU296" s="147" t="s">
        <v>85</v>
      </c>
      <c r="AY296" s="17" t="s">
        <v>178</v>
      </c>
      <c r="BE296" s="148">
        <f t="shared" si="54"/>
        <v>0</v>
      </c>
      <c r="BF296" s="148">
        <f t="shared" si="55"/>
        <v>0</v>
      </c>
      <c r="BG296" s="148">
        <f t="shared" si="56"/>
        <v>0</v>
      </c>
      <c r="BH296" s="148">
        <f t="shared" si="57"/>
        <v>0</v>
      </c>
      <c r="BI296" s="148">
        <f t="shared" si="58"/>
        <v>0</v>
      </c>
      <c r="BJ296" s="17" t="s">
        <v>83</v>
      </c>
      <c r="BK296" s="148">
        <f t="shared" si="59"/>
        <v>0</v>
      </c>
      <c r="BL296" s="17" t="s">
        <v>274</v>
      </c>
      <c r="BM296" s="147" t="s">
        <v>4421</v>
      </c>
    </row>
    <row r="297" spans="2:65" s="1" customFormat="1" ht="33" customHeight="1">
      <c r="B297" s="32"/>
      <c r="C297" s="136" t="s">
        <v>931</v>
      </c>
      <c r="D297" s="136" t="s">
        <v>180</v>
      </c>
      <c r="E297" s="137" t="s">
        <v>4422</v>
      </c>
      <c r="F297" s="138" t="s">
        <v>4423</v>
      </c>
      <c r="G297" s="139" t="s">
        <v>384</v>
      </c>
      <c r="H297" s="140">
        <v>0.91400000000000003</v>
      </c>
      <c r="I297" s="141"/>
      <c r="J297" s="142">
        <f t="shared" si="50"/>
        <v>0</v>
      </c>
      <c r="K297" s="138" t="s">
        <v>4019</v>
      </c>
      <c r="L297" s="32"/>
      <c r="M297" s="143" t="s">
        <v>1</v>
      </c>
      <c r="N297" s="144" t="s">
        <v>41</v>
      </c>
      <c r="P297" s="145">
        <f t="shared" si="51"/>
        <v>0</v>
      </c>
      <c r="Q297" s="145">
        <v>0</v>
      </c>
      <c r="R297" s="145">
        <f t="shared" si="52"/>
        <v>0</v>
      </c>
      <c r="S297" s="145">
        <v>0</v>
      </c>
      <c r="T297" s="146">
        <f t="shared" si="53"/>
        <v>0</v>
      </c>
      <c r="AR297" s="147" t="s">
        <v>274</v>
      </c>
      <c r="AT297" s="147" t="s">
        <v>180</v>
      </c>
      <c r="AU297" s="147" t="s">
        <v>85</v>
      </c>
      <c r="AY297" s="17" t="s">
        <v>178</v>
      </c>
      <c r="BE297" s="148">
        <f t="shared" si="54"/>
        <v>0</v>
      </c>
      <c r="BF297" s="148">
        <f t="shared" si="55"/>
        <v>0</v>
      </c>
      <c r="BG297" s="148">
        <f t="shared" si="56"/>
        <v>0</v>
      </c>
      <c r="BH297" s="148">
        <f t="shared" si="57"/>
        <v>0</v>
      </c>
      <c r="BI297" s="148">
        <f t="shared" si="58"/>
        <v>0</v>
      </c>
      <c r="BJ297" s="17" t="s">
        <v>83</v>
      </c>
      <c r="BK297" s="148">
        <f t="shared" si="59"/>
        <v>0</v>
      </c>
      <c r="BL297" s="17" t="s">
        <v>274</v>
      </c>
      <c r="BM297" s="147" t="s">
        <v>4424</v>
      </c>
    </row>
    <row r="298" spans="2:65" s="11" customFormat="1" ht="22.9" customHeight="1">
      <c r="B298" s="124"/>
      <c r="D298" s="125" t="s">
        <v>75</v>
      </c>
      <c r="E298" s="134" t="s">
        <v>4425</v>
      </c>
      <c r="F298" s="134" t="s">
        <v>4426</v>
      </c>
      <c r="I298" s="127"/>
      <c r="J298" s="135">
        <f>BK298</f>
        <v>0</v>
      </c>
      <c r="L298" s="124"/>
      <c r="M298" s="129"/>
      <c r="P298" s="130">
        <f>SUM(P299:P301)</f>
        <v>0</v>
      </c>
      <c r="R298" s="130">
        <f>SUM(R299:R301)</f>
        <v>1.213E-2</v>
      </c>
      <c r="T298" s="131">
        <f>SUM(T299:T301)</f>
        <v>0</v>
      </c>
      <c r="AR298" s="125" t="s">
        <v>85</v>
      </c>
      <c r="AT298" s="132" t="s">
        <v>75</v>
      </c>
      <c r="AU298" s="132" t="s">
        <v>83</v>
      </c>
      <c r="AY298" s="125" t="s">
        <v>178</v>
      </c>
      <c r="BK298" s="133">
        <f>SUM(BK299:BK301)</f>
        <v>0</v>
      </c>
    </row>
    <row r="299" spans="2:65" s="1" customFormat="1" ht="24.2" customHeight="1">
      <c r="B299" s="32"/>
      <c r="C299" s="136" t="s">
        <v>938</v>
      </c>
      <c r="D299" s="136" t="s">
        <v>180</v>
      </c>
      <c r="E299" s="137" t="s">
        <v>4427</v>
      </c>
      <c r="F299" s="138" t="s">
        <v>4428</v>
      </c>
      <c r="G299" s="139" t="s">
        <v>4360</v>
      </c>
      <c r="H299" s="140">
        <v>2</v>
      </c>
      <c r="I299" s="141"/>
      <c r="J299" s="142">
        <f>ROUND(I299*H299,2)</f>
        <v>0</v>
      </c>
      <c r="K299" s="138" t="s">
        <v>4019</v>
      </c>
      <c r="L299" s="32"/>
      <c r="M299" s="143" t="s">
        <v>1</v>
      </c>
      <c r="N299" s="144" t="s">
        <v>41</v>
      </c>
      <c r="P299" s="145">
        <f>O299*H299</f>
        <v>0</v>
      </c>
      <c r="Q299" s="145">
        <v>3.5999999999999999E-3</v>
      </c>
      <c r="R299" s="145">
        <f>Q299*H299</f>
        <v>7.1999999999999998E-3</v>
      </c>
      <c r="S299" s="145">
        <v>0</v>
      </c>
      <c r="T299" s="146">
        <f>S299*H299</f>
        <v>0</v>
      </c>
      <c r="AR299" s="147" t="s">
        <v>274</v>
      </c>
      <c r="AT299" s="147" t="s">
        <v>180</v>
      </c>
      <c r="AU299" s="147" t="s">
        <v>85</v>
      </c>
      <c r="AY299" s="17" t="s">
        <v>178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83</v>
      </c>
      <c r="BK299" s="148">
        <f>ROUND(I299*H299,2)</f>
        <v>0</v>
      </c>
      <c r="BL299" s="17" t="s">
        <v>274</v>
      </c>
      <c r="BM299" s="147" t="s">
        <v>4429</v>
      </c>
    </row>
    <row r="300" spans="2:65" s="1" customFormat="1" ht="33" customHeight="1">
      <c r="B300" s="32"/>
      <c r="C300" s="136" t="s">
        <v>942</v>
      </c>
      <c r="D300" s="136" t="s">
        <v>180</v>
      </c>
      <c r="E300" s="137" t="s">
        <v>4430</v>
      </c>
      <c r="F300" s="138" t="s">
        <v>4431</v>
      </c>
      <c r="G300" s="139" t="s">
        <v>4360</v>
      </c>
      <c r="H300" s="140">
        <v>1</v>
      </c>
      <c r="I300" s="141"/>
      <c r="J300" s="142">
        <f>ROUND(I300*H300,2)</f>
        <v>0</v>
      </c>
      <c r="K300" s="138" t="s">
        <v>4019</v>
      </c>
      <c r="L300" s="32"/>
      <c r="M300" s="143" t="s">
        <v>1</v>
      </c>
      <c r="N300" s="144" t="s">
        <v>41</v>
      </c>
      <c r="P300" s="145">
        <f>O300*H300</f>
        <v>0</v>
      </c>
      <c r="Q300" s="145">
        <v>4.9300000000000004E-3</v>
      </c>
      <c r="R300" s="145">
        <f>Q300*H300</f>
        <v>4.9300000000000004E-3</v>
      </c>
      <c r="S300" s="145">
        <v>0</v>
      </c>
      <c r="T300" s="146">
        <f>S300*H300</f>
        <v>0</v>
      </c>
      <c r="AR300" s="147" t="s">
        <v>274</v>
      </c>
      <c r="AT300" s="147" t="s">
        <v>180</v>
      </c>
      <c r="AU300" s="147" t="s">
        <v>85</v>
      </c>
      <c r="AY300" s="17" t="s">
        <v>178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83</v>
      </c>
      <c r="BK300" s="148">
        <f>ROUND(I300*H300,2)</f>
        <v>0</v>
      </c>
      <c r="BL300" s="17" t="s">
        <v>274</v>
      </c>
      <c r="BM300" s="147" t="s">
        <v>4432</v>
      </c>
    </row>
    <row r="301" spans="2:65" s="1" customFormat="1" ht="33" customHeight="1">
      <c r="B301" s="32"/>
      <c r="C301" s="136" t="s">
        <v>946</v>
      </c>
      <c r="D301" s="136" t="s">
        <v>180</v>
      </c>
      <c r="E301" s="137" t="s">
        <v>4433</v>
      </c>
      <c r="F301" s="138" t="s">
        <v>4434</v>
      </c>
      <c r="G301" s="139" t="s">
        <v>384</v>
      </c>
      <c r="H301" s="140">
        <v>1.2E-2</v>
      </c>
      <c r="I301" s="141"/>
      <c r="J301" s="142">
        <f>ROUND(I301*H301,2)</f>
        <v>0</v>
      </c>
      <c r="K301" s="138" t="s">
        <v>4019</v>
      </c>
      <c r="L301" s="32"/>
      <c r="M301" s="143" t="s">
        <v>1</v>
      </c>
      <c r="N301" s="144" t="s">
        <v>41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274</v>
      </c>
      <c r="AT301" s="147" t="s">
        <v>180</v>
      </c>
      <c r="AU301" s="147" t="s">
        <v>85</v>
      </c>
      <c r="AY301" s="17" t="s">
        <v>178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83</v>
      </c>
      <c r="BK301" s="148">
        <f>ROUND(I301*H301,2)</f>
        <v>0</v>
      </c>
      <c r="BL301" s="17" t="s">
        <v>274</v>
      </c>
      <c r="BM301" s="147" t="s">
        <v>4435</v>
      </c>
    </row>
    <row r="302" spans="2:65" s="11" customFormat="1" ht="22.9" customHeight="1">
      <c r="B302" s="124"/>
      <c r="D302" s="125" t="s">
        <v>75</v>
      </c>
      <c r="E302" s="134" t="s">
        <v>4436</v>
      </c>
      <c r="F302" s="134" t="s">
        <v>4437</v>
      </c>
      <c r="I302" s="127"/>
      <c r="J302" s="135">
        <f>BK302</f>
        <v>0</v>
      </c>
      <c r="L302" s="124"/>
      <c r="M302" s="129"/>
      <c r="P302" s="130">
        <f>SUM(P303:P334)</f>
        <v>0</v>
      </c>
      <c r="R302" s="130">
        <f>SUM(R303:R334)</f>
        <v>0.70879999999999987</v>
      </c>
      <c r="T302" s="131">
        <f>SUM(T303:T334)</f>
        <v>0.35167000000000004</v>
      </c>
      <c r="AR302" s="125" t="s">
        <v>85</v>
      </c>
      <c r="AT302" s="132" t="s">
        <v>75</v>
      </c>
      <c r="AU302" s="132" t="s">
        <v>83</v>
      </c>
      <c r="AY302" s="125" t="s">
        <v>178</v>
      </c>
      <c r="BK302" s="133">
        <f>SUM(BK303:BK334)</f>
        <v>0</v>
      </c>
    </row>
    <row r="303" spans="2:65" s="1" customFormat="1" ht="16.5" customHeight="1">
      <c r="B303" s="32"/>
      <c r="C303" s="136" t="s">
        <v>952</v>
      </c>
      <c r="D303" s="136" t="s">
        <v>180</v>
      </c>
      <c r="E303" s="137" t="s">
        <v>4438</v>
      </c>
      <c r="F303" s="138" t="s">
        <v>4439</v>
      </c>
      <c r="G303" s="139" t="s">
        <v>4360</v>
      </c>
      <c r="H303" s="140">
        <v>4</v>
      </c>
      <c r="I303" s="141"/>
      <c r="J303" s="142">
        <f t="shared" ref="J303:J334" si="60">ROUND(I303*H303,2)</f>
        <v>0</v>
      </c>
      <c r="K303" s="138" t="s">
        <v>4019</v>
      </c>
      <c r="L303" s="32"/>
      <c r="M303" s="143" t="s">
        <v>1</v>
      </c>
      <c r="N303" s="144" t="s">
        <v>41</v>
      </c>
      <c r="P303" s="145">
        <f t="shared" ref="P303:P334" si="61">O303*H303</f>
        <v>0</v>
      </c>
      <c r="Q303" s="145">
        <v>0</v>
      </c>
      <c r="R303" s="145">
        <f t="shared" ref="R303:R334" si="62">Q303*H303</f>
        <v>0</v>
      </c>
      <c r="S303" s="145">
        <v>3.4200000000000001E-2</v>
      </c>
      <c r="T303" s="146">
        <f t="shared" ref="T303:T334" si="63">S303*H303</f>
        <v>0.1368</v>
      </c>
      <c r="AR303" s="147" t="s">
        <v>274</v>
      </c>
      <c r="AT303" s="147" t="s">
        <v>180</v>
      </c>
      <c r="AU303" s="147" t="s">
        <v>85</v>
      </c>
      <c r="AY303" s="17" t="s">
        <v>178</v>
      </c>
      <c r="BE303" s="148">
        <f t="shared" ref="BE303:BE334" si="64">IF(N303="základní",J303,0)</f>
        <v>0</v>
      </c>
      <c r="BF303" s="148">
        <f t="shared" ref="BF303:BF334" si="65">IF(N303="snížená",J303,0)</f>
        <v>0</v>
      </c>
      <c r="BG303" s="148">
        <f t="shared" ref="BG303:BG334" si="66">IF(N303="zákl. přenesená",J303,0)</f>
        <v>0</v>
      </c>
      <c r="BH303" s="148">
        <f t="shared" ref="BH303:BH334" si="67">IF(N303="sníž. přenesená",J303,0)</f>
        <v>0</v>
      </c>
      <c r="BI303" s="148">
        <f t="shared" ref="BI303:BI334" si="68">IF(N303="nulová",J303,0)</f>
        <v>0</v>
      </c>
      <c r="BJ303" s="17" t="s">
        <v>83</v>
      </c>
      <c r="BK303" s="148">
        <f t="shared" ref="BK303:BK334" si="69">ROUND(I303*H303,2)</f>
        <v>0</v>
      </c>
      <c r="BL303" s="17" t="s">
        <v>274</v>
      </c>
      <c r="BM303" s="147" t="s">
        <v>4440</v>
      </c>
    </row>
    <row r="304" spans="2:65" s="1" customFormat="1" ht="24.2" customHeight="1">
      <c r="B304" s="32"/>
      <c r="C304" s="136" t="s">
        <v>956</v>
      </c>
      <c r="D304" s="136" t="s">
        <v>180</v>
      </c>
      <c r="E304" s="137" t="s">
        <v>4441</v>
      </c>
      <c r="F304" s="138" t="s">
        <v>4442</v>
      </c>
      <c r="G304" s="139" t="s">
        <v>4360</v>
      </c>
      <c r="H304" s="140">
        <v>9</v>
      </c>
      <c r="I304" s="141"/>
      <c r="J304" s="142">
        <f t="shared" si="60"/>
        <v>0</v>
      </c>
      <c r="K304" s="138" t="s">
        <v>4019</v>
      </c>
      <c r="L304" s="32"/>
      <c r="M304" s="143" t="s">
        <v>1</v>
      </c>
      <c r="N304" s="144" t="s">
        <v>41</v>
      </c>
      <c r="P304" s="145">
        <f t="shared" si="61"/>
        <v>0</v>
      </c>
      <c r="Q304" s="145">
        <v>1.7469999999999999E-2</v>
      </c>
      <c r="R304" s="145">
        <f t="shared" si="62"/>
        <v>0.15722999999999998</v>
      </c>
      <c r="S304" s="145">
        <v>0</v>
      </c>
      <c r="T304" s="146">
        <f t="shared" si="63"/>
        <v>0</v>
      </c>
      <c r="AR304" s="147" t="s">
        <v>274</v>
      </c>
      <c r="AT304" s="147" t="s">
        <v>180</v>
      </c>
      <c r="AU304" s="147" t="s">
        <v>85</v>
      </c>
      <c r="AY304" s="17" t="s">
        <v>178</v>
      </c>
      <c r="BE304" s="148">
        <f t="shared" si="64"/>
        <v>0</v>
      </c>
      <c r="BF304" s="148">
        <f t="shared" si="65"/>
        <v>0</v>
      </c>
      <c r="BG304" s="148">
        <f t="shared" si="66"/>
        <v>0</v>
      </c>
      <c r="BH304" s="148">
        <f t="shared" si="67"/>
        <v>0</v>
      </c>
      <c r="BI304" s="148">
        <f t="shared" si="68"/>
        <v>0</v>
      </c>
      <c r="BJ304" s="17" t="s">
        <v>83</v>
      </c>
      <c r="BK304" s="148">
        <f t="shared" si="69"/>
        <v>0</v>
      </c>
      <c r="BL304" s="17" t="s">
        <v>274</v>
      </c>
      <c r="BM304" s="147" t="s">
        <v>4443</v>
      </c>
    </row>
    <row r="305" spans="2:65" s="1" customFormat="1" ht="24.2" customHeight="1">
      <c r="B305" s="32"/>
      <c r="C305" s="136" t="s">
        <v>962</v>
      </c>
      <c r="D305" s="136" t="s">
        <v>180</v>
      </c>
      <c r="E305" s="137" t="s">
        <v>4444</v>
      </c>
      <c r="F305" s="138" t="s">
        <v>4445</v>
      </c>
      <c r="G305" s="139" t="s">
        <v>4360</v>
      </c>
      <c r="H305" s="140">
        <v>1</v>
      </c>
      <c r="I305" s="141"/>
      <c r="J305" s="142">
        <f t="shared" si="60"/>
        <v>0</v>
      </c>
      <c r="K305" s="138" t="s">
        <v>4019</v>
      </c>
      <c r="L305" s="32"/>
      <c r="M305" s="143" t="s">
        <v>1</v>
      </c>
      <c r="N305" s="144" t="s">
        <v>41</v>
      </c>
      <c r="P305" s="145">
        <f t="shared" si="61"/>
        <v>0</v>
      </c>
      <c r="Q305" s="145">
        <v>2.5489999999999999E-2</v>
      </c>
      <c r="R305" s="145">
        <f t="shared" si="62"/>
        <v>2.5489999999999999E-2</v>
      </c>
      <c r="S305" s="145">
        <v>0</v>
      </c>
      <c r="T305" s="146">
        <f t="shared" si="63"/>
        <v>0</v>
      </c>
      <c r="AR305" s="147" t="s">
        <v>274</v>
      </c>
      <c r="AT305" s="147" t="s">
        <v>180</v>
      </c>
      <c r="AU305" s="147" t="s">
        <v>85</v>
      </c>
      <c r="AY305" s="17" t="s">
        <v>178</v>
      </c>
      <c r="BE305" s="148">
        <f t="shared" si="64"/>
        <v>0</v>
      </c>
      <c r="BF305" s="148">
        <f t="shared" si="65"/>
        <v>0</v>
      </c>
      <c r="BG305" s="148">
        <f t="shared" si="66"/>
        <v>0</v>
      </c>
      <c r="BH305" s="148">
        <f t="shared" si="67"/>
        <v>0</v>
      </c>
      <c r="BI305" s="148">
        <f t="shared" si="68"/>
        <v>0</v>
      </c>
      <c r="BJ305" s="17" t="s">
        <v>83</v>
      </c>
      <c r="BK305" s="148">
        <f t="shared" si="69"/>
        <v>0</v>
      </c>
      <c r="BL305" s="17" t="s">
        <v>274</v>
      </c>
      <c r="BM305" s="147" t="s">
        <v>4446</v>
      </c>
    </row>
    <row r="306" spans="2:65" s="1" customFormat="1" ht="24.2" customHeight="1">
      <c r="B306" s="32"/>
      <c r="C306" s="136" t="s">
        <v>968</v>
      </c>
      <c r="D306" s="136" t="s">
        <v>180</v>
      </c>
      <c r="E306" s="137" t="s">
        <v>4447</v>
      </c>
      <c r="F306" s="138" t="s">
        <v>4448</v>
      </c>
      <c r="G306" s="139" t="s">
        <v>4360</v>
      </c>
      <c r="H306" s="140">
        <v>1</v>
      </c>
      <c r="I306" s="141"/>
      <c r="J306" s="142">
        <f t="shared" si="60"/>
        <v>0</v>
      </c>
      <c r="K306" s="138" t="s">
        <v>4019</v>
      </c>
      <c r="L306" s="32"/>
      <c r="M306" s="143" t="s">
        <v>1</v>
      </c>
      <c r="N306" s="144" t="s">
        <v>41</v>
      </c>
      <c r="P306" s="145">
        <f t="shared" si="61"/>
        <v>0</v>
      </c>
      <c r="Q306" s="145">
        <v>2.9440000000000001E-2</v>
      </c>
      <c r="R306" s="145">
        <f t="shared" si="62"/>
        <v>2.9440000000000001E-2</v>
      </c>
      <c r="S306" s="145">
        <v>0</v>
      </c>
      <c r="T306" s="146">
        <f t="shared" si="63"/>
        <v>0</v>
      </c>
      <c r="AR306" s="147" t="s">
        <v>274</v>
      </c>
      <c r="AT306" s="147" t="s">
        <v>180</v>
      </c>
      <c r="AU306" s="147" t="s">
        <v>85</v>
      </c>
      <c r="AY306" s="17" t="s">
        <v>178</v>
      </c>
      <c r="BE306" s="148">
        <f t="shared" si="64"/>
        <v>0</v>
      </c>
      <c r="BF306" s="148">
        <f t="shared" si="65"/>
        <v>0</v>
      </c>
      <c r="BG306" s="148">
        <f t="shared" si="66"/>
        <v>0</v>
      </c>
      <c r="BH306" s="148">
        <f t="shared" si="67"/>
        <v>0</v>
      </c>
      <c r="BI306" s="148">
        <f t="shared" si="68"/>
        <v>0</v>
      </c>
      <c r="BJ306" s="17" t="s">
        <v>83</v>
      </c>
      <c r="BK306" s="148">
        <f t="shared" si="69"/>
        <v>0</v>
      </c>
      <c r="BL306" s="17" t="s">
        <v>274</v>
      </c>
      <c r="BM306" s="147" t="s">
        <v>4449</v>
      </c>
    </row>
    <row r="307" spans="2:65" s="1" customFormat="1" ht="24.2" customHeight="1">
      <c r="B307" s="32"/>
      <c r="C307" s="136" t="s">
        <v>973</v>
      </c>
      <c r="D307" s="136" t="s">
        <v>180</v>
      </c>
      <c r="E307" s="137" t="s">
        <v>4450</v>
      </c>
      <c r="F307" s="138" t="s">
        <v>4451</v>
      </c>
      <c r="G307" s="139" t="s">
        <v>4360</v>
      </c>
      <c r="H307" s="140">
        <v>5</v>
      </c>
      <c r="I307" s="141"/>
      <c r="J307" s="142">
        <f t="shared" si="60"/>
        <v>0</v>
      </c>
      <c r="K307" s="138" t="s">
        <v>4019</v>
      </c>
      <c r="L307" s="32"/>
      <c r="M307" s="143" t="s">
        <v>1</v>
      </c>
      <c r="N307" s="144" t="s">
        <v>41</v>
      </c>
      <c r="P307" s="145">
        <f t="shared" si="61"/>
        <v>0</v>
      </c>
      <c r="Q307" s="145">
        <v>1.908E-2</v>
      </c>
      <c r="R307" s="145">
        <f t="shared" si="62"/>
        <v>9.5399999999999999E-2</v>
      </c>
      <c r="S307" s="145">
        <v>0</v>
      </c>
      <c r="T307" s="146">
        <f t="shared" si="63"/>
        <v>0</v>
      </c>
      <c r="AR307" s="147" t="s">
        <v>274</v>
      </c>
      <c r="AT307" s="147" t="s">
        <v>180</v>
      </c>
      <c r="AU307" s="147" t="s">
        <v>85</v>
      </c>
      <c r="AY307" s="17" t="s">
        <v>178</v>
      </c>
      <c r="BE307" s="148">
        <f t="shared" si="64"/>
        <v>0</v>
      </c>
      <c r="BF307" s="148">
        <f t="shared" si="65"/>
        <v>0</v>
      </c>
      <c r="BG307" s="148">
        <f t="shared" si="66"/>
        <v>0</v>
      </c>
      <c r="BH307" s="148">
        <f t="shared" si="67"/>
        <v>0</v>
      </c>
      <c r="BI307" s="148">
        <f t="shared" si="68"/>
        <v>0</v>
      </c>
      <c r="BJ307" s="17" t="s">
        <v>83</v>
      </c>
      <c r="BK307" s="148">
        <f t="shared" si="69"/>
        <v>0</v>
      </c>
      <c r="BL307" s="17" t="s">
        <v>274</v>
      </c>
      <c r="BM307" s="147" t="s">
        <v>4452</v>
      </c>
    </row>
    <row r="308" spans="2:65" s="1" customFormat="1" ht="16.5" customHeight="1">
      <c r="B308" s="32"/>
      <c r="C308" s="136" t="s">
        <v>977</v>
      </c>
      <c r="D308" s="136" t="s">
        <v>180</v>
      </c>
      <c r="E308" s="137" t="s">
        <v>4453</v>
      </c>
      <c r="F308" s="138" t="s">
        <v>4454</v>
      </c>
      <c r="G308" s="139" t="s">
        <v>4360</v>
      </c>
      <c r="H308" s="140">
        <v>5</v>
      </c>
      <c r="I308" s="141"/>
      <c r="J308" s="142">
        <f t="shared" si="60"/>
        <v>0</v>
      </c>
      <c r="K308" s="138" t="s">
        <v>4019</v>
      </c>
      <c r="L308" s="32"/>
      <c r="M308" s="143" t="s">
        <v>1</v>
      </c>
      <c r="N308" s="144" t="s">
        <v>41</v>
      </c>
      <c r="P308" s="145">
        <f t="shared" si="61"/>
        <v>0</v>
      </c>
      <c r="Q308" s="145">
        <v>0</v>
      </c>
      <c r="R308" s="145">
        <f t="shared" si="62"/>
        <v>0</v>
      </c>
      <c r="S308" s="145">
        <v>1.9460000000000002E-2</v>
      </c>
      <c r="T308" s="146">
        <f t="shared" si="63"/>
        <v>9.7300000000000011E-2</v>
      </c>
      <c r="AR308" s="147" t="s">
        <v>274</v>
      </c>
      <c r="AT308" s="147" t="s">
        <v>180</v>
      </c>
      <c r="AU308" s="147" t="s">
        <v>85</v>
      </c>
      <c r="AY308" s="17" t="s">
        <v>178</v>
      </c>
      <c r="BE308" s="148">
        <f t="shared" si="64"/>
        <v>0</v>
      </c>
      <c r="BF308" s="148">
        <f t="shared" si="65"/>
        <v>0</v>
      </c>
      <c r="BG308" s="148">
        <f t="shared" si="66"/>
        <v>0</v>
      </c>
      <c r="BH308" s="148">
        <f t="shared" si="67"/>
        <v>0</v>
      </c>
      <c r="BI308" s="148">
        <f t="shared" si="68"/>
        <v>0</v>
      </c>
      <c r="BJ308" s="17" t="s">
        <v>83</v>
      </c>
      <c r="BK308" s="148">
        <f t="shared" si="69"/>
        <v>0</v>
      </c>
      <c r="BL308" s="17" t="s">
        <v>274</v>
      </c>
      <c r="BM308" s="147" t="s">
        <v>4455</v>
      </c>
    </row>
    <row r="309" spans="2:65" s="1" customFormat="1" ht="24.2" customHeight="1">
      <c r="B309" s="32"/>
      <c r="C309" s="136" t="s">
        <v>2121</v>
      </c>
      <c r="D309" s="136" t="s">
        <v>180</v>
      </c>
      <c r="E309" s="137" t="s">
        <v>4456</v>
      </c>
      <c r="F309" s="138" t="s">
        <v>4457</v>
      </c>
      <c r="G309" s="139" t="s">
        <v>4360</v>
      </c>
      <c r="H309" s="140">
        <v>2</v>
      </c>
      <c r="I309" s="141"/>
      <c r="J309" s="142">
        <f t="shared" si="60"/>
        <v>0</v>
      </c>
      <c r="K309" s="138" t="s">
        <v>4019</v>
      </c>
      <c r="L309" s="32"/>
      <c r="M309" s="143" t="s">
        <v>1</v>
      </c>
      <c r="N309" s="144" t="s">
        <v>41</v>
      </c>
      <c r="P309" s="145">
        <f t="shared" si="61"/>
        <v>0</v>
      </c>
      <c r="Q309" s="145">
        <v>1.247E-2</v>
      </c>
      <c r="R309" s="145">
        <f t="shared" si="62"/>
        <v>2.494E-2</v>
      </c>
      <c r="S309" s="145">
        <v>0</v>
      </c>
      <c r="T309" s="146">
        <f t="shared" si="63"/>
        <v>0</v>
      </c>
      <c r="AR309" s="147" t="s">
        <v>274</v>
      </c>
      <c r="AT309" s="147" t="s">
        <v>180</v>
      </c>
      <c r="AU309" s="147" t="s">
        <v>85</v>
      </c>
      <c r="AY309" s="17" t="s">
        <v>178</v>
      </c>
      <c r="BE309" s="148">
        <f t="shared" si="64"/>
        <v>0</v>
      </c>
      <c r="BF309" s="148">
        <f t="shared" si="65"/>
        <v>0</v>
      </c>
      <c r="BG309" s="148">
        <f t="shared" si="66"/>
        <v>0</v>
      </c>
      <c r="BH309" s="148">
        <f t="shared" si="67"/>
        <v>0</v>
      </c>
      <c r="BI309" s="148">
        <f t="shared" si="68"/>
        <v>0</v>
      </c>
      <c r="BJ309" s="17" t="s">
        <v>83</v>
      </c>
      <c r="BK309" s="148">
        <f t="shared" si="69"/>
        <v>0</v>
      </c>
      <c r="BL309" s="17" t="s">
        <v>274</v>
      </c>
      <c r="BM309" s="147" t="s">
        <v>4458</v>
      </c>
    </row>
    <row r="310" spans="2:65" s="1" customFormat="1" ht="24.2" customHeight="1">
      <c r="B310" s="32"/>
      <c r="C310" s="136" t="s">
        <v>2125</v>
      </c>
      <c r="D310" s="136" t="s">
        <v>180</v>
      </c>
      <c r="E310" s="137" t="s">
        <v>4459</v>
      </c>
      <c r="F310" s="138" t="s">
        <v>4460</v>
      </c>
      <c r="G310" s="139" t="s">
        <v>4360</v>
      </c>
      <c r="H310" s="140">
        <v>14</v>
      </c>
      <c r="I310" s="141"/>
      <c r="J310" s="142">
        <f t="shared" si="60"/>
        <v>0</v>
      </c>
      <c r="K310" s="138" t="s">
        <v>4019</v>
      </c>
      <c r="L310" s="32"/>
      <c r="M310" s="143" t="s">
        <v>1</v>
      </c>
      <c r="N310" s="144" t="s">
        <v>41</v>
      </c>
      <c r="P310" s="145">
        <f t="shared" si="61"/>
        <v>0</v>
      </c>
      <c r="Q310" s="145">
        <v>1.5469999999999999E-2</v>
      </c>
      <c r="R310" s="145">
        <f t="shared" si="62"/>
        <v>0.21657999999999999</v>
      </c>
      <c r="S310" s="145">
        <v>0</v>
      </c>
      <c r="T310" s="146">
        <f t="shared" si="63"/>
        <v>0</v>
      </c>
      <c r="AR310" s="147" t="s">
        <v>274</v>
      </c>
      <c r="AT310" s="147" t="s">
        <v>180</v>
      </c>
      <c r="AU310" s="147" t="s">
        <v>85</v>
      </c>
      <c r="AY310" s="17" t="s">
        <v>178</v>
      </c>
      <c r="BE310" s="148">
        <f t="shared" si="64"/>
        <v>0</v>
      </c>
      <c r="BF310" s="148">
        <f t="shared" si="65"/>
        <v>0</v>
      </c>
      <c r="BG310" s="148">
        <f t="shared" si="66"/>
        <v>0</v>
      </c>
      <c r="BH310" s="148">
        <f t="shared" si="67"/>
        <v>0</v>
      </c>
      <c r="BI310" s="148">
        <f t="shared" si="68"/>
        <v>0</v>
      </c>
      <c r="BJ310" s="17" t="s">
        <v>83</v>
      </c>
      <c r="BK310" s="148">
        <f t="shared" si="69"/>
        <v>0</v>
      </c>
      <c r="BL310" s="17" t="s">
        <v>274</v>
      </c>
      <c r="BM310" s="147" t="s">
        <v>4461</v>
      </c>
    </row>
    <row r="311" spans="2:65" s="1" customFormat="1" ht="24.2" customHeight="1">
      <c r="B311" s="32"/>
      <c r="C311" s="136" t="s">
        <v>2130</v>
      </c>
      <c r="D311" s="136" t="s">
        <v>180</v>
      </c>
      <c r="E311" s="137" t="s">
        <v>4462</v>
      </c>
      <c r="F311" s="138" t="s">
        <v>4463</v>
      </c>
      <c r="G311" s="139" t="s">
        <v>4360</v>
      </c>
      <c r="H311" s="140">
        <v>1</v>
      </c>
      <c r="I311" s="141"/>
      <c r="J311" s="142">
        <f t="shared" si="60"/>
        <v>0</v>
      </c>
      <c r="K311" s="138" t="s">
        <v>4019</v>
      </c>
      <c r="L311" s="32"/>
      <c r="M311" s="143" t="s">
        <v>1</v>
      </c>
      <c r="N311" s="144" t="s">
        <v>41</v>
      </c>
      <c r="P311" s="145">
        <f t="shared" si="61"/>
        <v>0</v>
      </c>
      <c r="Q311" s="145">
        <v>1.9709999999999998E-2</v>
      </c>
      <c r="R311" s="145">
        <f t="shared" si="62"/>
        <v>1.9709999999999998E-2</v>
      </c>
      <c r="S311" s="145">
        <v>0</v>
      </c>
      <c r="T311" s="146">
        <f t="shared" si="63"/>
        <v>0</v>
      </c>
      <c r="AR311" s="147" t="s">
        <v>274</v>
      </c>
      <c r="AT311" s="147" t="s">
        <v>180</v>
      </c>
      <c r="AU311" s="147" t="s">
        <v>85</v>
      </c>
      <c r="AY311" s="17" t="s">
        <v>178</v>
      </c>
      <c r="BE311" s="148">
        <f t="shared" si="64"/>
        <v>0</v>
      </c>
      <c r="BF311" s="148">
        <f t="shared" si="65"/>
        <v>0</v>
      </c>
      <c r="BG311" s="148">
        <f t="shared" si="66"/>
        <v>0</v>
      </c>
      <c r="BH311" s="148">
        <f t="shared" si="67"/>
        <v>0</v>
      </c>
      <c r="BI311" s="148">
        <f t="shared" si="68"/>
        <v>0</v>
      </c>
      <c r="BJ311" s="17" t="s">
        <v>83</v>
      </c>
      <c r="BK311" s="148">
        <f t="shared" si="69"/>
        <v>0</v>
      </c>
      <c r="BL311" s="17" t="s">
        <v>274</v>
      </c>
      <c r="BM311" s="147" t="s">
        <v>4464</v>
      </c>
    </row>
    <row r="312" spans="2:65" s="1" customFormat="1" ht="21.75" customHeight="1">
      <c r="B312" s="32"/>
      <c r="C312" s="136" t="s">
        <v>2134</v>
      </c>
      <c r="D312" s="136" t="s">
        <v>180</v>
      </c>
      <c r="E312" s="137" t="s">
        <v>4465</v>
      </c>
      <c r="F312" s="138" t="s">
        <v>4466</v>
      </c>
      <c r="G312" s="139" t="s">
        <v>4360</v>
      </c>
      <c r="H312" s="140">
        <v>1</v>
      </c>
      <c r="I312" s="141"/>
      <c r="J312" s="142">
        <f t="shared" si="60"/>
        <v>0</v>
      </c>
      <c r="K312" s="138" t="s">
        <v>4019</v>
      </c>
      <c r="L312" s="32"/>
      <c r="M312" s="143" t="s">
        <v>1</v>
      </c>
      <c r="N312" s="144" t="s">
        <v>41</v>
      </c>
      <c r="P312" s="145">
        <f t="shared" si="61"/>
        <v>0</v>
      </c>
      <c r="Q312" s="145">
        <v>0</v>
      </c>
      <c r="R312" s="145">
        <f t="shared" si="62"/>
        <v>0</v>
      </c>
      <c r="S312" s="145">
        <v>2.4500000000000001E-2</v>
      </c>
      <c r="T312" s="146">
        <f t="shared" si="63"/>
        <v>2.4500000000000001E-2</v>
      </c>
      <c r="AR312" s="147" t="s">
        <v>274</v>
      </c>
      <c r="AT312" s="147" t="s">
        <v>180</v>
      </c>
      <c r="AU312" s="147" t="s">
        <v>85</v>
      </c>
      <c r="AY312" s="17" t="s">
        <v>178</v>
      </c>
      <c r="BE312" s="148">
        <f t="shared" si="64"/>
        <v>0</v>
      </c>
      <c r="BF312" s="148">
        <f t="shared" si="65"/>
        <v>0</v>
      </c>
      <c r="BG312" s="148">
        <f t="shared" si="66"/>
        <v>0</v>
      </c>
      <c r="BH312" s="148">
        <f t="shared" si="67"/>
        <v>0</v>
      </c>
      <c r="BI312" s="148">
        <f t="shared" si="68"/>
        <v>0</v>
      </c>
      <c r="BJ312" s="17" t="s">
        <v>83</v>
      </c>
      <c r="BK312" s="148">
        <f t="shared" si="69"/>
        <v>0</v>
      </c>
      <c r="BL312" s="17" t="s">
        <v>274</v>
      </c>
      <c r="BM312" s="147" t="s">
        <v>4467</v>
      </c>
    </row>
    <row r="313" spans="2:65" s="1" customFormat="1" ht="16.5" customHeight="1">
      <c r="B313" s="32"/>
      <c r="C313" s="136" t="s">
        <v>2139</v>
      </c>
      <c r="D313" s="136" t="s">
        <v>180</v>
      </c>
      <c r="E313" s="137" t="s">
        <v>4468</v>
      </c>
      <c r="F313" s="138" t="s">
        <v>4469</v>
      </c>
      <c r="G313" s="139" t="s">
        <v>420</v>
      </c>
      <c r="H313" s="140">
        <v>1</v>
      </c>
      <c r="I313" s="141"/>
      <c r="J313" s="142">
        <f t="shared" si="60"/>
        <v>0</v>
      </c>
      <c r="K313" s="138" t="s">
        <v>4019</v>
      </c>
      <c r="L313" s="32"/>
      <c r="M313" s="143" t="s">
        <v>1</v>
      </c>
      <c r="N313" s="144" t="s">
        <v>41</v>
      </c>
      <c r="P313" s="145">
        <f t="shared" si="61"/>
        <v>0</v>
      </c>
      <c r="Q313" s="145">
        <v>0</v>
      </c>
      <c r="R313" s="145">
        <f t="shared" si="62"/>
        <v>0</v>
      </c>
      <c r="S313" s="145">
        <v>0</v>
      </c>
      <c r="T313" s="146">
        <f t="shared" si="63"/>
        <v>0</v>
      </c>
      <c r="AR313" s="147" t="s">
        <v>184</v>
      </c>
      <c r="AT313" s="147" t="s">
        <v>180</v>
      </c>
      <c r="AU313" s="147" t="s">
        <v>85</v>
      </c>
      <c r="AY313" s="17" t="s">
        <v>178</v>
      </c>
      <c r="BE313" s="148">
        <f t="shared" si="64"/>
        <v>0</v>
      </c>
      <c r="BF313" s="148">
        <f t="shared" si="65"/>
        <v>0</v>
      </c>
      <c r="BG313" s="148">
        <f t="shared" si="66"/>
        <v>0</v>
      </c>
      <c r="BH313" s="148">
        <f t="shared" si="67"/>
        <v>0</v>
      </c>
      <c r="BI313" s="148">
        <f t="shared" si="68"/>
        <v>0</v>
      </c>
      <c r="BJ313" s="17" t="s">
        <v>83</v>
      </c>
      <c r="BK313" s="148">
        <f t="shared" si="69"/>
        <v>0</v>
      </c>
      <c r="BL313" s="17" t="s">
        <v>184</v>
      </c>
      <c r="BM313" s="147" t="s">
        <v>4470</v>
      </c>
    </row>
    <row r="314" spans="2:65" s="1" customFormat="1" ht="16.5" customHeight="1">
      <c r="B314" s="32"/>
      <c r="C314" s="177" t="s">
        <v>2143</v>
      </c>
      <c r="D314" s="177" t="s">
        <v>232</v>
      </c>
      <c r="E314" s="178" t="s">
        <v>4471</v>
      </c>
      <c r="F314" s="179" t="s">
        <v>4472</v>
      </c>
      <c r="G314" s="180" t="s">
        <v>420</v>
      </c>
      <c r="H314" s="181">
        <v>1</v>
      </c>
      <c r="I314" s="182"/>
      <c r="J314" s="183">
        <f t="shared" si="60"/>
        <v>0</v>
      </c>
      <c r="K314" s="179" t="s">
        <v>4019</v>
      </c>
      <c r="L314" s="184"/>
      <c r="M314" s="185" t="s">
        <v>1</v>
      </c>
      <c r="N314" s="186" t="s">
        <v>41</v>
      </c>
      <c r="P314" s="145">
        <f t="shared" si="61"/>
        <v>0</v>
      </c>
      <c r="Q314" s="145">
        <v>1.2999999999999999E-3</v>
      </c>
      <c r="R314" s="145">
        <f t="shared" si="62"/>
        <v>1.2999999999999999E-3</v>
      </c>
      <c r="S314" s="145">
        <v>0</v>
      </c>
      <c r="T314" s="146">
        <f t="shared" si="63"/>
        <v>0</v>
      </c>
      <c r="AR314" s="147" t="s">
        <v>231</v>
      </c>
      <c r="AT314" s="147" t="s">
        <v>232</v>
      </c>
      <c r="AU314" s="147" t="s">
        <v>85</v>
      </c>
      <c r="AY314" s="17" t="s">
        <v>178</v>
      </c>
      <c r="BE314" s="148">
        <f t="shared" si="64"/>
        <v>0</v>
      </c>
      <c r="BF314" s="148">
        <f t="shared" si="65"/>
        <v>0</v>
      </c>
      <c r="BG314" s="148">
        <f t="shared" si="66"/>
        <v>0</v>
      </c>
      <c r="BH314" s="148">
        <f t="shared" si="67"/>
        <v>0</v>
      </c>
      <c r="BI314" s="148">
        <f t="shared" si="68"/>
        <v>0</v>
      </c>
      <c r="BJ314" s="17" t="s">
        <v>83</v>
      </c>
      <c r="BK314" s="148">
        <f t="shared" si="69"/>
        <v>0</v>
      </c>
      <c r="BL314" s="17" t="s">
        <v>184</v>
      </c>
      <c r="BM314" s="147" t="s">
        <v>4473</v>
      </c>
    </row>
    <row r="315" spans="2:65" s="1" customFormat="1" ht="16.5" customHeight="1">
      <c r="B315" s="32"/>
      <c r="C315" s="136" t="s">
        <v>2147</v>
      </c>
      <c r="D315" s="136" t="s">
        <v>180</v>
      </c>
      <c r="E315" s="137" t="s">
        <v>4474</v>
      </c>
      <c r="F315" s="138" t="s">
        <v>4475</v>
      </c>
      <c r="G315" s="139" t="s">
        <v>420</v>
      </c>
      <c r="H315" s="140">
        <v>1</v>
      </c>
      <c r="I315" s="141"/>
      <c r="J315" s="142">
        <f t="shared" si="60"/>
        <v>0</v>
      </c>
      <c r="K315" s="138" t="s">
        <v>4019</v>
      </c>
      <c r="L315" s="32"/>
      <c r="M315" s="143" t="s">
        <v>1</v>
      </c>
      <c r="N315" s="144" t="s">
        <v>41</v>
      </c>
      <c r="P315" s="145">
        <f t="shared" si="61"/>
        <v>0</v>
      </c>
      <c r="Q315" s="145">
        <v>0</v>
      </c>
      <c r="R315" s="145">
        <f t="shared" si="62"/>
        <v>0</v>
      </c>
      <c r="S315" s="145">
        <v>0</v>
      </c>
      <c r="T315" s="146">
        <f t="shared" si="63"/>
        <v>0</v>
      </c>
      <c r="AR315" s="147" t="s">
        <v>274</v>
      </c>
      <c r="AT315" s="147" t="s">
        <v>180</v>
      </c>
      <c r="AU315" s="147" t="s">
        <v>85</v>
      </c>
      <c r="AY315" s="17" t="s">
        <v>178</v>
      </c>
      <c r="BE315" s="148">
        <f t="shared" si="64"/>
        <v>0</v>
      </c>
      <c r="BF315" s="148">
        <f t="shared" si="65"/>
        <v>0</v>
      </c>
      <c r="BG315" s="148">
        <f t="shared" si="66"/>
        <v>0</v>
      </c>
      <c r="BH315" s="148">
        <f t="shared" si="67"/>
        <v>0</v>
      </c>
      <c r="BI315" s="148">
        <f t="shared" si="68"/>
        <v>0</v>
      </c>
      <c r="BJ315" s="17" t="s">
        <v>83</v>
      </c>
      <c r="BK315" s="148">
        <f t="shared" si="69"/>
        <v>0</v>
      </c>
      <c r="BL315" s="17" t="s">
        <v>274</v>
      </c>
      <c r="BM315" s="147" t="s">
        <v>4476</v>
      </c>
    </row>
    <row r="316" spans="2:65" s="1" customFormat="1" ht="16.5" customHeight="1">
      <c r="B316" s="32"/>
      <c r="C316" s="177" t="s">
        <v>2153</v>
      </c>
      <c r="D316" s="177" t="s">
        <v>232</v>
      </c>
      <c r="E316" s="178" t="s">
        <v>4477</v>
      </c>
      <c r="F316" s="179" t="s">
        <v>4478</v>
      </c>
      <c r="G316" s="180" t="s">
        <v>420</v>
      </c>
      <c r="H316" s="181">
        <v>1</v>
      </c>
      <c r="I316" s="182"/>
      <c r="J316" s="183">
        <f t="shared" si="60"/>
        <v>0</v>
      </c>
      <c r="K316" s="179" t="s">
        <v>4019</v>
      </c>
      <c r="L316" s="184"/>
      <c r="M316" s="185" t="s">
        <v>1</v>
      </c>
      <c r="N316" s="186" t="s">
        <v>41</v>
      </c>
      <c r="P316" s="145">
        <f t="shared" si="61"/>
        <v>0</v>
      </c>
      <c r="Q316" s="145">
        <v>8.4999999999999995E-4</v>
      </c>
      <c r="R316" s="145">
        <f t="shared" si="62"/>
        <v>8.4999999999999995E-4</v>
      </c>
      <c r="S316" s="145">
        <v>0</v>
      </c>
      <c r="T316" s="146">
        <f t="shared" si="63"/>
        <v>0</v>
      </c>
      <c r="AR316" s="147" t="s">
        <v>377</v>
      </c>
      <c r="AT316" s="147" t="s">
        <v>232</v>
      </c>
      <c r="AU316" s="147" t="s">
        <v>85</v>
      </c>
      <c r="AY316" s="17" t="s">
        <v>178</v>
      </c>
      <c r="BE316" s="148">
        <f t="shared" si="64"/>
        <v>0</v>
      </c>
      <c r="BF316" s="148">
        <f t="shared" si="65"/>
        <v>0</v>
      </c>
      <c r="BG316" s="148">
        <f t="shared" si="66"/>
        <v>0</v>
      </c>
      <c r="BH316" s="148">
        <f t="shared" si="67"/>
        <v>0</v>
      </c>
      <c r="BI316" s="148">
        <f t="shared" si="68"/>
        <v>0</v>
      </c>
      <c r="BJ316" s="17" t="s">
        <v>83</v>
      </c>
      <c r="BK316" s="148">
        <f t="shared" si="69"/>
        <v>0</v>
      </c>
      <c r="BL316" s="17" t="s">
        <v>274</v>
      </c>
      <c r="BM316" s="147" t="s">
        <v>4479</v>
      </c>
    </row>
    <row r="317" spans="2:65" s="1" customFormat="1" ht="24.2" customHeight="1">
      <c r="B317" s="32"/>
      <c r="C317" s="136" t="s">
        <v>2160</v>
      </c>
      <c r="D317" s="136" t="s">
        <v>180</v>
      </c>
      <c r="E317" s="137" t="s">
        <v>4480</v>
      </c>
      <c r="F317" s="138" t="s">
        <v>4481</v>
      </c>
      <c r="G317" s="139" t="s">
        <v>4360</v>
      </c>
      <c r="H317" s="140">
        <v>4</v>
      </c>
      <c r="I317" s="141"/>
      <c r="J317" s="142">
        <f t="shared" si="60"/>
        <v>0</v>
      </c>
      <c r="K317" s="138" t="s">
        <v>4019</v>
      </c>
      <c r="L317" s="32"/>
      <c r="M317" s="143" t="s">
        <v>1</v>
      </c>
      <c r="N317" s="144" t="s">
        <v>41</v>
      </c>
      <c r="P317" s="145">
        <f t="shared" si="61"/>
        <v>0</v>
      </c>
      <c r="Q317" s="145">
        <v>0</v>
      </c>
      <c r="R317" s="145">
        <f t="shared" si="62"/>
        <v>0</v>
      </c>
      <c r="S317" s="145">
        <v>1.7069999999999998E-2</v>
      </c>
      <c r="T317" s="146">
        <f t="shared" si="63"/>
        <v>6.8279999999999993E-2</v>
      </c>
      <c r="AR317" s="147" t="s">
        <v>274</v>
      </c>
      <c r="AT317" s="147" t="s">
        <v>180</v>
      </c>
      <c r="AU317" s="147" t="s">
        <v>85</v>
      </c>
      <c r="AY317" s="17" t="s">
        <v>178</v>
      </c>
      <c r="BE317" s="148">
        <f t="shared" si="64"/>
        <v>0</v>
      </c>
      <c r="BF317" s="148">
        <f t="shared" si="65"/>
        <v>0</v>
      </c>
      <c r="BG317" s="148">
        <f t="shared" si="66"/>
        <v>0</v>
      </c>
      <c r="BH317" s="148">
        <f t="shared" si="67"/>
        <v>0</v>
      </c>
      <c r="BI317" s="148">
        <f t="shared" si="68"/>
        <v>0</v>
      </c>
      <c r="BJ317" s="17" t="s">
        <v>83</v>
      </c>
      <c r="BK317" s="148">
        <f t="shared" si="69"/>
        <v>0</v>
      </c>
      <c r="BL317" s="17" t="s">
        <v>274</v>
      </c>
      <c r="BM317" s="147" t="s">
        <v>4482</v>
      </c>
    </row>
    <row r="318" spans="2:65" s="1" customFormat="1" ht="33" customHeight="1">
      <c r="B318" s="32"/>
      <c r="C318" s="136" t="s">
        <v>2166</v>
      </c>
      <c r="D318" s="136" t="s">
        <v>180</v>
      </c>
      <c r="E318" s="137" t="s">
        <v>4483</v>
      </c>
      <c r="F318" s="138" t="s">
        <v>4484</v>
      </c>
      <c r="G318" s="139" t="s">
        <v>4360</v>
      </c>
      <c r="H318" s="140">
        <v>3</v>
      </c>
      <c r="I318" s="141"/>
      <c r="J318" s="142">
        <f t="shared" si="60"/>
        <v>0</v>
      </c>
      <c r="K318" s="138" t="s">
        <v>4019</v>
      </c>
      <c r="L318" s="32"/>
      <c r="M318" s="143" t="s">
        <v>1</v>
      </c>
      <c r="N318" s="144" t="s">
        <v>41</v>
      </c>
      <c r="P318" s="145">
        <f t="shared" si="61"/>
        <v>0</v>
      </c>
      <c r="Q318" s="145">
        <v>5.0600000000000003E-3</v>
      </c>
      <c r="R318" s="145">
        <f t="shared" si="62"/>
        <v>1.5180000000000001E-2</v>
      </c>
      <c r="S318" s="145">
        <v>0</v>
      </c>
      <c r="T318" s="146">
        <f t="shared" si="63"/>
        <v>0</v>
      </c>
      <c r="AR318" s="147" t="s">
        <v>274</v>
      </c>
      <c r="AT318" s="147" t="s">
        <v>180</v>
      </c>
      <c r="AU318" s="147" t="s">
        <v>85</v>
      </c>
      <c r="AY318" s="17" t="s">
        <v>178</v>
      </c>
      <c r="BE318" s="148">
        <f t="shared" si="64"/>
        <v>0</v>
      </c>
      <c r="BF318" s="148">
        <f t="shared" si="65"/>
        <v>0</v>
      </c>
      <c r="BG318" s="148">
        <f t="shared" si="66"/>
        <v>0</v>
      </c>
      <c r="BH318" s="148">
        <f t="shared" si="67"/>
        <v>0</v>
      </c>
      <c r="BI318" s="148">
        <f t="shared" si="68"/>
        <v>0</v>
      </c>
      <c r="BJ318" s="17" t="s">
        <v>83</v>
      </c>
      <c r="BK318" s="148">
        <f t="shared" si="69"/>
        <v>0</v>
      </c>
      <c r="BL318" s="17" t="s">
        <v>274</v>
      </c>
      <c r="BM318" s="147" t="s">
        <v>4485</v>
      </c>
    </row>
    <row r="319" spans="2:65" s="1" customFormat="1" ht="33" customHeight="1">
      <c r="B319" s="32"/>
      <c r="C319" s="136" t="s">
        <v>2168</v>
      </c>
      <c r="D319" s="136" t="s">
        <v>180</v>
      </c>
      <c r="E319" s="137" t="s">
        <v>4486</v>
      </c>
      <c r="F319" s="138" t="s">
        <v>4487</v>
      </c>
      <c r="G319" s="139" t="s">
        <v>4360</v>
      </c>
      <c r="H319" s="140">
        <v>3</v>
      </c>
      <c r="I319" s="141"/>
      <c r="J319" s="142">
        <f t="shared" si="60"/>
        <v>0</v>
      </c>
      <c r="K319" s="138" t="s">
        <v>4019</v>
      </c>
      <c r="L319" s="32"/>
      <c r="M319" s="143" t="s">
        <v>1</v>
      </c>
      <c r="N319" s="144" t="s">
        <v>41</v>
      </c>
      <c r="P319" s="145">
        <f t="shared" si="61"/>
        <v>0</v>
      </c>
      <c r="Q319" s="145">
        <v>1.745E-2</v>
      </c>
      <c r="R319" s="145">
        <f t="shared" si="62"/>
        <v>5.2350000000000001E-2</v>
      </c>
      <c r="S319" s="145">
        <v>0</v>
      </c>
      <c r="T319" s="146">
        <f t="shared" si="63"/>
        <v>0</v>
      </c>
      <c r="AR319" s="147" t="s">
        <v>274</v>
      </c>
      <c r="AT319" s="147" t="s">
        <v>180</v>
      </c>
      <c r="AU319" s="147" t="s">
        <v>85</v>
      </c>
      <c r="AY319" s="17" t="s">
        <v>178</v>
      </c>
      <c r="BE319" s="148">
        <f t="shared" si="64"/>
        <v>0</v>
      </c>
      <c r="BF319" s="148">
        <f t="shared" si="65"/>
        <v>0</v>
      </c>
      <c r="BG319" s="148">
        <f t="shared" si="66"/>
        <v>0</v>
      </c>
      <c r="BH319" s="148">
        <f t="shared" si="67"/>
        <v>0</v>
      </c>
      <c r="BI319" s="148">
        <f t="shared" si="68"/>
        <v>0</v>
      </c>
      <c r="BJ319" s="17" t="s">
        <v>83</v>
      </c>
      <c r="BK319" s="148">
        <f t="shared" si="69"/>
        <v>0</v>
      </c>
      <c r="BL319" s="17" t="s">
        <v>274</v>
      </c>
      <c r="BM319" s="147" t="s">
        <v>4488</v>
      </c>
    </row>
    <row r="320" spans="2:65" s="1" customFormat="1" ht="16.5" customHeight="1">
      <c r="B320" s="32"/>
      <c r="C320" s="136" t="s">
        <v>2170</v>
      </c>
      <c r="D320" s="136" t="s">
        <v>180</v>
      </c>
      <c r="E320" s="137" t="s">
        <v>4489</v>
      </c>
      <c r="F320" s="138" t="s">
        <v>4490</v>
      </c>
      <c r="G320" s="139" t="s">
        <v>420</v>
      </c>
      <c r="H320" s="140">
        <v>6</v>
      </c>
      <c r="I320" s="141"/>
      <c r="J320" s="142">
        <f t="shared" si="60"/>
        <v>0</v>
      </c>
      <c r="K320" s="138" t="s">
        <v>4019</v>
      </c>
      <c r="L320" s="32"/>
      <c r="M320" s="143" t="s">
        <v>1</v>
      </c>
      <c r="N320" s="144" t="s">
        <v>41</v>
      </c>
      <c r="P320" s="145">
        <f t="shared" si="61"/>
        <v>0</v>
      </c>
      <c r="Q320" s="145">
        <v>1.09E-3</v>
      </c>
      <c r="R320" s="145">
        <f t="shared" si="62"/>
        <v>6.5400000000000007E-3</v>
      </c>
      <c r="S320" s="145">
        <v>0</v>
      </c>
      <c r="T320" s="146">
        <f t="shared" si="63"/>
        <v>0</v>
      </c>
      <c r="AR320" s="147" t="s">
        <v>274</v>
      </c>
      <c r="AT320" s="147" t="s">
        <v>180</v>
      </c>
      <c r="AU320" s="147" t="s">
        <v>85</v>
      </c>
      <c r="AY320" s="17" t="s">
        <v>178</v>
      </c>
      <c r="BE320" s="148">
        <f t="shared" si="64"/>
        <v>0</v>
      </c>
      <c r="BF320" s="148">
        <f t="shared" si="65"/>
        <v>0</v>
      </c>
      <c r="BG320" s="148">
        <f t="shared" si="66"/>
        <v>0</v>
      </c>
      <c r="BH320" s="148">
        <f t="shared" si="67"/>
        <v>0</v>
      </c>
      <c r="BI320" s="148">
        <f t="shared" si="68"/>
        <v>0</v>
      </c>
      <c r="BJ320" s="17" t="s">
        <v>83</v>
      </c>
      <c r="BK320" s="148">
        <f t="shared" si="69"/>
        <v>0</v>
      </c>
      <c r="BL320" s="17" t="s">
        <v>274</v>
      </c>
      <c r="BM320" s="147" t="s">
        <v>4491</v>
      </c>
    </row>
    <row r="321" spans="2:65" s="1" customFormat="1" ht="21.75" customHeight="1">
      <c r="B321" s="32"/>
      <c r="C321" s="136" t="s">
        <v>2174</v>
      </c>
      <c r="D321" s="136" t="s">
        <v>180</v>
      </c>
      <c r="E321" s="137" t="s">
        <v>4492</v>
      </c>
      <c r="F321" s="138" t="s">
        <v>4493</v>
      </c>
      <c r="G321" s="139" t="s">
        <v>4360</v>
      </c>
      <c r="H321" s="140">
        <v>64</v>
      </c>
      <c r="I321" s="141"/>
      <c r="J321" s="142">
        <f t="shared" si="60"/>
        <v>0</v>
      </c>
      <c r="K321" s="138" t="s">
        <v>4019</v>
      </c>
      <c r="L321" s="32"/>
      <c r="M321" s="143" t="s">
        <v>1</v>
      </c>
      <c r="N321" s="144" t="s">
        <v>41</v>
      </c>
      <c r="P321" s="145">
        <f t="shared" si="61"/>
        <v>0</v>
      </c>
      <c r="Q321" s="145">
        <v>9.0000000000000006E-5</v>
      </c>
      <c r="R321" s="145">
        <f t="shared" si="62"/>
        <v>5.7600000000000004E-3</v>
      </c>
      <c r="S321" s="145">
        <v>0</v>
      </c>
      <c r="T321" s="146">
        <f t="shared" si="63"/>
        <v>0</v>
      </c>
      <c r="AR321" s="147" t="s">
        <v>274</v>
      </c>
      <c r="AT321" s="147" t="s">
        <v>180</v>
      </c>
      <c r="AU321" s="147" t="s">
        <v>85</v>
      </c>
      <c r="AY321" s="17" t="s">
        <v>178</v>
      </c>
      <c r="BE321" s="148">
        <f t="shared" si="64"/>
        <v>0</v>
      </c>
      <c r="BF321" s="148">
        <f t="shared" si="65"/>
        <v>0</v>
      </c>
      <c r="BG321" s="148">
        <f t="shared" si="66"/>
        <v>0</v>
      </c>
      <c r="BH321" s="148">
        <f t="shared" si="67"/>
        <v>0</v>
      </c>
      <c r="BI321" s="148">
        <f t="shared" si="68"/>
        <v>0</v>
      </c>
      <c r="BJ321" s="17" t="s">
        <v>83</v>
      </c>
      <c r="BK321" s="148">
        <f t="shared" si="69"/>
        <v>0</v>
      </c>
      <c r="BL321" s="17" t="s">
        <v>274</v>
      </c>
      <c r="BM321" s="147" t="s">
        <v>4494</v>
      </c>
    </row>
    <row r="322" spans="2:65" s="1" customFormat="1" ht="16.5" customHeight="1">
      <c r="B322" s="32"/>
      <c r="C322" s="177" t="s">
        <v>2176</v>
      </c>
      <c r="D322" s="177" t="s">
        <v>232</v>
      </c>
      <c r="E322" s="178" t="s">
        <v>4495</v>
      </c>
      <c r="F322" s="179" t="s">
        <v>4496</v>
      </c>
      <c r="G322" s="180" t="s">
        <v>420</v>
      </c>
      <c r="H322" s="181">
        <v>64</v>
      </c>
      <c r="I322" s="182"/>
      <c r="J322" s="183">
        <f t="shared" si="60"/>
        <v>0</v>
      </c>
      <c r="K322" s="179" t="s">
        <v>4019</v>
      </c>
      <c r="L322" s="184"/>
      <c r="M322" s="185" t="s">
        <v>1</v>
      </c>
      <c r="N322" s="186" t="s">
        <v>41</v>
      </c>
      <c r="P322" s="145">
        <f t="shared" si="61"/>
        <v>0</v>
      </c>
      <c r="Q322" s="145">
        <v>1.4999999999999999E-4</v>
      </c>
      <c r="R322" s="145">
        <f t="shared" si="62"/>
        <v>9.5999999999999992E-3</v>
      </c>
      <c r="S322" s="145">
        <v>0</v>
      </c>
      <c r="T322" s="146">
        <f t="shared" si="63"/>
        <v>0</v>
      </c>
      <c r="AR322" s="147" t="s">
        <v>377</v>
      </c>
      <c r="AT322" s="147" t="s">
        <v>232</v>
      </c>
      <c r="AU322" s="147" t="s">
        <v>85</v>
      </c>
      <c r="AY322" s="17" t="s">
        <v>178</v>
      </c>
      <c r="BE322" s="148">
        <f t="shared" si="64"/>
        <v>0</v>
      </c>
      <c r="BF322" s="148">
        <f t="shared" si="65"/>
        <v>0</v>
      </c>
      <c r="BG322" s="148">
        <f t="shared" si="66"/>
        <v>0</v>
      </c>
      <c r="BH322" s="148">
        <f t="shared" si="67"/>
        <v>0</v>
      </c>
      <c r="BI322" s="148">
        <f t="shared" si="68"/>
        <v>0</v>
      </c>
      <c r="BJ322" s="17" t="s">
        <v>83</v>
      </c>
      <c r="BK322" s="148">
        <f t="shared" si="69"/>
        <v>0</v>
      </c>
      <c r="BL322" s="17" t="s">
        <v>274</v>
      </c>
      <c r="BM322" s="147" t="s">
        <v>4497</v>
      </c>
    </row>
    <row r="323" spans="2:65" s="1" customFormat="1" ht="16.5" customHeight="1">
      <c r="B323" s="32"/>
      <c r="C323" s="136" t="s">
        <v>2179</v>
      </c>
      <c r="D323" s="136" t="s">
        <v>180</v>
      </c>
      <c r="E323" s="137" t="s">
        <v>4498</v>
      </c>
      <c r="F323" s="138" t="s">
        <v>4499</v>
      </c>
      <c r="G323" s="139" t="s">
        <v>4360</v>
      </c>
      <c r="H323" s="140">
        <v>9</v>
      </c>
      <c r="I323" s="141"/>
      <c r="J323" s="142">
        <f t="shared" si="60"/>
        <v>0</v>
      </c>
      <c r="K323" s="138" t="s">
        <v>4019</v>
      </c>
      <c r="L323" s="32"/>
      <c r="M323" s="143" t="s">
        <v>1</v>
      </c>
      <c r="N323" s="144" t="s">
        <v>41</v>
      </c>
      <c r="P323" s="145">
        <f t="shared" si="61"/>
        <v>0</v>
      </c>
      <c r="Q323" s="145">
        <v>0</v>
      </c>
      <c r="R323" s="145">
        <f t="shared" si="62"/>
        <v>0</v>
      </c>
      <c r="S323" s="145">
        <v>1.56E-3</v>
      </c>
      <c r="T323" s="146">
        <f t="shared" si="63"/>
        <v>1.404E-2</v>
      </c>
      <c r="AR323" s="147" t="s">
        <v>274</v>
      </c>
      <c r="AT323" s="147" t="s">
        <v>180</v>
      </c>
      <c r="AU323" s="147" t="s">
        <v>85</v>
      </c>
      <c r="AY323" s="17" t="s">
        <v>178</v>
      </c>
      <c r="BE323" s="148">
        <f t="shared" si="64"/>
        <v>0</v>
      </c>
      <c r="BF323" s="148">
        <f t="shared" si="65"/>
        <v>0</v>
      </c>
      <c r="BG323" s="148">
        <f t="shared" si="66"/>
        <v>0</v>
      </c>
      <c r="BH323" s="148">
        <f t="shared" si="67"/>
        <v>0</v>
      </c>
      <c r="BI323" s="148">
        <f t="shared" si="68"/>
        <v>0</v>
      </c>
      <c r="BJ323" s="17" t="s">
        <v>83</v>
      </c>
      <c r="BK323" s="148">
        <f t="shared" si="69"/>
        <v>0</v>
      </c>
      <c r="BL323" s="17" t="s">
        <v>274</v>
      </c>
      <c r="BM323" s="147" t="s">
        <v>4500</v>
      </c>
    </row>
    <row r="324" spans="2:65" s="1" customFormat="1" ht="24.2" customHeight="1">
      <c r="B324" s="32"/>
      <c r="C324" s="136" t="s">
        <v>2182</v>
      </c>
      <c r="D324" s="136" t="s">
        <v>180</v>
      </c>
      <c r="E324" s="137" t="s">
        <v>4501</v>
      </c>
      <c r="F324" s="138" t="s">
        <v>4502</v>
      </c>
      <c r="G324" s="139" t="s">
        <v>4360</v>
      </c>
      <c r="H324" s="140">
        <v>3</v>
      </c>
      <c r="I324" s="141"/>
      <c r="J324" s="142">
        <f t="shared" si="60"/>
        <v>0</v>
      </c>
      <c r="K324" s="138" t="s">
        <v>4019</v>
      </c>
      <c r="L324" s="32"/>
      <c r="M324" s="143" t="s">
        <v>1</v>
      </c>
      <c r="N324" s="144" t="s">
        <v>41</v>
      </c>
      <c r="P324" s="145">
        <f t="shared" si="61"/>
        <v>0</v>
      </c>
      <c r="Q324" s="145">
        <v>1.8E-3</v>
      </c>
      <c r="R324" s="145">
        <f t="shared" si="62"/>
        <v>5.4000000000000003E-3</v>
      </c>
      <c r="S324" s="145">
        <v>0</v>
      </c>
      <c r="T324" s="146">
        <f t="shared" si="63"/>
        <v>0</v>
      </c>
      <c r="AR324" s="147" t="s">
        <v>274</v>
      </c>
      <c r="AT324" s="147" t="s">
        <v>180</v>
      </c>
      <c r="AU324" s="147" t="s">
        <v>85</v>
      </c>
      <c r="AY324" s="17" t="s">
        <v>178</v>
      </c>
      <c r="BE324" s="148">
        <f t="shared" si="64"/>
        <v>0</v>
      </c>
      <c r="BF324" s="148">
        <f t="shared" si="65"/>
        <v>0</v>
      </c>
      <c r="BG324" s="148">
        <f t="shared" si="66"/>
        <v>0</v>
      </c>
      <c r="BH324" s="148">
        <f t="shared" si="67"/>
        <v>0</v>
      </c>
      <c r="BI324" s="148">
        <f t="shared" si="68"/>
        <v>0</v>
      </c>
      <c r="BJ324" s="17" t="s">
        <v>83</v>
      </c>
      <c r="BK324" s="148">
        <f t="shared" si="69"/>
        <v>0</v>
      </c>
      <c r="BL324" s="17" t="s">
        <v>274</v>
      </c>
      <c r="BM324" s="147" t="s">
        <v>4503</v>
      </c>
    </row>
    <row r="325" spans="2:65" s="1" customFormat="1" ht="16.5" customHeight="1">
      <c r="B325" s="32"/>
      <c r="C325" s="136" t="s">
        <v>2185</v>
      </c>
      <c r="D325" s="136" t="s">
        <v>180</v>
      </c>
      <c r="E325" s="137" t="s">
        <v>4504</v>
      </c>
      <c r="F325" s="138" t="s">
        <v>4505</v>
      </c>
      <c r="G325" s="139" t="s">
        <v>4360</v>
      </c>
      <c r="H325" s="140">
        <v>16</v>
      </c>
      <c r="I325" s="141"/>
      <c r="J325" s="142">
        <f t="shared" si="60"/>
        <v>0</v>
      </c>
      <c r="K325" s="138" t="s">
        <v>4019</v>
      </c>
      <c r="L325" s="32"/>
      <c r="M325" s="143" t="s">
        <v>1</v>
      </c>
      <c r="N325" s="144" t="s">
        <v>41</v>
      </c>
      <c r="P325" s="145">
        <f t="shared" si="61"/>
        <v>0</v>
      </c>
      <c r="Q325" s="145">
        <v>1.8400000000000001E-3</v>
      </c>
      <c r="R325" s="145">
        <f t="shared" si="62"/>
        <v>2.9440000000000001E-2</v>
      </c>
      <c r="S325" s="145">
        <v>0</v>
      </c>
      <c r="T325" s="146">
        <f t="shared" si="63"/>
        <v>0</v>
      </c>
      <c r="AR325" s="147" t="s">
        <v>274</v>
      </c>
      <c r="AT325" s="147" t="s">
        <v>180</v>
      </c>
      <c r="AU325" s="147" t="s">
        <v>85</v>
      </c>
      <c r="AY325" s="17" t="s">
        <v>178</v>
      </c>
      <c r="BE325" s="148">
        <f t="shared" si="64"/>
        <v>0</v>
      </c>
      <c r="BF325" s="148">
        <f t="shared" si="65"/>
        <v>0</v>
      </c>
      <c r="BG325" s="148">
        <f t="shared" si="66"/>
        <v>0</v>
      </c>
      <c r="BH325" s="148">
        <f t="shared" si="67"/>
        <v>0</v>
      </c>
      <c r="BI325" s="148">
        <f t="shared" si="68"/>
        <v>0</v>
      </c>
      <c r="BJ325" s="17" t="s">
        <v>83</v>
      </c>
      <c r="BK325" s="148">
        <f t="shared" si="69"/>
        <v>0</v>
      </c>
      <c r="BL325" s="17" t="s">
        <v>274</v>
      </c>
      <c r="BM325" s="147" t="s">
        <v>4506</v>
      </c>
    </row>
    <row r="326" spans="2:65" s="1" customFormat="1" ht="16.5" customHeight="1">
      <c r="B326" s="32"/>
      <c r="C326" s="136" t="s">
        <v>2190</v>
      </c>
      <c r="D326" s="136" t="s">
        <v>180</v>
      </c>
      <c r="E326" s="137" t="s">
        <v>4507</v>
      </c>
      <c r="F326" s="138" t="s">
        <v>4508</v>
      </c>
      <c r="G326" s="139" t="s">
        <v>420</v>
      </c>
      <c r="H326" s="140">
        <v>1</v>
      </c>
      <c r="I326" s="141"/>
      <c r="J326" s="142">
        <f t="shared" si="60"/>
        <v>0</v>
      </c>
      <c r="K326" s="138" t="s">
        <v>4019</v>
      </c>
      <c r="L326" s="32"/>
      <c r="M326" s="143" t="s">
        <v>1</v>
      </c>
      <c r="N326" s="144" t="s">
        <v>41</v>
      </c>
      <c r="P326" s="145">
        <f t="shared" si="61"/>
        <v>0</v>
      </c>
      <c r="Q326" s="145">
        <v>0</v>
      </c>
      <c r="R326" s="145">
        <f t="shared" si="62"/>
        <v>0</v>
      </c>
      <c r="S326" s="145">
        <v>2.2499999999999998E-3</v>
      </c>
      <c r="T326" s="146">
        <f t="shared" si="63"/>
        <v>2.2499999999999998E-3</v>
      </c>
      <c r="AR326" s="147" t="s">
        <v>274</v>
      </c>
      <c r="AT326" s="147" t="s">
        <v>180</v>
      </c>
      <c r="AU326" s="147" t="s">
        <v>85</v>
      </c>
      <c r="AY326" s="17" t="s">
        <v>178</v>
      </c>
      <c r="BE326" s="148">
        <f t="shared" si="64"/>
        <v>0</v>
      </c>
      <c r="BF326" s="148">
        <f t="shared" si="65"/>
        <v>0</v>
      </c>
      <c r="BG326" s="148">
        <f t="shared" si="66"/>
        <v>0</v>
      </c>
      <c r="BH326" s="148">
        <f t="shared" si="67"/>
        <v>0</v>
      </c>
      <c r="BI326" s="148">
        <f t="shared" si="68"/>
        <v>0</v>
      </c>
      <c r="BJ326" s="17" t="s">
        <v>83</v>
      </c>
      <c r="BK326" s="148">
        <f t="shared" si="69"/>
        <v>0</v>
      </c>
      <c r="BL326" s="17" t="s">
        <v>274</v>
      </c>
      <c r="BM326" s="147" t="s">
        <v>4509</v>
      </c>
    </row>
    <row r="327" spans="2:65" s="1" customFormat="1" ht="24.2" customHeight="1">
      <c r="B327" s="32"/>
      <c r="C327" s="136" t="s">
        <v>2194</v>
      </c>
      <c r="D327" s="136" t="s">
        <v>180</v>
      </c>
      <c r="E327" s="137" t="s">
        <v>4510</v>
      </c>
      <c r="F327" s="138" t="s">
        <v>4511</v>
      </c>
      <c r="G327" s="139" t="s">
        <v>4360</v>
      </c>
      <c r="H327" s="140">
        <v>2</v>
      </c>
      <c r="I327" s="141"/>
      <c r="J327" s="142">
        <f t="shared" si="60"/>
        <v>0</v>
      </c>
      <c r="K327" s="138" t="s">
        <v>4019</v>
      </c>
      <c r="L327" s="32"/>
      <c r="M327" s="143" t="s">
        <v>1</v>
      </c>
      <c r="N327" s="144" t="s">
        <v>41</v>
      </c>
      <c r="P327" s="145">
        <f t="shared" si="61"/>
        <v>0</v>
      </c>
      <c r="Q327" s="145">
        <v>2.9399999999999999E-3</v>
      </c>
      <c r="R327" s="145">
        <f t="shared" si="62"/>
        <v>5.8799999999999998E-3</v>
      </c>
      <c r="S327" s="145">
        <v>0</v>
      </c>
      <c r="T327" s="146">
        <f t="shared" si="63"/>
        <v>0</v>
      </c>
      <c r="AR327" s="147" t="s">
        <v>274</v>
      </c>
      <c r="AT327" s="147" t="s">
        <v>180</v>
      </c>
      <c r="AU327" s="147" t="s">
        <v>85</v>
      </c>
      <c r="AY327" s="17" t="s">
        <v>178</v>
      </c>
      <c r="BE327" s="148">
        <f t="shared" si="64"/>
        <v>0</v>
      </c>
      <c r="BF327" s="148">
        <f t="shared" si="65"/>
        <v>0</v>
      </c>
      <c r="BG327" s="148">
        <f t="shared" si="66"/>
        <v>0</v>
      </c>
      <c r="BH327" s="148">
        <f t="shared" si="67"/>
        <v>0</v>
      </c>
      <c r="BI327" s="148">
        <f t="shared" si="68"/>
        <v>0</v>
      </c>
      <c r="BJ327" s="17" t="s">
        <v>83</v>
      </c>
      <c r="BK327" s="148">
        <f t="shared" si="69"/>
        <v>0</v>
      </c>
      <c r="BL327" s="17" t="s">
        <v>274</v>
      </c>
      <c r="BM327" s="147" t="s">
        <v>4512</v>
      </c>
    </row>
    <row r="328" spans="2:65" s="1" customFormat="1" ht="16.5" customHeight="1">
      <c r="B328" s="32"/>
      <c r="C328" s="136" t="s">
        <v>2196</v>
      </c>
      <c r="D328" s="136" t="s">
        <v>180</v>
      </c>
      <c r="E328" s="137" t="s">
        <v>4513</v>
      </c>
      <c r="F328" s="138" t="s">
        <v>4514</v>
      </c>
      <c r="G328" s="139" t="s">
        <v>420</v>
      </c>
      <c r="H328" s="140">
        <v>3</v>
      </c>
      <c r="I328" s="141"/>
      <c r="J328" s="142">
        <f t="shared" si="60"/>
        <v>0</v>
      </c>
      <c r="K328" s="138" t="s">
        <v>4019</v>
      </c>
      <c r="L328" s="32"/>
      <c r="M328" s="143" t="s">
        <v>1</v>
      </c>
      <c r="N328" s="144" t="s">
        <v>41</v>
      </c>
      <c r="P328" s="145">
        <f t="shared" si="61"/>
        <v>0</v>
      </c>
      <c r="Q328" s="145">
        <v>3.6000000000000002E-4</v>
      </c>
      <c r="R328" s="145">
        <f t="shared" si="62"/>
        <v>1.08E-3</v>
      </c>
      <c r="S328" s="145">
        <v>0</v>
      </c>
      <c r="T328" s="146">
        <f t="shared" si="63"/>
        <v>0</v>
      </c>
      <c r="AR328" s="147" t="s">
        <v>274</v>
      </c>
      <c r="AT328" s="147" t="s">
        <v>180</v>
      </c>
      <c r="AU328" s="147" t="s">
        <v>85</v>
      </c>
      <c r="AY328" s="17" t="s">
        <v>178</v>
      </c>
      <c r="BE328" s="148">
        <f t="shared" si="64"/>
        <v>0</v>
      </c>
      <c r="BF328" s="148">
        <f t="shared" si="65"/>
        <v>0</v>
      </c>
      <c r="BG328" s="148">
        <f t="shared" si="66"/>
        <v>0</v>
      </c>
      <c r="BH328" s="148">
        <f t="shared" si="67"/>
        <v>0</v>
      </c>
      <c r="BI328" s="148">
        <f t="shared" si="68"/>
        <v>0</v>
      </c>
      <c r="BJ328" s="17" t="s">
        <v>83</v>
      </c>
      <c r="BK328" s="148">
        <f t="shared" si="69"/>
        <v>0</v>
      </c>
      <c r="BL328" s="17" t="s">
        <v>274</v>
      </c>
      <c r="BM328" s="147" t="s">
        <v>4515</v>
      </c>
    </row>
    <row r="329" spans="2:65" s="1" customFormat="1" ht="16.5" customHeight="1">
      <c r="B329" s="32"/>
      <c r="C329" s="136" t="s">
        <v>2199</v>
      </c>
      <c r="D329" s="136" t="s">
        <v>180</v>
      </c>
      <c r="E329" s="137" t="s">
        <v>4516</v>
      </c>
      <c r="F329" s="138" t="s">
        <v>4517</v>
      </c>
      <c r="G329" s="139" t="s">
        <v>420</v>
      </c>
      <c r="H329" s="140">
        <v>10</v>
      </c>
      <c r="I329" s="141"/>
      <c r="J329" s="142">
        <f t="shared" si="60"/>
        <v>0</v>
      </c>
      <c r="K329" s="138" t="s">
        <v>4019</v>
      </c>
      <c r="L329" s="32"/>
      <c r="M329" s="143" t="s">
        <v>1</v>
      </c>
      <c r="N329" s="144" t="s">
        <v>41</v>
      </c>
      <c r="P329" s="145">
        <f t="shared" si="61"/>
        <v>0</v>
      </c>
      <c r="Q329" s="145">
        <v>0</v>
      </c>
      <c r="R329" s="145">
        <f t="shared" si="62"/>
        <v>0</v>
      </c>
      <c r="S329" s="145">
        <v>8.4999999999999995E-4</v>
      </c>
      <c r="T329" s="146">
        <f t="shared" si="63"/>
        <v>8.4999999999999989E-3</v>
      </c>
      <c r="AR329" s="147" t="s">
        <v>274</v>
      </c>
      <c r="AT329" s="147" t="s">
        <v>180</v>
      </c>
      <c r="AU329" s="147" t="s">
        <v>85</v>
      </c>
      <c r="AY329" s="17" t="s">
        <v>178</v>
      </c>
      <c r="BE329" s="148">
        <f t="shared" si="64"/>
        <v>0</v>
      </c>
      <c r="BF329" s="148">
        <f t="shared" si="65"/>
        <v>0</v>
      </c>
      <c r="BG329" s="148">
        <f t="shared" si="66"/>
        <v>0</v>
      </c>
      <c r="BH329" s="148">
        <f t="shared" si="67"/>
        <v>0</v>
      </c>
      <c r="BI329" s="148">
        <f t="shared" si="68"/>
        <v>0</v>
      </c>
      <c r="BJ329" s="17" t="s">
        <v>83</v>
      </c>
      <c r="BK329" s="148">
        <f t="shared" si="69"/>
        <v>0</v>
      </c>
      <c r="BL329" s="17" t="s">
        <v>274</v>
      </c>
      <c r="BM329" s="147" t="s">
        <v>4518</v>
      </c>
    </row>
    <row r="330" spans="2:65" s="1" customFormat="1" ht="16.5" customHeight="1">
      <c r="B330" s="32"/>
      <c r="C330" s="136" t="s">
        <v>2202</v>
      </c>
      <c r="D330" s="136" t="s">
        <v>180</v>
      </c>
      <c r="E330" s="137" t="s">
        <v>4519</v>
      </c>
      <c r="F330" s="138" t="s">
        <v>4520</v>
      </c>
      <c r="G330" s="139" t="s">
        <v>420</v>
      </c>
      <c r="H330" s="140">
        <v>16</v>
      </c>
      <c r="I330" s="141"/>
      <c r="J330" s="142">
        <f t="shared" si="60"/>
        <v>0</v>
      </c>
      <c r="K330" s="138" t="s">
        <v>4019</v>
      </c>
      <c r="L330" s="32"/>
      <c r="M330" s="143" t="s">
        <v>1</v>
      </c>
      <c r="N330" s="144" t="s">
        <v>41</v>
      </c>
      <c r="P330" s="145">
        <f t="shared" si="61"/>
        <v>0</v>
      </c>
      <c r="Q330" s="145">
        <v>2.4000000000000001E-4</v>
      </c>
      <c r="R330" s="145">
        <f t="shared" si="62"/>
        <v>3.8400000000000001E-3</v>
      </c>
      <c r="S330" s="145">
        <v>0</v>
      </c>
      <c r="T330" s="146">
        <f t="shared" si="63"/>
        <v>0</v>
      </c>
      <c r="AR330" s="147" t="s">
        <v>274</v>
      </c>
      <c r="AT330" s="147" t="s">
        <v>180</v>
      </c>
      <c r="AU330" s="147" t="s">
        <v>85</v>
      </c>
      <c r="AY330" s="17" t="s">
        <v>178</v>
      </c>
      <c r="BE330" s="148">
        <f t="shared" si="64"/>
        <v>0</v>
      </c>
      <c r="BF330" s="148">
        <f t="shared" si="65"/>
        <v>0</v>
      </c>
      <c r="BG330" s="148">
        <f t="shared" si="66"/>
        <v>0</v>
      </c>
      <c r="BH330" s="148">
        <f t="shared" si="67"/>
        <v>0</v>
      </c>
      <c r="BI330" s="148">
        <f t="shared" si="68"/>
        <v>0</v>
      </c>
      <c r="BJ330" s="17" t="s">
        <v>83</v>
      </c>
      <c r="BK330" s="148">
        <f t="shared" si="69"/>
        <v>0</v>
      </c>
      <c r="BL330" s="17" t="s">
        <v>274</v>
      </c>
      <c r="BM330" s="147" t="s">
        <v>4521</v>
      </c>
    </row>
    <row r="331" spans="2:65" s="1" customFormat="1" ht="21.75" customHeight="1">
      <c r="B331" s="32"/>
      <c r="C331" s="136" t="s">
        <v>2204</v>
      </c>
      <c r="D331" s="136" t="s">
        <v>180</v>
      </c>
      <c r="E331" s="137" t="s">
        <v>4522</v>
      </c>
      <c r="F331" s="138" t="s">
        <v>4523</v>
      </c>
      <c r="G331" s="139" t="s">
        <v>420</v>
      </c>
      <c r="H331" s="140">
        <v>1</v>
      </c>
      <c r="I331" s="141"/>
      <c r="J331" s="142">
        <f t="shared" si="60"/>
        <v>0</v>
      </c>
      <c r="K331" s="138" t="s">
        <v>4019</v>
      </c>
      <c r="L331" s="32"/>
      <c r="M331" s="143" t="s">
        <v>1</v>
      </c>
      <c r="N331" s="144" t="s">
        <v>41</v>
      </c>
      <c r="P331" s="145">
        <f t="shared" si="61"/>
        <v>0</v>
      </c>
      <c r="Q331" s="145">
        <v>5.5000000000000003E-4</v>
      </c>
      <c r="R331" s="145">
        <f t="shared" si="62"/>
        <v>5.5000000000000003E-4</v>
      </c>
      <c r="S331" s="145">
        <v>0</v>
      </c>
      <c r="T331" s="146">
        <f t="shared" si="63"/>
        <v>0</v>
      </c>
      <c r="AR331" s="147" t="s">
        <v>274</v>
      </c>
      <c r="AT331" s="147" t="s">
        <v>180</v>
      </c>
      <c r="AU331" s="147" t="s">
        <v>85</v>
      </c>
      <c r="AY331" s="17" t="s">
        <v>178</v>
      </c>
      <c r="BE331" s="148">
        <f t="shared" si="64"/>
        <v>0</v>
      </c>
      <c r="BF331" s="148">
        <f t="shared" si="65"/>
        <v>0</v>
      </c>
      <c r="BG331" s="148">
        <f t="shared" si="66"/>
        <v>0</v>
      </c>
      <c r="BH331" s="148">
        <f t="shared" si="67"/>
        <v>0</v>
      </c>
      <c r="BI331" s="148">
        <f t="shared" si="68"/>
        <v>0</v>
      </c>
      <c r="BJ331" s="17" t="s">
        <v>83</v>
      </c>
      <c r="BK331" s="148">
        <f t="shared" si="69"/>
        <v>0</v>
      </c>
      <c r="BL331" s="17" t="s">
        <v>274</v>
      </c>
      <c r="BM331" s="147" t="s">
        <v>4524</v>
      </c>
    </row>
    <row r="332" spans="2:65" s="1" customFormat="1" ht="16.5" customHeight="1">
      <c r="B332" s="32"/>
      <c r="C332" s="136" t="s">
        <v>2206</v>
      </c>
      <c r="D332" s="136" t="s">
        <v>180</v>
      </c>
      <c r="E332" s="137" t="s">
        <v>4525</v>
      </c>
      <c r="F332" s="138" t="s">
        <v>4526</v>
      </c>
      <c r="G332" s="139" t="s">
        <v>420</v>
      </c>
      <c r="H332" s="140">
        <v>3</v>
      </c>
      <c r="I332" s="141"/>
      <c r="J332" s="142">
        <f t="shared" si="60"/>
        <v>0</v>
      </c>
      <c r="K332" s="138" t="s">
        <v>4019</v>
      </c>
      <c r="L332" s="32"/>
      <c r="M332" s="143" t="s">
        <v>1</v>
      </c>
      <c r="N332" s="144" t="s">
        <v>41</v>
      </c>
      <c r="P332" s="145">
        <f t="shared" si="61"/>
        <v>0</v>
      </c>
      <c r="Q332" s="145">
        <v>2.7999999999999998E-4</v>
      </c>
      <c r="R332" s="145">
        <f t="shared" si="62"/>
        <v>8.3999999999999993E-4</v>
      </c>
      <c r="S332" s="145">
        <v>0</v>
      </c>
      <c r="T332" s="146">
        <f t="shared" si="63"/>
        <v>0</v>
      </c>
      <c r="AR332" s="147" t="s">
        <v>274</v>
      </c>
      <c r="AT332" s="147" t="s">
        <v>180</v>
      </c>
      <c r="AU332" s="147" t="s">
        <v>85</v>
      </c>
      <c r="AY332" s="17" t="s">
        <v>178</v>
      </c>
      <c r="BE332" s="148">
        <f t="shared" si="64"/>
        <v>0</v>
      </c>
      <c r="BF332" s="148">
        <f t="shared" si="65"/>
        <v>0</v>
      </c>
      <c r="BG332" s="148">
        <f t="shared" si="66"/>
        <v>0</v>
      </c>
      <c r="BH332" s="148">
        <f t="shared" si="67"/>
        <v>0</v>
      </c>
      <c r="BI332" s="148">
        <f t="shared" si="68"/>
        <v>0</v>
      </c>
      <c r="BJ332" s="17" t="s">
        <v>83</v>
      </c>
      <c r="BK332" s="148">
        <f t="shared" si="69"/>
        <v>0</v>
      </c>
      <c r="BL332" s="17" t="s">
        <v>274</v>
      </c>
      <c r="BM332" s="147" t="s">
        <v>4527</v>
      </c>
    </row>
    <row r="333" spans="2:65" s="1" customFormat="1" ht="16.5" customHeight="1">
      <c r="B333" s="32"/>
      <c r="C333" s="136" t="s">
        <v>2215</v>
      </c>
      <c r="D333" s="136" t="s">
        <v>180</v>
      </c>
      <c r="E333" s="137" t="s">
        <v>4528</v>
      </c>
      <c r="F333" s="138" t="s">
        <v>4529</v>
      </c>
      <c r="G333" s="139" t="s">
        <v>420</v>
      </c>
      <c r="H333" s="140">
        <v>5</v>
      </c>
      <c r="I333" s="141"/>
      <c r="J333" s="142">
        <f t="shared" si="60"/>
        <v>0</v>
      </c>
      <c r="K333" s="138" t="s">
        <v>4019</v>
      </c>
      <c r="L333" s="32"/>
      <c r="M333" s="143" t="s">
        <v>1</v>
      </c>
      <c r="N333" s="144" t="s">
        <v>41</v>
      </c>
      <c r="P333" s="145">
        <f t="shared" si="61"/>
        <v>0</v>
      </c>
      <c r="Q333" s="145">
        <v>2.7999999999999998E-4</v>
      </c>
      <c r="R333" s="145">
        <f t="shared" si="62"/>
        <v>1.3999999999999998E-3</v>
      </c>
      <c r="S333" s="145">
        <v>0</v>
      </c>
      <c r="T333" s="146">
        <f t="shared" si="63"/>
        <v>0</v>
      </c>
      <c r="AR333" s="147" t="s">
        <v>274</v>
      </c>
      <c r="AT333" s="147" t="s">
        <v>180</v>
      </c>
      <c r="AU333" s="147" t="s">
        <v>85</v>
      </c>
      <c r="AY333" s="17" t="s">
        <v>178</v>
      </c>
      <c r="BE333" s="148">
        <f t="shared" si="64"/>
        <v>0</v>
      </c>
      <c r="BF333" s="148">
        <f t="shared" si="65"/>
        <v>0</v>
      </c>
      <c r="BG333" s="148">
        <f t="shared" si="66"/>
        <v>0</v>
      </c>
      <c r="BH333" s="148">
        <f t="shared" si="67"/>
        <v>0</v>
      </c>
      <c r="BI333" s="148">
        <f t="shared" si="68"/>
        <v>0</v>
      </c>
      <c r="BJ333" s="17" t="s">
        <v>83</v>
      </c>
      <c r="BK333" s="148">
        <f t="shared" si="69"/>
        <v>0</v>
      </c>
      <c r="BL333" s="17" t="s">
        <v>274</v>
      </c>
      <c r="BM333" s="147" t="s">
        <v>4530</v>
      </c>
    </row>
    <row r="334" spans="2:65" s="1" customFormat="1" ht="33" customHeight="1">
      <c r="B334" s="32"/>
      <c r="C334" s="136" t="s">
        <v>2221</v>
      </c>
      <c r="D334" s="136" t="s">
        <v>180</v>
      </c>
      <c r="E334" s="137" t="s">
        <v>4531</v>
      </c>
      <c r="F334" s="138" t="s">
        <v>4532</v>
      </c>
      <c r="G334" s="139" t="s">
        <v>384</v>
      </c>
      <c r="H334" s="140">
        <v>0.70799999999999996</v>
      </c>
      <c r="I334" s="141"/>
      <c r="J334" s="142">
        <f t="shared" si="60"/>
        <v>0</v>
      </c>
      <c r="K334" s="138" t="s">
        <v>4019</v>
      </c>
      <c r="L334" s="32"/>
      <c r="M334" s="143" t="s">
        <v>1</v>
      </c>
      <c r="N334" s="144" t="s">
        <v>41</v>
      </c>
      <c r="P334" s="145">
        <f t="shared" si="61"/>
        <v>0</v>
      </c>
      <c r="Q334" s="145">
        <v>0</v>
      </c>
      <c r="R334" s="145">
        <f t="shared" si="62"/>
        <v>0</v>
      </c>
      <c r="S334" s="145">
        <v>0</v>
      </c>
      <c r="T334" s="146">
        <f t="shared" si="63"/>
        <v>0</v>
      </c>
      <c r="AR334" s="147" t="s">
        <v>274</v>
      </c>
      <c r="AT334" s="147" t="s">
        <v>180</v>
      </c>
      <c r="AU334" s="147" t="s">
        <v>85</v>
      </c>
      <c r="AY334" s="17" t="s">
        <v>178</v>
      </c>
      <c r="BE334" s="148">
        <f t="shared" si="64"/>
        <v>0</v>
      </c>
      <c r="BF334" s="148">
        <f t="shared" si="65"/>
        <v>0</v>
      </c>
      <c r="BG334" s="148">
        <f t="shared" si="66"/>
        <v>0</v>
      </c>
      <c r="BH334" s="148">
        <f t="shared" si="67"/>
        <v>0</v>
      </c>
      <c r="BI334" s="148">
        <f t="shared" si="68"/>
        <v>0</v>
      </c>
      <c r="BJ334" s="17" t="s">
        <v>83</v>
      </c>
      <c r="BK334" s="148">
        <f t="shared" si="69"/>
        <v>0</v>
      </c>
      <c r="BL334" s="17" t="s">
        <v>274</v>
      </c>
      <c r="BM334" s="147" t="s">
        <v>4533</v>
      </c>
    </row>
    <row r="335" spans="2:65" s="11" customFormat="1" ht="22.9" customHeight="1">
      <c r="B335" s="124"/>
      <c r="D335" s="125" t="s">
        <v>75</v>
      </c>
      <c r="E335" s="134" t="s">
        <v>4534</v>
      </c>
      <c r="F335" s="134" t="s">
        <v>4535</v>
      </c>
      <c r="I335" s="127"/>
      <c r="J335" s="135">
        <f>BK335</f>
        <v>0</v>
      </c>
      <c r="L335" s="124"/>
      <c r="M335" s="129"/>
      <c r="P335" s="130">
        <f>SUM(P336:P337)</f>
        <v>0</v>
      </c>
      <c r="R335" s="130">
        <f>SUM(R336:R337)</f>
        <v>9.1999999999999998E-2</v>
      </c>
      <c r="T335" s="131">
        <f>SUM(T336:T337)</f>
        <v>0</v>
      </c>
      <c r="AR335" s="125" t="s">
        <v>85</v>
      </c>
      <c r="AT335" s="132" t="s">
        <v>75</v>
      </c>
      <c r="AU335" s="132" t="s">
        <v>83</v>
      </c>
      <c r="AY335" s="125" t="s">
        <v>178</v>
      </c>
      <c r="BK335" s="133">
        <f>SUM(BK336:BK337)</f>
        <v>0</v>
      </c>
    </row>
    <row r="336" spans="2:65" s="1" customFormat="1" ht="33" customHeight="1">
      <c r="B336" s="32"/>
      <c r="C336" s="136" t="s">
        <v>2227</v>
      </c>
      <c r="D336" s="136" t="s">
        <v>180</v>
      </c>
      <c r="E336" s="137" t="s">
        <v>4536</v>
      </c>
      <c r="F336" s="138" t="s">
        <v>4537</v>
      </c>
      <c r="G336" s="139" t="s">
        <v>4360</v>
      </c>
      <c r="H336" s="140">
        <v>10</v>
      </c>
      <c r="I336" s="141"/>
      <c r="J336" s="142">
        <f>ROUND(I336*H336,2)</f>
        <v>0</v>
      </c>
      <c r="K336" s="138" t="s">
        <v>4019</v>
      </c>
      <c r="L336" s="32"/>
      <c r="M336" s="143" t="s">
        <v>1</v>
      </c>
      <c r="N336" s="144" t="s">
        <v>41</v>
      </c>
      <c r="P336" s="145">
        <f>O336*H336</f>
        <v>0</v>
      </c>
      <c r="Q336" s="145">
        <v>9.1999999999999998E-3</v>
      </c>
      <c r="R336" s="145">
        <f>Q336*H336</f>
        <v>9.1999999999999998E-2</v>
      </c>
      <c r="S336" s="145">
        <v>0</v>
      </c>
      <c r="T336" s="146">
        <f>S336*H336</f>
        <v>0</v>
      </c>
      <c r="AR336" s="147" t="s">
        <v>274</v>
      </c>
      <c r="AT336" s="147" t="s">
        <v>180</v>
      </c>
      <c r="AU336" s="147" t="s">
        <v>85</v>
      </c>
      <c r="AY336" s="17" t="s">
        <v>178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83</v>
      </c>
      <c r="BK336" s="148">
        <f>ROUND(I336*H336,2)</f>
        <v>0</v>
      </c>
      <c r="BL336" s="17" t="s">
        <v>274</v>
      </c>
      <c r="BM336" s="147" t="s">
        <v>4538</v>
      </c>
    </row>
    <row r="337" spans="2:65" s="1" customFormat="1" ht="33" customHeight="1">
      <c r="B337" s="32"/>
      <c r="C337" s="136" t="s">
        <v>2230</v>
      </c>
      <c r="D337" s="136" t="s">
        <v>180</v>
      </c>
      <c r="E337" s="137" t="s">
        <v>4539</v>
      </c>
      <c r="F337" s="138" t="s">
        <v>4540</v>
      </c>
      <c r="G337" s="139" t="s">
        <v>384</v>
      </c>
      <c r="H337" s="140">
        <v>9.1999999999999998E-2</v>
      </c>
      <c r="I337" s="141"/>
      <c r="J337" s="142">
        <f>ROUND(I337*H337,2)</f>
        <v>0</v>
      </c>
      <c r="K337" s="138" t="s">
        <v>4019</v>
      </c>
      <c r="L337" s="32"/>
      <c r="M337" s="143" t="s">
        <v>1</v>
      </c>
      <c r="N337" s="144" t="s">
        <v>41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274</v>
      </c>
      <c r="AT337" s="147" t="s">
        <v>180</v>
      </c>
      <c r="AU337" s="147" t="s">
        <v>85</v>
      </c>
      <c r="AY337" s="17" t="s">
        <v>178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83</v>
      </c>
      <c r="BK337" s="148">
        <f>ROUND(I337*H337,2)</f>
        <v>0</v>
      </c>
      <c r="BL337" s="17" t="s">
        <v>274</v>
      </c>
      <c r="BM337" s="147" t="s">
        <v>4541</v>
      </c>
    </row>
    <row r="338" spans="2:65" s="11" customFormat="1" ht="22.9" customHeight="1">
      <c r="B338" s="124"/>
      <c r="D338" s="125" t="s">
        <v>75</v>
      </c>
      <c r="E338" s="134" t="s">
        <v>4542</v>
      </c>
      <c r="F338" s="134" t="s">
        <v>4543</v>
      </c>
      <c r="I338" s="127"/>
      <c r="J338" s="135">
        <f>BK338</f>
        <v>0</v>
      </c>
      <c r="L338" s="124"/>
      <c r="M338" s="129"/>
      <c r="P338" s="130">
        <f>SUM(P339:P343)</f>
        <v>0</v>
      </c>
      <c r="R338" s="130">
        <f>SUM(R339:R343)</f>
        <v>1.2449999999999999E-2</v>
      </c>
      <c r="T338" s="131">
        <f>SUM(T339:T343)</f>
        <v>0</v>
      </c>
      <c r="AR338" s="125" t="s">
        <v>85</v>
      </c>
      <c r="AT338" s="132" t="s">
        <v>75</v>
      </c>
      <c r="AU338" s="132" t="s">
        <v>83</v>
      </c>
      <c r="AY338" s="125" t="s">
        <v>178</v>
      </c>
      <c r="BK338" s="133">
        <f>SUM(BK339:BK343)</f>
        <v>0</v>
      </c>
    </row>
    <row r="339" spans="2:65" s="1" customFormat="1" ht="37.9" customHeight="1">
      <c r="B339" s="32"/>
      <c r="C339" s="136" t="s">
        <v>2240</v>
      </c>
      <c r="D339" s="136" t="s">
        <v>180</v>
      </c>
      <c r="E339" s="137" t="s">
        <v>4544</v>
      </c>
      <c r="F339" s="138" t="s">
        <v>4545</v>
      </c>
      <c r="G339" s="139" t="s">
        <v>420</v>
      </c>
      <c r="H339" s="140">
        <v>3</v>
      </c>
      <c r="I339" s="141"/>
      <c r="J339" s="142">
        <f>ROUND(I339*H339,2)</f>
        <v>0</v>
      </c>
      <c r="K339" s="138" t="s">
        <v>4019</v>
      </c>
      <c r="L339" s="32"/>
      <c r="M339" s="143" t="s">
        <v>1</v>
      </c>
      <c r="N339" s="144" t="s">
        <v>41</v>
      </c>
      <c r="P339" s="145">
        <f>O339*H339</f>
        <v>0</v>
      </c>
      <c r="Q339" s="145">
        <v>5.0000000000000001E-4</v>
      </c>
      <c r="R339" s="145">
        <f>Q339*H339</f>
        <v>1.5E-3</v>
      </c>
      <c r="S339" s="145">
        <v>0</v>
      </c>
      <c r="T339" s="146">
        <f>S339*H339</f>
        <v>0</v>
      </c>
      <c r="AR339" s="147" t="s">
        <v>274</v>
      </c>
      <c r="AT339" s="147" t="s">
        <v>180</v>
      </c>
      <c r="AU339" s="147" t="s">
        <v>85</v>
      </c>
      <c r="AY339" s="17" t="s">
        <v>178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83</v>
      </c>
      <c r="BK339" s="148">
        <f>ROUND(I339*H339,2)</f>
        <v>0</v>
      </c>
      <c r="BL339" s="17" t="s">
        <v>274</v>
      </c>
      <c r="BM339" s="147" t="s">
        <v>4546</v>
      </c>
    </row>
    <row r="340" spans="2:65" s="1" customFormat="1" ht="37.9" customHeight="1">
      <c r="B340" s="32"/>
      <c r="C340" s="136" t="s">
        <v>2246</v>
      </c>
      <c r="D340" s="136" t="s">
        <v>180</v>
      </c>
      <c r="E340" s="137" t="s">
        <v>4547</v>
      </c>
      <c r="F340" s="138" t="s">
        <v>4548</v>
      </c>
      <c r="G340" s="139" t="s">
        <v>420</v>
      </c>
      <c r="H340" s="140">
        <v>8</v>
      </c>
      <c r="I340" s="141"/>
      <c r="J340" s="142">
        <f>ROUND(I340*H340,2)</f>
        <v>0</v>
      </c>
      <c r="K340" s="138" t="s">
        <v>4019</v>
      </c>
      <c r="L340" s="32"/>
      <c r="M340" s="143" t="s">
        <v>1</v>
      </c>
      <c r="N340" s="144" t="s">
        <v>41</v>
      </c>
      <c r="P340" s="145">
        <f>O340*H340</f>
        <v>0</v>
      </c>
      <c r="Q340" s="145">
        <v>2.4000000000000001E-4</v>
      </c>
      <c r="R340" s="145">
        <f>Q340*H340</f>
        <v>1.92E-3</v>
      </c>
      <c r="S340" s="145">
        <v>0</v>
      </c>
      <c r="T340" s="146">
        <f>S340*H340</f>
        <v>0</v>
      </c>
      <c r="AR340" s="147" t="s">
        <v>274</v>
      </c>
      <c r="AT340" s="147" t="s">
        <v>180</v>
      </c>
      <c r="AU340" s="147" t="s">
        <v>85</v>
      </c>
      <c r="AY340" s="17" t="s">
        <v>178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83</v>
      </c>
      <c r="BK340" s="148">
        <f>ROUND(I340*H340,2)</f>
        <v>0</v>
      </c>
      <c r="BL340" s="17" t="s">
        <v>274</v>
      </c>
      <c r="BM340" s="147" t="s">
        <v>4549</v>
      </c>
    </row>
    <row r="341" spans="2:65" s="1" customFormat="1" ht="37.9" customHeight="1">
      <c r="B341" s="32"/>
      <c r="C341" s="136" t="s">
        <v>2249</v>
      </c>
      <c r="D341" s="136" t="s">
        <v>180</v>
      </c>
      <c r="E341" s="137" t="s">
        <v>4550</v>
      </c>
      <c r="F341" s="138" t="s">
        <v>4551</v>
      </c>
      <c r="G341" s="139" t="s">
        <v>420</v>
      </c>
      <c r="H341" s="140">
        <v>13</v>
      </c>
      <c r="I341" s="141"/>
      <c r="J341" s="142">
        <f>ROUND(I341*H341,2)</f>
        <v>0</v>
      </c>
      <c r="K341" s="138" t="s">
        <v>4019</v>
      </c>
      <c r="L341" s="32"/>
      <c r="M341" s="143" t="s">
        <v>1</v>
      </c>
      <c r="N341" s="144" t="s">
        <v>41</v>
      </c>
      <c r="P341" s="145">
        <f>O341*H341</f>
        <v>0</v>
      </c>
      <c r="Q341" s="145">
        <v>5.1000000000000004E-4</v>
      </c>
      <c r="R341" s="145">
        <f>Q341*H341</f>
        <v>6.6300000000000005E-3</v>
      </c>
      <c r="S341" s="145">
        <v>0</v>
      </c>
      <c r="T341" s="146">
        <f>S341*H341</f>
        <v>0</v>
      </c>
      <c r="AR341" s="147" t="s">
        <v>274</v>
      </c>
      <c r="AT341" s="147" t="s">
        <v>180</v>
      </c>
      <c r="AU341" s="147" t="s">
        <v>85</v>
      </c>
      <c r="AY341" s="17" t="s">
        <v>178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83</v>
      </c>
      <c r="BK341" s="148">
        <f>ROUND(I341*H341,2)</f>
        <v>0</v>
      </c>
      <c r="BL341" s="17" t="s">
        <v>274</v>
      </c>
      <c r="BM341" s="147" t="s">
        <v>4552</v>
      </c>
    </row>
    <row r="342" spans="2:65" s="1" customFormat="1" ht="37.9" customHeight="1">
      <c r="B342" s="32"/>
      <c r="C342" s="136" t="s">
        <v>2254</v>
      </c>
      <c r="D342" s="136" t="s">
        <v>180</v>
      </c>
      <c r="E342" s="137" t="s">
        <v>4553</v>
      </c>
      <c r="F342" s="138" t="s">
        <v>4554</v>
      </c>
      <c r="G342" s="139" t="s">
        <v>420</v>
      </c>
      <c r="H342" s="140">
        <v>16</v>
      </c>
      <c r="I342" s="141"/>
      <c r="J342" s="142">
        <f>ROUND(I342*H342,2)</f>
        <v>0</v>
      </c>
      <c r="K342" s="138" t="s">
        <v>4019</v>
      </c>
      <c r="L342" s="32"/>
      <c r="M342" s="143" t="s">
        <v>1</v>
      </c>
      <c r="N342" s="144" t="s">
        <v>41</v>
      </c>
      <c r="P342" s="145">
        <f>O342*H342</f>
        <v>0</v>
      </c>
      <c r="Q342" s="145">
        <v>1.4999999999999999E-4</v>
      </c>
      <c r="R342" s="145">
        <f>Q342*H342</f>
        <v>2.3999999999999998E-3</v>
      </c>
      <c r="S342" s="145">
        <v>0</v>
      </c>
      <c r="T342" s="146">
        <f>S342*H342</f>
        <v>0</v>
      </c>
      <c r="AR342" s="147" t="s">
        <v>274</v>
      </c>
      <c r="AT342" s="147" t="s">
        <v>180</v>
      </c>
      <c r="AU342" s="147" t="s">
        <v>85</v>
      </c>
      <c r="AY342" s="17" t="s">
        <v>178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83</v>
      </c>
      <c r="BK342" s="148">
        <f>ROUND(I342*H342,2)</f>
        <v>0</v>
      </c>
      <c r="BL342" s="17" t="s">
        <v>274</v>
      </c>
      <c r="BM342" s="147" t="s">
        <v>4555</v>
      </c>
    </row>
    <row r="343" spans="2:65" s="1" customFormat="1" ht="33" customHeight="1">
      <c r="B343" s="32"/>
      <c r="C343" s="136" t="s">
        <v>2258</v>
      </c>
      <c r="D343" s="136" t="s">
        <v>180</v>
      </c>
      <c r="E343" s="137" t="s">
        <v>4556</v>
      </c>
      <c r="F343" s="138" t="s">
        <v>4557</v>
      </c>
      <c r="G343" s="139" t="s">
        <v>384</v>
      </c>
      <c r="H343" s="140">
        <v>1.2E-2</v>
      </c>
      <c r="I343" s="141"/>
      <c r="J343" s="142">
        <f>ROUND(I343*H343,2)</f>
        <v>0</v>
      </c>
      <c r="K343" s="138" t="s">
        <v>4019</v>
      </c>
      <c r="L343" s="32"/>
      <c r="M343" s="143" t="s">
        <v>1</v>
      </c>
      <c r="N343" s="144" t="s">
        <v>41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274</v>
      </c>
      <c r="AT343" s="147" t="s">
        <v>180</v>
      </c>
      <c r="AU343" s="147" t="s">
        <v>85</v>
      </c>
      <c r="AY343" s="17" t="s">
        <v>178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83</v>
      </c>
      <c r="BK343" s="148">
        <f>ROUND(I343*H343,2)</f>
        <v>0</v>
      </c>
      <c r="BL343" s="17" t="s">
        <v>274</v>
      </c>
      <c r="BM343" s="147" t="s">
        <v>4558</v>
      </c>
    </row>
    <row r="344" spans="2:65" s="11" customFormat="1" ht="22.9" customHeight="1">
      <c r="B344" s="124"/>
      <c r="D344" s="125" t="s">
        <v>75</v>
      </c>
      <c r="E344" s="134" t="s">
        <v>4559</v>
      </c>
      <c r="F344" s="134" t="s">
        <v>4560</v>
      </c>
      <c r="I344" s="127"/>
      <c r="J344" s="135">
        <f>BK344</f>
        <v>0</v>
      </c>
      <c r="L344" s="124"/>
      <c r="M344" s="129"/>
      <c r="P344" s="130">
        <f>SUM(P345:P346)</f>
        <v>0</v>
      </c>
      <c r="R344" s="130">
        <f>SUM(R345:R346)</f>
        <v>1.8799999999999999E-3</v>
      </c>
      <c r="T344" s="131">
        <f>SUM(T345:T346)</f>
        <v>0</v>
      </c>
      <c r="AR344" s="125" t="s">
        <v>85</v>
      </c>
      <c r="AT344" s="132" t="s">
        <v>75</v>
      </c>
      <c r="AU344" s="132" t="s">
        <v>83</v>
      </c>
      <c r="AY344" s="125" t="s">
        <v>178</v>
      </c>
      <c r="BK344" s="133">
        <f>SUM(BK345:BK346)</f>
        <v>0</v>
      </c>
    </row>
    <row r="345" spans="2:65" s="1" customFormat="1" ht="33" customHeight="1">
      <c r="B345" s="32"/>
      <c r="C345" s="136" t="s">
        <v>2261</v>
      </c>
      <c r="D345" s="136" t="s">
        <v>180</v>
      </c>
      <c r="E345" s="137" t="s">
        <v>4561</v>
      </c>
      <c r="F345" s="138" t="s">
        <v>4562</v>
      </c>
      <c r="G345" s="139" t="s">
        <v>4360</v>
      </c>
      <c r="H345" s="140">
        <v>1</v>
      </c>
      <c r="I345" s="141"/>
      <c r="J345" s="142">
        <f>ROUND(I345*H345,2)</f>
        <v>0</v>
      </c>
      <c r="K345" s="138" t="s">
        <v>4019</v>
      </c>
      <c r="L345" s="32"/>
      <c r="M345" s="143" t="s">
        <v>1</v>
      </c>
      <c r="N345" s="144" t="s">
        <v>41</v>
      </c>
      <c r="P345" s="145">
        <f>O345*H345</f>
        <v>0</v>
      </c>
      <c r="Q345" s="145">
        <v>1.8799999999999999E-3</v>
      </c>
      <c r="R345" s="145">
        <f>Q345*H345</f>
        <v>1.8799999999999999E-3</v>
      </c>
      <c r="S345" s="145">
        <v>0</v>
      </c>
      <c r="T345" s="146">
        <f>S345*H345</f>
        <v>0</v>
      </c>
      <c r="AR345" s="147" t="s">
        <v>274</v>
      </c>
      <c r="AT345" s="147" t="s">
        <v>180</v>
      </c>
      <c r="AU345" s="147" t="s">
        <v>85</v>
      </c>
      <c r="AY345" s="17" t="s">
        <v>178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83</v>
      </c>
      <c r="BK345" s="148">
        <f>ROUND(I345*H345,2)</f>
        <v>0</v>
      </c>
      <c r="BL345" s="17" t="s">
        <v>274</v>
      </c>
      <c r="BM345" s="147" t="s">
        <v>4563</v>
      </c>
    </row>
    <row r="346" spans="2:65" s="1" customFormat="1" ht="24.2" customHeight="1">
      <c r="B346" s="32"/>
      <c r="C346" s="136" t="s">
        <v>2263</v>
      </c>
      <c r="D346" s="136" t="s">
        <v>180</v>
      </c>
      <c r="E346" s="137" t="s">
        <v>4564</v>
      </c>
      <c r="F346" s="138" t="s">
        <v>4565</v>
      </c>
      <c r="G346" s="139" t="s">
        <v>384</v>
      </c>
      <c r="H346" s="140">
        <v>2E-3</v>
      </c>
      <c r="I346" s="141"/>
      <c r="J346" s="142">
        <f>ROUND(I346*H346,2)</f>
        <v>0</v>
      </c>
      <c r="K346" s="138" t="s">
        <v>4019</v>
      </c>
      <c r="L346" s="32"/>
      <c r="M346" s="194" t="s">
        <v>1</v>
      </c>
      <c r="N346" s="195" t="s">
        <v>41</v>
      </c>
      <c r="O346" s="196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AR346" s="147" t="s">
        <v>274</v>
      </c>
      <c r="AT346" s="147" t="s">
        <v>180</v>
      </c>
      <c r="AU346" s="147" t="s">
        <v>85</v>
      </c>
      <c r="AY346" s="17" t="s">
        <v>178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83</v>
      </c>
      <c r="BK346" s="148">
        <f>ROUND(I346*H346,2)</f>
        <v>0</v>
      </c>
      <c r="BL346" s="17" t="s">
        <v>274</v>
      </c>
      <c r="BM346" s="147" t="s">
        <v>4566</v>
      </c>
    </row>
    <row r="347" spans="2:65" s="1" customFormat="1" ht="6.95" customHeight="1">
      <c r="B347" s="44"/>
      <c r="C347" s="45"/>
      <c r="D347" s="45"/>
      <c r="E347" s="45"/>
      <c r="F347" s="45"/>
      <c r="G347" s="45"/>
      <c r="H347" s="45"/>
      <c r="I347" s="45"/>
      <c r="J347" s="45"/>
      <c r="K347" s="45"/>
      <c r="L347" s="32"/>
    </row>
  </sheetData>
  <sheetProtection algorithmName="SHA-512" hashValue="uscHqXj2PaZ03rcE314X9aKruK4AZN+M7+IlniHM9Rr9zyD/y3+FbJaXt7F3U90Tg3Uv9ml/WGgeyJqYh1Vchw==" saltValue="AUqGBAI1Ih1BXrn35FJccD42Qk9kTby1bBp+1XdgZDDlOgmyvTE6X/6IF5P2hwKqhi4oYZ0sqYiLmSh7iI1OJA==" spinCount="100000" sheet="1" objects="1" scenarios="1" formatColumns="0" formatRows="0" autoFilter="0"/>
  <autoFilter ref="C137:K346" xr:uid="{00000000-0009-0000-0000-00000C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4567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ROUND((SUM(BE126:BE228)),  2)</f>
        <v>0</v>
      </c>
      <c r="I35" s="96">
        <v>0.21</v>
      </c>
      <c r="J35" s="86">
        <f>ROUND(((SUM(BE126:BE228))*I35),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ROUND((SUM(BF126:BF228)),  2)</f>
        <v>0</v>
      </c>
      <c r="I36" s="96">
        <v>0.12</v>
      </c>
      <c r="J36" s="86">
        <f>ROUND(((SUM(BF126:BF228))*I36),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ROUND((SUM(BG126:BG228)),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ROUND((SUM(BH126:BH228)),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ROUND((SUM(BI126:BI228)),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701_006 - VZT 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J126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4568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8" customFormat="1" ht="24.95" customHeight="1">
      <c r="B100" s="108"/>
      <c r="D100" s="109" t="s">
        <v>4569</v>
      </c>
      <c r="E100" s="110"/>
      <c r="F100" s="110"/>
      <c r="G100" s="110"/>
      <c r="H100" s="110"/>
      <c r="I100" s="110"/>
      <c r="J100" s="111">
        <f>J161</f>
        <v>0</v>
      </c>
      <c r="L100" s="108"/>
    </row>
    <row r="101" spans="2:47" s="8" customFormat="1" ht="24.95" customHeight="1">
      <c r="B101" s="108"/>
      <c r="D101" s="109" t="s">
        <v>4570</v>
      </c>
      <c r="E101" s="110"/>
      <c r="F101" s="110"/>
      <c r="G101" s="110"/>
      <c r="H101" s="110"/>
      <c r="I101" s="110"/>
      <c r="J101" s="111">
        <f>J184</f>
        <v>0</v>
      </c>
      <c r="L101" s="108"/>
    </row>
    <row r="102" spans="2:47" s="8" customFormat="1" ht="24.95" customHeight="1">
      <c r="B102" s="108"/>
      <c r="D102" s="109" t="s">
        <v>4571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2:47" s="8" customFormat="1" ht="24.95" customHeight="1">
      <c r="B103" s="108"/>
      <c r="D103" s="109" t="s">
        <v>4572</v>
      </c>
      <c r="E103" s="110"/>
      <c r="F103" s="110"/>
      <c r="G103" s="110"/>
      <c r="H103" s="110"/>
      <c r="I103" s="110"/>
      <c r="J103" s="111">
        <f>J205</f>
        <v>0</v>
      </c>
      <c r="L103" s="108"/>
    </row>
    <row r="104" spans="2:47" s="8" customFormat="1" ht="24.95" customHeight="1">
      <c r="B104" s="108"/>
      <c r="D104" s="109" t="s">
        <v>4573</v>
      </c>
      <c r="E104" s="110"/>
      <c r="F104" s="110"/>
      <c r="G104" s="110"/>
      <c r="H104" s="110"/>
      <c r="I104" s="110"/>
      <c r="J104" s="111">
        <f>J214</f>
        <v>0</v>
      </c>
      <c r="L104" s="108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163</v>
      </c>
      <c r="L111" s="32"/>
    </row>
    <row r="112" spans="2:47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51" t="str">
        <f>E7</f>
        <v>Nemocnice Varnsdorf - administrativní budova</v>
      </c>
      <c r="F114" s="252"/>
      <c r="G114" s="252"/>
      <c r="H114" s="252"/>
      <c r="L114" s="32"/>
    </row>
    <row r="115" spans="2:65" ht="12" customHeight="1">
      <c r="B115" s="20"/>
      <c r="C115" s="27" t="s">
        <v>138</v>
      </c>
      <c r="L115" s="20"/>
    </row>
    <row r="116" spans="2:65" s="1" customFormat="1" ht="16.5" customHeight="1">
      <c r="B116" s="32"/>
      <c r="E116" s="251" t="s">
        <v>1205</v>
      </c>
      <c r="F116" s="253"/>
      <c r="G116" s="253"/>
      <c r="H116" s="253"/>
      <c r="L116" s="32"/>
    </row>
    <row r="117" spans="2:65" s="1" customFormat="1" ht="12" customHeight="1">
      <c r="B117" s="32"/>
      <c r="C117" s="27" t="s">
        <v>140</v>
      </c>
      <c r="L117" s="32"/>
    </row>
    <row r="118" spans="2:65" s="1" customFormat="1" ht="16.5" customHeight="1">
      <c r="B118" s="32"/>
      <c r="E118" s="213" t="str">
        <f>E11</f>
        <v>SO 701_006 - VZT  - neuplatnitelné náklady</v>
      </c>
      <c r="F118" s="253"/>
      <c r="G118" s="253"/>
      <c r="H118" s="253"/>
      <c r="L118" s="32"/>
    </row>
    <row r="119" spans="2:65" s="1" customFormat="1" ht="6.9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F14</f>
        <v>Varnsdorf</v>
      </c>
      <c r="I120" s="27" t="s">
        <v>22</v>
      </c>
      <c r="J120" s="52" t="str">
        <f>IF(J14="","",J14)</f>
        <v>2. 9. 2024</v>
      </c>
      <c r="L120" s="32"/>
    </row>
    <row r="121" spans="2:65" s="1" customFormat="1" ht="6.95" customHeight="1">
      <c r="B121" s="32"/>
      <c r="L121" s="32"/>
    </row>
    <row r="122" spans="2:65" s="1" customFormat="1" ht="25.7" customHeight="1">
      <c r="B122" s="32"/>
      <c r="C122" s="27" t="s">
        <v>24</v>
      </c>
      <c r="F122" s="25" t="str">
        <f>E17</f>
        <v>Nemocnice Varnsdorf</v>
      </c>
      <c r="I122" s="27" t="s">
        <v>30</v>
      </c>
      <c r="J122" s="30" t="str">
        <f>E23</f>
        <v>ForWood - Ing. Václav Jára</v>
      </c>
      <c r="L122" s="32"/>
    </row>
    <row r="123" spans="2:65" s="1" customFormat="1" ht="15.2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Bc. Zuzana Kosáková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16"/>
      <c r="C125" s="117" t="s">
        <v>164</v>
      </c>
      <c r="D125" s="118" t="s">
        <v>61</v>
      </c>
      <c r="E125" s="118" t="s">
        <v>57</v>
      </c>
      <c r="F125" s="118" t="s">
        <v>58</v>
      </c>
      <c r="G125" s="118" t="s">
        <v>165</v>
      </c>
      <c r="H125" s="118" t="s">
        <v>166</v>
      </c>
      <c r="I125" s="118" t="s">
        <v>167</v>
      </c>
      <c r="J125" s="118" t="s">
        <v>144</v>
      </c>
      <c r="K125" s="119" t="s">
        <v>168</v>
      </c>
      <c r="L125" s="116"/>
      <c r="M125" s="59" t="s">
        <v>1</v>
      </c>
      <c r="N125" s="60" t="s">
        <v>40</v>
      </c>
      <c r="O125" s="60" t="s">
        <v>169</v>
      </c>
      <c r="P125" s="60" t="s">
        <v>170</v>
      </c>
      <c r="Q125" s="60" t="s">
        <v>171</v>
      </c>
      <c r="R125" s="60" t="s">
        <v>172</v>
      </c>
      <c r="S125" s="60" t="s">
        <v>173</v>
      </c>
      <c r="T125" s="61" t="s">
        <v>174</v>
      </c>
    </row>
    <row r="126" spans="2:65" s="1" customFormat="1" ht="22.9" customHeight="1">
      <c r="B126" s="32"/>
      <c r="C126" s="64" t="s">
        <v>175</v>
      </c>
      <c r="J126" s="120">
        <f>BK126</f>
        <v>0</v>
      </c>
      <c r="L126" s="32"/>
      <c r="M126" s="62"/>
      <c r="N126" s="53"/>
      <c r="O126" s="53"/>
      <c r="P126" s="121">
        <f>P127+P161+P184+P191+P205+P214</f>
        <v>0</v>
      </c>
      <c r="Q126" s="53"/>
      <c r="R126" s="121">
        <f>R127+R161+R184+R191+R205+R214</f>
        <v>0</v>
      </c>
      <c r="S126" s="53"/>
      <c r="T126" s="122">
        <f>T127+T161+T184+T191+T205+T214</f>
        <v>0</v>
      </c>
      <c r="AT126" s="17" t="s">
        <v>75</v>
      </c>
      <c r="AU126" s="17" t="s">
        <v>146</v>
      </c>
      <c r="BK126" s="123">
        <f>BK127+BK161+BK184+BK191+BK205+BK214</f>
        <v>0</v>
      </c>
    </row>
    <row r="127" spans="2:65" s="11" customFormat="1" ht="25.9" customHeight="1">
      <c r="B127" s="124"/>
      <c r="D127" s="125" t="s">
        <v>75</v>
      </c>
      <c r="E127" s="126" t="s">
        <v>989</v>
      </c>
      <c r="F127" s="126" t="s">
        <v>4574</v>
      </c>
      <c r="I127" s="127"/>
      <c r="J127" s="128">
        <f>BK127</f>
        <v>0</v>
      </c>
      <c r="L127" s="124"/>
      <c r="M127" s="129"/>
      <c r="P127" s="130">
        <f>SUM(P128:P160)</f>
        <v>0</v>
      </c>
      <c r="R127" s="130">
        <f>SUM(R128:R160)</f>
        <v>0</v>
      </c>
      <c r="T127" s="131">
        <f>SUM(T128:T160)</f>
        <v>0</v>
      </c>
      <c r="AR127" s="125" t="s">
        <v>83</v>
      </c>
      <c r="AT127" s="132" t="s">
        <v>75</v>
      </c>
      <c r="AU127" s="132" t="s">
        <v>76</v>
      </c>
      <c r="AY127" s="125" t="s">
        <v>178</v>
      </c>
      <c r="BK127" s="133">
        <f>SUM(BK128:BK160)</f>
        <v>0</v>
      </c>
    </row>
    <row r="128" spans="2:65" s="1" customFormat="1" ht="55.5" customHeight="1">
      <c r="B128" s="32"/>
      <c r="C128" s="136" t="s">
        <v>83</v>
      </c>
      <c r="D128" s="136" t="s">
        <v>180</v>
      </c>
      <c r="E128" s="137" t="s">
        <v>4575</v>
      </c>
      <c r="F128" s="138" t="s">
        <v>4576</v>
      </c>
      <c r="G128" s="139" t="s">
        <v>786</v>
      </c>
      <c r="H128" s="140">
        <v>2</v>
      </c>
      <c r="I128" s="141"/>
      <c r="J128" s="142">
        <f t="shared" ref="J128:J159" si="0">ROUND(I128*H128,2)</f>
        <v>0</v>
      </c>
      <c r="K128" s="138" t="s">
        <v>1</v>
      </c>
      <c r="L128" s="32"/>
      <c r="M128" s="143" t="s">
        <v>1</v>
      </c>
      <c r="N128" s="144" t="s">
        <v>41</v>
      </c>
      <c r="P128" s="145">
        <f t="shared" ref="P128:P159" si="1">O128*H128</f>
        <v>0</v>
      </c>
      <c r="Q128" s="145">
        <v>0</v>
      </c>
      <c r="R128" s="145">
        <f t="shared" ref="R128:R159" si="2">Q128*H128</f>
        <v>0</v>
      </c>
      <c r="S128" s="145">
        <v>0</v>
      </c>
      <c r="T128" s="146">
        <f t="shared" ref="T128:T159" si="3">S128*H128</f>
        <v>0</v>
      </c>
      <c r="AR128" s="147" t="s">
        <v>184</v>
      </c>
      <c r="AT128" s="147" t="s">
        <v>180</v>
      </c>
      <c r="AU128" s="147" t="s">
        <v>83</v>
      </c>
      <c r="AY128" s="17" t="s">
        <v>178</v>
      </c>
      <c r="BE128" s="148">
        <f t="shared" ref="BE128:BE159" si="4">IF(N128="základní",J128,0)</f>
        <v>0</v>
      </c>
      <c r="BF128" s="148">
        <f t="shared" ref="BF128:BF159" si="5">IF(N128="snížená",J128,0)</f>
        <v>0</v>
      </c>
      <c r="BG128" s="148">
        <f t="shared" ref="BG128:BG159" si="6">IF(N128="zákl. přenesená",J128,0)</f>
        <v>0</v>
      </c>
      <c r="BH128" s="148">
        <f t="shared" ref="BH128:BH159" si="7">IF(N128="sníž. přenesená",J128,0)</f>
        <v>0</v>
      </c>
      <c r="BI128" s="148">
        <f t="shared" ref="BI128:BI159" si="8">IF(N128="nulová",J128,0)</f>
        <v>0</v>
      </c>
      <c r="BJ128" s="17" t="s">
        <v>83</v>
      </c>
      <c r="BK128" s="148">
        <f t="shared" ref="BK128:BK159" si="9">ROUND(I128*H128,2)</f>
        <v>0</v>
      </c>
      <c r="BL128" s="17" t="s">
        <v>184</v>
      </c>
      <c r="BM128" s="147" t="s">
        <v>85</v>
      </c>
    </row>
    <row r="129" spans="2:65" s="1" customFormat="1" ht="49.15" customHeight="1">
      <c r="B129" s="32"/>
      <c r="C129" s="136" t="s">
        <v>85</v>
      </c>
      <c r="D129" s="136" t="s">
        <v>180</v>
      </c>
      <c r="E129" s="137" t="s">
        <v>4577</v>
      </c>
      <c r="F129" s="138" t="s">
        <v>4578</v>
      </c>
      <c r="G129" s="139" t="s">
        <v>786</v>
      </c>
      <c r="H129" s="140">
        <v>1</v>
      </c>
      <c r="I129" s="141"/>
      <c r="J129" s="142">
        <f t="shared" si="0"/>
        <v>0</v>
      </c>
      <c r="K129" s="138" t="s">
        <v>1</v>
      </c>
      <c r="L129" s="32"/>
      <c r="M129" s="143" t="s">
        <v>1</v>
      </c>
      <c r="N129" s="144" t="s">
        <v>41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184</v>
      </c>
      <c r="AT129" s="147" t="s">
        <v>180</v>
      </c>
      <c r="AU129" s="147" t="s">
        <v>83</v>
      </c>
      <c r="AY129" s="17" t="s">
        <v>178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83</v>
      </c>
      <c r="BK129" s="148">
        <f t="shared" si="9"/>
        <v>0</v>
      </c>
      <c r="BL129" s="17" t="s">
        <v>184</v>
      </c>
      <c r="BM129" s="147" t="s">
        <v>184</v>
      </c>
    </row>
    <row r="130" spans="2:65" s="1" customFormat="1" ht="24.2" customHeight="1">
      <c r="B130" s="32"/>
      <c r="C130" s="136" t="s">
        <v>96</v>
      </c>
      <c r="D130" s="136" t="s">
        <v>180</v>
      </c>
      <c r="E130" s="137" t="s">
        <v>4579</v>
      </c>
      <c r="F130" s="138" t="s">
        <v>4580</v>
      </c>
      <c r="G130" s="139" t="s">
        <v>786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41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184</v>
      </c>
      <c r="AT130" s="147" t="s">
        <v>180</v>
      </c>
      <c r="AU130" s="147" t="s">
        <v>83</v>
      </c>
      <c r="AY130" s="17" t="s">
        <v>178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83</v>
      </c>
      <c r="BK130" s="148">
        <f t="shared" si="9"/>
        <v>0</v>
      </c>
      <c r="BL130" s="17" t="s">
        <v>184</v>
      </c>
      <c r="BM130" s="147" t="s">
        <v>199</v>
      </c>
    </row>
    <row r="131" spans="2:65" s="1" customFormat="1" ht="24.2" customHeight="1">
      <c r="B131" s="32"/>
      <c r="C131" s="136" t="s">
        <v>184</v>
      </c>
      <c r="D131" s="136" t="s">
        <v>180</v>
      </c>
      <c r="E131" s="137" t="s">
        <v>4581</v>
      </c>
      <c r="F131" s="138" t="s">
        <v>4582</v>
      </c>
      <c r="G131" s="139" t="s">
        <v>786</v>
      </c>
      <c r="H131" s="140">
        <v>1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41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184</v>
      </c>
      <c r="AT131" s="147" t="s">
        <v>180</v>
      </c>
      <c r="AU131" s="147" t="s">
        <v>83</v>
      </c>
      <c r="AY131" s="17" t="s">
        <v>178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83</v>
      </c>
      <c r="BK131" s="148">
        <f t="shared" si="9"/>
        <v>0</v>
      </c>
      <c r="BL131" s="17" t="s">
        <v>184</v>
      </c>
      <c r="BM131" s="147" t="s">
        <v>231</v>
      </c>
    </row>
    <row r="132" spans="2:65" s="1" customFormat="1" ht="24.2" customHeight="1">
      <c r="B132" s="32"/>
      <c r="C132" s="136" t="s">
        <v>201</v>
      </c>
      <c r="D132" s="136" t="s">
        <v>180</v>
      </c>
      <c r="E132" s="137" t="s">
        <v>4583</v>
      </c>
      <c r="F132" s="138" t="s">
        <v>4584</v>
      </c>
      <c r="G132" s="139" t="s">
        <v>786</v>
      </c>
      <c r="H132" s="140">
        <v>1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41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184</v>
      </c>
      <c r="AT132" s="147" t="s">
        <v>180</v>
      </c>
      <c r="AU132" s="147" t="s">
        <v>83</v>
      </c>
      <c r="AY132" s="17" t="s">
        <v>178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83</v>
      </c>
      <c r="BK132" s="148">
        <f t="shared" si="9"/>
        <v>0</v>
      </c>
      <c r="BL132" s="17" t="s">
        <v>184</v>
      </c>
      <c r="BM132" s="147" t="s">
        <v>240</v>
      </c>
    </row>
    <row r="133" spans="2:65" s="1" customFormat="1" ht="16.5" customHeight="1">
      <c r="B133" s="32"/>
      <c r="C133" s="136" t="s">
        <v>199</v>
      </c>
      <c r="D133" s="136" t="s">
        <v>180</v>
      </c>
      <c r="E133" s="137" t="s">
        <v>4585</v>
      </c>
      <c r="F133" s="138" t="s">
        <v>4586</v>
      </c>
      <c r="G133" s="139" t="s">
        <v>786</v>
      </c>
      <c r="H133" s="140">
        <v>5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41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184</v>
      </c>
      <c r="AT133" s="147" t="s">
        <v>180</v>
      </c>
      <c r="AU133" s="147" t="s">
        <v>83</v>
      </c>
      <c r="AY133" s="17" t="s">
        <v>178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83</v>
      </c>
      <c r="BK133" s="148">
        <f t="shared" si="9"/>
        <v>0</v>
      </c>
      <c r="BL133" s="17" t="s">
        <v>184</v>
      </c>
      <c r="BM133" s="147" t="s">
        <v>8</v>
      </c>
    </row>
    <row r="134" spans="2:65" s="1" customFormat="1" ht="16.5" customHeight="1">
      <c r="B134" s="32"/>
      <c r="C134" s="136" t="s">
        <v>226</v>
      </c>
      <c r="D134" s="136" t="s">
        <v>180</v>
      </c>
      <c r="E134" s="137" t="s">
        <v>4587</v>
      </c>
      <c r="F134" s="138" t="s">
        <v>4588</v>
      </c>
      <c r="G134" s="139" t="s">
        <v>786</v>
      </c>
      <c r="H134" s="140">
        <v>2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41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184</v>
      </c>
      <c r="AT134" s="147" t="s">
        <v>180</v>
      </c>
      <c r="AU134" s="147" t="s">
        <v>83</v>
      </c>
      <c r="AY134" s="17" t="s">
        <v>178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83</v>
      </c>
      <c r="BK134" s="148">
        <f t="shared" si="9"/>
        <v>0</v>
      </c>
      <c r="BL134" s="17" t="s">
        <v>184</v>
      </c>
      <c r="BM134" s="147" t="s">
        <v>265</v>
      </c>
    </row>
    <row r="135" spans="2:65" s="1" customFormat="1" ht="16.5" customHeight="1">
      <c r="B135" s="32"/>
      <c r="C135" s="136" t="s">
        <v>231</v>
      </c>
      <c r="D135" s="136" t="s">
        <v>180</v>
      </c>
      <c r="E135" s="137" t="s">
        <v>4589</v>
      </c>
      <c r="F135" s="138" t="s">
        <v>4590</v>
      </c>
      <c r="G135" s="139" t="s">
        <v>786</v>
      </c>
      <c r="H135" s="140">
        <v>3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41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184</v>
      </c>
      <c r="AT135" s="147" t="s">
        <v>180</v>
      </c>
      <c r="AU135" s="147" t="s">
        <v>83</v>
      </c>
      <c r="AY135" s="17" t="s">
        <v>178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83</v>
      </c>
      <c r="BK135" s="148">
        <f t="shared" si="9"/>
        <v>0</v>
      </c>
      <c r="BL135" s="17" t="s">
        <v>184</v>
      </c>
      <c r="BM135" s="147" t="s">
        <v>274</v>
      </c>
    </row>
    <row r="136" spans="2:65" s="1" customFormat="1" ht="21.75" customHeight="1">
      <c r="B136" s="32"/>
      <c r="C136" s="136" t="s">
        <v>236</v>
      </c>
      <c r="D136" s="136" t="s">
        <v>180</v>
      </c>
      <c r="E136" s="137" t="s">
        <v>4591</v>
      </c>
      <c r="F136" s="138" t="s">
        <v>4592</v>
      </c>
      <c r="G136" s="139" t="s">
        <v>786</v>
      </c>
      <c r="H136" s="140">
        <v>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41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184</v>
      </c>
      <c r="AT136" s="147" t="s">
        <v>180</v>
      </c>
      <c r="AU136" s="147" t="s">
        <v>83</v>
      </c>
      <c r="AY136" s="17" t="s">
        <v>178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83</v>
      </c>
      <c r="BK136" s="148">
        <f t="shared" si="9"/>
        <v>0</v>
      </c>
      <c r="BL136" s="17" t="s">
        <v>184</v>
      </c>
      <c r="BM136" s="147" t="s">
        <v>283</v>
      </c>
    </row>
    <row r="137" spans="2:65" s="1" customFormat="1" ht="16.5" customHeight="1">
      <c r="B137" s="32"/>
      <c r="C137" s="136" t="s">
        <v>240</v>
      </c>
      <c r="D137" s="136" t="s">
        <v>180</v>
      </c>
      <c r="E137" s="137" t="s">
        <v>4593</v>
      </c>
      <c r="F137" s="138" t="s">
        <v>4594</v>
      </c>
      <c r="G137" s="139" t="s">
        <v>786</v>
      </c>
      <c r="H137" s="140">
        <v>1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41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184</v>
      </c>
      <c r="AT137" s="147" t="s">
        <v>180</v>
      </c>
      <c r="AU137" s="147" t="s">
        <v>83</v>
      </c>
      <c r="AY137" s="17" t="s">
        <v>178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83</v>
      </c>
      <c r="BK137" s="148">
        <f t="shared" si="9"/>
        <v>0</v>
      </c>
      <c r="BL137" s="17" t="s">
        <v>184</v>
      </c>
      <c r="BM137" s="147" t="s">
        <v>294</v>
      </c>
    </row>
    <row r="138" spans="2:65" s="1" customFormat="1" ht="16.5" customHeight="1">
      <c r="B138" s="32"/>
      <c r="C138" s="136" t="s">
        <v>244</v>
      </c>
      <c r="D138" s="136" t="s">
        <v>180</v>
      </c>
      <c r="E138" s="137" t="s">
        <v>4595</v>
      </c>
      <c r="F138" s="138" t="s">
        <v>4596</v>
      </c>
      <c r="G138" s="139" t="s">
        <v>786</v>
      </c>
      <c r="H138" s="140">
        <v>3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41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184</v>
      </c>
      <c r="AT138" s="147" t="s">
        <v>180</v>
      </c>
      <c r="AU138" s="147" t="s">
        <v>83</v>
      </c>
      <c r="AY138" s="17" t="s">
        <v>178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83</v>
      </c>
      <c r="BK138" s="148">
        <f t="shared" si="9"/>
        <v>0</v>
      </c>
      <c r="BL138" s="17" t="s">
        <v>184</v>
      </c>
      <c r="BM138" s="147" t="s">
        <v>304</v>
      </c>
    </row>
    <row r="139" spans="2:65" s="1" customFormat="1" ht="21.75" customHeight="1">
      <c r="B139" s="32"/>
      <c r="C139" s="136" t="s">
        <v>8</v>
      </c>
      <c r="D139" s="136" t="s">
        <v>180</v>
      </c>
      <c r="E139" s="137" t="s">
        <v>4597</v>
      </c>
      <c r="F139" s="138" t="s">
        <v>4598</v>
      </c>
      <c r="G139" s="139" t="s">
        <v>786</v>
      </c>
      <c r="H139" s="140">
        <v>2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41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184</v>
      </c>
      <c r="AT139" s="147" t="s">
        <v>180</v>
      </c>
      <c r="AU139" s="147" t="s">
        <v>83</v>
      </c>
      <c r="AY139" s="17" t="s">
        <v>178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83</v>
      </c>
      <c r="BK139" s="148">
        <f t="shared" si="9"/>
        <v>0</v>
      </c>
      <c r="BL139" s="17" t="s">
        <v>184</v>
      </c>
      <c r="BM139" s="147" t="s">
        <v>334</v>
      </c>
    </row>
    <row r="140" spans="2:65" s="1" customFormat="1" ht="55.5" customHeight="1">
      <c r="B140" s="32"/>
      <c r="C140" s="136" t="s">
        <v>257</v>
      </c>
      <c r="D140" s="136" t="s">
        <v>180</v>
      </c>
      <c r="E140" s="137" t="s">
        <v>4599</v>
      </c>
      <c r="F140" s="138" t="s">
        <v>4600</v>
      </c>
      <c r="G140" s="139" t="s">
        <v>1134</v>
      </c>
      <c r="H140" s="140">
        <v>2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41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184</v>
      </c>
      <c r="AT140" s="147" t="s">
        <v>180</v>
      </c>
      <c r="AU140" s="147" t="s">
        <v>83</v>
      </c>
      <c r="AY140" s="17" t="s">
        <v>178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83</v>
      </c>
      <c r="BK140" s="148">
        <f t="shared" si="9"/>
        <v>0</v>
      </c>
      <c r="BL140" s="17" t="s">
        <v>184</v>
      </c>
      <c r="BM140" s="147" t="s">
        <v>342</v>
      </c>
    </row>
    <row r="141" spans="2:65" s="1" customFormat="1" ht="49.15" customHeight="1">
      <c r="B141" s="32"/>
      <c r="C141" s="136" t="s">
        <v>265</v>
      </c>
      <c r="D141" s="136" t="s">
        <v>180</v>
      </c>
      <c r="E141" s="137" t="s">
        <v>4601</v>
      </c>
      <c r="F141" s="138" t="s">
        <v>4602</v>
      </c>
      <c r="G141" s="139" t="s">
        <v>1134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41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184</v>
      </c>
      <c r="AT141" s="147" t="s">
        <v>180</v>
      </c>
      <c r="AU141" s="147" t="s">
        <v>83</v>
      </c>
      <c r="AY141" s="17" t="s">
        <v>178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83</v>
      </c>
      <c r="BK141" s="148">
        <f t="shared" si="9"/>
        <v>0</v>
      </c>
      <c r="BL141" s="17" t="s">
        <v>184</v>
      </c>
      <c r="BM141" s="147" t="s">
        <v>355</v>
      </c>
    </row>
    <row r="142" spans="2:65" s="1" customFormat="1" ht="66.75" customHeight="1">
      <c r="B142" s="32"/>
      <c r="C142" s="136" t="s">
        <v>269</v>
      </c>
      <c r="D142" s="136" t="s">
        <v>180</v>
      </c>
      <c r="E142" s="137" t="s">
        <v>4603</v>
      </c>
      <c r="F142" s="138" t="s">
        <v>4604</v>
      </c>
      <c r="G142" s="139" t="s">
        <v>1134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41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184</v>
      </c>
      <c r="AT142" s="147" t="s">
        <v>180</v>
      </c>
      <c r="AU142" s="147" t="s">
        <v>83</v>
      </c>
      <c r="AY142" s="17" t="s">
        <v>178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83</v>
      </c>
      <c r="BK142" s="148">
        <f t="shared" si="9"/>
        <v>0</v>
      </c>
      <c r="BL142" s="17" t="s">
        <v>184</v>
      </c>
      <c r="BM142" s="147" t="s">
        <v>366</v>
      </c>
    </row>
    <row r="143" spans="2:65" s="1" customFormat="1" ht="44.25" customHeight="1">
      <c r="B143" s="32"/>
      <c r="C143" s="136" t="s">
        <v>274</v>
      </c>
      <c r="D143" s="136" t="s">
        <v>180</v>
      </c>
      <c r="E143" s="137" t="s">
        <v>4605</v>
      </c>
      <c r="F143" s="138" t="s">
        <v>4606</v>
      </c>
      <c r="G143" s="139" t="s">
        <v>1134</v>
      </c>
      <c r="H143" s="140">
        <v>1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41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184</v>
      </c>
      <c r="AT143" s="147" t="s">
        <v>180</v>
      </c>
      <c r="AU143" s="147" t="s">
        <v>83</v>
      </c>
      <c r="AY143" s="17" t="s">
        <v>178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83</v>
      </c>
      <c r="BK143" s="148">
        <f t="shared" si="9"/>
        <v>0</v>
      </c>
      <c r="BL143" s="17" t="s">
        <v>184</v>
      </c>
      <c r="BM143" s="147" t="s">
        <v>377</v>
      </c>
    </row>
    <row r="144" spans="2:65" s="1" customFormat="1" ht="37.9" customHeight="1">
      <c r="B144" s="32"/>
      <c r="C144" s="136" t="s">
        <v>278</v>
      </c>
      <c r="D144" s="136" t="s">
        <v>180</v>
      </c>
      <c r="E144" s="137" t="s">
        <v>4607</v>
      </c>
      <c r="F144" s="138" t="s">
        <v>4608</v>
      </c>
      <c r="G144" s="139" t="s">
        <v>1134</v>
      </c>
      <c r="H144" s="140">
        <v>2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41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184</v>
      </c>
      <c r="AT144" s="147" t="s">
        <v>180</v>
      </c>
      <c r="AU144" s="147" t="s">
        <v>83</v>
      </c>
      <c r="AY144" s="17" t="s">
        <v>178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83</v>
      </c>
      <c r="BK144" s="148">
        <f t="shared" si="9"/>
        <v>0</v>
      </c>
      <c r="BL144" s="17" t="s">
        <v>184</v>
      </c>
      <c r="BM144" s="147" t="s">
        <v>389</v>
      </c>
    </row>
    <row r="145" spans="2:65" s="1" customFormat="1" ht="37.9" customHeight="1">
      <c r="B145" s="32"/>
      <c r="C145" s="136" t="s">
        <v>283</v>
      </c>
      <c r="D145" s="136" t="s">
        <v>180</v>
      </c>
      <c r="E145" s="137" t="s">
        <v>4609</v>
      </c>
      <c r="F145" s="138" t="s">
        <v>4610</v>
      </c>
      <c r="G145" s="139" t="s">
        <v>4611</v>
      </c>
      <c r="H145" s="140">
        <v>28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41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184</v>
      </c>
      <c r="AT145" s="147" t="s">
        <v>180</v>
      </c>
      <c r="AU145" s="147" t="s">
        <v>83</v>
      </c>
      <c r="AY145" s="17" t="s">
        <v>178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83</v>
      </c>
      <c r="BK145" s="148">
        <f t="shared" si="9"/>
        <v>0</v>
      </c>
      <c r="BL145" s="17" t="s">
        <v>184</v>
      </c>
      <c r="BM145" s="147" t="s">
        <v>401</v>
      </c>
    </row>
    <row r="146" spans="2:65" s="1" customFormat="1" ht="33" customHeight="1">
      <c r="B146" s="32"/>
      <c r="C146" s="136" t="s">
        <v>288</v>
      </c>
      <c r="D146" s="136" t="s">
        <v>180</v>
      </c>
      <c r="E146" s="137" t="s">
        <v>4612</v>
      </c>
      <c r="F146" s="138" t="s">
        <v>4613</v>
      </c>
      <c r="G146" s="139" t="s">
        <v>4611</v>
      </c>
      <c r="H146" s="140">
        <v>10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41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184</v>
      </c>
      <c r="AT146" s="147" t="s">
        <v>180</v>
      </c>
      <c r="AU146" s="147" t="s">
        <v>83</v>
      </c>
      <c r="AY146" s="17" t="s">
        <v>178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83</v>
      </c>
      <c r="BK146" s="148">
        <f t="shared" si="9"/>
        <v>0</v>
      </c>
      <c r="BL146" s="17" t="s">
        <v>184</v>
      </c>
      <c r="BM146" s="147" t="s">
        <v>412</v>
      </c>
    </row>
    <row r="147" spans="2:65" s="1" customFormat="1" ht="33" customHeight="1">
      <c r="B147" s="32"/>
      <c r="C147" s="136" t="s">
        <v>294</v>
      </c>
      <c r="D147" s="136" t="s">
        <v>180</v>
      </c>
      <c r="E147" s="137" t="s">
        <v>4614</v>
      </c>
      <c r="F147" s="138" t="s">
        <v>4615</v>
      </c>
      <c r="G147" s="139" t="s">
        <v>4611</v>
      </c>
      <c r="H147" s="140">
        <v>120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41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184</v>
      </c>
      <c r="AT147" s="147" t="s">
        <v>180</v>
      </c>
      <c r="AU147" s="147" t="s">
        <v>83</v>
      </c>
      <c r="AY147" s="17" t="s">
        <v>178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83</v>
      </c>
      <c r="BK147" s="148">
        <f t="shared" si="9"/>
        <v>0</v>
      </c>
      <c r="BL147" s="17" t="s">
        <v>184</v>
      </c>
      <c r="BM147" s="147" t="s">
        <v>423</v>
      </c>
    </row>
    <row r="148" spans="2:65" s="1" customFormat="1" ht="33" customHeight="1">
      <c r="B148" s="32"/>
      <c r="C148" s="136" t="s">
        <v>7</v>
      </c>
      <c r="D148" s="136" t="s">
        <v>180</v>
      </c>
      <c r="E148" s="137" t="s">
        <v>4616</v>
      </c>
      <c r="F148" s="138" t="s">
        <v>4617</v>
      </c>
      <c r="G148" s="139" t="s">
        <v>4611</v>
      </c>
      <c r="H148" s="140">
        <v>8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41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184</v>
      </c>
      <c r="AT148" s="147" t="s">
        <v>180</v>
      </c>
      <c r="AU148" s="147" t="s">
        <v>83</v>
      </c>
      <c r="AY148" s="17" t="s">
        <v>178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83</v>
      </c>
      <c r="BK148" s="148">
        <f t="shared" si="9"/>
        <v>0</v>
      </c>
      <c r="BL148" s="17" t="s">
        <v>184</v>
      </c>
      <c r="BM148" s="147" t="s">
        <v>431</v>
      </c>
    </row>
    <row r="149" spans="2:65" s="1" customFormat="1" ht="24.2" customHeight="1">
      <c r="B149" s="32"/>
      <c r="C149" s="136" t="s">
        <v>304</v>
      </c>
      <c r="D149" s="136" t="s">
        <v>180</v>
      </c>
      <c r="E149" s="137" t="s">
        <v>4618</v>
      </c>
      <c r="F149" s="138" t="s">
        <v>4619</v>
      </c>
      <c r="G149" s="139" t="s">
        <v>4611</v>
      </c>
      <c r="H149" s="140">
        <v>28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41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184</v>
      </c>
      <c r="AT149" s="147" t="s">
        <v>180</v>
      </c>
      <c r="AU149" s="147" t="s">
        <v>83</v>
      </c>
      <c r="AY149" s="17" t="s">
        <v>178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83</v>
      </c>
      <c r="BK149" s="148">
        <f t="shared" si="9"/>
        <v>0</v>
      </c>
      <c r="BL149" s="17" t="s">
        <v>184</v>
      </c>
      <c r="BM149" s="147" t="s">
        <v>439</v>
      </c>
    </row>
    <row r="150" spans="2:65" s="1" customFormat="1" ht="24.2" customHeight="1">
      <c r="B150" s="32"/>
      <c r="C150" s="136" t="s">
        <v>319</v>
      </c>
      <c r="D150" s="136" t="s">
        <v>180</v>
      </c>
      <c r="E150" s="137" t="s">
        <v>4620</v>
      </c>
      <c r="F150" s="138" t="s">
        <v>4621</v>
      </c>
      <c r="G150" s="139" t="s">
        <v>4611</v>
      </c>
      <c r="H150" s="140">
        <v>10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41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184</v>
      </c>
      <c r="AT150" s="147" t="s">
        <v>180</v>
      </c>
      <c r="AU150" s="147" t="s">
        <v>83</v>
      </c>
      <c r="AY150" s="17" t="s">
        <v>178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83</v>
      </c>
      <c r="BK150" s="148">
        <f t="shared" si="9"/>
        <v>0</v>
      </c>
      <c r="BL150" s="17" t="s">
        <v>184</v>
      </c>
      <c r="BM150" s="147" t="s">
        <v>450</v>
      </c>
    </row>
    <row r="151" spans="2:65" s="1" customFormat="1" ht="24.2" customHeight="1">
      <c r="B151" s="32"/>
      <c r="C151" s="136" t="s">
        <v>334</v>
      </c>
      <c r="D151" s="136" t="s">
        <v>180</v>
      </c>
      <c r="E151" s="137" t="s">
        <v>4622</v>
      </c>
      <c r="F151" s="138" t="s">
        <v>4623</v>
      </c>
      <c r="G151" s="139" t="s">
        <v>4611</v>
      </c>
      <c r="H151" s="140">
        <v>120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41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184</v>
      </c>
      <c r="AT151" s="147" t="s">
        <v>180</v>
      </c>
      <c r="AU151" s="147" t="s">
        <v>83</v>
      </c>
      <c r="AY151" s="17" t="s">
        <v>178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83</v>
      </c>
      <c r="BK151" s="148">
        <f t="shared" si="9"/>
        <v>0</v>
      </c>
      <c r="BL151" s="17" t="s">
        <v>184</v>
      </c>
      <c r="BM151" s="147" t="s">
        <v>464</v>
      </c>
    </row>
    <row r="152" spans="2:65" s="1" customFormat="1" ht="24.2" customHeight="1">
      <c r="B152" s="32"/>
      <c r="C152" s="136" t="s">
        <v>338</v>
      </c>
      <c r="D152" s="136" t="s">
        <v>180</v>
      </c>
      <c r="E152" s="137" t="s">
        <v>4624</v>
      </c>
      <c r="F152" s="138" t="s">
        <v>4625</v>
      </c>
      <c r="G152" s="139" t="s">
        <v>4611</v>
      </c>
      <c r="H152" s="140">
        <v>8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41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184</v>
      </c>
      <c r="AT152" s="147" t="s">
        <v>180</v>
      </c>
      <c r="AU152" s="147" t="s">
        <v>83</v>
      </c>
      <c r="AY152" s="17" t="s">
        <v>178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83</v>
      </c>
      <c r="BK152" s="148">
        <f t="shared" si="9"/>
        <v>0</v>
      </c>
      <c r="BL152" s="17" t="s">
        <v>184</v>
      </c>
      <c r="BM152" s="147" t="s">
        <v>482</v>
      </c>
    </row>
    <row r="153" spans="2:65" s="1" customFormat="1" ht="55.5" customHeight="1">
      <c r="B153" s="32"/>
      <c r="C153" s="136" t="s">
        <v>342</v>
      </c>
      <c r="D153" s="136" t="s">
        <v>180</v>
      </c>
      <c r="E153" s="137" t="s">
        <v>4626</v>
      </c>
      <c r="F153" s="138" t="s">
        <v>4627</v>
      </c>
      <c r="G153" s="139" t="s">
        <v>1134</v>
      </c>
      <c r="H153" s="140">
        <v>1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41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184</v>
      </c>
      <c r="AT153" s="147" t="s">
        <v>180</v>
      </c>
      <c r="AU153" s="147" t="s">
        <v>83</v>
      </c>
      <c r="AY153" s="17" t="s">
        <v>178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83</v>
      </c>
      <c r="BK153" s="148">
        <f t="shared" si="9"/>
        <v>0</v>
      </c>
      <c r="BL153" s="17" t="s">
        <v>184</v>
      </c>
      <c r="BM153" s="147" t="s">
        <v>491</v>
      </c>
    </row>
    <row r="154" spans="2:65" s="1" customFormat="1" ht="24.2" customHeight="1">
      <c r="B154" s="32"/>
      <c r="C154" s="136" t="s">
        <v>351</v>
      </c>
      <c r="D154" s="136" t="s">
        <v>180</v>
      </c>
      <c r="E154" s="137" t="s">
        <v>4628</v>
      </c>
      <c r="F154" s="138" t="s">
        <v>4629</v>
      </c>
      <c r="G154" s="139" t="s">
        <v>1134</v>
      </c>
      <c r="H154" s="140">
        <v>1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41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184</v>
      </c>
      <c r="AT154" s="147" t="s">
        <v>180</v>
      </c>
      <c r="AU154" s="147" t="s">
        <v>83</v>
      </c>
      <c r="AY154" s="17" t="s">
        <v>178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83</v>
      </c>
      <c r="BK154" s="148">
        <f t="shared" si="9"/>
        <v>0</v>
      </c>
      <c r="BL154" s="17" t="s">
        <v>184</v>
      </c>
      <c r="BM154" s="147" t="s">
        <v>501</v>
      </c>
    </row>
    <row r="155" spans="2:65" s="1" customFormat="1" ht="24.2" customHeight="1">
      <c r="B155" s="32"/>
      <c r="C155" s="136" t="s">
        <v>355</v>
      </c>
      <c r="D155" s="136" t="s">
        <v>180</v>
      </c>
      <c r="E155" s="137" t="s">
        <v>4630</v>
      </c>
      <c r="F155" s="138" t="s">
        <v>4631</v>
      </c>
      <c r="G155" s="139" t="s">
        <v>1134</v>
      </c>
      <c r="H155" s="140">
        <v>1</v>
      </c>
      <c r="I155" s="141"/>
      <c r="J155" s="142">
        <f t="shared" si="0"/>
        <v>0</v>
      </c>
      <c r="K155" s="138" t="s">
        <v>1</v>
      </c>
      <c r="L155" s="32"/>
      <c r="M155" s="143" t="s">
        <v>1</v>
      </c>
      <c r="N155" s="144" t="s">
        <v>41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184</v>
      </c>
      <c r="AT155" s="147" t="s">
        <v>180</v>
      </c>
      <c r="AU155" s="147" t="s">
        <v>83</v>
      </c>
      <c r="AY155" s="17" t="s">
        <v>178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83</v>
      </c>
      <c r="BK155" s="148">
        <f t="shared" si="9"/>
        <v>0</v>
      </c>
      <c r="BL155" s="17" t="s">
        <v>184</v>
      </c>
      <c r="BM155" s="147" t="s">
        <v>510</v>
      </c>
    </row>
    <row r="156" spans="2:65" s="1" customFormat="1" ht="16.5" customHeight="1">
      <c r="B156" s="32"/>
      <c r="C156" s="136" t="s">
        <v>359</v>
      </c>
      <c r="D156" s="136" t="s">
        <v>180</v>
      </c>
      <c r="E156" s="137" t="s">
        <v>4632</v>
      </c>
      <c r="F156" s="138" t="s">
        <v>4633</v>
      </c>
      <c r="G156" s="139" t="s">
        <v>1134</v>
      </c>
      <c r="H156" s="140">
        <v>1</v>
      </c>
      <c r="I156" s="141"/>
      <c r="J156" s="142">
        <f t="shared" si="0"/>
        <v>0</v>
      </c>
      <c r="K156" s="138" t="s">
        <v>1</v>
      </c>
      <c r="L156" s="32"/>
      <c r="M156" s="143" t="s">
        <v>1</v>
      </c>
      <c r="N156" s="144" t="s">
        <v>41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184</v>
      </c>
      <c r="AT156" s="147" t="s">
        <v>180</v>
      </c>
      <c r="AU156" s="147" t="s">
        <v>83</v>
      </c>
      <c r="AY156" s="17" t="s">
        <v>178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83</v>
      </c>
      <c r="BK156" s="148">
        <f t="shared" si="9"/>
        <v>0</v>
      </c>
      <c r="BL156" s="17" t="s">
        <v>184</v>
      </c>
      <c r="BM156" s="147" t="s">
        <v>520</v>
      </c>
    </row>
    <row r="157" spans="2:65" s="1" customFormat="1" ht="16.5" customHeight="1">
      <c r="B157" s="32"/>
      <c r="C157" s="136" t="s">
        <v>366</v>
      </c>
      <c r="D157" s="136" t="s">
        <v>180</v>
      </c>
      <c r="E157" s="137" t="s">
        <v>4634</v>
      </c>
      <c r="F157" s="138" t="s">
        <v>4635</v>
      </c>
      <c r="G157" s="139" t="s">
        <v>1134</v>
      </c>
      <c r="H157" s="140">
        <v>1</v>
      </c>
      <c r="I157" s="141"/>
      <c r="J157" s="142">
        <f t="shared" si="0"/>
        <v>0</v>
      </c>
      <c r="K157" s="138" t="s">
        <v>1</v>
      </c>
      <c r="L157" s="32"/>
      <c r="M157" s="143" t="s">
        <v>1</v>
      </c>
      <c r="N157" s="144" t="s">
        <v>41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184</v>
      </c>
      <c r="AT157" s="147" t="s">
        <v>180</v>
      </c>
      <c r="AU157" s="147" t="s">
        <v>83</v>
      </c>
      <c r="AY157" s="17" t="s">
        <v>178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83</v>
      </c>
      <c r="BK157" s="148">
        <f t="shared" si="9"/>
        <v>0</v>
      </c>
      <c r="BL157" s="17" t="s">
        <v>184</v>
      </c>
      <c r="BM157" s="147" t="s">
        <v>530</v>
      </c>
    </row>
    <row r="158" spans="2:65" s="1" customFormat="1" ht="24.2" customHeight="1">
      <c r="B158" s="32"/>
      <c r="C158" s="136" t="s">
        <v>373</v>
      </c>
      <c r="D158" s="136" t="s">
        <v>180</v>
      </c>
      <c r="E158" s="137" t="s">
        <v>4636</v>
      </c>
      <c r="F158" s="138" t="s">
        <v>4637</v>
      </c>
      <c r="G158" s="139" t="s">
        <v>1134</v>
      </c>
      <c r="H158" s="140">
        <v>1</v>
      </c>
      <c r="I158" s="141"/>
      <c r="J158" s="142">
        <f t="shared" si="0"/>
        <v>0</v>
      </c>
      <c r="K158" s="138" t="s">
        <v>1</v>
      </c>
      <c r="L158" s="32"/>
      <c r="M158" s="143" t="s">
        <v>1</v>
      </c>
      <c r="N158" s="144" t="s">
        <v>41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184</v>
      </c>
      <c r="AT158" s="147" t="s">
        <v>180</v>
      </c>
      <c r="AU158" s="147" t="s">
        <v>83</v>
      </c>
      <c r="AY158" s="17" t="s">
        <v>178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83</v>
      </c>
      <c r="BK158" s="148">
        <f t="shared" si="9"/>
        <v>0</v>
      </c>
      <c r="BL158" s="17" t="s">
        <v>184</v>
      </c>
      <c r="BM158" s="147" t="s">
        <v>539</v>
      </c>
    </row>
    <row r="159" spans="2:65" s="1" customFormat="1" ht="24.2" customHeight="1">
      <c r="B159" s="32"/>
      <c r="C159" s="136" t="s">
        <v>377</v>
      </c>
      <c r="D159" s="136" t="s">
        <v>180</v>
      </c>
      <c r="E159" s="137" t="s">
        <v>4638</v>
      </c>
      <c r="F159" s="138" t="s">
        <v>4639</v>
      </c>
      <c r="G159" s="139" t="s">
        <v>1134</v>
      </c>
      <c r="H159" s="140">
        <v>1</v>
      </c>
      <c r="I159" s="141"/>
      <c r="J159" s="142">
        <f t="shared" si="0"/>
        <v>0</v>
      </c>
      <c r="K159" s="138" t="s">
        <v>1</v>
      </c>
      <c r="L159" s="32"/>
      <c r="M159" s="143" t="s">
        <v>1</v>
      </c>
      <c r="N159" s="144" t="s">
        <v>41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184</v>
      </c>
      <c r="AT159" s="147" t="s">
        <v>180</v>
      </c>
      <c r="AU159" s="147" t="s">
        <v>83</v>
      </c>
      <c r="AY159" s="17" t="s">
        <v>178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83</v>
      </c>
      <c r="BK159" s="148">
        <f t="shared" si="9"/>
        <v>0</v>
      </c>
      <c r="BL159" s="17" t="s">
        <v>184</v>
      </c>
      <c r="BM159" s="147" t="s">
        <v>550</v>
      </c>
    </row>
    <row r="160" spans="2:65" s="1" customFormat="1" ht="48.75">
      <c r="B160" s="32"/>
      <c r="D160" s="150" t="s">
        <v>640</v>
      </c>
      <c r="F160" s="187" t="s">
        <v>4640</v>
      </c>
      <c r="I160" s="188"/>
      <c r="L160" s="32"/>
      <c r="M160" s="189"/>
      <c r="T160" s="56"/>
      <c r="AT160" s="17" t="s">
        <v>640</v>
      </c>
      <c r="AU160" s="17" t="s">
        <v>83</v>
      </c>
    </row>
    <row r="161" spans="2:65" s="11" customFormat="1" ht="25.9" customHeight="1">
      <c r="B161" s="124"/>
      <c r="D161" s="125" t="s">
        <v>75</v>
      </c>
      <c r="E161" s="126" t="s">
        <v>1028</v>
      </c>
      <c r="F161" s="126" t="s">
        <v>4641</v>
      </c>
      <c r="I161" s="127"/>
      <c r="J161" s="128">
        <f>BK161</f>
        <v>0</v>
      </c>
      <c r="L161" s="124"/>
      <c r="M161" s="129"/>
      <c r="P161" s="130">
        <f>SUM(P162:P183)</f>
        <v>0</v>
      </c>
      <c r="R161" s="130">
        <f>SUM(R162:R183)</f>
        <v>0</v>
      </c>
      <c r="T161" s="131">
        <f>SUM(T162:T183)</f>
        <v>0</v>
      </c>
      <c r="AR161" s="125" t="s">
        <v>83</v>
      </c>
      <c r="AT161" s="132" t="s">
        <v>75</v>
      </c>
      <c r="AU161" s="132" t="s">
        <v>76</v>
      </c>
      <c r="AY161" s="125" t="s">
        <v>178</v>
      </c>
      <c r="BK161" s="133">
        <f>SUM(BK162:BK183)</f>
        <v>0</v>
      </c>
    </row>
    <row r="162" spans="2:65" s="1" customFormat="1" ht="33" customHeight="1">
      <c r="B162" s="32"/>
      <c r="C162" s="136" t="s">
        <v>381</v>
      </c>
      <c r="D162" s="136" t="s">
        <v>180</v>
      </c>
      <c r="E162" s="137" t="s">
        <v>4642</v>
      </c>
      <c r="F162" s="138" t="s">
        <v>4643</v>
      </c>
      <c r="G162" s="139" t="s">
        <v>786</v>
      </c>
      <c r="H162" s="140">
        <v>2</v>
      </c>
      <c r="I162" s="141"/>
      <c r="J162" s="142">
        <f t="shared" ref="J162:J183" si="10">ROUND(I162*H162,2)</f>
        <v>0</v>
      </c>
      <c r="K162" s="138" t="s">
        <v>1</v>
      </c>
      <c r="L162" s="32"/>
      <c r="M162" s="143" t="s">
        <v>1</v>
      </c>
      <c r="N162" s="144" t="s">
        <v>41</v>
      </c>
      <c r="P162" s="145">
        <f t="shared" ref="P162:P183" si="11">O162*H162</f>
        <v>0</v>
      </c>
      <c r="Q162" s="145">
        <v>0</v>
      </c>
      <c r="R162" s="145">
        <f t="shared" ref="R162:R183" si="12">Q162*H162</f>
        <v>0</v>
      </c>
      <c r="S162" s="145">
        <v>0</v>
      </c>
      <c r="T162" s="146">
        <f t="shared" ref="T162:T183" si="13">S162*H162</f>
        <v>0</v>
      </c>
      <c r="AR162" s="147" t="s">
        <v>184</v>
      </c>
      <c r="AT162" s="147" t="s">
        <v>180</v>
      </c>
      <c r="AU162" s="147" t="s">
        <v>83</v>
      </c>
      <c r="AY162" s="17" t="s">
        <v>178</v>
      </c>
      <c r="BE162" s="148">
        <f t="shared" ref="BE162:BE183" si="14">IF(N162="základní",J162,0)</f>
        <v>0</v>
      </c>
      <c r="BF162" s="148">
        <f t="shared" ref="BF162:BF183" si="15">IF(N162="snížená",J162,0)</f>
        <v>0</v>
      </c>
      <c r="BG162" s="148">
        <f t="shared" ref="BG162:BG183" si="16">IF(N162="zákl. přenesená",J162,0)</f>
        <v>0</v>
      </c>
      <c r="BH162" s="148">
        <f t="shared" ref="BH162:BH183" si="17">IF(N162="sníž. přenesená",J162,0)</f>
        <v>0</v>
      </c>
      <c r="BI162" s="148">
        <f t="shared" ref="BI162:BI183" si="18">IF(N162="nulová",J162,0)</f>
        <v>0</v>
      </c>
      <c r="BJ162" s="17" t="s">
        <v>83</v>
      </c>
      <c r="BK162" s="148">
        <f t="shared" ref="BK162:BK183" si="19">ROUND(I162*H162,2)</f>
        <v>0</v>
      </c>
      <c r="BL162" s="17" t="s">
        <v>184</v>
      </c>
      <c r="BM162" s="147" t="s">
        <v>562</v>
      </c>
    </row>
    <row r="163" spans="2:65" s="1" customFormat="1" ht="33" customHeight="1">
      <c r="B163" s="32"/>
      <c r="C163" s="136" t="s">
        <v>389</v>
      </c>
      <c r="D163" s="136" t="s">
        <v>180</v>
      </c>
      <c r="E163" s="137" t="s">
        <v>4644</v>
      </c>
      <c r="F163" s="138" t="s">
        <v>4645</v>
      </c>
      <c r="G163" s="139" t="s">
        <v>786</v>
      </c>
      <c r="H163" s="140">
        <v>3</v>
      </c>
      <c r="I163" s="141"/>
      <c r="J163" s="142">
        <f t="shared" si="10"/>
        <v>0</v>
      </c>
      <c r="K163" s="138" t="s">
        <v>1</v>
      </c>
      <c r="L163" s="32"/>
      <c r="M163" s="143" t="s">
        <v>1</v>
      </c>
      <c r="N163" s="144" t="s">
        <v>41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184</v>
      </c>
      <c r="AT163" s="147" t="s">
        <v>180</v>
      </c>
      <c r="AU163" s="147" t="s">
        <v>83</v>
      </c>
      <c r="AY163" s="17" t="s">
        <v>178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7" t="s">
        <v>83</v>
      </c>
      <c r="BK163" s="148">
        <f t="shared" si="19"/>
        <v>0</v>
      </c>
      <c r="BL163" s="17" t="s">
        <v>184</v>
      </c>
      <c r="BM163" s="147" t="s">
        <v>573</v>
      </c>
    </row>
    <row r="164" spans="2:65" s="1" customFormat="1" ht="33" customHeight="1">
      <c r="B164" s="32"/>
      <c r="C164" s="136" t="s">
        <v>396</v>
      </c>
      <c r="D164" s="136" t="s">
        <v>180</v>
      </c>
      <c r="E164" s="137" t="s">
        <v>4646</v>
      </c>
      <c r="F164" s="138" t="s">
        <v>4647</v>
      </c>
      <c r="G164" s="139" t="s">
        <v>204</v>
      </c>
      <c r="H164" s="140">
        <v>450</v>
      </c>
      <c r="I164" s="141"/>
      <c r="J164" s="142">
        <f t="shared" si="10"/>
        <v>0</v>
      </c>
      <c r="K164" s="138" t="s">
        <v>1</v>
      </c>
      <c r="L164" s="32"/>
      <c r="M164" s="143" t="s">
        <v>1</v>
      </c>
      <c r="N164" s="144" t="s">
        <v>41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184</v>
      </c>
      <c r="AT164" s="147" t="s">
        <v>180</v>
      </c>
      <c r="AU164" s="147" t="s">
        <v>83</v>
      </c>
      <c r="AY164" s="17" t="s">
        <v>178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83</v>
      </c>
      <c r="BK164" s="148">
        <f t="shared" si="19"/>
        <v>0</v>
      </c>
      <c r="BL164" s="17" t="s">
        <v>184</v>
      </c>
      <c r="BM164" s="147" t="s">
        <v>583</v>
      </c>
    </row>
    <row r="165" spans="2:65" s="1" customFormat="1" ht="24.2" customHeight="1">
      <c r="B165" s="32"/>
      <c r="C165" s="136" t="s">
        <v>401</v>
      </c>
      <c r="D165" s="136" t="s">
        <v>180</v>
      </c>
      <c r="E165" s="137" t="s">
        <v>4648</v>
      </c>
      <c r="F165" s="138" t="s">
        <v>4649</v>
      </c>
      <c r="G165" s="139" t="s">
        <v>291</v>
      </c>
      <c r="H165" s="140">
        <v>3000</v>
      </c>
      <c r="I165" s="141"/>
      <c r="J165" s="142">
        <f t="shared" si="10"/>
        <v>0</v>
      </c>
      <c r="K165" s="138" t="s">
        <v>1</v>
      </c>
      <c r="L165" s="32"/>
      <c r="M165" s="143" t="s">
        <v>1</v>
      </c>
      <c r="N165" s="144" t="s">
        <v>41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184</v>
      </c>
      <c r="AT165" s="147" t="s">
        <v>180</v>
      </c>
      <c r="AU165" s="147" t="s">
        <v>83</v>
      </c>
      <c r="AY165" s="17" t="s">
        <v>178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83</v>
      </c>
      <c r="BK165" s="148">
        <f t="shared" si="19"/>
        <v>0</v>
      </c>
      <c r="BL165" s="17" t="s">
        <v>184</v>
      </c>
      <c r="BM165" s="147" t="s">
        <v>593</v>
      </c>
    </row>
    <row r="166" spans="2:65" s="1" customFormat="1" ht="37.9" customHeight="1">
      <c r="B166" s="32"/>
      <c r="C166" s="136" t="s">
        <v>406</v>
      </c>
      <c r="D166" s="136" t="s">
        <v>180</v>
      </c>
      <c r="E166" s="137" t="s">
        <v>4650</v>
      </c>
      <c r="F166" s="138" t="s">
        <v>4651</v>
      </c>
      <c r="G166" s="139" t="s">
        <v>291</v>
      </c>
      <c r="H166" s="140">
        <v>100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41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184</v>
      </c>
      <c r="AT166" s="147" t="s">
        <v>180</v>
      </c>
      <c r="AU166" s="147" t="s">
        <v>83</v>
      </c>
      <c r="AY166" s="17" t="s">
        <v>178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83</v>
      </c>
      <c r="BK166" s="148">
        <f t="shared" si="19"/>
        <v>0</v>
      </c>
      <c r="BL166" s="17" t="s">
        <v>184</v>
      </c>
      <c r="BM166" s="147" t="s">
        <v>602</v>
      </c>
    </row>
    <row r="167" spans="2:65" s="1" customFormat="1" ht="16.5" customHeight="1">
      <c r="B167" s="32"/>
      <c r="C167" s="136" t="s">
        <v>412</v>
      </c>
      <c r="D167" s="136" t="s">
        <v>180</v>
      </c>
      <c r="E167" s="137" t="s">
        <v>4652</v>
      </c>
      <c r="F167" s="138" t="s">
        <v>4653</v>
      </c>
      <c r="G167" s="139" t="s">
        <v>786</v>
      </c>
      <c r="H167" s="140">
        <v>10000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41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184</v>
      </c>
      <c r="AT167" s="147" t="s">
        <v>180</v>
      </c>
      <c r="AU167" s="147" t="s">
        <v>83</v>
      </c>
      <c r="AY167" s="17" t="s">
        <v>178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83</v>
      </c>
      <c r="BK167" s="148">
        <f t="shared" si="19"/>
        <v>0</v>
      </c>
      <c r="BL167" s="17" t="s">
        <v>184</v>
      </c>
      <c r="BM167" s="147" t="s">
        <v>611</v>
      </c>
    </row>
    <row r="168" spans="2:65" s="1" customFormat="1" ht="16.5" customHeight="1">
      <c r="B168" s="32"/>
      <c r="C168" s="136" t="s">
        <v>417</v>
      </c>
      <c r="D168" s="136" t="s">
        <v>180</v>
      </c>
      <c r="E168" s="137" t="s">
        <v>4654</v>
      </c>
      <c r="F168" s="138" t="s">
        <v>4655</v>
      </c>
      <c r="G168" s="139" t="s">
        <v>786</v>
      </c>
      <c r="H168" s="140">
        <v>132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41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184</v>
      </c>
      <c r="AT168" s="147" t="s">
        <v>180</v>
      </c>
      <c r="AU168" s="147" t="s">
        <v>83</v>
      </c>
      <c r="AY168" s="17" t="s">
        <v>178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83</v>
      </c>
      <c r="BK168" s="148">
        <f t="shared" si="19"/>
        <v>0</v>
      </c>
      <c r="BL168" s="17" t="s">
        <v>184</v>
      </c>
      <c r="BM168" s="147" t="s">
        <v>621</v>
      </c>
    </row>
    <row r="169" spans="2:65" s="1" customFormat="1" ht="16.5" customHeight="1">
      <c r="B169" s="32"/>
      <c r="C169" s="136" t="s">
        <v>423</v>
      </c>
      <c r="D169" s="136" t="s">
        <v>180</v>
      </c>
      <c r="E169" s="137" t="s">
        <v>4656</v>
      </c>
      <c r="F169" s="138" t="s">
        <v>4657</v>
      </c>
      <c r="G169" s="139" t="s">
        <v>786</v>
      </c>
      <c r="H169" s="140">
        <v>4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41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184</v>
      </c>
      <c r="AT169" s="147" t="s">
        <v>180</v>
      </c>
      <c r="AU169" s="147" t="s">
        <v>83</v>
      </c>
      <c r="AY169" s="17" t="s">
        <v>178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83</v>
      </c>
      <c r="BK169" s="148">
        <f t="shared" si="19"/>
        <v>0</v>
      </c>
      <c r="BL169" s="17" t="s">
        <v>184</v>
      </c>
      <c r="BM169" s="147" t="s">
        <v>632</v>
      </c>
    </row>
    <row r="170" spans="2:65" s="1" customFormat="1" ht="16.5" customHeight="1">
      <c r="B170" s="32"/>
      <c r="C170" s="136" t="s">
        <v>427</v>
      </c>
      <c r="D170" s="136" t="s">
        <v>180</v>
      </c>
      <c r="E170" s="137" t="s">
        <v>4658</v>
      </c>
      <c r="F170" s="138" t="s">
        <v>4659</v>
      </c>
      <c r="G170" s="139" t="s">
        <v>291</v>
      </c>
      <c r="H170" s="140">
        <v>150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41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184</v>
      </c>
      <c r="AT170" s="147" t="s">
        <v>180</v>
      </c>
      <c r="AU170" s="147" t="s">
        <v>83</v>
      </c>
      <c r="AY170" s="17" t="s">
        <v>178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83</v>
      </c>
      <c r="BK170" s="148">
        <f t="shared" si="19"/>
        <v>0</v>
      </c>
      <c r="BL170" s="17" t="s">
        <v>184</v>
      </c>
      <c r="BM170" s="147" t="s">
        <v>643</v>
      </c>
    </row>
    <row r="171" spans="2:65" s="1" customFormat="1" ht="16.5" customHeight="1">
      <c r="B171" s="32"/>
      <c r="C171" s="136" t="s">
        <v>431</v>
      </c>
      <c r="D171" s="136" t="s">
        <v>180</v>
      </c>
      <c r="E171" s="137" t="s">
        <v>4660</v>
      </c>
      <c r="F171" s="138" t="s">
        <v>4661</v>
      </c>
      <c r="G171" s="139" t="s">
        <v>786</v>
      </c>
      <c r="H171" s="140">
        <v>5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41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184</v>
      </c>
      <c r="AT171" s="147" t="s">
        <v>180</v>
      </c>
      <c r="AU171" s="147" t="s">
        <v>83</v>
      </c>
      <c r="AY171" s="17" t="s">
        <v>178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83</v>
      </c>
      <c r="BK171" s="148">
        <f t="shared" si="19"/>
        <v>0</v>
      </c>
      <c r="BL171" s="17" t="s">
        <v>184</v>
      </c>
      <c r="BM171" s="147" t="s">
        <v>652</v>
      </c>
    </row>
    <row r="172" spans="2:65" s="1" customFormat="1" ht="16.5" customHeight="1">
      <c r="B172" s="32"/>
      <c r="C172" s="136" t="s">
        <v>435</v>
      </c>
      <c r="D172" s="136" t="s">
        <v>180</v>
      </c>
      <c r="E172" s="137" t="s">
        <v>4662</v>
      </c>
      <c r="F172" s="138" t="s">
        <v>4663</v>
      </c>
      <c r="G172" s="139" t="s">
        <v>786</v>
      </c>
      <c r="H172" s="140">
        <v>92</v>
      </c>
      <c r="I172" s="141"/>
      <c r="J172" s="142">
        <f t="shared" si="10"/>
        <v>0</v>
      </c>
      <c r="K172" s="138" t="s">
        <v>1</v>
      </c>
      <c r="L172" s="32"/>
      <c r="M172" s="143" t="s">
        <v>1</v>
      </c>
      <c r="N172" s="144" t="s">
        <v>41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184</v>
      </c>
      <c r="AT172" s="147" t="s">
        <v>180</v>
      </c>
      <c r="AU172" s="147" t="s">
        <v>83</v>
      </c>
      <c r="AY172" s="17" t="s">
        <v>178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83</v>
      </c>
      <c r="BK172" s="148">
        <f t="shared" si="19"/>
        <v>0</v>
      </c>
      <c r="BL172" s="17" t="s">
        <v>184</v>
      </c>
      <c r="BM172" s="147" t="s">
        <v>660</v>
      </c>
    </row>
    <row r="173" spans="2:65" s="1" customFormat="1" ht="16.5" customHeight="1">
      <c r="B173" s="32"/>
      <c r="C173" s="136" t="s">
        <v>439</v>
      </c>
      <c r="D173" s="136" t="s">
        <v>180</v>
      </c>
      <c r="E173" s="137" t="s">
        <v>4664</v>
      </c>
      <c r="F173" s="138" t="s">
        <v>4665</v>
      </c>
      <c r="G173" s="139" t="s">
        <v>291</v>
      </c>
      <c r="H173" s="140">
        <v>475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41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184</v>
      </c>
      <c r="AT173" s="147" t="s">
        <v>180</v>
      </c>
      <c r="AU173" s="147" t="s">
        <v>83</v>
      </c>
      <c r="AY173" s="17" t="s">
        <v>178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83</v>
      </c>
      <c r="BK173" s="148">
        <f t="shared" si="19"/>
        <v>0</v>
      </c>
      <c r="BL173" s="17" t="s">
        <v>184</v>
      </c>
      <c r="BM173" s="147" t="s">
        <v>669</v>
      </c>
    </row>
    <row r="174" spans="2:65" s="1" customFormat="1" ht="33" customHeight="1">
      <c r="B174" s="32"/>
      <c r="C174" s="136" t="s">
        <v>444</v>
      </c>
      <c r="D174" s="136" t="s">
        <v>180</v>
      </c>
      <c r="E174" s="137" t="s">
        <v>4666</v>
      </c>
      <c r="F174" s="138" t="s">
        <v>4667</v>
      </c>
      <c r="G174" s="139" t="s">
        <v>786</v>
      </c>
      <c r="H174" s="140">
        <v>2</v>
      </c>
      <c r="I174" s="141"/>
      <c r="J174" s="142">
        <f t="shared" si="10"/>
        <v>0</v>
      </c>
      <c r="K174" s="138" t="s">
        <v>1</v>
      </c>
      <c r="L174" s="32"/>
      <c r="M174" s="143" t="s">
        <v>1</v>
      </c>
      <c r="N174" s="144" t="s">
        <v>41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184</v>
      </c>
      <c r="AT174" s="147" t="s">
        <v>180</v>
      </c>
      <c r="AU174" s="147" t="s">
        <v>83</v>
      </c>
      <c r="AY174" s="17" t="s">
        <v>178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83</v>
      </c>
      <c r="BK174" s="148">
        <f t="shared" si="19"/>
        <v>0</v>
      </c>
      <c r="BL174" s="17" t="s">
        <v>184</v>
      </c>
      <c r="BM174" s="147" t="s">
        <v>680</v>
      </c>
    </row>
    <row r="175" spans="2:65" s="1" customFormat="1" ht="33" customHeight="1">
      <c r="B175" s="32"/>
      <c r="C175" s="136" t="s">
        <v>450</v>
      </c>
      <c r="D175" s="136" t="s">
        <v>180</v>
      </c>
      <c r="E175" s="137" t="s">
        <v>4668</v>
      </c>
      <c r="F175" s="138" t="s">
        <v>4669</v>
      </c>
      <c r="G175" s="139" t="s">
        <v>1134</v>
      </c>
      <c r="H175" s="140">
        <v>2</v>
      </c>
      <c r="I175" s="141"/>
      <c r="J175" s="142">
        <f t="shared" si="10"/>
        <v>0</v>
      </c>
      <c r="K175" s="138" t="s">
        <v>1</v>
      </c>
      <c r="L175" s="32"/>
      <c r="M175" s="143" t="s">
        <v>1</v>
      </c>
      <c r="N175" s="144" t="s">
        <v>41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184</v>
      </c>
      <c r="AT175" s="147" t="s">
        <v>180</v>
      </c>
      <c r="AU175" s="147" t="s">
        <v>83</v>
      </c>
      <c r="AY175" s="17" t="s">
        <v>178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83</v>
      </c>
      <c r="BK175" s="148">
        <f t="shared" si="19"/>
        <v>0</v>
      </c>
      <c r="BL175" s="17" t="s">
        <v>184</v>
      </c>
      <c r="BM175" s="147" t="s">
        <v>688</v>
      </c>
    </row>
    <row r="176" spans="2:65" s="1" customFormat="1" ht="24.2" customHeight="1">
      <c r="B176" s="32"/>
      <c r="C176" s="136" t="s">
        <v>455</v>
      </c>
      <c r="D176" s="136" t="s">
        <v>180</v>
      </c>
      <c r="E176" s="137" t="s">
        <v>4670</v>
      </c>
      <c r="F176" s="138" t="s">
        <v>4671</v>
      </c>
      <c r="G176" s="139" t="s">
        <v>1134</v>
      </c>
      <c r="H176" s="140">
        <v>2</v>
      </c>
      <c r="I176" s="141"/>
      <c r="J176" s="142">
        <f t="shared" si="10"/>
        <v>0</v>
      </c>
      <c r="K176" s="138" t="s">
        <v>1</v>
      </c>
      <c r="L176" s="32"/>
      <c r="M176" s="143" t="s">
        <v>1</v>
      </c>
      <c r="N176" s="144" t="s">
        <v>41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184</v>
      </c>
      <c r="AT176" s="147" t="s">
        <v>180</v>
      </c>
      <c r="AU176" s="147" t="s">
        <v>83</v>
      </c>
      <c r="AY176" s="17" t="s">
        <v>178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83</v>
      </c>
      <c r="BK176" s="148">
        <f t="shared" si="19"/>
        <v>0</v>
      </c>
      <c r="BL176" s="17" t="s">
        <v>184</v>
      </c>
      <c r="BM176" s="147" t="s">
        <v>696</v>
      </c>
    </row>
    <row r="177" spans="2:65" s="1" customFormat="1" ht="37.9" customHeight="1">
      <c r="B177" s="32"/>
      <c r="C177" s="136" t="s">
        <v>464</v>
      </c>
      <c r="D177" s="136" t="s">
        <v>180</v>
      </c>
      <c r="E177" s="137" t="s">
        <v>4672</v>
      </c>
      <c r="F177" s="138" t="s">
        <v>4673</v>
      </c>
      <c r="G177" s="139" t="s">
        <v>4611</v>
      </c>
      <c r="H177" s="140">
        <v>80</v>
      </c>
      <c r="I177" s="141"/>
      <c r="J177" s="142">
        <f t="shared" si="10"/>
        <v>0</v>
      </c>
      <c r="K177" s="138" t="s">
        <v>1</v>
      </c>
      <c r="L177" s="32"/>
      <c r="M177" s="143" t="s">
        <v>1</v>
      </c>
      <c r="N177" s="144" t="s">
        <v>41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184</v>
      </c>
      <c r="AT177" s="147" t="s">
        <v>180</v>
      </c>
      <c r="AU177" s="147" t="s">
        <v>83</v>
      </c>
      <c r="AY177" s="17" t="s">
        <v>178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83</v>
      </c>
      <c r="BK177" s="148">
        <f t="shared" si="19"/>
        <v>0</v>
      </c>
      <c r="BL177" s="17" t="s">
        <v>184</v>
      </c>
      <c r="BM177" s="147" t="s">
        <v>706</v>
      </c>
    </row>
    <row r="178" spans="2:65" s="1" customFormat="1" ht="37.9" customHeight="1">
      <c r="B178" s="32"/>
      <c r="C178" s="136" t="s">
        <v>469</v>
      </c>
      <c r="D178" s="136" t="s">
        <v>180</v>
      </c>
      <c r="E178" s="137" t="s">
        <v>4674</v>
      </c>
      <c r="F178" s="138" t="s">
        <v>4675</v>
      </c>
      <c r="G178" s="139" t="s">
        <v>4611</v>
      </c>
      <c r="H178" s="140">
        <v>16</v>
      </c>
      <c r="I178" s="141"/>
      <c r="J178" s="142">
        <f t="shared" si="10"/>
        <v>0</v>
      </c>
      <c r="K178" s="138" t="s">
        <v>1</v>
      </c>
      <c r="L178" s="32"/>
      <c r="M178" s="143" t="s">
        <v>1</v>
      </c>
      <c r="N178" s="144" t="s">
        <v>41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184</v>
      </c>
      <c r="AT178" s="147" t="s">
        <v>180</v>
      </c>
      <c r="AU178" s="147" t="s">
        <v>83</v>
      </c>
      <c r="AY178" s="17" t="s">
        <v>178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83</v>
      </c>
      <c r="BK178" s="148">
        <f t="shared" si="19"/>
        <v>0</v>
      </c>
      <c r="BL178" s="17" t="s">
        <v>184</v>
      </c>
      <c r="BM178" s="147" t="s">
        <v>715</v>
      </c>
    </row>
    <row r="179" spans="2:65" s="1" customFormat="1" ht="24.2" customHeight="1">
      <c r="B179" s="32"/>
      <c r="C179" s="136" t="s">
        <v>482</v>
      </c>
      <c r="D179" s="136" t="s">
        <v>180</v>
      </c>
      <c r="E179" s="137" t="s">
        <v>4620</v>
      </c>
      <c r="F179" s="138" t="s">
        <v>4621</v>
      </c>
      <c r="G179" s="139" t="s">
        <v>4611</v>
      </c>
      <c r="H179" s="140">
        <v>80</v>
      </c>
      <c r="I179" s="141"/>
      <c r="J179" s="142">
        <f t="shared" si="10"/>
        <v>0</v>
      </c>
      <c r="K179" s="138" t="s">
        <v>1</v>
      </c>
      <c r="L179" s="32"/>
      <c r="M179" s="143" t="s">
        <v>1</v>
      </c>
      <c r="N179" s="144" t="s">
        <v>41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184</v>
      </c>
      <c r="AT179" s="147" t="s">
        <v>180</v>
      </c>
      <c r="AU179" s="147" t="s">
        <v>83</v>
      </c>
      <c r="AY179" s="17" t="s">
        <v>178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83</v>
      </c>
      <c r="BK179" s="148">
        <f t="shared" si="19"/>
        <v>0</v>
      </c>
      <c r="BL179" s="17" t="s">
        <v>184</v>
      </c>
      <c r="BM179" s="147" t="s">
        <v>725</v>
      </c>
    </row>
    <row r="180" spans="2:65" s="1" customFormat="1" ht="24.2" customHeight="1">
      <c r="B180" s="32"/>
      <c r="C180" s="136" t="s">
        <v>486</v>
      </c>
      <c r="D180" s="136" t="s">
        <v>180</v>
      </c>
      <c r="E180" s="137" t="s">
        <v>4618</v>
      </c>
      <c r="F180" s="138" t="s">
        <v>4619</v>
      </c>
      <c r="G180" s="139" t="s">
        <v>4611</v>
      </c>
      <c r="H180" s="140">
        <v>16</v>
      </c>
      <c r="I180" s="141"/>
      <c r="J180" s="142">
        <f t="shared" si="10"/>
        <v>0</v>
      </c>
      <c r="K180" s="138" t="s">
        <v>1</v>
      </c>
      <c r="L180" s="32"/>
      <c r="M180" s="143" t="s">
        <v>1</v>
      </c>
      <c r="N180" s="144" t="s">
        <v>41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184</v>
      </c>
      <c r="AT180" s="147" t="s">
        <v>180</v>
      </c>
      <c r="AU180" s="147" t="s">
        <v>83</v>
      </c>
      <c r="AY180" s="17" t="s">
        <v>178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83</v>
      </c>
      <c r="BK180" s="148">
        <f t="shared" si="19"/>
        <v>0</v>
      </c>
      <c r="BL180" s="17" t="s">
        <v>184</v>
      </c>
      <c r="BM180" s="147" t="s">
        <v>736</v>
      </c>
    </row>
    <row r="181" spans="2:65" s="1" customFormat="1" ht="24.2" customHeight="1">
      <c r="B181" s="32"/>
      <c r="C181" s="136" t="s">
        <v>491</v>
      </c>
      <c r="D181" s="136" t="s">
        <v>180</v>
      </c>
      <c r="E181" s="137" t="s">
        <v>4676</v>
      </c>
      <c r="F181" s="138" t="s">
        <v>4677</v>
      </c>
      <c r="G181" s="139" t="s">
        <v>1134</v>
      </c>
      <c r="H181" s="140">
        <v>1</v>
      </c>
      <c r="I181" s="141"/>
      <c r="J181" s="142">
        <f t="shared" si="10"/>
        <v>0</v>
      </c>
      <c r="K181" s="138" t="s">
        <v>1</v>
      </c>
      <c r="L181" s="32"/>
      <c r="M181" s="143" t="s">
        <v>1</v>
      </c>
      <c r="N181" s="144" t="s">
        <v>41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184</v>
      </c>
      <c r="AT181" s="147" t="s">
        <v>180</v>
      </c>
      <c r="AU181" s="147" t="s">
        <v>83</v>
      </c>
      <c r="AY181" s="17" t="s">
        <v>178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83</v>
      </c>
      <c r="BK181" s="148">
        <f t="shared" si="19"/>
        <v>0</v>
      </c>
      <c r="BL181" s="17" t="s">
        <v>184</v>
      </c>
      <c r="BM181" s="147" t="s">
        <v>746</v>
      </c>
    </row>
    <row r="182" spans="2:65" s="1" customFormat="1" ht="24.2" customHeight="1">
      <c r="B182" s="32"/>
      <c r="C182" s="136" t="s">
        <v>497</v>
      </c>
      <c r="D182" s="136" t="s">
        <v>180</v>
      </c>
      <c r="E182" s="137" t="s">
        <v>4678</v>
      </c>
      <c r="F182" s="138" t="s">
        <v>4679</v>
      </c>
      <c r="G182" s="139" t="s">
        <v>1134</v>
      </c>
      <c r="H182" s="140">
        <v>1</v>
      </c>
      <c r="I182" s="141"/>
      <c r="J182" s="142">
        <f t="shared" si="10"/>
        <v>0</v>
      </c>
      <c r="K182" s="138" t="s">
        <v>1</v>
      </c>
      <c r="L182" s="32"/>
      <c r="M182" s="143" t="s">
        <v>1</v>
      </c>
      <c r="N182" s="144" t="s">
        <v>41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184</v>
      </c>
      <c r="AT182" s="147" t="s">
        <v>180</v>
      </c>
      <c r="AU182" s="147" t="s">
        <v>83</v>
      </c>
      <c r="AY182" s="17" t="s">
        <v>178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83</v>
      </c>
      <c r="BK182" s="148">
        <f t="shared" si="19"/>
        <v>0</v>
      </c>
      <c r="BL182" s="17" t="s">
        <v>184</v>
      </c>
      <c r="BM182" s="147" t="s">
        <v>758</v>
      </c>
    </row>
    <row r="183" spans="2:65" s="1" customFormat="1" ht="16.5" customHeight="1">
      <c r="B183" s="32"/>
      <c r="C183" s="136" t="s">
        <v>501</v>
      </c>
      <c r="D183" s="136" t="s">
        <v>180</v>
      </c>
      <c r="E183" s="137" t="s">
        <v>4680</v>
      </c>
      <c r="F183" s="138" t="s">
        <v>4681</v>
      </c>
      <c r="G183" s="139" t="s">
        <v>1134</v>
      </c>
      <c r="H183" s="140">
        <v>1</v>
      </c>
      <c r="I183" s="141"/>
      <c r="J183" s="142">
        <f t="shared" si="10"/>
        <v>0</v>
      </c>
      <c r="K183" s="138" t="s">
        <v>1</v>
      </c>
      <c r="L183" s="32"/>
      <c r="M183" s="143" t="s">
        <v>1</v>
      </c>
      <c r="N183" s="144" t="s">
        <v>41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184</v>
      </c>
      <c r="AT183" s="147" t="s">
        <v>180</v>
      </c>
      <c r="AU183" s="147" t="s">
        <v>83</v>
      </c>
      <c r="AY183" s="17" t="s">
        <v>178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83</v>
      </c>
      <c r="BK183" s="148">
        <f t="shared" si="19"/>
        <v>0</v>
      </c>
      <c r="BL183" s="17" t="s">
        <v>184</v>
      </c>
      <c r="BM183" s="147" t="s">
        <v>768</v>
      </c>
    </row>
    <row r="184" spans="2:65" s="11" customFormat="1" ht="25.9" customHeight="1">
      <c r="B184" s="124"/>
      <c r="D184" s="125" t="s">
        <v>75</v>
      </c>
      <c r="E184" s="126" t="s">
        <v>1038</v>
      </c>
      <c r="F184" s="126" t="s">
        <v>4682</v>
      </c>
      <c r="I184" s="127"/>
      <c r="J184" s="128">
        <f>BK184</f>
        <v>0</v>
      </c>
      <c r="L184" s="124"/>
      <c r="M184" s="129"/>
      <c r="P184" s="130">
        <f>SUM(P185:P190)</f>
        <v>0</v>
      </c>
      <c r="R184" s="130">
        <f>SUM(R185:R190)</f>
        <v>0</v>
      </c>
      <c r="T184" s="131">
        <f>SUM(T185:T190)</f>
        <v>0</v>
      </c>
      <c r="AR184" s="125" t="s">
        <v>83</v>
      </c>
      <c r="AT184" s="132" t="s">
        <v>75</v>
      </c>
      <c r="AU184" s="132" t="s">
        <v>76</v>
      </c>
      <c r="AY184" s="125" t="s">
        <v>178</v>
      </c>
      <c r="BK184" s="133">
        <f>SUM(BK185:BK190)</f>
        <v>0</v>
      </c>
    </row>
    <row r="185" spans="2:65" s="1" customFormat="1" ht="37.9" customHeight="1">
      <c r="B185" s="32"/>
      <c r="C185" s="136" t="s">
        <v>505</v>
      </c>
      <c r="D185" s="136" t="s">
        <v>180</v>
      </c>
      <c r="E185" s="137" t="s">
        <v>4683</v>
      </c>
      <c r="F185" s="138" t="s">
        <v>4684</v>
      </c>
      <c r="G185" s="139" t="s">
        <v>786</v>
      </c>
      <c r="H185" s="140">
        <v>16</v>
      </c>
      <c r="I185" s="141"/>
      <c r="J185" s="142">
        <f t="shared" ref="J185:J190" si="20">ROUND(I185*H185,2)</f>
        <v>0</v>
      </c>
      <c r="K185" s="138" t="s">
        <v>1</v>
      </c>
      <c r="L185" s="32"/>
      <c r="M185" s="143" t="s">
        <v>1</v>
      </c>
      <c r="N185" s="144" t="s">
        <v>41</v>
      </c>
      <c r="P185" s="145">
        <f t="shared" ref="P185:P190" si="21">O185*H185</f>
        <v>0</v>
      </c>
      <c r="Q185" s="145">
        <v>0</v>
      </c>
      <c r="R185" s="145">
        <f t="shared" ref="R185:R190" si="22">Q185*H185</f>
        <v>0</v>
      </c>
      <c r="S185" s="145">
        <v>0</v>
      </c>
      <c r="T185" s="146">
        <f t="shared" ref="T185:T190" si="23">S185*H185</f>
        <v>0</v>
      </c>
      <c r="AR185" s="147" t="s">
        <v>184</v>
      </c>
      <c r="AT185" s="147" t="s">
        <v>180</v>
      </c>
      <c r="AU185" s="147" t="s">
        <v>83</v>
      </c>
      <c r="AY185" s="17" t="s">
        <v>178</v>
      </c>
      <c r="BE185" s="148">
        <f t="shared" ref="BE185:BE190" si="24">IF(N185="základní",J185,0)</f>
        <v>0</v>
      </c>
      <c r="BF185" s="148">
        <f t="shared" ref="BF185:BF190" si="25">IF(N185="snížená",J185,0)</f>
        <v>0</v>
      </c>
      <c r="BG185" s="148">
        <f t="shared" ref="BG185:BG190" si="26">IF(N185="zákl. přenesená",J185,0)</f>
        <v>0</v>
      </c>
      <c r="BH185" s="148">
        <f t="shared" ref="BH185:BH190" si="27">IF(N185="sníž. přenesená",J185,0)</f>
        <v>0</v>
      </c>
      <c r="BI185" s="148">
        <f t="shared" ref="BI185:BI190" si="28">IF(N185="nulová",J185,0)</f>
        <v>0</v>
      </c>
      <c r="BJ185" s="17" t="s">
        <v>83</v>
      </c>
      <c r="BK185" s="148">
        <f t="shared" ref="BK185:BK190" si="29">ROUND(I185*H185,2)</f>
        <v>0</v>
      </c>
      <c r="BL185" s="17" t="s">
        <v>184</v>
      </c>
      <c r="BM185" s="147" t="s">
        <v>777</v>
      </c>
    </row>
    <row r="186" spans="2:65" s="1" customFormat="1" ht="24.2" customHeight="1">
      <c r="B186" s="32"/>
      <c r="C186" s="136" t="s">
        <v>510</v>
      </c>
      <c r="D186" s="136" t="s">
        <v>180</v>
      </c>
      <c r="E186" s="137" t="s">
        <v>4685</v>
      </c>
      <c r="F186" s="138" t="s">
        <v>4686</v>
      </c>
      <c r="G186" s="139" t="s">
        <v>786</v>
      </c>
      <c r="H186" s="140">
        <v>42</v>
      </c>
      <c r="I186" s="141"/>
      <c r="J186" s="142">
        <f t="shared" si="20"/>
        <v>0</v>
      </c>
      <c r="K186" s="138" t="s">
        <v>1</v>
      </c>
      <c r="L186" s="32"/>
      <c r="M186" s="143" t="s">
        <v>1</v>
      </c>
      <c r="N186" s="144" t="s">
        <v>41</v>
      </c>
      <c r="P186" s="145">
        <f t="shared" si="21"/>
        <v>0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184</v>
      </c>
      <c r="AT186" s="147" t="s">
        <v>180</v>
      </c>
      <c r="AU186" s="147" t="s">
        <v>83</v>
      </c>
      <c r="AY186" s="17" t="s">
        <v>178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7" t="s">
        <v>83</v>
      </c>
      <c r="BK186" s="148">
        <f t="shared" si="29"/>
        <v>0</v>
      </c>
      <c r="BL186" s="17" t="s">
        <v>184</v>
      </c>
      <c r="BM186" s="147" t="s">
        <v>790</v>
      </c>
    </row>
    <row r="187" spans="2:65" s="1" customFormat="1" ht="16.5" customHeight="1">
      <c r="B187" s="32"/>
      <c r="C187" s="136" t="s">
        <v>515</v>
      </c>
      <c r="D187" s="136" t="s">
        <v>180</v>
      </c>
      <c r="E187" s="137" t="s">
        <v>4687</v>
      </c>
      <c r="F187" s="138" t="s">
        <v>4688</v>
      </c>
      <c r="G187" s="139" t="s">
        <v>786</v>
      </c>
      <c r="H187" s="140">
        <v>5</v>
      </c>
      <c r="I187" s="141"/>
      <c r="J187" s="142">
        <f t="shared" si="20"/>
        <v>0</v>
      </c>
      <c r="K187" s="138" t="s">
        <v>1</v>
      </c>
      <c r="L187" s="32"/>
      <c r="M187" s="143" t="s">
        <v>1</v>
      </c>
      <c r="N187" s="144" t="s">
        <v>41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184</v>
      </c>
      <c r="AT187" s="147" t="s">
        <v>180</v>
      </c>
      <c r="AU187" s="147" t="s">
        <v>83</v>
      </c>
      <c r="AY187" s="17" t="s">
        <v>178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7" t="s">
        <v>83</v>
      </c>
      <c r="BK187" s="148">
        <f t="shared" si="29"/>
        <v>0</v>
      </c>
      <c r="BL187" s="17" t="s">
        <v>184</v>
      </c>
      <c r="BM187" s="147" t="s">
        <v>801</v>
      </c>
    </row>
    <row r="188" spans="2:65" s="1" customFormat="1" ht="44.25" customHeight="1">
      <c r="B188" s="32"/>
      <c r="C188" s="136" t="s">
        <v>520</v>
      </c>
      <c r="D188" s="136" t="s">
        <v>180</v>
      </c>
      <c r="E188" s="137" t="s">
        <v>4689</v>
      </c>
      <c r="F188" s="138" t="s">
        <v>4690</v>
      </c>
      <c r="G188" s="139" t="s">
        <v>1134</v>
      </c>
      <c r="H188" s="140">
        <v>1</v>
      </c>
      <c r="I188" s="141"/>
      <c r="J188" s="142">
        <f t="shared" si="20"/>
        <v>0</v>
      </c>
      <c r="K188" s="138" t="s">
        <v>1</v>
      </c>
      <c r="L188" s="32"/>
      <c r="M188" s="143" t="s">
        <v>1</v>
      </c>
      <c r="N188" s="144" t="s">
        <v>41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184</v>
      </c>
      <c r="AT188" s="147" t="s">
        <v>180</v>
      </c>
      <c r="AU188" s="147" t="s">
        <v>83</v>
      </c>
      <c r="AY188" s="17" t="s">
        <v>178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7" t="s">
        <v>83</v>
      </c>
      <c r="BK188" s="148">
        <f t="shared" si="29"/>
        <v>0</v>
      </c>
      <c r="BL188" s="17" t="s">
        <v>184</v>
      </c>
      <c r="BM188" s="147" t="s">
        <v>814</v>
      </c>
    </row>
    <row r="189" spans="2:65" s="1" customFormat="1" ht="24.2" customHeight="1">
      <c r="B189" s="32"/>
      <c r="C189" s="136" t="s">
        <v>525</v>
      </c>
      <c r="D189" s="136" t="s">
        <v>180</v>
      </c>
      <c r="E189" s="137" t="s">
        <v>4691</v>
      </c>
      <c r="F189" s="138" t="s">
        <v>4692</v>
      </c>
      <c r="G189" s="139" t="s">
        <v>1134</v>
      </c>
      <c r="H189" s="140">
        <v>1</v>
      </c>
      <c r="I189" s="141"/>
      <c r="J189" s="142">
        <f t="shared" si="20"/>
        <v>0</v>
      </c>
      <c r="K189" s="138" t="s">
        <v>1</v>
      </c>
      <c r="L189" s="32"/>
      <c r="M189" s="143" t="s">
        <v>1</v>
      </c>
      <c r="N189" s="144" t="s">
        <v>41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184</v>
      </c>
      <c r="AT189" s="147" t="s">
        <v>180</v>
      </c>
      <c r="AU189" s="147" t="s">
        <v>83</v>
      </c>
      <c r="AY189" s="17" t="s">
        <v>178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83</v>
      </c>
      <c r="BK189" s="148">
        <f t="shared" si="29"/>
        <v>0</v>
      </c>
      <c r="BL189" s="17" t="s">
        <v>184</v>
      </c>
      <c r="BM189" s="147" t="s">
        <v>828</v>
      </c>
    </row>
    <row r="190" spans="2:65" s="1" customFormat="1" ht="24.2" customHeight="1">
      <c r="B190" s="32"/>
      <c r="C190" s="136" t="s">
        <v>530</v>
      </c>
      <c r="D190" s="136" t="s">
        <v>180</v>
      </c>
      <c r="E190" s="137" t="s">
        <v>4693</v>
      </c>
      <c r="F190" s="138" t="s">
        <v>4694</v>
      </c>
      <c r="G190" s="139" t="s">
        <v>1134</v>
      </c>
      <c r="H190" s="140">
        <v>1</v>
      </c>
      <c r="I190" s="141"/>
      <c r="J190" s="142">
        <f t="shared" si="20"/>
        <v>0</v>
      </c>
      <c r="K190" s="138" t="s">
        <v>1</v>
      </c>
      <c r="L190" s="32"/>
      <c r="M190" s="143" t="s">
        <v>1</v>
      </c>
      <c r="N190" s="144" t="s">
        <v>41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184</v>
      </c>
      <c r="AT190" s="147" t="s">
        <v>180</v>
      </c>
      <c r="AU190" s="147" t="s">
        <v>83</v>
      </c>
      <c r="AY190" s="17" t="s">
        <v>178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83</v>
      </c>
      <c r="BK190" s="148">
        <f t="shared" si="29"/>
        <v>0</v>
      </c>
      <c r="BL190" s="17" t="s">
        <v>184</v>
      </c>
      <c r="BM190" s="147" t="s">
        <v>837</v>
      </c>
    </row>
    <row r="191" spans="2:65" s="11" customFormat="1" ht="25.9" customHeight="1">
      <c r="B191" s="124"/>
      <c r="D191" s="125" t="s">
        <v>75</v>
      </c>
      <c r="E191" s="126" t="s">
        <v>1048</v>
      </c>
      <c r="F191" s="126" t="s">
        <v>4695</v>
      </c>
      <c r="I191" s="127"/>
      <c r="J191" s="128">
        <f>BK191</f>
        <v>0</v>
      </c>
      <c r="L191" s="124"/>
      <c r="M191" s="129"/>
      <c r="P191" s="130">
        <f>SUM(P192:P204)</f>
        <v>0</v>
      </c>
      <c r="R191" s="130">
        <f>SUM(R192:R204)</f>
        <v>0</v>
      </c>
      <c r="T191" s="131">
        <f>SUM(T192:T204)</f>
        <v>0</v>
      </c>
      <c r="AR191" s="125" t="s">
        <v>83</v>
      </c>
      <c r="AT191" s="132" t="s">
        <v>75</v>
      </c>
      <c r="AU191" s="132" t="s">
        <v>76</v>
      </c>
      <c r="AY191" s="125" t="s">
        <v>178</v>
      </c>
      <c r="BK191" s="133">
        <f>SUM(BK192:BK204)</f>
        <v>0</v>
      </c>
    </row>
    <row r="192" spans="2:65" s="1" customFormat="1" ht="49.15" customHeight="1">
      <c r="B192" s="32"/>
      <c r="C192" s="136" t="s">
        <v>535</v>
      </c>
      <c r="D192" s="136" t="s">
        <v>180</v>
      </c>
      <c r="E192" s="137" t="s">
        <v>4696</v>
      </c>
      <c r="F192" s="138" t="s">
        <v>4697</v>
      </c>
      <c r="G192" s="139" t="s">
        <v>786</v>
      </c>
      <c r="H192" s="140">
        <v>2</v>
      </c>
      <c r="I192" s="141"/>
      <c r="J192" s="142">
        <f t="shared" ref="J192:J204" si="30">ROUND(I192*H192,2)</f>
        <v>0</v>
      </c>
      <c r="K192" s="138" t="s">
        <v>1</v>
      </c>
      <c r="L192" s="32"/>
      <c r="M192" s="143" t="s">
        <v>1</v>
      </c>
      <c r="N192" s="144" t="s">
        <v>41</v>
      </c>
      <c r="P192" s="145">
        <f t="shared" ref="P192:P204" si="31">O192*H192</f>
        <v>0</v>
      </c>
      <c r="Q192" s="145">
        <v>0</v>
      </c>
      <c r="R192" s="145">
        <f t="shared" ref="R192:R204" si="32">Q192*H192</f>
        <v>0</v>
      </c>
      <c r="S192" s="145">
        <v>0</v>
      </c>
      <c r="T192" s="146">
        <f t="shared" ref="T192:T204" si="33">S192*H192</f>
        <v>0</v>
      </c>
      <c r="AR192" s="147" t="s">
        <v>184</v>
      </c>
      <c r="AT192" s="147" t="s">
        <v>180</v>
      </c>
      <c r="AU192" s="147" t="s">
        <v>83</v>
      </c>
      <c r="AY192" s="17" t="s">
        <v>178</v>
      </c>
      <c r="BE192" s="148">
        <f t="shared" ref="BE192:BE204" si="34">IF(N192="základní",J192,0)</f>
        <v>0</v>
      </c>
      <c r="BF192" s="148">
        <f t="shared" ref="BF192:BF204" si="35">IF(N192="snížená",J192,0)</f>
        <v>0</v>
      </c>
      <c r="BG192" s="148">
        <f t="shared" ref="BG192:BG204" si="36">IF(N192="zákl. přenesená",J192,0)</f>
        <v>0</v>
      </c>
      <c r="BH192" s="148">
        <f t="shared" ref="BH192:BH204" si="37">IF(N192="sníž. přenesená",J192,0)</f>
        <v>0</v>
      </c>
      <c r="BI192" s="148">
        <f t="shared" ref="BI192:BI204" si="38">IF(N192="nulová",J192,0)</f>
        <v>0</v>
      </c>
      <c r="BJ192" s="17" t="s">
        <v>83</v>
      </c>
      <c r="BK192" s="148">
        <f t="shared" ref="BK192:BK204" si="39">ROUND(I192*H192,2)</f>
        <v>0</v>
      </c>
      <c r="BL192" s="17" t="s">
        <v>184</v>
      </c>
      <c r="BM192" s="147" t="s">
        <v>851</v>
      </c>
    </row>
    <row r="193" spans="2:65" s="1" customFormat="1" ht="55.5" customHeight="1">
      <c r="B193" s="32"/>
      <c r="C193" s="136" t="s">
        <v>539</v>
      </c>
      <c r="D193" s="136" t="s">
        <v>180</v>
      </c>
      <c r="E193" s="137" t="s">
        <v>4698</v>
      </c>
      <c r="F193" s="138" t="s">
        <v>4699</v>
      </c>
      <c r="G193" s="139" t="s">
        <v>786</v>
      </c>
      <c r="H193" s="140">
        <v>1</v>
      </c>
      <c r="I193" s="141"/>
      <c r="J193" s="142">
        <f t="shared" si="30"/>
        <v>0</v>
      </c>
      <c r="K193" s="138" t="s">
        <v>1</v>
      </c>
      <c r="L193" s="32"/>
      <c r="M193" s="143" t="s">
        <v>1</v>
      </c>
      <c r="N193" s="144" t="s">
        <v>41</v>
      </c>
      <c r="P193" s="145">
        <f t="shared" si="31"/>
        <v>0</v>
      </c>
      <c r="Q193" s="145">
        <v>0</v>
      </c>
      <c r="R193" s="145">
        <f t="shared" si="32"/>
        <v>0</v>
      </c>
      <c r="S193" s="145">
        <v>0</v>
      </c>
      <c r="T193" s="146">
        <f t="shared" si="33"/>
        <v>0</v>
      </c>
      <c r="AR193" s="147" t="s">
        <v>184</v>
      </c>
      <c r="AT193" s="147" t="s">
        <v>180</v>
      </c>
      <c r="AU193" s="147" t="s">
        <v>83</v>
      </c>
      <c r="AY193" s="17" t="s">
        <v>178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7" t="s">
        <v>83</v>
      </c>
      <c r="BK193" s="148">
        <f t="shared" si="39"/>
        <v>0</v>
      </c>
      <c r="BL193" s="17" t="s">
        <v>184</v>
      </c>
      <c r="BM193" s="147" t="s">
        <v>861</v>
      </c>
    </row>
    <row r="194" spans="2:65" s="1" customFormat="1" ht="55.5" customHeight="1">
      <c r="B194" s="32"/>
      <c r="C194" s="136" t="s">
        <v>544</v>
      </c>
      <c r="D194" s="136" t="s">
        <v>180</v>
      </c>
      <c r="E194" s="137" t="s">
        <v>4700</v>
      </c>
      <c r="F194" s="138" t="s">
        <v>4701</v>
      </c>
      <c r="G194" s="139" t="s">
        <v>786</v>
      </c>
      <c r="H194" s="140">
        <v>2</v>
      </c>
      <c r="I194" s="141"/>
      <c r="J194" s="142">
        <f t="shared" si="30"/>
        <v>0</v>
      </c>
      <c r="K194" s="138" t="s">
        <v>1</v>
      </c>
      <c r="L194" s="32"/>
      <c r="M194" s="143" t="s">
        <v>1</v>
      </c>
      <c r="N194" s="144" t="s">
        <v>41</v>
      </c>
      <c r="P194" s="145">
        <f t="shared" si="31"/>
        <v>0</v>
      </c>
      <c r="Q194" s="145">
        <v>0</v>
      </c>
      <c r="R194" s="145">
        <f t="shared" si="32"/>
        <v>0</v>
      </c>
      <c r="S194" s="145">
        <v>0</v>
      </c>
      <c r="T194" s="146">
        <f t="shared" si="33"/>
        <v>0</v>
      </c>
      <c r="AR194" s="147" t="s">
        <v>184</v>
      </c>
      <c r="AT194" s="147" t="s">
        <v>180</v>
      </c>
      <c r="AU194" s="147" t="s">
        <v>83</v>
      </c>
      <c r="AY194" s="17" t="s">
        <v>178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7" t="s">
        <v>83</v>
      </c>
      <c r="BK194" s="148">
        <f t="shared" si="39"/>
        <v>0</v>
      </c>
      <c r="BL194" s="17" t="s">
        <v>184</v>
      </c>
      <c r="BM194" s="147" t="s">
        <v>871</v>
      </c>
    </row>
    <row r="195" spans="2:65" s="1" customFormat="1" ht="55.5" customHeight="1">
      <c r="B195" s="32"/>
      <c r="C195" s="136" t="s">
        <v>550</v>
      </c>
      <c r="D195" s="136" t="s">
        <v>180</v>
      </c>
      <c r="E195" s="137" t="s">
        <v>4702</v>
      </c>
      <c r="F195" s="138" t="s">
        <v>4703</v>
      </c>
      <c r="G195" s="139" t="s">
        <v>786</v>
      </c>
      <c r="H195" s="140">
        <v>2</v>
      </c>
      <c r="I195" s="141"/>
      <c r="J195" s="142">
        <f t="shared" si="30"/>
        <v>0</v>
      </c>
      <c r="K195" s="138" t="s">
        <v>1</v>
      </c>
      <c r="L195" s="32"/>
      <c r="M195" s="143" t="s">
        <v>1</v>
      </c>
      <c r="N195" s="144" t="s">
        <v>41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184</v>
      </c>
      <c r="AT195" s="147" t="s">
        <v>180</v>
      </c>
      <c r="AU195" s="147" t="s">
        <v>83</v>
      </c>
      <c r="AY195" s="17" t="s">
        <v>178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7" t="s">
        <v>83</v>
      </c>
      <c r="BK195" s="148">
        <f t="shared" si="39"/>
        <v>0</v>
      </c>
      <c r="BL195" s="17" t="s">
        <v>184</v>
      </c>
      <c r="BM195" s="147" t="s">
        <v>881</v>
      </c>
    </row>
    <row r="196" spans="2:65" s="1" customFormat="1" ht="55.5" customHeight="1">
      <c r="B196" s="32"/>
      <c r="C196" s="136" t="s">
        <v>558</v>
      </c>
      <c r="D196" s="136" t="s">
        <v>180</v>
      </c>
      <c r="E196" s="137" t="s">
        <v>4704</v>
      </c>
      <c r="F196" s="138" t="s">
        <v>4705</v>
      </c>
      <c r="G196" s="139" t="s">
        <v>786</v>
      </c>
      <c r="H196" s="140">
        <v>1</v>
      </c>
      <c r="I196" s="141"/>
      <c r="J196" s="142">
        <f t="shared" si="30"/>
        <v>0</v>
      </c>
      <c r="K196" s="138" t="s">
        <v>1</v>
      </c>
      <c r="L196" s="32"/>
      <c r="M196" s="143" t="s">
        <v>1</v>
      </c>
      <c r="N196" s="144" t="s">
        <v>41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184</v>
      </c>
      <c r="AT196" s="147" t="s">
        <v>180</v>
      </c>
      <c r="AU196" s="147" t="s">
        <v>83</v>
      </c>
      <c r="AY196" s="17" t="s">
        <v>178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7" t="s">
        <v>83</v>
      </c>
      <c r="BK196" s="148">
        <f t="shared" si="39"/>
        <v>0</v>
      </c>
      <c r="BL196" s="17" t="s">
        <v>184</v>
      </c>
      <c r="BM196" s="147" t="s">
        <v>891</v>
      </c>
    </row>
    <row r="197" spans="2:65" s="1" customFormat="1" ht="24.2" customHeight="1">
      <c r="B197" s="32"/>
      <c r="C197" s="136" t="s">
        <v>562</v>
      </c>
      <c r="D197" s="136" t="s">
        <v>180</v>
      </c>
      <c r="E197" s="137" t="s">
        <v>4706</v>
      </c>
      <c r="F197" s="138" t="s">
        <v>4707</v>
      </c>
      <c r="G197" s="139" t="s">
        <v>4611</v>
      </c>
      <c r="H197" s="140">
        <v>85</v>
      </c>
      <c r="I197" s="141"/>
      <c r="J197" s="142">
        <f t="shared" si="30"/>
        <v>0</v>
      </c>
      <c r="K197" s="138" t="s">
        <v>1</v>
      </c>
      <c r="L197" s="32"/>
      <c r="M197" s="143" t="s">
        <v>1</v>
      </c>
      <c r="N197" s="144" t="s">
        <v>41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0</v>
      </c>
      <c r="T197" s="146">
        <f t="shared" si="33"/>
        <v>0</v>
      </c>
      <c r="AR197" s="147" t="s">
        <v>184</v>
      </c>
      <c r="AT197" s="147" t="s">
        <v>180</v>
      </c>
      <c r="AU197" s="147" t="s">
        <v>83</v>
      </c>
      <c r="AY197" s="17" t="s">
        <v>178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7" t="s">
        <v>83</v>
      </c>
      <c r="BK197" s="148">
        <f t="shared" si="39"/>
        <v>0</v>
      </c>
      <c r="BL197" s="17" t="s">
        <v>184</v>
      </c>
      <c r="BM197" s="147" t="s">
        <v>901</v>
      </c>
    </row>
    <row r="198" spans="2:65" s="1" customFormat="1" ht="24.2" customHeight="1">
      <c r="B198" s="32"/>
      <c r="C198" s="136" t="s">
        <v>567</v>
      </c>
      <c r="D198" s="136" t="s">
        <v>180</v>
      </c>
      <c r="E198" s="137" t="s">
        <v>4708</v>
      </c>
      <c r="F198" s="138" t="s">
        <v>4709</v>
      </c>
      <c r="G198" s="139" t="s">
        <v>4611</v>
      </c>
      <c r="H198" s="140">
        <v>10</v>
      </c>
      <c r="I198" s="141"/>
      <c r="J198" s="142">
        <f t="shared" si="30"/>
        <v>0</v>
      </c>
      <c r="K198" s="138" t="s">
        <v>1</v>
      </c>
      <c r="L198" s="32"/>
      <c r="M198" s="143" t="s">
        <v>1</v>
      </c>
      <c r="N198" s="144" t="s">
        <v>41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184</v>
      </c>
      <c r="AT198" s="147" t="s">
        <v>180</v>
      </c>
      <c r="AU198" s="147" t="s">
        <v>83</v>
      </c>
      <c r="AY198" s="17" t="s">
        <v>178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7" t="s">
        <v>83</v>
      </c>
      <c r="BK198" s="148">
        <f t="shared" si="39"/>
        <v>0</v>
      </c>
      <c r="BL198" s="17" t="s">
        <v>184</v>
      </c>
      <c r="BM198" s="147" t="s">
        <v>913</v>
      </c>
    </row>
    <row r="199" spans="2:65" s="1" customFormat="1" ht="24.2" customHeight="1">
      <c r="B199" s="32"/>
      <c r="C199" s="136" t="s">
        <v>573</v>
      </c>
      <c r="D199" s="136" t="s">
        <v>180</v>
      </c>
      <c r="E199" s="137" t="s">
        <v>4710</v>
      </c>
      <c r="F199" s="138" t="s">
        <v>4711</v>
      </c>
      <c r="G199" s="139" t="s">
        <v>1134</v>
      </c>
      <c r="H199" s="140">
        <v>1</v>
      </c>
      <c r="I199" s="141"/>
      <c r="J199" s="142">
        <f t="shared" si="30"/>
        <v>0</v>
      </c>
      <c r="K199" s="138" t="s">
        <v>1</v>
      </c>
      <c r="L199" s="32"/>
      <c r="M199" s="143" t="s">
        <v>1</v>
      </c>
      <c r="N199" s="144" t="s">
        <v>41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184</v>
      </c>
      <c r="AT199" s="147" t="s">
        <v>180</v>
      </c>
      <c r="AU199" s="147" t="s">
        <v>83</v>
      </c>
      <c r="AY199" s="17" t="s">
        <v>178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7" t="s">
        <v>83</v>
      </c>
      <c r="BK199" s="148">
        <f t="shared" si="39"/>
        <v>0</v>
      </c>
      <c r="BL199" s="17" t="s">
        <v>184</v>
      </c>
      <c r="BM199" s="147" t="s">
        <v>922</v>
      </c>
    </row>
    <row r="200" spans="2:65" s="1" customFormat="1" ht="37.9" customHeight="1">
      <c r="B200" s="32"/>
      <c r="C200" s="136" t="s">
        <v>579</v>
      </c>
      <c r="D200" s="136" t="s">
        <v>180</v>
      </c>
      <c r="E200" s="137" t="s">
        <v>4712</v>
      </c>
      <c r="F200" s="138" t="s">
        <v>4713</v>
      </c>
      <c r="G200" s="139" t="s">
        <v>4611</v>
      </c>
      <c r="H200" s="140">
        <v>100</v>
      </c>
      <c r="I200" s="141"/>
      <c r="J200" s="142">
        <f t="shared" si="30"/>
        <v>0</v>
      </c>
      <c r="K200" s="138" t="s">
        <v>1</v>
      </c>
      <c r="L200" s="32"/>
      <c r="M200" s="143" t="s">
        <v>1</v>
      </c>
      <c r="N200" s="144" t="s">
        <v>41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184</v>
      </c>
      <c r="AT200" s="147" t="s">
        <v>180</v>
      </c>
      <c r="AU200" s="147" t="s">
        <v>83</v>
      </c>
      <c r="AY200" s="17" t="s">
        <v>178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7" t="s">
        <v>83</v>
      </c>
      <c r="BK200" s="148">
        <f t="shared" si="39"/>
        <v>0</v>
      </c>
      <c r="BL200" s="17" t="s">
        <v>184</v>
      </c>
      <c r="BM200" s="147" t="s">
        <v>931</v>
      </c>
    </row>
    <row r="201" spans="2:65" s="1" customFormat="1" ht="24.2" customHeight="1">
      <c r="B201" s="32"/>
      <c r="C201" s="136" t="s">
        <v>583</v>
      </c>
      <c r="D201" s="136" t="s">
        <v>180</v>
      </c>
      <c r="E201" s="137" t="s">
        <v>4714</v>
      </c>
      <c r="F201" s="138" t="s">
        <v>4715</v>
      </c>
      <c r="G201" s="139" t="s">
        <v>1134</v>
      </c>
      <c r="H201" s="140">
        <v>1</v>
      </c>
      <c r="I201" s="141"/>
      <c r="J201" s="142">
        <f t="shared" si="30"/>
        <v>0</v>
      </c>
      <c r="K201" s="138" t="s">
        <v>1</v>
      </c>
      <c r="L201" s="32"/>
      <c r="M201" s="143" t="s">
        <v>1</v>
      </c>
      <c r="N201" s="144" t="s">
        <v>41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184</v>
      </c>
      <c r="AT201" s="147" t="s">
        <v>180</v>
      </c>
      <c r="AU201" s="147" t="s">
        <v>83</v>
      </c>
      <c r="AY201" s="17" t="s">
        <v>178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7" t="s">
        <v>83</v>
      </c>
      <c r="BK201" s="148">
        <f t="shared" si="39"/>
        <v>0</v>
      </c>
      <c r="BL201" s="17" t="s">
        <v>184</v>
      </c>
      <c r="BM201" s="147" t="s">
        <v>942</v>
      </c>
    </row>
    <row r="202" spans="2:65" s="1" customFormat="1" ht="21.75" customHeight="1">
      <c r="B202" s="32"/>
      <c r="C202" s="136" t="s">
        <v>588</v>
      </c>
      <c r="D202" s="136" t="s">
        <v>180</v>
      </c>
      <c r="E202" s="137" t="s">
        <v>4716</v>
      </c>
      <c r="F202" s="138" t="s">
        <v>4717</v>
      </c>
      <c r="G202" s="139" t="s">
        <v>1134</v>
      </c>
      <c r="H202" s="140">
        <v>1</v>
      </c>
      <c r="I202" s="141"/>
      <c r="J202" s="142">
        <f t="shared" si="30"/>
        <v>0</v>
      </c>
      <c r="K202" s="138" t="s">
        <v>1</v>
      </c>
      <c r="L202" s="32"/>
      <c r="M202" s="143" t="s">
        <v>1</v>
      </c>
      <c r="N202" s="144" t="s">
        <v>41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184</v>
      </c>
      <c r="AT202" s="147" t="s">
        <v>180</v>
      </c>
      <c r="AU202" s="147" t="s">
        <v>83</v>
      </c>
      <c r="AY202" s="17" t="s">
        <v>178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7" t="s">
        <v>83</v>
      </c>
      <c r="BK202" s="148">
        <f t="shared" si="39"/>
        <v>0</v>
      </c>
      <c r="BL202" s="17" t="s">
        <v>184</v>
      </c>
      <c r="BM202" s="147" t="s">
        <v>952</v>
      </c>
    </row>
    <row r="203" spans="2:65" s="1" customFormat="1" ht="24.2" customHeight="1">
      <c r="B203" s="32"/>
      <c r="C203" s="136" t="s">
        <v>593</v>
      </c>
      <c r="D203" s="136" t="s">
        <v>180</v>
      </c>
      <c r="E203" s="137" t="s">
        <v>4718</v>
      </c>
      <c r="F203" s="138" t="s">
        <v>4719</v>
      </c>
      <c r="G203" s="139" t="s">
        <v>1134</v>
      </c>
      <c r="H203" s="140">
        <v>1</v>
      </c>
      <c r="I203" s="141"/>
      <c r="J203" s="142">
        <f t="shared" si="30"/>
        <v>0</v>
      </c>
      <c r="K203" s="138" t="s">
        <v>1</v>
      </c>
      <c r="L203" s="32"/>
      <c r="M203" s="143" t="s">
        <v>1</v>
      </c>
      <c r="N203" s="144" t="s">
        <v>41</v>
      </c>
      <c r="P203" s="145">
        <f t="shared" si="31"/>
        <v>0</v>
      </c>
      <c r="Q203" s="145">
        <v>0</v>
      </c>
      <c r="R203" s="145">
        <f t="shared" si="32"/>
        <v>0</v>
      </c>
      <c r="S203" s="145">
        <v>0</v>
      </c>
      <c r="T203" s="146">
        <f t="shared" si="33"/>
        <v>0</v>
      </c>
      <c r="AR203" s="147" t="s">
        <v>184</v>
      </c>
      <c r="AT203" s="147" t="s">
        <v>180</v>
      </c>
      <c r="AU203" s="147" t="s">
        <v>83</v>
      </c>
      <c r="AY203" s="17" t="s">
        <v>178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7" t="s">
        <v>83</v>
      </c>
      <c r="BK203" s="148">
        <f t="shared" si="39"/>
        <v>0</v>
      </c>
      <c r="BL203" s="17" t="s">
        <v>184</v>
      </c>
      <c r="BM203" s="147" t="s">
        <v>962</v>
      </c>
    </row>
    <row r="204" spans="2:65" s="1" customFormat="1" ht="24.2" customHeight="1">
      <c r="B204" s="32"/>
      <c r="C204" s="136" t="s">
        <v>597</v>
      </c>
      <c r="D204" s="136" t="s">
        <v>180</v>
      </c>
      <c r="E204" s="137" t="s">
        <v>4720</v>
      </c>
      <c r="F204" s="138" t="s">
        <v>4721</v>
      </c>
      <c r="G204" s="139" t="s">
        <v>1134</v>
      </c>
      <c r="H204" s="140">
        <v>1</v>
      </c>
      <c r="I204" s="141"/>
      <c r="J204" s="142">
        <f t="shared" si="30"/>
        <v>0</v>
      </c>
      <c r="K204" s="138" t="s">
        <v>1</v>
      </c>
      <c r="L204" s="32"/>
      <c r="M204" s="143" t="s">
        <v>1</v>
      </c>
      <c r="N204" s="144" t="s">
        <v>41</v>
      </c>
      <c r="P204" s="145">
        <f t="shared" si="31"/>
        <v>0</v>
      </c>
      <c r="Q204" s="145">
        <v>0</v>
      </c>
      <c r="R204" s="145">
        <f t="shared" si="32"/>
        <v>0</v>
      </c>
      <c r="S204" s="145">
        <v>0</v>
      </c>
      <c r="T204" s="146">
        <f t="shared" si="33"/>
        <v>0</v>
      </c>
      <c r="AR204" s="147" t="s">
        <v>184</v>
      </c>
      <c r="AT204" s="147" t="s">
        <v>180</v>
      </c>
      <c r="AU204" s="147" t="s">
        <v>83</v>
      </c>
      <c r="AY204" s="17" t="s">
        <v>178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7" t="s">
        <v>83</v>
      </c>
      <c r="BK204" s="148">
        <f t="shared" si="39"/>
        <v>0</v>
      </c>
      <c r="BL204" s="17" t="s">
        <v>184</v>
      </c>
      <c r="BM204" s="147" t="s">
        <v>973</v>
      </c>
    </row>
    <row r="205" spans="2:65" s="11" customFormat="1" ht="25.9" customHeight="1">
      <c r="B205" s="124"/>
      <c r="D205" s="125" t="s">
        <v>75</v>
      </c>
      <c r="E205" s="126" t="s">
        <v>1055</v>
      </c>
      <c r="F205" s="126" t="s">
        <v>4722</v>
      </c>
      <c r="I205" s="127"/>
      <c r="J205" s="128">
        <f>BK205</f>
        <v>0</v>
      </c>
      <c r="L205" s="124"/>
      <c r="M205" s="129"/>
      <c r="P205" s="130">
        <f>SUM(P206:P213)</f>
        <v>0</v>
      </c>
      <c r="R205" s="130">
        <f>SUM(R206:R213)</f>
        <v>0</v>
      </c>
      <c r="T205" s="131">
        <f>SUM(T206:T213)</f>
        <v>0</v>
      </c>
      <c r="AR205" s="125" t="s">
        <v>83</v>
      </c>
      <c r="AT205" s="132" t="s">
        <v>75</v>
      </c>
      <c r="AU205" s="132" t="s">
        <v>76</v>
      </c>
      <c r="AY205" s="125" t="s">
        <v>178</v>
      </c>
      <c r="BK205" s="133">
        <f>SUM(BK206:BK213)</f>
        <v>0</v>
      </c>
    </row>
    <row r="206" spans="2:65" s="1" customFormat="1" ht="21.75" customHeight="1">
      <c r="B206" s="32"/>
      <c r="C206" s="136" t="s">
        <v>602</v>
      </c>
      <c r="D206" s="136" t="s">
        <v>180</v>
      </c>
      <c r="E206" s="137" t="s">
        <v>4723</v>
      </c>
      <c r="F206" s="138" t="s">
        <v>4724</v>
      </c>
      <c r="G206" s="139" t="s">
        <v>786</v>
      </c>
      <c r="H206" s="140">
        <v>1</v>
      </c>
      <c r="I206" s="141"/>
      <c r="J206" s="142">
        <f t="shared" ref="J206:J212" si="40">ROUND(I206*H206,2)</f>
        <v>0</v>
      </c>
      <c r="K206" s="138" t="s">
        <v>1</v>
      </c>
      <c r="L206" s="32"/>
      <c r="M206" s="143" t="s">
        <v>1</v>
      </c>
      <c r="N206" s="144" t="s">
        <v>41</v>
      </c>
      <c r="P206" s="145">
        <f t="shared" ref="P206:P212" si="41">O206*H206</f>
        <v>0</v>
      </c>
      <c r="Q206" s="145">
        <v>0</v>
      </c>
      <c r="R206" s="145">
        <f t="shared" ref="R206:R212" si="42">Q206*H206</f>
        <v>0</v>
      </c>
      <c r="S206" s="145">
        <v>0</v>
      </c>
      <c r="T206" s="146">
        <f t="shared" ref="T206:T212" si="43">S206*H206</f>
        <v>0</v>
      </c>
      <c r="AR206" s="147" t="s">
        <v>184</v>
      </c>
      <c r="AT206" s="147" t="s">
        <v>180</v>
      </c>
      <c r="AU206" s="147" t="s">
        <v>83</v>
      </c>
      <c r="AY206" s="17" t="s">
        <v>178</v>
      </c>
      <c r="BE206" s="148">
        <f t="shared" ref="BE206:BE212" si="44">IF(N206="základní",J206,0)</f>
        <v>0</v>
      </c>
      <c r="BF206" s="148">
        <f t="shared" ref="BF206:BF212" si="45">IF(N206="snížená",J206,0)</f>
        <v>0</v>
      </c>
      <c r="BG206" s="148">
        <f t="shared" ref="BG206:BG212" si="46">IF(N206="zákl. přenesená",J206,0)</f>
        <v>0</v>
      </c>
      <c r="BH206" s="148">
        <f t="shared" ref="BH206:BH212" si="47">IF(N206="sníž. přenesená",J206,0)</f>
        <v>0</v>
      </c>
      <c r="BI206" s="148">
        <f t="shared" ref="BI206:BI212" si="48">IF(N206="nulová",J206,0)</f>
        <v>0</v>
      </c>
      <c r="BJ206" s="17" t="s">
        <v>83</v>
      </c>
      <c r="BK206" s="148">
        <f t="shared" ref="BK206:BK212" si="49">ROUND(I206*H206,2)</f>
        <v>0</v>
      </c>
      <c r="BL206" s="17" t="s">
        <v>184</v>
      </c>
      <c r="BM206" s="147" t="s">
        <v>2121</v>
      </c>
    </row>
    <row r="207" spans="2:65" s="1" customFormat="1" ht="16.5" customHeight="1">
      <c r="B207" s="32"/>
      <c r="C207" s="136" t="s">
        <v>607</v>
      </c>
      <c r="D207" s="136" t="s">
        <v>180</v>
      </c>
      <c r="E207" s="137" t="s">
        <v>4725</v>
      </c>
      <c r="F207" s="138" t="s">
        <v>4726</v>
      </c>
      <c r="G207" s="139" t="s">
        <v>786</v>
      </c>
      <c r="H207" s="140">
        <v>1</v>
      </c>
      <c r="I207" s="141"/>
      <c r="J207" s="142">
        <f t="shared" si="40"/>
        <v>0</v>
      </c>
      <c r="K207" s="138" t="s">
        <v>1</v>
      </c>
      <c r="L207" s="32"/>
      <c r="M207" s="143" t="s">
        <v>1</v>
      </c>
      <c r="N207" s="144" t="s">
        <v>41</v>
      </c>
      <c r="P207" s="145">
        <f t="shared" si="41"/>
        <v>0</v>
      </c>
      <c r="Q207" s="145">
        <v>0</v>
      </c>
      <c r="R207" s="145">
        <f t="shared" si="42"/>
        <v>0</v>
      </c>
      <c r="S207" s="145">
        <v>0</v>
      </c>
      <c r="T207" s="146">
        <f t="shared" si="43"/>
        <v>0</v>
      </c>
      <c r="AR207" s="147" t="s">
        <v>184</v>
      </c>
      <c r="AT207" s="147" t="s">
        <v>180</v>
      </c>
      <c r="AU207" s="147" t="s">
        <v>83</v>
      </c>
      <c r="AY207" s="17" t="s">
        <v>178</v>
      </c>
      <c r="BE207" s="148">
        <f t="shared" si="44"/>
        <v>0</v>
      </c>
      <c r="BF207" s="148">
        <f t="shared" si="45"/>
        <v>0</v>
      </c>
      <c r="BG207" s="148">
        <f t="shared" si="46"/>
        <v>0</v>
      </c>
      <c r="BH207" s="148">
        <f t="shared" si="47"/>
        <v>0</v>
      </c>
      <c r="BI207" s="148">
        <f t="shared" si="48"/>
        <v>0</v>
      </c>
      <c r="BJ207" s="17" t="s">
        <v>83</v>
      </c>
      <c r="BK207" s="148">
        <f t="shared" si="49"/>
        <v>0</v>
      </c>
      <c r="BL207" s="17" t="s">
        <v>184</v>
      </c>
      <c r="BM207" s="147" t="s">
        <v>2130</v>
      </c>
    </row>
    <row r="208" spans="2:65" s="1" customFormat="1" ht="21.75" customHeight="1">
      <c r="B208" s="32"/>
      <c r="C208" s="136" t="s">
        <v>611</v>
      </c>
      <c r="D208" s="136" t="s">
        <v>180</v>
      </c>
      <c r="E208" s="137" t="s">
        <v>4727</v>
      </c>
      <c r="F208" s="138" t="s">
        <v>4728</v>
      </c>
      <c r="G208" s="139" t="s">
        <v>786</v>
      </c>
      <c r="H208" s="140">
        <v>2</v>
      </c>
      <c r="I208" s="141"/>
      <c r="J208" s="142">
        <f t="shared" si="40"/>
        <v>0</v>
      </c>
      <c r="K208" s="138" t="s">
        <v>1</v>
      </c>
      <c r="L208" s="32"/>
      <c r="M208" s="143" t="s">
        <v>1</v>
      </c>
      <c r="N208" s="144" t="s">
        <v>41</v>
      </c>
      <c r="P208" s="145">
        <f t="shared" si="41"/>
        <v>0</v>
      </c>
      <c r="Q208" s="145">
        <v>0</v>
      </c>
      <c r="R208" s="145">
        <f t="shared" si="42"/>
        <v>0</v>
      </c>
      <c r="S208" s="145">
        <v>0</v>
      </c>
      <c r="T208" s="146">
        <f t="shared" si="43"/>
        <v>0</v>
      </c>
      <c r="AR208" s="147" t="s">
        <v>184</v>
      </c>
      <c r="AT208" s="147" t="s">
        <v>180</v>
      </c>
      <c r="AU208" s="147" t="s">
        <v>83</v>
      </c>
      <c r="AY208" s="17" t="s">
        <v>178</v>
      </c>
      <c r="BE208" s="148">
        <f t="shared" si="44"/>
        <v>0</v>
      </c>
      <c r="BF208" s="148">
        <f t="shared" si="45"/>
        <v>0</v>
      </c>
      <c r="BG208" s="148">
        <f t="shared" si="46"/>
        <v>0</v>
      </c>
      <c r="BH208" s="148">
        <f t="shared" si="47"/>
        <v>0</v>
      </c>
      <c r="BI208" s="148">
        <f t="shared" si="48"/>
        <v>0</v>
      </c>
      <c r="BJ208" s="17" t="s">
        <v>83</v>
      </c>
      <c r="BK208" s="148">
        <f t="shared" si="49"/>
        <v>0</v>
      </c>
      <c r="BL208" s="17" t="s">
        <v>184</v>
      </c>
      <c r="BM208" s="147" t="s">
        <v>2139</v>
      </c>
    </row>
    <row r="209" spans="2:65" s="1" customFormat="1" ht="24.2" customHeight="1">
      <c r="B209" s="32"/>
      <c r="C209" s="136" t="s">
        <v>616</v>
      </c>
      <c r="D209" s="136" t="s">
        <v>180</v>
      </c>
      <c r="E209" s="137" t="s">
        <v>4729</v>
      </c>
      <c r="F209" s="138" t="s">
        <v>4730</v>
      </c>
      <c r="G209" s="139" t="s">
        <v>1134</v>
      </c>
      <c r="H209" s="140">
        <v>1</v>
      </c>
      <c r="I209" s="141"/>
      <c r="J209" s="142">
        <f t="shared" si="40"/>
        <v>0</v>
      </c>
      <c r="K209" s="138" t="s">
        <v>1</v>
      </c>
      <c r="L209" s="32"/>
      <c r="M209" s="143" t="s">
        <v>1</v>
      </c>
      <c r="N209" s="144" t="s">
        <v>41</v>
      </c>
      <c r="P209" s="145">
        <f t="shared" si="41"/>
        <v>0</v>
      </c>
      <c r="Q209" s="145">
        <v>0</v>
      </c>
      <c r="R209" s="145">
        <f t="shared" si="42"/>
        <v>0</v>
      </c>
      <c r="S209" s="145">
        <v>0</v>
      </c>
      <c r="T209" s="146">
        <f t="shared" si="43"/>
        <v>0</v>
      </c>
      <c r="AR209" s="147" t="s">
        <v>184</v>
      </c>
      <c r="AT209" s="147" t="s">
        <v>180</v>
      </c>
      <c r="AU209" s="147" t="s">
        <v>83</v>
      </c>
      <c r="AY209" s="17" t="s">
        <v>178</v>
      </c>
      <c r="BE209" s="148">
        <f t="shared" si="44"/>
        <v>0</v>
      </c>
      <c r="BF209" s="148">
        <f t="shared" si="45"/>
        <v>0</v>
      </c>
      <c r="BG209" s="148">
        <f t="shared" si="46"/>
        <v>0</v>
      </c>
      <c r="BH209" s="148">
        <f t="shared" si="47"/>
        <v>0</v>
      </c>
      <c r="BI209" s="148">
        <f t="shared" si="48"/>
        <v>0</v>
      </c>
      <c r="BJ209" s="17" t="s">
        <v>83</v>
      </c>
      <c r="BK209" s="148">
        <f t="shared" si="49"/>
        <v>0</v>
      </c>
      <c r="BL209" s="17" t="s">
        <v>184</v>
      </c>
      <c r="BM209" s="147" t="s">
        <v>2147</v>
      </c>
    </row>
    <row r="210" spans="2:65" s="1" customFormat="1" ht="16.5" customHeight="1">
      <c r="B210" s="32"/>
      <c r="C210" s="136" t="s">
        <v>621</v>
      </c>
      <c r="D210" s="136" t="s">
        <v>180</v>
      </c>
      <c r="E210" s="137" t="s">
        <v>4731</v>
      </c>
      <c r="F210" s="138" t="s">
        <v>4732</v>
      </c>
      <c r="G210" s="139" t="s">
        <v>1134</v>
      </c>
      <c r="H210" s="140">
        <v>1</v>
      </c>
      <c r="I210" s="141"/>
      <c r="J210" s="142">
        <f t="shared" si="40"/>
        <v>0</v>
      </c>
      <c r="K210" s="138" t="s">
        <v>1</v>
      </c>
      <c r="L210" s="32"/>
      <c r="M210" s="143" t="s">
        <v>1</v>
      </c>
      <c r="N210" s="144" t="s">
        <v>41</v>
      </c>
      <c r="P210" s="145">
        <f t="shared" si="41"/>
        <v>0</v>
      </c>
      <c r="Q210" s="145">
        <v>0</v>
      </c>
      <c r="R210" s="145">
        <f t="shared" si="42"/>
        <v>0</v>
      </c>
      <c r="S210" s="145">
        <v>0</v>
      </c>
      <c r="T210" s="146">
        <f t="shared" si="43"/>
        <v>0</v>
      </c>
      <c r="AR210" s="147" t="s">
        <v>184</v>
      </c>
      <c r="AT210" s="147" t="s">
        <v>180</v>
      </c>
      <c r="AU210" s="147" t="s">
        <v>83</v>
      </c>
      <c r="AY210" s="17" t="s">
        <v>178</v>
      </c>
      <c r="BE210" s="148">
        <f t="shared" si="44"/>
        <v>0</v>
      </c>
      <c r="BF210" s="148">
        <f t="shared" si="45"/>
        <v>0</v>
      </c>
      <c r="BG210" s="148">
        <f t="shared" si="46"/>
        <v>0</v>
      </c>
      <c r="BH210" s="148">
        <f t="shared" si="47"/>
        <v>0</v>
      </c>
      <c r="BI210" s="148">
        <f t="shared" si="48"/>
        <v>0</v>
      </c>
      <c r="BJ210" s="17" t="s">
        <v>83</v>
      </c>
      <c r="BK210" s="148">
        <f t="shared" si="49"/>
        <v>0</v>
      </c>
      <c r="BL210" s="17" t="s">
        <v>184</v>
      </c>
      <c r="BM210" s="147" t="s">
        <v>2160</v>
      </c>
    </row>
    <row r="211" spans="2:65" s="1" customFormat="1" ht="24.2" customHeight="1">
      <c r="B211" s="32"/>
      <c r="C211" s="136" t="s">
        <v>626</v>
      </c>
      <c r="D211" s="136" t="s">
        <v>180</v>
      </c>
      <c r="E211" s="137" t="s">
        <v>4733</v>
      </c>
      <c r="F211" s="138" t="s">
        <v>4734</v>
      </c>
      <c r="G211" s="139" t="s">
        <v>1134</v>
      </c>
      <c r="H211" s="140">
        <v>1</v>
      </c>
      <c r="I211" s="141"/>
      <c r="J211" s="142">
        <f t="shared" si="40"/>
        <v>0</v>
      </c>
      <c r="K211" s="138" t="s">
        <v>1</v>
      </c>
      <c r="L211" s="32"/>
      <c r="M211" s="143" t="s">
        <v>1</v>
      </c>
      <c r="N211" s="144" t="s">
        <v>41</v>
      </c>
      <c r="P211" s="145">
        <f t="shared" si="41"/>
        <v>0</v>
      </c>
      <c r="Q211" s="145">
        <v>0</v>
      </c>
      <c r="R211" s="145">
        <f t="shared" si="42"/>
        <v>0</v>
      </c>
      <c r="S211" s="145">
        <v>0</v>
      </c>
      <c r="T211" s="146">
        <f t="shared" si="43"/>
        <v>0</v>
      </c>
      <c r="AR211" s="147" t="s">
        <v>184</v>
      </c>
      <c r="AT211" s="147" t="s">
        <v>180</v>
      </c>
      <c r="AU211" s="147" t="s">
        <v>83</v>
      </c>
      <c r="AY211" s="17" t="s">
        <v>178</v>
      </c>
      <c r="BE211" s="148">
        <f t="shared" si="44"/>
        <v>0</v>
      </c>
      <c r="BF211" s="148">
        <f t="shared" si="45"/>
        <v>0</v>
      </c>
      <c r="BG211" s="148">
        <f t="shared" si="46"/>
        <v>0</v>
      </c>
      <c r="BH211" s="148">
        <f t="shared" si="47"/>
        <v>0</v>
      </c>
      <c r="BI211" s="148">
        <f t="shared" si="48"/>
        <v>0</v>
      </c>
      <c r="BJ211" s="17" t="s">
        <v>83</v>
      </c>
      <c r="BK211" s="148">
        <f t="shared" si="49"/>
        <v>0</v>
      </c>
      <c r="BL211" s="17" t="s">
        <v>184</v>
      </c>
      <c r="BM211" s="147" t="s">
        <v>2168</v>
      </c>
    </row>
    <row r="212" spans="2:65" s="1" customFormat="1" ht="24.2" customHeight="1">
      <c r="B212" s="32"/>
      <c r="C212" s="136" t="s">
        <v>632</v>
      </c>
      <c r="D212" s="136" t="s">
        <v>180</v>
      </c>
      <c r="E212" s="137" t="s">
        <v>4735</v>
      </c>
      <c r="F212" s="138" t="s">
        <v>4736</v>
      </c>
      <c r="G212" s="139" t="s">
        <v>1134</v>
      </c>
      <c r="H212" s="140">
        <v>1</v>
      </c>
      <c r="I212" s="141"/>
      <c r="J212" s="142">
        <f t="shared" si="40"/>
        <v>0</v>
      </c>
      <c r="K212" s="138" t="s">
        <v>1</v>
      </c>
      <c r="L212" s="32"/>
      <c r="M212" s="143" t="s">
        <v>1</v>
      </c>
      <c r="N212" s="144" t="s">
        <v>41</v>
      </c>
      <c r="P212" s="145">
        <f t="shared" si="41"/>
        <v>0</v>
      </c>
      <c r="Q212" s="145">
        <v>0</v>
      </c>
      <c r="R212" s="145">
        <f t="shared" si="42"/>
        <v>0</v>
      </c>
      <c r="S212" s="145">
        <v>0</v>
      </c>
      <c r="T212" s="146">
        <f t="shared" si="43"/>
        <v>0</v>
      </c>
      <c r="AR212" s="147" t="s">
        <v>184</v>
      </c>
      <c r="AT212" s="147" t="s">
        <v>180</v>
      </c>
      <c r="AU212" s="147" t="s">
        <v>83</v>
      </c>
      <c r="AY212" s="17" t="s">
        <v>178</v>
      </c>
      <c r="BE212" s="148">
        <f t="shared" si="44"/>
        <v>0</v>
      </c>
      <c r="BF212" s="148">
        <f t="shared" si="45"/>
        <v>0</v>
      </c>
      <c r="BG212" s="148">
        <f t="shared" si="46"/>
        <v>0</v>
      </c>
      <c r="BH212" s="148">
        <f t="shared" si="47"/>
        <v>0</v>
      </c>
      <c r="BI212" s="148">
        <f t="shared" si="48"/>
        <v>0</v>
      </c>
      <c r="BJ212" s="17" t="s">
        <v>83</v>
      </c>
      <c r="BK212" s="148">
        <f t="shared" si="49"/>
        <v>0</v>
      </c>
      <c r="BL212" s="17" t="s">
        <v>184</v>
      </c>
      <c r="BM212" s="147" t="s">
        <v>2174</v>
      </c>
    </row>
    <row r="213" spans="2:65" s="1" customFormat="1" ht="19.5">
      <c r="B213" s="32"/>
      <c r="D213" s="150" t="s">
        <v>640</v>
      </c>
      <c r="F213" s="187" t="s">
        <v>4737</v>
      </c>
      <c r="I213" s="188"/>
      <c r="L213" s="32"/>
      <c r="M213" s="189"/>
      <c r="T213" s="56"/>
      <c r="AT213" s="17" t="s">
        <v>640</v>
      </c>
      <c r="AU213" s="17" t="s">
        <v>83</v>
      </c>
    </row>
    <row r="214" spans="2:65" s="11" customFormat="1" ht="25.9" customHeight="1">
      <c r="B214" s="124"/>
      <c r="D214" s="125" t="s">
        <v>75</v>
      </c>
      <c r="E214" s="126" t="s">
        <v>4738</v>
      </c>
      <c r="F214" s="126" t="s">
        <v>4739</v>
      </c>
      <c r="I214" s="127"/>
      <c r="J214" s="128">
        <f>BK214</f>
        <v>0</v>
      </c>
      <c r="L214" s="124"/>
      <c r="M214" s="129"/>
      <c r="P214" s="130">
        <f>SUM(P215:P228)</f>
        <v>0</v>
      </c>
      <c r="R214" s="130">
        <f>SUM(R215:R228)</f>
        <v>0</v>
      </c>
      <c r="T214" s="131">
        <f>SUM(T215:T228)</f>
        <v>0</v>
      </c>
      <c r="AR214" s="125" t="s">
        <v>83</v>
      </c>
      <c r="AT214" s="132" t="s">
        <v>75</v>
      </c>
      <c r="AU214" s="132" t="s">
        <v>76</v>
      </c>
      <c r="AY214" s="125" t="s">
        <v>178</v>
      </c>
      <c r="BK214" s="133">
        <f>SUM(BK215:BK228)</f>
        <v>0</v>
      </c>
    </row>
    <row r="215" spans="2:65" s="1" customFormat="1" ht="66.75" customHeight="1">
      <c r="B215" s="32"/>
      <c r="C215" s="136" t="s">
        <v>638</v>
      </c>
      <c r="D215" s="136" t="s">
        <v>180</v>
      </c>
      <c r="E215" s="137" t="s">
        <v>4740</v>
      </c>
      <c r="F215" s="138" t="s">
        <v>4741</v>
      </c>
      <c r="G215" s="139" t="s">
        <v>1134</v>
      </c>
      <c r="H215" s="140">
        <v>1</v>
      </c>
      <c r="I215" s="141"/>
      <c r="J215" s="142">
        <f t="shared" ref="J215:J227" si="50">ROUND(I215*H215,2)</f>
        <v>0</v>
      </c>
      <c r="K215" s="138" t="s">
        <v>1</v>
      </c>
      <c r="L215" s="32"/>
      <c r="M215" s="143" t="s">
        <v>1</v>
      </c>
      <c r="N215" s="144" t="s">
        <v>41</v>
      </c>
      <c r="P215" s="145">
        <f t="shared" ref="P215:P227" si="51">O215*H215</f>
        <v>0</v>
      </c>
      <c r="Q215" s="145">
        <v>0</v>
      </c>
      <c r="R215" s="145">
        <f t="shared" ref="R215:R227" si="52">Q215*H215</f>
        <v>0</v>
      </c>
      <c r="S215" s="145">
        <v>0</v>
      </c>
      <c r="T215" s="146">
        <f t="shared" ref="T215:T227" si="53">S215*H215</f>
        <v>0</v>
      </c>
      <c r="AR215" s="147" t="s">
        <v>184</v>
      </c>
      <c r="AT215" s="147" t="s">
        <v>180</v>
      </c>
      <c r="AU215" s="147" t="s">
        <v>83</v>
      </c>
      <c r="AY215" s="17" t="s">
        <v>178</v>
      </c>
      <c r="BE215" s="148">
        <f t="shared" ref="BE215:BE227" si="54">IF(N215="základní",J215,0)</f>
        <v>0</v>
      </c>
      <c r="BF215" s="148">
        <f t="shared" ref="BF215:BF227" si="55">IF(N215="snížená",J215,0)</f>
        <v>0</v>
      </c>
      <c r="BG215" s="148">
        <f t="shared" ref="BG215:BG227" si="56">IF(N215="zákl. přenesená",J215,0)</f>
        <v>0</v>
      </c>
      <c r="BH215" s="148">
        <f t="shared" ref="BH215:BH227" si="57">IF(N215="sníž. přenesená",J215,0)</f>
        <v>0</v>
      </c>
      <c r="BI215" s="148">
        <f t="shared" ref="BI215:BI227" si="58">IF(N215="nulová",J215,0)</f>
        <v>0</v>
      </c>
      <c r="BJ215" s="17" t="s">
        <v>83</v>
      </c>
      <c r="BK215" s="148">
        <f t="shared" ref="BK215:BK227" si="59">ROUND(I215*H215,2)</f>
        <v>0</v>
      </c>
      <c r="BL215" s="17" t="s">
        <v>184</v>
      </c>
      <c r="BM215" s="147" t="s">
        <v>2179</v>
      </c>
    </row>
    <row r="216" spans="2:65" s="1" customFormat="1" ht="24.2" customHeight="1">
      <c r="B216" s="32"/>
      <c r="C216" s="136" t="s">
        <v>643</v>
      </c>
      <c r="D216" s="136" t="s">
        <v>180</v>
      </c>
      <c r="E216" s="137" t="s">
        <v>4742</v>
      </c>
      <c r="F216" s="138" t="s">
        <v>4743</v>
      </c>
      <c r="G216" s="139" t="s">
        <v>1134</v>
      </c>
      <c r="H216" s="140">
        <v>1</v>
      </c>
      <c r="I216" s="141"/>
      <c r="J216" s="142">
        <f t="shared" si="50"/>
        <v>0</v>
      </c>
      <c r="K216" s="138" t="s">
        <v>1</v>
      </c>
      <c r="L216" s="32"/>
      <c r="M216" s="143" t="s">
        <v>1</v>
      </c>
      <c r="N216" s="144" t="s">
        <v>41</v>
      </c>
      <c r="P216" s="145">
        <f t="shared" si="51"/>
        <v>0</v>
      </c>
      <c r="Q216" s="145">
        <v>0</v>
      </c>
      <c r="R216" s="145">
        <f t="shared" si="52"/>
        <v>0</v>
      </c>
      <c r="S216" s="145">
        <v>0</v>
      </c>
      <c r="T216" s="146">
        <f t="shared" si="53"/>
        <v>0</v>
      </c>
      <c r="AR216" s="147" t="s">
        <v>184</v>
      </c>
      <c r="AT216" s="147" t="s">
        <v>180</v>
      </c>
      <c r="AU216" s="147" t="s">
        <v>83</v>
      </c>
      <c r="AY216" s="17" t="s">
        <v>178</v>
      </c>
      <c r="BE216" s="148">
        <f t="shared" si="54"/>
        <v>0</v>
      </c>
      <c r="BF216" s="148">
        <f t="shared" si="55"/>
        <v>0</v>
      </c>
      <c r="BG216" s="148">
        <f t="shared" si="56"/>
        <v>0</v>
      </c>
      <c r="BH216" s="148">
        <f t="shared" si="57"/>
        <v>0</v>
      </c>
      <c r="BI216" s="148">
        <f t="shared" si="58"/>
        <v>0</v>
      </c>
      <c r="BJ216" s="17" t="s">
        <v>83</v>
      </c>
      <c r="BK216" s="148">
        <f t="shared" si="59"/>
        <v>0</v>
      </c>
      <c r="BL216" s="17" t="s">
        <v>184</v>
      </c>
      <c r="BM216" s="147" t="s">
        <v>2185</v>
      </c>
    </row>
    <row r="217" spans="2:65" s="1" customFormat="1" ht="24.2" customHeight="1">
      <c r="B217" s="32"/>
      <c r="C217" s="136" t="s">
        <v>647</v>
      </c>
      <c r="D217" s="136" t="s">
        <v>180</v>
      </c>
      <c r="E217" s="137" t="s">
        <v>4744</v>
      </c>
      <c r="F217" s="138" t="s">
        <v>4745</v>
      </c>
      <c r="G217" s="139" t="s">
        <v>1134</v>
      </c>
      <c r="H217" s="140">
        <v>1</v>
      </c>
      <c r="I217" s="141"/>
      <c r="J217" s="142">
        <f t="shared" si="50"/>
        <v>0</v>
      </c>
      <c r="K217" s="138" t="s">
        <v>1</v>
      </c>
      <c r="L217" s="32"/>
      <c r="M217" s="143" t="s">
        <v>1</v>
      </c>
      <c r="N217" s="144" t="s">
        <v>41</v>
      </c>
      <c r="P217" s="145">
        <f t="shared" si="51"/>
        <v>0</v>
      </c>
      <c r="Q217" s="145">
        <v>0</v>
      </c>
      <c r="R217" s="145">
        <f t="shared" si="52"/>
        <v>0</v>
      </c>
      <c r="S217" s="145">
        <v>0</v>
      </c>
      <c r="T217" s="146">
        <f t="shared" si="53"/>
        <v>0</v>
      </c>
      <c r="AR217" s="147" t="s">
        <v>184</v>
      </c>
      <c r="AT217" s="147" t="s">
        <v>180</v>
      </c>
      <c r="AU217" s="147" t="s">
        <v>83</v>
      </c>
      <c r="AY217" s="17" t="s">
        <v>178</v>
      </c>
      <c r="BE217" s="148">
        <f t="shared" si="54"/>
        <v>0</v>
      </c>
      <c r="BF217" s="148">
        <f t="shared" si="55"/>
        <v>0</v>
      </c>
      <c r="BG217" s="148">
        <f t="shared" si="56"/>
        <v>0</v>
      </c>
      <c r="BH217" s="148">
        <f t="shared" si="57"/>
        <v>0</v>
      </c>
      <c r="BI217" s="148">
        <f t="shared" si="58"/>
        <v>0</v>
      </c>
      <c r="BJ217" s="17" t="s">
        <v>83</v>
      </c>
      <c r="BK217" s="148">
        <f t="shared" si="59"/>
        <v>0</v>
      </c>
      <c r="BL217" s="17" t="s">
        <v>184</v>
      </c>
      <c r="BM217" s="147" t="s">
        <v>2194</v>
      </c>
    </row>
    <row r="218" spans="2:65" s="1" customFormat="1" ht="24.2" customHeight="1">
      <c r="B218" s="32"/>
      <c r="C218" s="136" t="s">
        <v>652</v>
      </c>
      <c r="D218" s="136" t="s">
        <v>180</v>
      </c>
      <c r="E218" s="137" t="s">
        <v>4746</v>
      </c>
      <c r="F218" s="138" t="s">
        <v>4730</v>
      </c>
      <c r="G218" s="139" t="s">
        <v>1134</v>
      </c>
      <c r="H218" s="140">
        <v>1</v>
      </c>
      <c r="I218" s="141"/>
      <c r="J218" s="142">
        <f t="shared" si="50"/>
        <v>0</v>
      </c>
      <c r="K218" s="138" t="s">
        <v>1</v>
      </c>
      <c r="L218" s="32"/>
      <c r="M218" s="143" t="s">
        <v>1</v>
      </c>
      <c r="N218" s="144" t="s">
        <v>41</v>
      </c>
      <c r="P218" s="145">
        <f t="shared" si="51"/>
        <v>0</v>
      </c>
      <c r="Q218" s="145">
        <v>0</v>
      </c>
      <c r="R218" s="145">
        <f t="shared" si="52"/>
        <v>0</v>
      </c>
      <c r="S218" s="145">
        <v>0</v>
      </c>
      <c r="T218" s="146">
        <f t="shared" si="53"/>
        <v>0</v>
      </c>
      <c r="AR218" s="147" t="s">
        <v>184</v>
      </c>
      <c r="AT218" s="147" t="s">
        <v>180</v>
      </c>
      <c r="AU218" s="147" t="s">
        <v>83</v>
      </c>
      <c r="AY218" s="17" t="s">
        <v>178</v>
      </c>
      <c r="BE218" s="148">
        <f t="shared" si="54"/>
        <v>0</v>
      </c>
      <c r="BF218" s="148">
        <f t="shared" si="55"/>
        <v>0</v>
      </c>
      <c r="BG218" s="148">
        <f t="shared" si="56"/>
        <v>0</v>
      </c>
      <c r="BH218" s="148">
        <f t="shared" si="57"/>
        <v>0</v>
      </c>
      <c r="BI218" s="148">
        <f t="shared" si="58"/>
        <v>0</v>
      </c>
      <c r="BJ218" s="17" t="s">
        <v>83</v>
      </c>
      <c r="BK218" s="148">
        <f t="shared" si="59"/>
        <v>0</v>
      </c>
      <c r="BL218" s="17" t="s">
        <v>184</v>
      </c>
      <c r="BM218" s="147" t="s">
        <v>2199</v>
      </c>
    </row>
    <row r="219" spans="2:65" s="1" customFormat="1" ht="62.65" customHeight="1">
      <c r="B219" s="32"/>
      <c r="C219" s="136" t="s">
        <v>656</v>
      </c>
      <c r="D219" s="136" t="s">
        <v>180</v>
      </c>
      <c r="E219" s="137" t="s">
        <v>4747</v>
      </c>
      <c r="F219" s="138" t="s">
        <v>4748</v>
      </c>
      <c r="G219" s="139" t="s">
        <v>1134</v>
      </c>
      <c r="H219" s="140">
        <v>1</v>
      </c>
      <c r="I219" s="141"/>
      <c r="J219" s="142">
        <f t="shared" si="50"/>
        <v>0</v>
      </c>
      <c r="K219" s="138" t="s">
        <v>1</v>
      </c>
      <c r="L219" s="32"/>
      <c r="M219" s="143" t="s">
        <v>1</v>
      </c>
      <c r="N219" s="144" t="s">
        <v>41</v>
      </c>
      <c r="P219" s="145">
        <f t="shared" si="51"/>
        <v>0</v>
      </c>
      <c r="Q219" s="145">
        <v>0</v>
      </c>
      <c r="R219" s="145">
        <f t="shared" si="52"/>
        <v>0</v>
      </c>
      <c r="S219" s="145">
        <v>0</v>
      </c>
      <c r="T219" s="146">
        <f t="shared" si="53"/>
        <v>0</v>
      </c>
      <c r="AR219" s="147" t="s">
        <v>184</v>
      </c>
      <c r="AT219" s="147" t="s">
        <v>180</v>
      </c>
      <c r="AU219" s="147" t="s">
        <v>83</v>
      </c>
      <c r="AY219" s="17" t="s">
        <v>178</v>
      </c>
      <c r="BE219" s="148">
        <f t="shared" si="54"/>
        <v>0</v>
      </c>
      <c r="BF219" s="148">
        <f t="shared" si="55"/>
        <v>0</v>
      </c>
      <c r="BG219" s="148">
        <f t="shared" si="56"/>
        <v>0</v>
      </c>
      <c r="BH219" s="148">
        <f t="shared" si="57"/>
        <v>0</v>
      </c>
      <c r="BI219" s="148">
        <f t="shared" si="58"/>
        <v>0</v>
      </c>
      <c r="BJ219" s="17" t="s">
        <v>83</v>
      </c>
      <c r="BK219" s="148">
        <f t="shared" si="59"/>
        <v>0</v>
      </c>
      <c r="BL219" s="17" t="s">
        <v>184</v>
      </c>
      <c r="BM219" s="147" t="s">
        <v>2204</v>
      </c>
    </row>
    <row r="220" spans="2:65" s="1" customFormat="1" ht="16.5" customHeight="1">
      <c r="B220" s="32"/>
      <c r="C220" s="136" t="s">
        <v>660</v>
      </c>
      <c r="D220" s="136" t="s">
        <v>180</v>
      </c>
      <c r="E220" s="137" t="s">
        <v>4749</v>
      </c>
      <c r="F220" s="138" t="s">
        <v>4732</v>
      </c>
      <c r="G220" s="139" t="s">
        <v>1134</v>
      </c>
      <c r="H220" s="140">
        <v>1</v>
      </c>
      <c r="I220" s="141"/>
      <c r="J220" s="142">
        <f t="shared" si="50"/>
        <v>0</v>
      </c>
      <c r="K220" s="138" t="s">
        <v>1</v>
      </c>
      <c r="L220" s="32"/>
      <c r="M220" s="143" t="s">
        <v>1</v>
      </c>
      <c r="N220" s="144" t="s">
        <v>41</v>
      </c>
      <c r="P220" s="145">
        <f t="shared" si="51"/>
        <v>0</v>
      </c>
      <c r="Q220" s="145">
        <v>0</v>
      </c>
      <c r="R220" s="145">
        <f t="shared" si="52"/>
        <v>0</v>
      </c>
      <c r="S220" s="145">
        <v>0</v>
      </c>
      <c r="T220" s="146">
        <f t="shared" si="53"/>
        <v>0</v>
      </c>
      <c r="AR220" s="147" t="s">
        <v>184</v>
      </c>
      <c r="AT220" s="147" t="s">
        <v>180</v>
      </c>
      <c r="AU220" s="147" t="s">
        <v>83</v>
      </c>
      <c r="AY220" s="17" t="s">
        <v>178</v>
      </c>
      <c r="BE220" s="148">
        <f t="shared" si="54"/>
        <v>0</v>
      </c>
      <c r="BF220" s="148">
        <f t="shared" si="55"/>
        <v>0</v>
      </c>
      <c r="BG220" s="148">
        <f t="shared" si="56"/>
        <v>0</v>
      </c>
      <c r="BH220" s="148">
        <f t="shared" si="57"/>
        <v>0</v>
      </c>
      <c r="BI220" s="148">
        <f t="shared" si="58"/>
        <v>0</v>
      </c>
      <c r="BJ220" s="17" t="s">
        <v>83</v>
      </c>
      <c r="BK220" s="148">
        <f t="shared" si="59"/>
        <v>0</v>
      </c>
      <c r="BL220" s="17" t="s">
        <v>184</v>
      </c>
      <c r="BM220" s="147" t="s">
        <v>2215</v>
      </c>
    </row>
    <row r="221" spans="2:65" s="1" customFormat="1" ht="24.2" customHeight="1">
      <c r="B221" s="32"/>
      <c r="C221" s="136" t="s">
        <v>664</v>
      </c>
      <c r="D221" s="136" t="s">
        <v>180</v>
      </c>
      <c r="E221" s="137" t="s">
        <v>4750</v>
      </c>
      <c r="F221" s="138" t="s">
        <v>4751</v>
      </c>
      <c r="G221" s="139" t="s">
        <v>1134</v>
      </c>
      <c r="H221" s="140">
        <v>1</v>
      </c>
      <c r="I221" s="141"/>
      <c r="J221" s="142">
        <f t="shared" si="50"/>
        <v>0</v>
      </c>
      <c r="K221" s="138" t="s">
        <v>1</v>
      </c>
      <c r="L221" s="32"/>
      <c r="M221" s="143" t="s">
        <v>1</v>
      </c>
      <c r="N221" s="144" t="s">
        <v>41</v>
      </c>
      <c r="P221" s="145">
        <f t="shared" si="51"/>
        <v>0</v>
      </c>
      <c r="Q221" s="145">
        <v>0</v>
      </c>
      <c r="R221" s="145">
        <f t="shared" si="52"/>
        <v>0</v>
      </c>
      <c r="S221" s="145">
        <v>0</v>
      </c>
      <c r="T221" s="146">
        <f t="shared" si="53"/>
        <v>0</v>
      </c>
      <c r="AR221" s="147" t="s">
        <v>184</v>
      </c>
      <c r="AT221" s="147" t="s">
        <v>180</v>
      </c>
      <c r="AU221" s="147" t="s">
        <v>83</v>
      </c>
      <c r="AY221" s="17" t="s">
        <v>178</v>
      </c>
      <c r="BE221" s="148">
        <f t="shared" si="54"/>
        <v>0</v>
      </c>
      <c r="BF221" s="148">
        <f t="shared" si="55"/>
        <v>0</v>
      </c>
      <c r="BG221" s="148">
        <f t="shared" si="56"/>
        <v>0</v>
      </c>
      <c r="BH221" s="148">
        <f t="shared" si="57"/>
        <v>0</v>
      </c>
      <c r="BI221" s="148">
        <f t="shared" si="58"/>
        <v>0</v>
      </c>
      <c r="BJ221" s="17" t="s">
        <v>83</v>
      </c>
      <c r="BK221" s="148">
        <f t="shared" si="59"/>
        <v>0</v>
      </c>
      <c r="BL221" s="17" t="s">
        <v>184</v>
      </c>
      <c r="BM221" s="147" t="s">
        <v>2227</v>
      </c>
    </row>
    <row r="222" spans="2:65" s="1" customFormat="1" ht="16.5" customHeight="1">
      <c r="B222" s="32"/>
      <c r="C222" s="136" t="s">
        <v>669</v>
      </c>
      <c r="D222" s="136" t="s">
        <v>180</v>
      </c>
      <c r="E222" s="137" t="s">
        <v>4752</v>
      </c>
      <c r="F222" s="138" t="s">
        <v>4753</v>
      </c>
      <c r="G222" s="139" t="s">
        <v>1134</v>
      </c>
      <c r="H222" s="140">
        <v>1</v>
      </c>
      <c r="I222" s="141"/>
      <c r="J222" s="142">
        <f t="shared" si="50"/>
        <v>0</v>
      </c>
      <c r="K222" s="138" t="s">
        <v>1</v>
      </c>
      <c r="L222" s="32"/>
      <c r="M222" s="143" t="s">
        <v>1</v>
      </c>
      <c r="N222" s="144" t="s">
        <v>41</v>
      </c>
      <c r="P222" s="145">
        <f t="shared" si="51"/>
        <v>0</v>
      </c>
      <c r="Q222" s="145">
        <v>0</v>
      </c>
      <c r="R222" s="145">
        <f t="shared" si="52"/>
        <v>0</v>
      </c>
      <c r="S222" s="145">
        <v>0</v>
      </c>
      <c r="T222" s="146">
        <f t="shared" si="53"/>
        <v>0</v>
      </c>
      <c r="AR222" s="147" t="s">
        <v>184</v>
      </c>
      <c r="AT222" s="147" t="s">
        <v>180</v>
      </c>
      <c r="AU222" s="147" t="s">
        <v>83</v>
      </c>
      <c r="AY222" s="17" t="s">
        <v>178</v>
      </c>
      <c r="BE222" s="148">
        <f t="shared" si="54"/>
        <v>0</v>
      </c>
      <c r="BF222" s="148">
        <f t="shared" si="55"/>
        <v>0</v>
      </c>
      <c r="BG222" s="148">
        <f t="shared" si="56"/>
        <v>0</v>
      </c>
      <c r="BH222" s="148">
        <f t="shared" si="57"/>
        <v>0</v>
      </c>
      <c r="BI222" s="148">
        <f t="shared" si="58"/>
        <v>0</v>
      </c>
      <c r="BJ222" s="17" t="s">
        <v>83</v>
      </c>
      <c r="BK222" s="148">
        <f t="shared" si="59"/>
        <v>0</v>
      </c>
      <c r="BL222" s="17" t="s">
        <v>184</v>
      </c>
      <c r="BM222" s="147" t="s">
        <v>2240</v>
      </c>
    </row>
    <row r="223" spans="2:65" s="1" customFormat="1" ht="33" customHeight="1">
      <c r="B223" s="32"/>
      <c r="C223" s="136" t="s">
        <v>675</v>
      </c>
      <c r="D223" s="136" t="s">
        <v>180</v>
      </c>
      <c r="E223" s="137" t="s">
        <v>4754</v>
      </c>
      <c r="F223" s="138" t="s">
        <v>4755</v>
      </c>
      <c r="G223" s="139" t="s">
        <v>1134</v>
      </c>
      <c r="H223" s="140">
        <v>1</v>
      </c>
      <c r="I223" s="141"/>
      <c r="J223" s="142">
        <f t="shared" si="50"/>
        <v>0</v>
      </c>
      <c r="K223" s="138" t="s">
        <v>1</v>
      </c>
      <c r="L223" s="32"/>
      <c r="M223" s="143" t="s">
        <v>1</v>
      </c>
      <c r="N223" s="144" t="s">
        <v>41</v>
      </c>
      <c r="P223" s="145">
        <f t="shared" si="51"/>
        <v>0</v>
      </c>
      <c r="Q223" s="145">
        <v>0</v>
      </c>
      <c r="R223" s="145">
        <f t="shared" si="52"/>
        <v>0</v>
      </c>
      <c r="S223" s="145">
        <v>0</v>
      </c>
      <c r="T223" s="146">
        <f t="shared" si="53"/>
        <v>0</v>
      </c>
      <c r="AR223" s="147" t="s">
        <v>184</v>
      </c>
      <c r="AT223" s="147" t="s">
        <v>180</v>
      </c>
      <c r="AU223" s="147" t="s">
        <v>83</v>
      </c>
      <c r="AY223" s="17" t="s">
        <v>178</v>
      </c>
      <c r="BE223" s="148">
        <f t="shared" si="54"/>
        <v>0</v>
      </c>
      <c r="BF223" s="148">
        <f t="shared" si="55"/>
        <v>0</v>
      </c>
      <c r="BG223" s="148">
        <f t="shared" si="56"/>
        <v>0</v>
      </c>
      <c r="BH223" s="148">
        <f t="shared" si="57"/>
        <v>0</v>
      </c>
      <c r="BI223" s="148">
        <f t="shared" si="58"/>
        <v>0</v>
      </c>
      <c r="BJ223" s="17" t="s">
        <v>83</v>
      </c>
      <c r="BK223" s="148">
        <f t="shared" si="59"/>
        <v>0</v>
      </c>
      <c r="BL223" s="17" t="s">
        <v>184</v>
      </c>
      <c r="BM223" s="147" t="s">
        <v>2249</v>
      </c>
    </row>
    <row r="224" spans="2:65" s="1" customFormat="1" ht="16.5" customHeight="1">
      <c r="B224" s="32"/>
      <c r="C224" s="136" t="s">
        <v>680</v>
      </c>
      <c r="D224" s="136" t="s">
        <v>180</v>
      </c>
      <c r="E224" s="137" t="s">
        <v>4756</v>
      </c>
      <c r="F224" s="138" t="s">
        <v>4757</v>
      </c>
      <c r="G224" s="139" t="s">
        <v>1134</v>
      </c>
      <c r="H224" s="140">
        <v>1</v>
      </c>
      <c r="I224" s="141"/>
      <c r="J224" s="142">
        <f t="shared" si="50"/>
        <v>0</v>
      </c>
      <c r="K224" s="138" t="s">
        <v>1</v>
      </c>
      <c r="L224" s="32"/>
      <c r="M224" s="143" t="s">
        <v>1</v>
      </c>
      <c r="N224" s="144" t="s">
        <v>41</v>
      </c>
      <c r="P224" s="145">
        <f t="shared" si="51"/>
        <v>0</v>
      </c>
      <c r="Q224" s="145">
        <v>0</v>
      </c>
      <c r="R224" s="145">
        <f t="shared" si="52"/>
        <v>0</v>
      </c>
      <c r="S224" s="145">
        <v>0</v>
      </c>
      <c r="T224" s="146">
        <f t="shared" si="53"/>
        <v>0</v>
      </c>
      <c r="AR224" s="147" t="s">
        <v>184</v>
      </c>
      <c r="AT224" s="147" t="s">
        <v>180</v>
      </c>
      <c r="AU224" s="147" t="s">
        <v>83</v>
      </c>
      <c r="AY224" s="17" t="s">
        <v>178</v>
      </c>
      <c r="BE224" s="148">
        <f t="shared" si="54"/>
        <v>0</v>
      </c>
      <c r="BF224" s="148">
        <f t="shared" si="55"/>
        <v>0</v>
      </c>
      <c r="BG224" s="148">
        <f t="shared" si="56"/>
        <v>0</v>
      </c>
      <c r="BH224" s="148">
        <f t="shared" si="57"/>
        <v>0</v>
      </c>
      <c r="BI224" s="148">
        <f t="shared" si="58"/>
        <v>0</v>
      </c>
      <c r="BJ224" s="17" t="s">
        <v>83</v>
      </c>
      <c r="BK224" s="148">
        <f t="shared" si="59"/>
        <v>0</v>
      </c>
      <c r="BL224" s="17" t="s">
        <v>184</v>
      </c>
      <c r="BM224" s="147" t="s">
        <v>2258</v>
      </c>
    </row>
    <row r="225" spans="2:65" s="1" customFormat="1" ht="16.5" customHeight="1">
      <c r="B225" s="32"/>
      <c r="C225" s="136" t="s">
        <v>684</v>
      </c>
      <c r="D225" s="136" t="s">
        <v>180</v>
      </c>
      <c r="E225" s="137" t="s">
        <v>4758</v>
      </c>
      <c r="F225" s="138" t="s">
        <v>4759</v>
      </c>
      <c r="G225" s="139" t="s">
        <v>1134</v>
      </c>
      <c r="H225" s="140">
        <v>1</v>
      </c>
      <c r="I225" s="141"/>
      <c r="J225" s="142">
        <f t="shared" si="50"/>
        <v>0</v>
      </c>
      <c r="K225" s="138" t="s">
        <v>1</v>
      </c>
      <c r="L225" s="32"/>
      <c r="M225" s="143" t="s">
        <v>1</v>
      </c>
      <c r="N225" s="144" t="s">
        <v>41</v>
      </c>
      <c r="P225" s="145">
        <f t="shared" si="51"/>
        <v>0</v>
      </c>
      <c r="Q225" s="145">
        <v>0</v>
      </c>
      <c r="R225" s="145">
        <f t="shared" si="52"/>
        <v>0</v>
      </c>
      <c r="S225" s="145">
        <v>0</v>
      </c>
      <c r="T225" s="146">
        <f t="shared" si="53"/>
        <v>0</v>
      </c>
      <c r="AR225" s="147" t="s">
        <v>184</v>
      </c>
      <c r="AT225" s="147" t="s">
        <v>180</v>
      </c>
      <c r="AU225" s="147" t="s">
        <v>83</v>
      </c>
      <c r="AY225" s="17" t="s">
        <v>178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17" t="s">
        <v>83</v>
      </c>
      <c r="BK225" s="148">
        <f t="shared" si="59"/>
        <v>0</v>
      </c>
      <c r="BL225" s="17" t="s">
        <v>184</v>
      </c>
      <c r="BM225" s="147" t="s">
        <v>2263</v>
      </c>
    </row>
    <row r="226" spans="2:65" s="1" customFormat="1" ht="16.5" customHeight="1">
      <c r="B226" s="32"/>
      <c r="C226" s="136" t="s">
        <v>688</v>
      </c>
      <c r="D226" s="136" t="s">
        <v>180</v>
      </c>
      <c r="E226" s="137" t="s">
        <v>4760</v>
      </c>
      <c r="F226" s="138" t="s">
        <v>4761</v>
      </c>
      <c r="G226" s="139" t="s">
        <v>1134</v>
      </c>
      <c r="H226" s="140">
        <v>1</v>
      </c>
      <c r="I226" s="141"/>
      <c r="J226" s="142">
        <f t="shared" si="50"/>
        <v>0</v>
      </c>
      <c r="K226" s="138" t="s">
        <v>1</v>
      </c>
      <c r="L226" s="32"/>
      <c r="M226" s="143" t="s">
        <v>1</v>
      </c>
      <c r="N226" s="144" t="s">
        <v>41</v>
      </c>
      <c r="P226" s="145">
        <f t="shared" si="51"/>
        <v>0</v>
      </c>
      <c r="Q226" s="145">
        <v>0</v>
      </c>
      <c r="R226" s="145">
        <f t="shared" si="52"/>
        <v>0</v>
      </c>
      <c r="S226" s="145">
        <v>0</v>
      </c>
      <c r="T226" s="146">
        <f t="shared" si="53"/>
        <v>0</v>
      </c>
      <c r="AR226" s="147" t="s">
        <v>184</v>
      </c>
      <c r="AT226" s="147" t="s">
        <v>180</v>
      </c>
      <c r="AU226" s="147" t="s">
        <v>83</v>
      </c>
      <c r="AY226" s="17" t="s">
        <v>178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17" t="s">
        <v>83</v>
      </c>
      <c r="BK226" s="148">
        <f t="shared" si="59"/>
        <v>0</v>
      </c>
      <c r="BL226" s="17" t="s">
        <v>184</v>
      </c>
      <c r="BM226" s="147" t="s">
        <v>2272</v>
      </c>
    </row>
    <row r="227" spans="2:65" s="1" customFormat="1" ht="16.5" customHeight="1">
      <c r="B227" s="32"/>
      <c r="C227" s="136" t="s">
        <v>693</v>
      </c>
      <c r="D227" s="136" t="s">
        <v>180</v>
      </c>
      <c r="E227" s="137" t="s">
        <v>4762</v>
      </c>
      <c r="F227" s="138" t="s">
        <v>4763</v>
      </c>
      <c r="G227" s="139" t="s">
        <v>1134</v>
      </c>
      <c r="H227" s="140">
        <v>1</v>
      </c>
      <c r="I227" s="141"/>
      <c r="J227" s="142">
        <f t="shared" si="50"/>
        <v>0</v>
      </c>
      <c r="K227" s="138" t="s">
        <v>1</v>
      </c>
      <c r="L227" s="32"/>
      <c r="M227" s="143" t="s">
        <v>1</v>
      </c>
      <c r="N227" s="144" t="s">
        <v>41</v>
      </c>
      <c r="P227" s="145">
        <f t="shared" si="51"/>
        <v>0</v>
      </c>
      <c r="Q227" s="145">
        <v>0</v>
      </c>
      <c r="R227" s="145">
        <f t="shared" si="52"/>
        <v>0</v>
      </c>
      <c r="S227" s="145">
        <v>0</v>
      </c>
      <c r="T227" s="146">
        <f t="shared" si="53"/>
        <v>0</v>
      </c>
      <c r="AR227" s="147" t="s">
        <v>184</v>
      </c>
      <c r="AT227" s="147" t="s">
        <v>180</v>
      </c>
      <c r="AU227" s="147" t="s">
        <v>83</v>
      </c>
      <c r="AY227" s="17" t="s">
        <v>178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17" t="s">
        <v>83</v>
      </c>
      <c r="BK227" s="148">
        <f t="shared" si="59"/>
        <v>0</v>
      </c>
      <c r="BL227" s="17" t="s">
        <v>184</v>
      </c>
      <c r="BM227" s="147" t="s">
        <v>2283</v>
      </c>
    </row>
    <row r="228" spans="2:65" s="1" customFormat="1" ht="19.5">
      <c r="B228" s="32"/>
      <c r="D228" s="150" t="s">
        <v>640</v>
      </c>
      <c r="F228" s="187" t="s">
        <v>4764</v>
      </c>
      <c r="I228" s="188"/>
      <c r="L228" s="32"/>
      <c r="M228" s="206"/>
      <c r="N228" s="196"/>
      <c r="O228" s="196"/>
      <c r="P228" s="196"/>
      <c r="Q228" s="196"/>
      <c r="R228" s="196"/>
      <c r="S228" s="196"/>
      <c r="T228" s="207"/>
      <c r="AT228" s="17" t="s">
        <v>640</v>
      </c>
      <c r="AU228" s="17" t="s">
        <v>83</v>
      </c>
    </row>
    <row r="229" spans="2:65" s="1" customFormat="1" ht="6.95" customHeight="1"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2"/>
    </row>
  </sheetData>
  <sheetProtection algorithmName="SHA-512" hashValue="CpYOy/DNnHeq+jPk37KHRoM9F3kTD38h09z4epWaHHvFFXsid70HCfWtKERkeuhBcq0I9diL3telAeMFiPGveA==" saltValue="To53oJ+notKPNI4miUL/bPK1XjyE7aGct/lKkN2hLQeQOtGgkEfAsXnH+wk8rhUW06JUfibFMJWTakW/qXh5/g==" spinCount="100000" sheet="1" objects="1" scenarios="1" formatColumns="0" formatRows="0" autoFilter="0"/>
  <autoFilter ref="C125:K228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Nemocnice Varnsdorf - administrativní budova</v>
      </c>
      <c r="F7" s="252"/>
      <c r="G7" s="252"/>
      <c r="H7" s="252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1" t="s">
        <v>1205</v>
      </c>
      <c r="F9" s="253"/>
      <c r="G9" s="253"/>
      <c r="H9" s="253"/>
      <c r="L9" s="32"/>
    </row>
    <row r="10" spans="2:46" s="1" customFormat="1" ht="12" customHeight="1">
      <c r="B10" s="32"/>
      <c r="D10" s="27" t="s">
        <v>140</v>
      </c>
      <c r="L10" s="32"/>
    </row>
    <row r="11" spans="2:46" s="1" customFormat="1" ht="16.5" customHeight="1">
      <c r="B11" s="32"/>
      <c r="E11" s="213" t="s">
        <v>4765</v>
      </c>
      <c r="F11" s="253"/>
      <c r="G11" s="253"/>
      <c r="H11" s="25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2. 9. 2024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3" t="s">
        <v>1</v>
      </c>
      <c r="F29" s="223"/>
      <c r="G29" s="223"/>
      <c r="H29" s="22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ROUND((SUM(BE124:BE151)),  2)</f>
        <v>0</v>
      </c>
      <c r="I35" s="96">
        <v>0.21</v>
      </c>
      <c r="J35" s="86">
        <f>ROUND(((SUM(BE124:BE151))*I35),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ROUND((SUM(BF124:BF151)),  2)</f>
        <v>0</v>
      </c>
      <c r="I36" s="96">
        <v>0.12</v>
      </c>
      <c r="J36" s="86">
        <f>ROUND(((SUM(BF124:BF151))*I36),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ROUND((SUM(BG124:BG151)),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ROUND((SUM(BH124:BH151)),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ROUND((SUM(BI124:BI151)),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Nemocnice Varnsdorf - administrativní budova</v>
      </c>
      <c r="F85" s="252"/>
      <c r="G85" s="252"/>
      <c r="H85" s="252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1" t="s">
        <v>1205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140</v>
      </c>
      <c r="L88" s="32"/>
    </row>
    <row r="89" spans="2:12" s="1" customFormat="1" ht="16.5" customHeight="1">
      <c r="B89" s="32"/>
      <c r="E89" s="213" t="str">
        <f>E11</f>
        <v>SO 909 - VRN - neuplatnitelné náklady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Varnsdorf</v>
      </c>
      <c r="I91" s="27" t="s">
        <v>22</v>
      </c>
      <c r="J91" s="52" t="str">
        <f>IF(J14="","",J14)</f>
        <v>2. 9. 2024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Nemocnice Varnsdorf</v>
      </c>
      <c r="I93" s="27" t="s">
        <v>30</v>
      </c>
      <c r="J93" s="30" t="str">
        <f>E23</f>
        <v>ForWood - Ing. Václav Jára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Bc. Zuzana Kosáková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143</v>
      </c>
      <c r="D96" s="97"/>
      <c r="E96" s="97"/>
      <c r="F96" s="97"/>
      <c r="G96" s="97"/>
      <c r="H96" s="97"/>
      <c r="I96" s="97"/>
      <c r="J96" s="106" t="s">
        <v>144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145</v>
      </c>
      <c r="J98" s="66">
        <f>J124</f>
        <v>0</v>
      </c>
      <c r="L98" s="32"/>
      <c r="AU98" s="17" t="s">
        <v>146</v>
      </c>
    </row>
    <row r="99" spans="2:47" s="8" customFormat="1" ht="24.95" customHeight="1">
      <c r="B99" s="108"/>
      <c r="D99" s="109" t="s">
        <v>4766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4767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4768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2:47" s="9" customFormat="1" ht="19.899999999999999" customHeight="1">
      <c r="B102" s="112"/>
      <c r="D102" s="113" t="s">
        <v>4769</v>
      </c>
      <c r="E102" s="114"/>
      <c r="F102" s="114"/>
      <c r="G102" s="114"/>
      <c r="H102" s="114"/>
      <c r="I102" s="114"/>
      <c r="J102" s="115">
        <f>J150</f>
        <v>0</v>
      </c>
      <c r="L102" s="112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163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51" t="str">
        <f>E7</f>
        <v>Nemocnice Varnsdorf - administrativní budova</v>
      </c>
      <c r="F112" s="252"/>
      <c r="G112" s="252"/>
      <c r="H112" s="252"/>
      <c r="L112" s="32"/>
    </row>
    <row r="113" spans="2:65" ht="12" customHeight="1">
      <c r="B113" s="20"/>
      <c r="C113" s="27" t="s">
        <v>138</v>
      </c>
      <c r="L113" s="20"/>
    </row>
    <row r="114" spans="2:65" s="1" customFormat="1" ht="16.5" customHeight="1">
      <c r="B114" s="32"/>
      <c r="E114" s="251" t="s">
        <v>1205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140</v>
      </c>
      <c r="L115" s="32"/>
    </row>
    <row r="116" spans="2:65" s="1" customFormat="1" ht="16.5" customHeight="1">
      <c r="B116" s="32"/>
      <c r="E116" s="213" t="str">
        <f>E11</f>
        <v>SO 909 - VRN - neuplatnitelné náklady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Varnsdorf</v>
      </c>
      <c r="I118" s="27" t="s">
        <v>22</v>
      </c>
      <c r="J118" s="52" t="str">
        <f>IF(J14="","",J14)</f>
        <v>2. 9. 2024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>Nemocnice Varnsdorf</v>
      </c>
      <c r="I120" s="27" t="s">
        <v>30</v>
      </c>
      <c r="J120" s="30" t="str">
        <f>E23</f>
        <v>ForWood - Ing. Václav Jára</v>
      </c>
      <c r="L120" s="32"/>
    </row>
    <row r="121" spans="2:65" s="1" customFormat="1" ht="15.2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Bc. Zuzana Kosáková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164</v>
      </c>
      <c r="D123" s="118" t="s">
        <v>61</v>
      </c>
      <c r="E123" s="118" t="s">
        <v>57</v>
      </c>
      <c r="F123" s="118" t="s">
        <v>58</v>
      </c>
      <c r="G123" s="118" t="s">
        <v>165</v>
      </c>
      <c r="H123" s="118" t="s">
        <v>166</v>
      </c>
      <c r="I123" s="118" t="s">
        <v>167</v>
      </c>
      <c r="J123" s="118" t="s">
        <v>144</v>
      </c>
      <c r="K123" s="119" t="s">
        <v>168</v>
      </c>
      <c r="L123" s="116"/>
      <c r="M123" s="59" t="s">
        <v>1</v>
      </c>
      <c r="N123" s="60" t="s">
        <v>40</v>
      </c>
      <c r="O123" s="60" t="s">
        <v>169</v>
      </c>
      <c r="P123" s="60" t="s">
        <v>170</v>
      </c>
      <c r="Q123" s="60" t="s">
        <v>171</v>
      </c>
      <c r="R123" s="60" t="s">
        <v>172</v>
      </c>
      <c r="S123" s="60" t="s">
        <v>173</v>
      </c>
      <c r="T123" s="61" t="s">
        <v>174</v>
      </c>
    </row>
    <row r="124" spans="2:65" s="1" customFormat="1" ht="22.9" customHeight="1">
      <c r="B124" s="32"/>
      <c r="C124" s="64" t="s">
        <v>175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0</v>
      </c>
      <c r="S124" s="53"/>
      <c r="T124" s="122">
        <f>T125</f>
        <v>0</v>
      </c>
      <c r="AT124" s="17" t="s">
        <v>75</v>
      </c>
      <c r="AU124" s="17" t="s">
        <v>146</v>
      </c>
      <c r="BK124" s="123">
        <f>BK125</f>
        <v>0</v>
      </c>
    </row>
    <row r="125" spans="2:65" s="11" customFormat="1" ht="25.9" customHeight="1">
      <c r="B125" s="124"/>
      <c r="D125" s="125" t="s">
        <v>75</v>
      </c>
      <c r="E125" s="126" t="s">
        <v>108</v>
      </c>
      <c r="F125" s="126" t="s">
        <v>4770</v>
      </c>
      <c r="I125" s="127"/>
      <c r="J125" s="128">
        <f>BK125</f>
        <v>0</v>
      </c>
      <c r="L125" s="124"/>
      <c r="M125" s="129"/>
      <c r="P125" s="130">
        <f>P126+P130+P150</f>
        <v>0</v>
      </c>
      <c r="R125" s="130">
        <f>R126+R130+R150</f>
        <v>0</v>
      </c>
      <c r="T125" s="131">
        <f>T126+T130+T150</f>
        <v>0</v>
      </c>
      <c r="AR125" s="125" t="s">
        <v>201</v>
      </c>
      <c r="AT125" s="132" t="s">
        <v>75</v>
      </c>
      <c r="AU125" s="132" t="s">
        <v>76</v>
      </c>
      <c r="AY125" s="125" t="s">
        <v>178</v>
      </c>
      <c r="BK125" s="133">
        <f>BK126+BK130+BK150</f>
        <v>0</v>
      </c>
    </row>
    <row r="126" spans="2:65" s="11" customFormat="1" ht="22.9" customHeight="1">
      <c r="B126" s="124"/>
      <c r="D126" s="125" t="s">
        <v>75</v>
      </c>
      <c r="E126" s="134" t="s">
        <v>4771</v>
      </c>
      <c r="F126" s="134" t="s">
        <v>4772</v>
      </c>
      <c r="I126" s="127"/>
      <c r="J126" s="135">
        <f>BK126</f>
        <v>0</v>
      </c>
      <c r="L126" s="124"/>
      <c r="M126" s="129"/>
      <c r="P126" s="130">
        <f>SUM(P127:P129)</f>
        <v>0</v>
      </c>
      <c r="R126" s="130">
        <f>SUM(R127:R129)</f>
        <v>0</v>
      </c>
      <c r="T126" s="131">
        <f>SUM(T127:T129)</f>
        <v>0</v>
      </c>
      <c r="AR126" s="125" t="s">
        <v>201</v>
      </c>
      <c r="AT126" s="132" t="s">
        <v>75</v>
      </c>
      <c r="AU126" s="132" t="s">
        <v>83</v>
      </c>
      <c r="AY126" s="125" t="s">
        <v>178</v>
      </c>
      <c r="BK126" s="133">
        <f>SUM(BK127:BK129)</f>
        <v>0</v>
      </c>
    </row>
    <row r="127" spans="2:65" s="1" customFormat="1" ht="33" customHeight="1">
      <c r="B127" s="32"/>
      <c r="C127" s="136" t="s">
        <v>83</v>
      </c>
      <c r="D127" s="136" t="s">
        <v>180</v>
      </c>
      <c r="E127" s="137" t="s">
        <v>4773</v>
      </c>
      <c r="F127" s="138" t="s">
        <v>4774</v>
      </c>
      <c r="G127" s="139" t="s">
        <v>4360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184</v>
      </c>
      <c r="AT127" s="147" t="s">
        <v>180</v>
      </c>
      <c r="AU127" s="147" t="s">
        <v>85</v>
      </c>
      <c r="AY127" s="17" t="s">
        <v>178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85</v>
      </c>
      <c r="BK127" s="148">
        <f>ROUND(I127*H127,2)</f>
        <v>0</v>
      </c>
      <c r="BL127" s="17" t="s">
        <v>184</v>
      </c>
      <c r="BM127" s="147" t="s">
        <v>85</v>
      </c>
    </row>
    <row r="128" spans="2:65" s="1" customFormat="1" ht="24.2" customHeight="1">
      <c r="B128" s="32"/>
      <c r="C128" s="136" t="s">
        <v>85</v>
      </c>
      <c r="D128" s="136" t="s">
        <v>180</v>
      </c>
      <c r="E128" s="137" t="s">
        <v>4775</v>
      </c>
      <c r="F128" s="138" t="s">
        <v>4776</v>
      </c>
      <c r="G128" s="139" t="s">
        <v>4360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184</v>
      </c>
      <c r="AT128" s="147" t="s">
        <v>180</v>
      </c>
      <c r="AU128" s="147" t="s">
        <v>85</v>
      </c>
      <c r="AY128" s="17" t="s">
        <v>178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184</v>
      </c>
      <c r="BM128" s="147" t="s">
        <v>199</v>
      </c>
    </row>
    <row r="129" spans="2:65" s="1" customFormat="1" ht="37.9" customHeight="1">
      <c r="B129" s="32"/>
      <c r="C129" s="136" t="s">
        <v>96</v>
      </c>
      <c r="D129" s="136" t="s">
        <v>180</v>
      </c>
      <c r="E129" s="137" t="s">
        <v>4777</v>
      </c>
      <c r="F129" s="138" t="s">
        <v>4778</v>
      </c>
      <c r="G129" s="139" t="s">
        <v>4360</v>
      </c>
      <c r="H129" s="140">
        <v>1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42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184</v>
      </c>
      <c r="AT129" s="147" t="s">
        <v>180</v>
      </c>
      <c r="AU129" s="147" t="s">
        <v>85</v>
      </c>
      <c r="AY129" s="17" t="s">
        <v>178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85</v>
      </c>
      <c r="BK129" s="148">
        <f>ROUND(I129*H129,2)</f>
        <v>0</v>
      </c>
      <c r="BL129" s="17" t="s">
        <v>184</v>
      </c>
      <c r="BM129" s="147" t="s">
        <v>231</v>
      </c>
    </row>
    <row r="130" spans="2:65" s="11" customFormat="1" ht="22.9" customHeight="1">
      <c r="B130" s="124"/>
      <c r="D130" s="125" t="s">
        <v>75</v>
      </c>
      <c r="E130" s="134" t="s">
        <v>4779</v>
      </c>
      <c r="F130" s="134" t="s">
        <v>4780</v>
      </c>
      <c r="I130" s="127"/>
      <c r="J130" s="135">
        <f>BK130</f>
        <v>0</v>
      </c>
      <c r="L130" s="124"/>
      <c r="M130" s="129"/>
      <c r="P130" s="130">
        <f>SUM(P131:P149)</f>
        <v>0</v>
      </c>
      <c r="R130" s="130">
        <f>SUM(R131:R149)</f>
        <v>0</v>
      </c>
      <c r="T130" s="131">
        <f>SUM(T131:T149)</f>
        <v>0</v>
      </c>
      <c r="AR130" s="125" t="s">
        <v>201</v>
      </c>
      <c r="AT130" s="132" t="s">
        <v>75</v>
      </c>
      <c r="AU130" s="132" t="s">
        <v>83</v>
      </c>
      <c r="AY130" s="125" t="s">
        <v>178</v>
      </c>
      <c r="BK130" s="133">
        <f>SUM(BK131:BK149)</f>
        <v>0</v>
      </c>
    </row>
    <row r="131" spans="2:65" s="1" customFormat="1" ht="37.9" customHeight="1">
      <c r="B131" s="32"/>
      <c r="C131" s="136" t="s">
        <v>184</v>
      </c>
      <c r="D131" s="136" t="s">
        <v>180</v>
      </c>
      <c r="E131" s="137" t="s">
        <v>4781</v>
      </c>
      <c r="F131" s="138" t="s">
        <v>4782</v>
      </c>
      <c r="G131" s="139" t="s">
        <v>4360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42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184</v>
      </c>
      <c r="AT131" s="147" t="s">
        <v>180</v>
      </c>
      <c r="AU131" s="147" t="s">
        <v>85</v>
      </c>
      <c r="AY131" s="17" t="s">
        <v>178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85</v>
      </c>
      <c r="BK131" s="148">
        <f>ROUND(I131*H131,2)</f>
        <v>0</v>
      </c>
      <c r="BL131" s="17" t="s">
        <v>184</v>
      </c>
      <c r="BM131" s="147" t="s">
        <v>240</v>
      </c>
    </row>
    <row r="132" spans="2:65" s="1" customFormat="1" ht="16.5" customHeight="1">
      <c r="B132" s="32"/>
      <c r="C132" s="136" t="s">
        <v>201</v>
      </c>
      <c r="D132" s="136" t="s">
        <v>180</v>
      </c>
      <c r="E132" s="137" t="s">
        <v>4783</v>
      </c>
      <c r="F132" s="138" t="s">
        <v>4784</v>
      </c>
      <c r="G132" s="139" t="s">
        <v>4360</v>
      </c>
      <c r="H132" s="140">
        <v>1</v>
      </c>
      <c r="I132" s="141"/>
      <c r="J132" s="142">
        <f>ROUND(I132*H132,2)</f>
        <v>0</v>
      </c>
      <c r="K132" s="138" t="s">
        <v>846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4785</v>
      </c>
      <c r="AT132" s="147" t="s">
        <v>180</v>
      </c>
      <c r="AU132" s="147" t="s">
        <v>85</v>
      </c>
      <c r="AY132" s="17" t="s">
        <v>178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85</v>
      </c>
      <c r="BK132" s="148">
        <f>ROUND(I132*H132,2)</f>
        <v>0</v>
      </c>
      <c r="BL132" s="17" t="s">
        <v>4785</v>
      </c>
      <c r="BM132" s="147" t="s">
        <v>4786</v>
      </c>
    </row>
    <row r="133" spans="2:65" s="1" customFormat="1" ht="24.2" customHeight="1">
      <c r="B133" s="32"/>
      <c r="C133" s="136" t="s">
        <v>199</v>
      </c>
      <c r="D133" s="136" t="s">
        <v>180</v>
      </c>
      <c r="E133" s="137" t="s">
        <v>4787</v>
      </c>
      <c r="F133" s="138" t="s">
        <v>4788</v>
      </c>
      <c r="G133" s="139" t="s">
        <v>291</v>
      </c>
      <c r="H133" s="140">
        <v>151.5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42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184</v>
      </c>
      <c r="AT133" s="147" t="s">
        <v>180</v>
      </c>
      <c r="AU133" s="147" t="s">
        <v>85</v>
      </c>
      <c r="AY133" s="17" t="s">
        <v>178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85</v>
      </c>
      <c r="BK133" s="148">
        <f>ROUND(I133*H133,2)</f>
        <v>0</v>
      </c>
      <c r="BL133" s="17" t="s">
        <v>184</v>
      </c>
      <c r="BM133" s="147" t="s">
        <v>8</v>
      </c>
    </row>
    <row r="134" spans="2:65" s="12" customFormat="1" ht="11.25">
      <c r="B134" s="149"/>
      <c r="D134" s="150" t="s">
        <v>186</v>
      </c>
      <c r="E134" s="151" t="s">
        <v>1</v>
      </c>
      <c r="F134" s="152" t="s">
        <v>4789</v>
      </c>
      <c r="H134" s="153">
        <v>26.25</v>
      </c>
      <c r="I134" s="154"/>
      <c r="L134" s="149"/>
      <c r="M134" s="155"/>
      <c r="T134" s="156"/>
      <c r="AT134" s="151" t="s">
        <v>186</v>
      </c>
      <c r="AU134" s="151" t="s">
        <v>85</v>
      </c>
      <c r="AV134" s="12" t="s">
        <v>85</v>
      </c>
      <c r="AW134" s="12" t="s">
        <v>32</v>
      </c>
      <c r="AX134" s="12" t="s">
        <v>76</v>
      </c>
      <c r="AY134" s="151" t="s">
        <v>178</v>
      </c>
    </row>
    <row r="135" spans="2:65" s="12" customFormat="1" ht="11.25">
      <c r="B135" s="149"/>
      <c r="D135" s="150" t="s">
        <v>186</v>
      </c>
      <c r="E135" s="151" t="s">
        <v>1</v>
      </c>
      <c r="F135" s="152" t="s">
        <v>4790</v>
      </c>
      <c r="H135" s="153">
        <v>17</v>
      </c>
      <c r="I135" s="154"/>
      <c r="L135" s="149"/>
      <c r="M135" s="155"/>
      <c r="T135" s="156"/>
      <c r="AT135" s="151" t="s">
        <v>186</v>
      </c>
      <c r="AU135" s="151" t="s">
        <v>85</v>
      </c>
      <c r="AV135" s="12" t="s">
        <v>85</v>
      </c>
      <c r="AW135" s="12" t="s">
        <v>32</v>
      </c>
      <c r="AX135" s="12" t="s">
        <v>76</v>
      </c>
      <c r="AY135" s="151" t="s">
        <v>178</v>
      </c>
    </row>
    <row r="136" spans="2:65" s="12" customFormat="1" ht="11.25">
      <c r="B136" s="149"/>
      <c r="D136" s="150" t="s">
        <v>186</v>
      </c>
      <c r="E136" s="151" t="s">
        <v>1</v>
      </c>
      <c r="F136" s="152" t="s">
        <v>4791</v>
      </c>
      <c r="H136" s="153">
        <v>13.75</v>
      </c>
      <c r="I136" s="154"/>
      <c r="L136" s="149"/>
      <c r="M136" s="155"/>
      <c r="T136" s="156"/>
      <c r="AT136" s="151" t="s">
        <v>186</v>
      </c>
      <c r="AU136" s="151" t="s">
        <v>85</v>
      </c>
      <c r="AV136" s="12" t="s">
        <v>85</v>
      </c>
      <c r="AW136" s="12" t="s">
        <v>32</v>
      </c>
      <c r="AX136" s="12" t="s">
        <v>76</v>
      </c>
      <c r="AY136" s="151" t="s">
        <v>178</v>
      </c>
    </row>
    <row r="137" spans="2:65" s="12" customFormat="1" ht="11.25">
      <c r="B137" s="149"/>
      <c r="D137" s="150" t="s">
        <v>186</v>
      </c>
      <c r="E137" s="151" t="s">
        <v>1</v>
      </c>
      <c r="F137" s="152" t="s">
        <v>4792</v>
      </c>
      <c r="H137" s="153">
        <v>16</v>
      </c>
      <c r="I137" s="154"/>
      <c r="L137" s="149"/>
      <c r="M137" s="155"/>
      <c r="T137" s="156"/>
      <c r="AT137" s="151" t="s">
        <v>186</v>
      </c>
      <c r="AU137" s="151" t="s">
        <v>85</v>
      </c>
      <c r="AV137" s="12" t="s">
        <v>85</v>
      </c>
      <c r="AW137" s="12" t="s">
        <v>32</v>
      </c>
      <c r="AX137" s="12" t="s">
        <v>76</v>
      </c>
      <c r="AY137" s="151" t="s">
        <v>178</v>
      </c>
    </row>
    <row r="138" spans="2:65" s="12" customFormat="1" ht="11.25">
      <c r="B138" s="149"/>
      <c r="D138" s="150" t="s">
        <v>186</v>
      </c>
      <c r="E138" s="151" t="s">
        <v>1</v>
      </c>
      <c r="F138" s="152" t="s">
        <v>4793</v>
      </c>
      <c r="H138" s="153">
        <v>19.5</v>
      </c>
      <c r="I138" s="154"/>
      <c r="L138" s="149"/>
      <c r="M138" s="155"/>
      <c r="T138" s="156"/>
      <c r="AT138" s="151" t="s">
        <v>186</v>
      </c>
      <c r="AU138" s="151" t="s">
        <v>85</v>
      </c>
      <c r="AV138" s="12" t="s">
        <v>85</v>
      </c>
      <c r="AW138" s="12" t="s">
        <v>32</v>
      </c>
      <c r="AX138" s="12" t="s">
        <v>76</v>
      </c>
      <c r="AY138" s="151" t="s">
        <v>178</v>
      </c>
    </row>
    <row r="139" spans="2:65" s="12" customFormat="1" ht="11.25">
      <c r="B139" s="149"/>
      <c r="D139" s="150" t="s">
        <v>186</v>
      </c>
      <c r="E139" s="151" t="s">
        <v>1</v>
      </c>
      <c r="F139" s="152" t="s">
        <v>4794</v>
      </c>
      <c r="H139" s="153">
        <v>9</v>
      </c>
      <c r="I139" s="154"/>
      <c r="L139" s="149"/>
      <c r="M139" s="155"/>
      <c r="T139" s="156"/>
      <c r="AT139" s="151" t="s">
        <v>186</v>
      </c>
      <c r="AU139" s="151" t="s">
        <v>85</v>
      </c>
      <c r="AV139" s="12" t="s">
        <v>85</v>
      </c>
      <c r="AW139" s="12" t="s">
        <v>32</v>
      </c>
      <c r="AX139" s="12" t="s">
        <v>76</v>
      </c>
      <c r="AY139" s="151" t="s">
        <v>178</v>
      </c>
    </row>
    <row r="140" spans="2:65" s="12" customFormat="1" ht="11.25">
      <c r="B140" s="149"/>
      <c r="D140" s="150" t="s">
        <v>186</v>
      </c>
      <c r="E140" s="151" t="s">
        <v>1</v>
      </c>
      <c r="F140" s="152" t="s">
        <v>4795</v>
      </c>
      <c r="H140" s="153">
        <v>3.75</v>
      </c>
      <c r="I140" s="154"/>
      <c r="L140" s="149"/>
      <c r="M140" s="155"/>
      <c r="T140" s="156"/>
      <c r="AT140" s="151" t="s">
        <v>186</v>
      </c>
      <c r="AU140" s="151" t="s">
        <v>85</v>
      </c>
      <c r="AV140" s="12" t="s">
        <v>85</v>
      </c>
      <c r="AW140" s="12" t="s">
        <v>32</v>
      </c>
      <c r="AX140" s="12" t="s">
        <v>76</v>
      </c>
      <c r="AY140" s="151" t="s">
        <v>178</v>
      </c>
    </row>
    <row r="141" spans="2:65" s="12" customFormat="1" ht="11.25">
      <c r="B141" s="149"/>
      <c r="D141" s="150" t="s">
        <v>186</v>
      </c>
      <c r="E141" s="151" t="s">
        <v>1</v>
      </c>
      <c r="F141" s="152" t="s">
        <v>4792</v>
      </c>
      <c r="H141" s="153">
        <v>16</v>
      </c>
      <c r="I141" s="154"/>
      <c r="L141" s="149"/>
      <c r="M141" s="155"/>
      <c r="T141" s="156"/>
      <c r="AT141" s="151" t="s">
        <v>186</v>
      </c>
      <c r="AU141" s="151" t="s">
        <v>85</v>
      </c>
      <c r="AV141" s="12" t="s">
        <v>85</v>
      </c>
      <c r="AW141" s="12" t="s">
        <v>32</v>
      </c>
      <c r="AX141" s="12" t="s">
        <v>76</v>
      </c>
      <c r="AY141" s="151" t="s">
        <v>178</v>
      </c>
    </row>
    <row r="142" spans="2:65" s="12" customFormat="1" ht="11.25">
      <c r="B142" s="149"/>
      <c r="D142" s="150" t="s">
        <v>186</v>
      </c>
      <c r="E142" s="151" t="s">
        <v>1</v>
      </c>
      <c r="F142" s="152" t="s">
        <v>4796</v>
      </c>
      <c r="H142" s="153">
        <v>12.25</v>
      </c>
      <c r="I142" s="154"/>
      <c r="L142" s="149"/>
      <c r="M142" s="155"/>
      <c r="T142" s="156"/>
      <c r="AT142" s="151" t="s">
        <v>186</v>
      </c>
      <c r="AU142" s="151" t="s">
        <v>85</v>
      </c>
      <c r="AV142" s="12" t="s">
        <v>85</v>
      </c>
      <c r="AW142" s="12" t="s">
        <v>32</v>
      </c>
      <c r="AX142" s="12" t="s">
        <v>76</v>
      </c>
      <c r="AY142" s="151" t="s">
        <v>178</v>
      </c>
    </row>
    <row r="143" spans="2:65" s="12" customFormat="1" ht="11.25">
      <c r="B143" s="149"/>
      <c r="D143" s="150" t="s">
        <v>186</v>
      </c>
      <c r="E143" s="151" t="s">
        <v>1</v>
      </c>
      <c r="F143" s="152" t="s">
        <v>4795</v>
      </c>
      <c r="H143" s="153">
        <v>3.75</v>
      </c>
      <c r="I143" s="154"/>
      <c r="L143" s="149"/>
      <c r="M143" s="155"/>
      <c r="T143" s="156"/>
      <c r="AT143" s="151" t="s">
        <v>186</v>
      </c>
      <c r="AU143" s="151" t="s">
        <v>85</v>
      </c>
      <c r="AV143" s="12" t="s">
        <v>85</v>
      </c>
      <c r="AW143" s="12" t="s">
        <v>32</v>
      </c>
      <c r="AX143" s="12" t="s">
        <v>76</v>
      </c>
      <c r="AY143" s="151" t="s">
        <v>178</v>
      </c>
    </row>
    <row r="144" spans="2:65" s="12" customFormat="1" ht="11.25">
      <c r="B144" s="149"/>
      <c r="D144" s="150" t="s">
        <v>186</v>
      </c>
      <c r="E144" s="151" t="s">
        <v>1</v>
      </c>
      <c r="F144" s="152" t="s">
        <v>4797</v>
      </c>
      <c r="H144" s="153">
        <v>9.5</v>
      </c>
      <c r="I144" s="154"/>
      <c r="L144" s="149"/>
      <c r="M144" s="155"/>
      <c r="T144" s="156"/>
      <c r="AT144" s="151" t="s">
        <v>186</v>
      </c>
      <c r="AU144" s="151" t="s">
        <v>85</v>
      </c>
      <c r="AV144" s="12" t="s">
        <v>85</v>
      </c>
      <c r="AW144" s="12" t="s">
        <v>32</v>
      </c>
      <c r="AX144" s="12" t="s">
        <v>76</v>
      </c>
      <c r="AY144" s="151" t="s">
        <v>178</v>
      </c>
    </row>
    <row r="145" spans="2:65" s="12" customFormat="1" ht="11.25">
      <c r="B145" s="149"/>
      <c r="D145" s="150" t="s">
        <v>186</v>
      </c>
      <c r="E145" s="151" t="s">
        <v>1</v>
      </c>
      <c r="F145" s="152" t="s">
        <v>4798</v>
      </c>
      <c r="H145" s="153">
        <v>4.75</v>
      </c>
      <c r="I145" s="154"/>
      <c r="L145" s="149"/>
      <c r="M145" s="155"/>
      <c r="T145" s="156"/>
      <c r="AT145" s="151" t="s">
        <v>186</v>
      </c>
      <c r="AU145" s="151" t="s">
        <v>85</v>
      </c>
      <c r="AV145" s="12" t="s">
        <v>85</v>
      </c>
      <c r="AW145" s="12" t="s">
        <v>32</v>
      </c>
      <c r="AX145" s="12" t="s">
        <v>76</v>
      </c>
      <c r="AY145" s="151" t="s">
        <v>178</v>
      </c>
    </row>
    <row r="146" spans="2:65" s="14" customFormat="1" ht="11.25">
      <c r="B146" s="164"/>
      <c r="D146" s="150" t="s">
        <v>186</v>
      </c>
      <c r="E146" s="165" t="s">
        <v>1</v>
      </c>
      <c r="F146" s="166" t="s">
        <v>217</v>
      </c>
      <c r="H146" s="167">
        <v>151.5</v>
      </c>
      <c r="I146" s="168"/>
      <c r="L146" s="164"/>
      <c r="M146" s="169"/>
      <c r="T146" s="170"/>
      <c r="AT146" s="165" t="s">
        <v>186</v>
      </c>
      <c r="AU146" s="165" t="s">
        <v>85</v>
      </c>
      <c r="AV146" s="14" t="s">
        <v>184</v>
      </c>
      <c r="AW146" s="14" t="s">
        <v>32</v>
      </c>
      <c r="AX146" s="14" t="s">
        <v>83</v>
      </c>
      <c r="AY146" s="165" t="s">
        <v>178</v>
      </c>
    </row>
    <row r="147" spans="2:65" s="1" customFormat="1" ht="24.2" customHeight="1">
      <c r="B147" s="32"/>
      <c r="C147" s="136" t="s">
        <v>226</v>
      </c>
      <c r="D147" s="136" t="s">
        <v>180</v>
      </c>
      <c r="E147" s="137" t="s">
        <v>4799</v>
      </c>
      <c r="F147" s="138" t="s">
        <v>4800</v>
      </c>
      <c r="G147" s="139" t="s">
        <v>4360</v>
      </c>
      <c r="H147" s="140">
        <v>1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184</v>
      </c>
      <c r="AT147" s="147" t="s">
        <v>180</v>
      </c>
      <c r="AU147" s="147" t="s">
        <v>85</v>
      </c>
      <c r="AY147" s="17" t="s">
        <v>178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85</v>
      </c>
      <c r="BK147" s="148">
        <f>ROUND(I147*H147,2)</f>
        <v>0</v>
      </c>
      <c r="BL147" s="17" t="s">
        <v>184</v>
      </c>
      <c r="BM147" s="147" t="s">
        <v>274</v>
      </c>
    </row>
    <row r="148" spans="2:65" s="1" customFormat="1" ht="24.2" customHeight="1">
      <c r="B148" s="32"/>
      <c r="C148" s="136" t="s">
        <v>231</v>
      </c>
      <c r="D148" s="136" t="s">
        <v>180</v>
      </c>
      <c r="E148" s="137" t="s">
        <v>4801</v>
      </c>
      <c r="F148" s="138" t="s">
        <v>4802</v>
      </c>
      <c r="G148" s="139" t="s">
        <v>4360</v>
      </c>
      <c r="H148" s="140">
        <v>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184</v>
      </c>
      <c r="AT148" s="147" t="s">
        <v>180</v>
      </c>
      <c r="AU148" s="147" t="s">
        <v>85</v>
      </c>
      <c r="AY148" s="17" t="s">
        <v>178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85</v>
      </c>
      <c r="BK148" s="148">
        <f>ROUND(I148*H148,2)</f>
        <v>0</v>
      </c>
      <c r="BL148" s="17" t="s">
        <v>184</v>
      </c>
      <c r="BM148" s="147" t="s">
        <v>283</v>
      </c>
    </row>
    <row r="149" spans="2:65" s="1" customFormat="1" ht="24.2" customHeight="1">
      <c r="B149" s="32"/>
      <c r="C149" s="136" t="s">
        <v>236</v>
      </c>
      <c r="D149" s="136" t="s">
        <v>180</v>
      </c>
      <c r="E149" s="137" t="s">
        <v>4803</v>
      </c>
      <c r="F149" s="138" t="s">
        <v>4804</v>
      </c>
      <c r="G149" s="139" t="s">
        <v>4360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42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184</v>
      </c>
      <c r="AT149" s="147" t="s">
        <v>180</v>
      </c>
      <c r="AU149" s="147" t="s">
        <v>85</v>
      </c>
      <c r="AY149" s="17" t="s">
        <v>178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85</v>
      </c>
      <c r="BK149" s="148">
        <f>ROUND(I149*H149,2)</f>
        <v>0</v>
      </c>
      <c r="BL149" s="17" t="s">
        <v>184</v>
      </c>
      <c r="BM149" s="147" t="s">
        <v>294</v>
      </c>
    </row>
    <row r="150" spans="2:65" s="11" customFormat="1" ht="22.9" customHeight="1">
      <c r="B150" s="124"/>
      <c r="D150" s="125" t="s">
        <v>75</v>
      </c>
      <c r="E150" s="134" t="s">
        <v>4805</v>
      </c>
      <c r="F150" s="134" t="s">
        <v>4806</v>
      </c>
      <c r="I150" s="127"/>
      <c r="J150" s="135">
        <f>BK150</f>
        <v>0</v>
      </c>
      <c r="L150" s="124"/>
      <c r="M150" s="129"/>
      <c r="P150" s="130">
        <f>P151</f>
        <v>0</v>
      </c>
      <c r="R150" s="130">
        <f>R151</f>
        <v>0</v>
      </c>
      <c r="T150" s="131">
        <f>T151</f>
        <v>0</v>
      </c>
      <c r="AR150" s="125" t="s">
        <v>201</v>
      </c>
      <c r="AT150" s="132" t="s">
        <v>75</v>
      </c>
      <c r="AU150" s="132" t="s">
        <v>83</v>
      </c>
      <c r="AY150" s="125" t="s">
        <v>178</v>
      </c>
      <c r="BK150" s="133">
        <f>BK151</f>
        <v>0</v>
      </c>
    </row>
    <row r="151" spans="2:65" s="1" customFormat="1" ht="16.5" customHeight="1">
      <c r="B151" s="32"/>
      <c r="C151" s="136" t="s">
        <v>240</v>
      </c>
      <c r="D151" s="136" t="s">
        <v>180</v>
      </c>
      <c r="E151" s="137" t="s">
        <v>4807</v>
      </c>
      <c r="F151" s="138" t="s">
        <v>4808</v>
      </c>
      <c r="G151" s="139" t="s">
        <v>1532</v>
      </c>
      <c r="H151" s="140">
        <v>1</v>
      </c>
      <c r="I151" s="141"/>
      <c r="J151" s="142">
        <f>ROUND(I151*H151,2)</f>
        <v>0</v>
      </c>
      <c r="K151" s="138" t="s">
        <v>846</v>
      </c>
      <c r="L151" s="32"/>
      <c r="M151" s="194" t="s">
        <v>1</v>
      </c>
      <c r="N151" s="195" t="s">
        <v>42</v>
      </c>
      <c r="O151" s="19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47" t="s">
        <v>4785</v>
      </c>
      <c r="AT151" s="147" t="s">
        <v>180</v>
      </c>
      <c r="AU151" s="147" t="s">
        <v>85</v>
      </c>
      <c r="AY151" s="17" t="s">
        <v>178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85</v>
      </c>
      <c r="BK151" s="148">
        <f>ROUND(I151*H151,2)</f>
        <v>0</v>
      </c>
      <c r="BL151" s="17" t="s">
        <v>4785</v>
      </c>
      <c r="BM151" s="147" t="s">
        <v>4809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CC61FzXkRmDuWQf0h4Wvn61r7Afos/jGyDwCXqNXerp2BCeHyHtJxwl+tSdLhMvNfyRYqnovPPvIVfvuNqan7g==" saltValue="Kv1yU9r18RLdIs0+kFvqz8YsPubqy5Kc1FN7JDxEDQXCboCL+qCjJTvmXPqu7Ua3eB3ZH21ltUMqg5YDNtaFrA==" spinCount="100000" sheet="1" objects="1" scenarios="1" formatColumns="0" formatRows="0" autoFilter="0"/>
  <autoFilter ref="C123:K151" xr:uid="{00000000-0009-0000-0000-00000E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701_A - Stavební část,...</vt:lpstr>
      <vt:lpstr>SO 701_006a - AC část</vt:lpstr>
      <vt:lpstr>SO 701_006b - DC část</vt:lpstr>
      <vt:lpstr>SO 701_006c - Konstrukce</vt:lpstr>
      <vt:lpstr>SO 701_006d - Střídače a ...</vt:lpstr>
      <vt:lpstr>SO 701_006e - VRN</vt:lpstr>
      <vt:lpstr>SO 701_C - Stínění - upla...</vt:lpstr>
      <vt:lpstr>SO 701_000 - Stavební čás...</vt:lpstr>
      <vt:lpstr>SO 701_001 - Slaboproud -...</vt:lpstr>
      <vt:lpstr>SO 701_002 - Silnoproud  ...</vt:lpstr>
      <vt:lpstr>SO 701_004 - Gastro - buf...</vt:lpstr>
      <vt:lpstr>SO 701_005 - ZTI vč. příp...</vt:lpstr>
      <vt:lpstr>SO 701_006 - VZT  - neupl...</vt:lpstr>
      <vt:lpstr>SO 909 - VRN - neuplatnit...</vt:lpstr>
      <vt:lpstr>'Rekapitulace stavby'!Názvy_tisku</vt:lpstr>
      <vt:lpstr>'SO 701_000 - Stavební čás...'!Názvy_tisku</vt:lpstr>
      <vt:lpstr>'SO 701_001 - Slaboproud -...'!Názvy_tisku</vt:lpstr>
      <vt:lpstr>'SO 701_002 - Silnoproud  ...'!Názvy_tisku</vt:lpstr>
      <vt:lpstr>'SO 701_004 - Gastro - buf...'!Názvy_tisku</vt:lpstr>
      <vt:lpstr>'SO 701_005 - ZTI vč. příp...'!Názvy_tisku</vt:lpstr>
      <vt:lpstr>'SO 701_006 - VZT  - neupl...'!Názvy_tisku</vt:lpstr>
      <vt:lpstr>'SO 701_006a - AC část'!Názvy_tisku</vt:lpstr>
      <vt:lpstr>'SO 701_006b - DC část'!Názvy_tisku</vt:lpstr>
      <vt:lpstr>'SO 701_006c - Konstrukce'!Názvy_tisku</vt:lpstr>
      <vt:lpstr>'SO 701_006d - Střídače a ...'!Názvy_tisku</vt:lpstr>
      <vt:lpstr>'SO 701_006e - VRN'!Názvy_tisku</vt:lpstr>
      <vt:lpstr>'SO 701_A - Stavební část,...'!Názvy_tisku</vt:lpstr>
      <vt:lpstr>'SO 701_C - Stínění - upla...'!Názvy_tisku</vt:lpstr>
      <vt:lpstr>'SO 909 - VRN - neuplatnit...'!Názvy_tisku</vt:lpstr>
      <vt:lpstr>'Rekapitulace stavby'!Oblast_tisku</vt:lpstr>
      <vt:lpstr>'SO 701_000 - Stavební čás...'!Oblast_tisku</vt:lpstr>
      <vt:lpstr>'SO 701_001 - Slaboproud -...'!Oblast_tisku</vt:lpstr>
      <vt:lpstr>'SO 701_002 - Silnoproud  ...'!Oblast_tisku</vt:lpstr>
      <vt:lpstr>'SO 701_004 - Gastro - buf...'!Oblast_tisku</vt:lpstr>
      <vt:lpstr>'SO 701_005 - ZTI vč. příp...'!Oblast_tisku</vt:lpstr>
      <vt:lpstr>'SO 701_006 - VZT  - neupl...'!Oblast_tisku</vt:lpstr>
      <vt:lpstr>'SO 701_006a - AC část'!Oblast_tisku</vt:lpstr>
      <vt:lpstr>'SO 701_006b - DC část'!Oblast_tisku</vt:lpstr>
      <vt:lpstr>'SO 701_006c - Konstrukce'!Oblast_tisku</vt:lpstr>
      <vt:lpstr>'SO 701_006d - Střídače a ...'!Oblast_tisku</vt:lpstr>
      <vt:lpstr>'SO 701_006e - VRN'!Oblast_tisku</vt:lpstr>
      <vt:lpstr>'SO 701_A - Stavební část,...'!Oblast_tisku</vt:lpstr>
      <vt:lpstr>'SO 701_C - Stínění - upla...'!Oblast_tisku</vt:lpstr>
      <vt:lpstr>'SO 909 - VRN - neuplatnit...'!Oblast_tisku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Kosáková</dc:creator>
  <cp:lastModifiedBy>Petr Šimek</cp:lastModifiedBy>
  <dcterms:created xsi:type="dcterms:W3CDTF">2024-10-07T11:28:50Z</dcterms:created>
  <dcterms:modified xsi:type="dcterms:W3CDTF">2024-10-07T12:29:57Z</dcterms:modified>
</cp:coreProperties>
</file>