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701_A - Stavební část,..." sheetId="2" r:id="rId2"/>
    <sheet name="SO 701_006a - AC část" sheetId="3" r:id="rId3"/>
    <sheet name="SO 701_006b - DC část" sheetId="4" r:id="rId4"/>
    <sheet name="SO 701_006c - Konstrukce" sheetId="5" r:id="rId5"/>
    <sheet name="SO 701_006d - Střídače a ..." sheetId="6" r:id="rId6"/>
    <sheet name="SO 701_006e - VRN" sheetId="7" r:id="rId7"/>
    <sheet name="SO 701_C - Stínění - upla..." sheetId="8" r:id="rId8"/>
    <sheet name="SO 701_000 - Stavební čás..." sheetId="9" r:id="rId9"/>
    <sheet name="SO 701_001 - Slaboproud -..." sheetId="10" r:id="rId10"/>
    <sheet name="SO 701_002 - Silnoproud  ..." sheetId="11" r:id="rId11"/>
    <sheet name="SO 701_004 - Gastro - buf..." sheetId="12" r:id="rId12"/>
    <sheet name="SO 701_005 - ZTI vč. příp..." sheetId="13" r:id="rId13"/>
    <sheet name="SO 701_006 - VZT  - neupl..." sheetId="14" r:id="rId14"/>
    <sheet name="SO 909 - VRN - neuplatnit..." sheetId="15" r:id="rId15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'SO 701_A - Stavební část,...'!$C$135:$K$641</definedName>
    <definedName name="_xlnm.Print_Area" localSheetId="1">'SO 701_A - Stavební část,...'!$C$4:$J$76,'SO 701_A - Stavební část,...'!$C$82:$J$115,'SO 701_A - Stavební část,...'!$C$121:$K$641</definedName>
    <definedName name="_xlnm.Print_Titles" localSheetId="1">'SO 701_A - Stavební část,...'!$135:$135</definedName>
    <definedName name="_xlnm._FilterDatabase" localSheetId="2" hidden="1">'SO 701_006a - AC část'!$C$128:$K$163</definedName>
    <definedName name="_xlnm.Print_Area" localSheetId="2">'SO 701_006a - AC část'!$C$4:$J$76,'SO 701_006a - AC část'!$C$82:$J$106,'SO 701_006a - AC část'!$C$112:$K$163</definedName>
    <definedName name="_xlnm.Print_Titles" localSheetId="2">'SO 701_006a - AC část'!$128:$128</definedName>
    <definedName name="_xlnm._FilterDatabase" localSheetId="3" hidden="1">'SO 701_006b - DC část'!$C$128:$K$152</definedName>
    <definedName name="_xlnm.Print_Area" localSheetId="3">'SO 701_006b - DC část'!$C$4:$J$76,'SO 701_006b - DC část'!$C$82:$J$106,'SO 701_006b - DC část'!$C$112:$K$152</definedName>
    <definedName name="_xlnm.Print_Titles" localSheetId="3">'SO 701_006b - DC část'!$128:$128</definedName>
    <definedName name="_xlnm._FilterDatabase" localSheetId="4" hidden="1">'SO 701_006c - Konstrukce'!$C$127:$K$140</definedName>
    <definedName name="_xlnm.Print_Area" localSheetId="4">'SO 701_006c - Konstrukce'!$C$4:$J$76,'SO 701_006c - Konstrukce'!$C$82:$J$105,'SO 701_006c - Konstrukce'!$C$111:$K$140</definedName>
    <definedName name="_xlnm.Print_Titles" localSheetId="4">'SO 701_006c - Konstrukce'!$127:$127</definedName>
    <definedName name="_xlnm._FilterDatabase" localSheetId="5" hidden="1">'SO 701_006d - Střídače a ...'!$C$127:$K$143</definedName>
    <definedName name="_xlnm.Print_Area" localSheetId="5">'SO 701_006d - Střídače a ...'!$C$4:$J$76,'SO 701_006d - Střídače a ...'!$C$82:$J$105,'SO 701_006d - Střídače a ...'!$C$111:$K$143</definedName>
    <definedName name="_xlnm.Print_Titles" localSheetId="5">'SO 701_006d - Střídače a ...'!$127:$127</definedName>
    <definedName name="_xlnm._FilterDatabase" localSheetId="6" hidden="1">'SO 701_006e - VRN'!$C$126:$K$141</definedName>
    <definedName name="_xlnm.Print_Area" localSheetId="6">'SO 701_006e - VRN'!$C$4:$J$76,'SO 701_006e - VRN'!$C$82:$J$104,'SO 701_006e - VRN'!$C$110:$K$141</definedName>
    <definedName name="_xlnm.Print_Titles" localSheetId="6">'SO 701_006e - VRN'!$126:$126</definedName>
    <definedName name="_xlnm._FilterDatabase" localSheetId="7" hidden="1">'SO 701_C - Stínění - upla...'!$C$121:$K$157</definedName>
    <definedName name="_xlnm.Print_Area" localSheetId="7">'SO 701_C - Stínění - upla...'!$C$4:$J$76,'SO 701_C - Stínění - upla...'!$C$82:$J$101,'SO 701_C - Stínění - upla...'!$C$107:$K$157</definedName>
    <definedName name="_xlnm.Print_Titles" localSheetId="7">'SO 701_C - Stínění - upla...'!$121:$121</definedName>
    <definedName name="_xlnm._FilterDatabase" localSheetId="8" hidden="1">'SO 701_000 - Stavební čás...'!$C$146:$K$2089</definedName>
    <definedName name="_xlnm.Print_Area" localSheetId="8">'SO 701_000 - Stavební čás...'!$C$4:$J$76,'SO 701_000 - Stavební čás...'!$C$82:$J$126,'SO 701_000 - Stavební čás...'!$C$132:$K$2089</definedName>
    <definedName name="_xlnm.Print_Titles" localSheetId="8">'SO 701_000 - Stavební čás...'!$146:$146</definedName>
    <definedName name="_xlnm._FilterDatabase" localSheetId="9" hidden="1">'SO 701_001 - Slaboproud -...'!$C$124:$K$194</definedName>
    <definedName name="_xlnm.Print_Area" localSheetId="9">'SO 701_001 - Slaboproud -...'!$C$4:$J$76,'SO 701_001 - Slaboproud -...'!$C$82:$J$104,'SO 701_001 - Slaboproud -...'!$C$110:$K$194</definedName>
    <definedName name="_xlnm.Print_Titles" localSheetId="9">'SO 701_001 - Slaboproud -...'!$124:$124</definedName>
    <definedName name="_xlnm._FilterDatabase" localSheetId="10" hidden="1">'SO 701_002 - Silnoproud  ...'!$C$127:$K$254</definedName>
    <definedName name="_xlnm.Print_Area" localSheetId="10">'SO 701_002 - Silnoproud  ...'!$C$4:$J$76,'SO 701_002 - Silnoproud  ...'!$C$82:$J$107,'SO 701_002 - Silnoproud  ...'!$C$113:$K$254</definedName>
    <definedName name="_xlnm.Print_Titles" localSheetId="10">'SO 701_002 - Silnoproud  ...'!$127:$127</definedName>
    <definedName name="_xlnm._FilterDatabase" localSheetId="11" hidden="1">'SO 701_004 - Gastro - buf...'!$C$119:$K$151</definedName>
    <definedName name="_xlnm.Print_Area" localSheetId="11">'SO 701_004 - Gastro - buf...'!$C$4:$J$76,'SO 701_004 - Gastro - buf...'!$C$82:$J$99,'SO 701_004 - Gastro - buf...'!$C$105:$K$151</definedName>
    <definedName name="_xlnm.Print_Titles" localSheetId="11">'SO 701_004 - Gastro - buf...'!$119:$119</definedName>
    <definedName name="_xlnm._FilterDatabase" localSheetId="12" hidden="1">'SO 701_005 - ZTI vč. příp...'!$C$137:$K$346</definedName>
    <definedName name="_xlnm.Print_Area" localSheetId="12">'SO 701_005 - ZTI vč. příp...'!$C$4:$J$76,'SO 701_005 - ZTI vč. příp...'!$C$82:$J$117,'SO 701_005 - ZTI vč. příp...'!$C$123:$K$346</definedName>
    <definedName name="_xlnm.Print_Titles" localSheetId="12">'SO 701_005 - ZTI vč. příp...'!$137:$137</definedName>
    <definedName name="_xlnm._FilterDatabase" localSheetId="13" hidden="1">'SO 701_006 - VZT  - neupl...'!$C$125:$K$228</definedName>
    <definedName name="_xlnm.Print_Area" localSheetId="13">'SO 701_006 - VZT  - neupl...'!$C$4:$J$76,'SO 701_006 - VZT  - neupl...'!$C$82:$J$105,'SO 701_006 - VZT  - neupl...'!$C$111:$K$228</definedName>
    <definedName name="_xlnm.Print_Titles" localSheetId="13">'SO 701_006 - VZT  - neupl...'!$125:$125</definedName>
    <definedName name="_xlnm._FilterDatabase" localSheetId="14" hidden="1">'SO 909 - VRN - neuplatnit...'!$C$123:$K$151</definedName>
    <definedName name="_xlnm.Print_Area" localSheetId="14">'SO 909 - VRN - neuplatnit...'!$C$4:$J$76,'SO 909 - VRN - neuplatnit...'!$C$82:$J$103,'SO 909 - VRN - neuplatnit...'!$C$109:$K$151</definedName>
    <definedName name="_xlnm.Print_Titles" localSheetId="14">'SO 909 - VRN - neuplatnit...'!$123:$123</definedName>
  </definedNames>
  <calcPr/>
</workbook>
</file>

<file path=xl/calcChain.xml><?xml version="1.0" encoding="utf-8"?>
<calcChain xmlns="http://schemas.openxmlformats.org/spreadsheetml/2006/main">
  <c i="15" l="1" r="J39"/>
  <c r="J38"/>
  <c i="1" r="AY111"/>
  <c i="15" r="J37"/>
  <c i="1" r="AX111"/>
  <c i="15"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85"/>
  <c i="14" r="J39"/>
  <c r="J38"/>
  <c i="1" r="AY110"/>
  <c i="14" r="J37"/>
  <c i="1" r="AX110"/>
  <c i="14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13" r="J39"/>
  <c r="J38"/>
  <c i="1" r="AY109"/>
  <c i="13" r="J37"/>
  <c i="1" r="AX109"/>
  <c i="13"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132"/>
  <c r="E7"/>
  <c r="E126"/>
  <c i="12" r="J39"/>
  <c r="J38"/>
  <c i="1" r="AY108"/>
  <c i="12" r="J37"/>
  <c i="1" r="AX108"/>
  <c i="1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94"/>
  <c r="J19"/>
  <c r="J14"/>
  <c r="J91"/>
  <c r="E7"/>
  <c r="E108"/>
  <c i="11" r="J39"/>
  <c r="J38"/>
  <c i="1" r="AY107"/>
  <c i="11" r="J37"/>
  <c i="1" r="AX107"/>
  <c i="11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4"/>
  <c r="J93"/>
  <c r="F93"/>
  <c r="F91"/>
  <c r="E89"/>
  <c r="J20"/>
  <c r="E20"/>
  <c r="F94"/>
  <c r="J19"/>
  <c r="J14"/>
  <c r="J91"/>
  <c r="E7"/>
  <c r="E116"/>
  <c i="10" r="J39"/>
  <c r="J38"/>
  <c i="1" r="AY106"/>
  <c i="10" r="J37"/>
  <c i="1" r="AX106"/>
  <c i="10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9" r="J39"/>
  <c r="J38"/>
  <c i="1" r="AY105"/>
  <c i="9" r="J37"/>
  <c i="1" r="AX105"/>
  <c i="9" r="BI2079"/>
  <c r="BH2079"/>
  <c r="BG2079"/>
  <c r="BF2079"/>
  <c r="T2079"/>
  <c r="R2079"/>
  <c r="P2079"/>
  <c r="BI2075"/>
  <c r="BH2075"/>
  <c r="BG2075"/>
  <c r="BF2075"/>
  <c r="T2075"/>
  <c r="R2075"/>
  <c r="P2075"/>
  <c r="BI2071"/>
  <c r="BH2071"/>
  <c r="BG2071"/>
  <c r="BF2071"/>
  <c r="T2071"/>
  <c r="R2071"/>
  <c r="P2071"/>
  <c r="BI2069"/>
  <c r="BH2069"/>
  <c r="BG2069"/>
  <c r="BF2069"/>
  <c r="T2069"/>
  <c r="R2069"/>
  <c r="P2069"/>
  <c r="BI2068"/>
  <c r="BH2068"/>
  <c r="BG2068"/>
  <c r="BF2068"/>
  <c r="T2068"/>
  <c r="R2068"/>
  <c r="P2068"/>
  <c r="BI2035"/>
  <c r="BH2035"/>
  <c r="BG2035"/>
  <c r="BF2035"/>
  <c r="T2035"/>
  <c r="R2035"/>
  <c r="P2035"/>
  <c r="BI2030"/>
  <c r="BH2030"/>
  <c r="BG2030"/>
  <c r="BF2030"/>
  <c r="T2030"/>
  <c r="R2030"/>
  <c r="P2030"/>
  <c r="BI2026"/>
  <c r="BH2026"/>
  <c r="BG2026"/>
  <c r="BF2026"/>
  <c r="T2026"/>
  <c r="R2026"/>
  <c r="P2026"/>
  <c r="BI2024"/>
  <c r="BH2024"/>
  <c r="BG2024"/>
  <c r="BF2024"/>
  <c r="T2024"/>
  <c r="R2024"/>
  <c r="P2024"/>
  <c r="BI2023"/>
  <c r="BH2023"/>
  <c r="BG2023"/>
  <c r="BF2023"/>
  <c r="T2023"/>
  <c r="R2023"/>
  <c r="P2023"/>
  <c r="BI2021"/>
  <c r="BH2021"/>
  <c r="BG2021"/>
  <c r="BF2021"/>
  <c r="T2021"/>
  <c r="R2021"/>
  <c r="P2021"/>
  <c r="BI2019"/>
  <c r="BH2019"/>
  <c r="BG2019"/>
  <c r="BF2019"/>
  <c r="T2019"/>
  <c r="R2019"/>
  <c r="P2019"/>
  <c r="BI2018"/>
  <c r="BH2018"/>
  <c r="BG2018"/>
  <c r="BF2018"/>
  <c r="T2018"/>
  <c r="R2018"/>
  <c r="P2018"/>
  <c r="BI2017"/>
  <c r="BH2017"/>
  <c r="BG2017"/>
  <c r="BF2017"/>
  <c r="T2017"/>
  <c r="R2017"/>
  <c r="P2017"/>
  <c r="BI2015"/>
  <c r="BH2015"/>
  <c r="BG2015"/>
  <c r="BF2015"/>
  <c r="T2015"/>
  <c r="R2015"/>
  <c r="P2015"/>
  <c r="BI1987"/>
  <c r="BH1987"/>
  <c r="BG1987"/>
  <c r="BF1987"/>
  <c r="T1987"/>
  <c r="R1987"/>
  <c r="P1987"/>
  <c r="BI1985"/>
  <c r="BH1985"/>
  <c r="BG1985"/>
  <c r="BF1985"/>
  <c r="T1985"/>
  <c r="R1985"/>
  <c r="P1985"/>
  <c r="BI1957"/>
  <c r="BH1957"/>
  <c r="BG1957"/>
  <c r="BF1957"/>
  <c r="T1957"/>
  <c r="R1957"/>
  <c r="P1957"/>
  <c r="BI1949"/>
  <c r="BH1949"/>
  <c r="BG1949"/>
  <c r="BF1949"/>
  <c r="T1949"/>
  <c r="R1949"/>
  <c r="P1949"/>
  <c r="BI1948"/>
  <c r="BH1948"/>
  <c r="BG1948"/>
  <c r="BF1948"/>
  <c r="T1948"/>
  <c r="R1948"/>
  <c r="P1948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08"/>
  <c r="BH1908"/>
  <c r="BG1908"/>
  <c r="BF1908"/>
  <c r="T1908"/>
  <c r="R1908"/>
  <c r="P1908"/>
  <c r="BI1906"/>
  <c r="BH1906"/>
  <c r="BG1906"/>
  <c r="BF1906"/>
  <c r="T1906"/>
  <c r="R1906"/>
  <c r="P1906"/>
  <c r="BI1905"/>
  <c r="BH1905"/>
  <c r="BG1905"/>
  <c r="BF1905"/>
  <c r="T1905"/>
  <c r="R1905"/>
  <c r="P1905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899"/>
  <c r="BH1899"/>
  <c r="BG1899"/>
  <c r="BF1899"/>
  <c r="T1899"/>
  <c r="R1899"/>
  <c r="P1899"/>
  <c r="BI1890"/>
  <c r="BH1890"/>
  <c r="BG1890"/>
  <c r="BF1890"/>
  <c r="T1890"/>
  <c r="R1890"/>
  <c r="P1890"/>
  <c r="BI1888"/>
  <c r="BH1888"/>
  <c r="BG1888"/>
  <c r="BF1888"/>
  <c r="T1888"/>
  <c r="R1888"/>
  <c r="P1888"/>
  <c r="BI1886"/>
  <c r="BH1886"/>
  <c r="BG1886"/>
  <c r="BF1886"/>
  <c r="T1886"/>
  <c r="R1886"/>
  <c r="P1886"/>
  <c r="BI1881"/>
  <c r="BH1881"/>
  <c r="BG1881"/>
  <c r="BF1881"/>
  <c r="T1881"/>
  <c r="R1881"/>
  <c r="P1881"/>
  <c r="BI1876"/>
  <c r="BH1876"/>
  <c r="BG1876"/>
  <c r="BF1876"/>
  <c r="T1876"/>
  <c r="R1876"/>
  <c r="P1876"/>
  <c r="BI1872"/>
  <c r="BH1872"/>
  <c r="BG1872"/>
  <c r="BF1872"/>
  <c r="T1872"/>
  <c r="R1872"/>
  <c r="P1872"/>
  <c r="BI1862"/>
  <c r="BH1862"/>
  <c r="BG1862"/>
  <c r="BF1862"/>
  <c r="T1862"/>
  <c r="R1862"/>
  <c r="P1862"/>
  <c r="BI1860"/>
  <c r="BH1860"/>
  <c r="BG1860"/>
  <c r="BF1860"/>
  <c r="T1860"/>
  <c r="R1860"/>
  <c r="P1860"/>
  <c r="BI1859"/>
  <c r="BH1859"/>
  <c r="BG1859"/>
  <c r="BF1859"/>
  <c r="T1859"/>
  <c r="R1859"/>
  <c r="P1859"/>
  <c r="BI1858"/>
  <c r="BH1858"/>
  <c r="BG1858"/>
  <c r="BF1858"/>
  <c r="T1858"/>
  <c r="R1858"/>
  <c r="P1858"/>
  <c r="BI1844"/>
  <c r="BH1844"/>
  <c r="BG1844"/>
  <c r="BF1844"/>
  <c r="T1844"/>
  <c r="R1844"/>
  <c r="P1844"/>
  <c r="BI1823"/>
  <c r="BH1823"/>
  <c r="BG1823"/>
  <c r="BF1823"/>
  <c r="T1823"/>
  <c r="R1823"/>
  <c r="P1823"/>
  <c r="BI1822"/>
  <c r="BH1822"/>
  <c r="BG1822"/>
  <c r="BF1822"/>
  <c r="T1822"/>
  <c r="R1822"/>
  <c r="P1822"/>
  <c r="BI1797"/>
  <c r="BH1797"/>
  <c r="BG1797"/>
  <c r="BF1797"/>
  <c r="T1797"/>
  <c r="R1797"/>
  <c r="P1797"/>
  <c r="BI1782"/>
  <c r="BH1782"/>
  <c r="BG1782"/>
  <c r="BF1782"/>
  <c r="T1782"/>
  <c r="R1782"/>
  <c r="P1782"/>
  <c r="BI1777"/>
  <c r="BH1777"/>
  <c r="BG1777"/>
  <c r="BF1777"/>
  <c r="T1777"/>
  <c r="R1777"/>
  <c r="P1777"/>
  <c r="BI1741"/>
  <c r="BH1741"/>
  <c r="BG1741"/>
  <c r="BF1741"/>
  <c r="T1741"/>
  <c r="R1741"/>
  <c r="P1741"/>
  <c r="BI1736"/>
  <c r="BH1736"/>
  <c r="BG1736"/>
  <c r="BF1736"/>
  <c r="T1736"/>
  <c r="R1736"/>
  <c r="P1736"/>
  <c r="BI1712"/>
  <c r="BH1712"/>
  <c r="BG1712"/>
  <c r="BF1712"/>
  <c r="T1712"/>
  <c r="R1712"/>
  <c r="P1712"/>
  <c r="BI1711"/>
  <c r="BH1711"/>
  <c r="BG1711"/>
  <c r="BF1711"/>
  <c r="T1711"/>
  <c r="R1711"/>
  <c r="P1711"/>
  <c r="BI1709"/>
  <c r="BH1709"/>
  <c r="BG1709"/>
  <c r="BF1709"/>
  <c r="T1709"/>
  <c r="R1709"/>
  <c r="P1709"/>
  <c r="BI1673"/>
  <c r="BH1673"/>
  <c r="BG1673"/>
  <c r="BF1673"/>
  <c r="T1673"/>
  <c r="R1673"/>
  <c r="P1673"/>
  <c r="BI1671"/>
  <c r="BH1671"/>
  <c r="BG1671"/>
  <c r="BF1671"/>
  <c r="T1671"/>
  <c r="R1671"/>
  <c r="P1671"/>
  <c r="BI1669"/>
  <c r="BH1669"/>
  <c r="BG1669"/>
  <c r="BF1669"/>
  <c r="T1669"/>
  <c r="R1669"/>
  <c r="P1669"/>
  <c r="BI1668"/>
  <c r="BH1668"/>
  <c r="BG1668"/>
  <c r="BF1668"/>
  <c r="T1668"/>
  <c r="R1668"/>
  <c r="P1668"/>
  <c r="BI1666"/>
  <c r="BH1666"/>
  <c r="BG1666"/>
  <c r="BF1666"/>
  <c r="T1666"/>
  <c r="R1666"/>
  <c r="P1666"/>
  <c r="BI1665"/>
  <c r="BH1665"/>
  <c r="BG1665"/>
  <c r="BF1665"/>
  <c r="T1665"/>
  <c r="R1665"/>
  <c r="P1665"/>
  <c r="BI1661"/>
  <c r="BH1661"/>
  <c r="BG1661"/>
  <c r="BF1661"/>
  <c r="T1661"/>
  <c r="R1661"/>
  <c r="P1661"/>
  <c r="BI1659"/>
  <c r="BH1659"/>
  <c r="BG1659"/>
  <c r="BF1659"/>
  <c r="T1659"/>
  <c r="R1659"/>
  <c r="P1659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50"/>
  <c r="BH1650"/>
  <c r="BG1650"/>
  <c r="BF1650"/>
  <c r="T1650"/>
  <c r="R1650"/>
  <c r="P1650"/>
  <c r="BI1648"/>
  <c r="BH1648"/>
  <c r="BG1648"/>
  <c r="BF1648"/>
  <c r="T1648"/>
  <c r="R1648"/>
  <c r="P1648"/>
  <c r="BI1647"/>
  <c r="BH1647"/>
  <c r="BG1647"/>
  <c r="BF1647"/>
  <c r="T1647"/>
  <c r="R1647"/>
  <c r="P1647"/>
  <c r="BI1645"/>
  <c r="BH1645"/>
  <c r="BG1645"/>
  <c r="BF1645"/>
  <c r="T1645"/>
  <c r="R1645"/>
  <c r="P1645"/>
  <c r="BI1644"/>
  <c r="BH1644"/>
  <c r="BG1644"/>
  <c r="BF1644"/>
  <c r="T1644"/>
  <c r="R1644"/>
  <c r="P1644"/>
  <c r="BI1642"/>
  <c r="BH1642"/>
  <c r="BG1642"/>
  <c r="BF1642"/>
  <c r="T1642"/>
  <c r="R1642"/>
  <c r="P1642"/>
  <c r="BI1640"/>
  <c r="BH1640"/>
  <c r="BG1640"/>
  <c r="BF1640"/>
  <c r="T1640"/>
  <c r="R1640"/>
  <c r="P1640"/>
  <c r="BI1638"/>
  <c r="BH1638"/>
  <c r="BG1638"/>
  <c r="BF1638"/>
  <c r="T1638"/>
  <c r="R1638"/>
  <c r="P1638"/>
  <c r="BI1636"/>
  <c r="BH1636"/>
  <c r="BG1636"/>
  <c r="BF1636"/>
  <c r="T1636"/>
  <c r="R1636"/>
  <c r="P1636"/>
  <c r="BI1634"/>
  <c r="BH1634"/>
  <c r="BG1634"/>
  <c r="BF1634"/>
  <c r="T1634"/>
  <c r="R1634"/>
  <c r="P1634"/>
  <c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6"/>
  <c r="BH1616"/>
  <c r="BG1616"/>
  <c r="BF1616"/>
  <c r="T1616"/>
  <c r="R1616"/>
  <c r="P1616"/>
  <c r="BI1613"/>
  <c r="BH1613"/>
  <c r="BG1613"/>
  <c r="BF1613"/>
  <c r="T1613"/>
  <c r="R1613"/>
  <c r="P1613"/>
  <c r="BI1609"/>
  <c r="BH1609"/>
  <c r="BG1609"/>
  <c r="BF1609"/>
  <c r="T1609"/>
  <c r="R1609"/>
  <c r="P1609"/>
  <c r="BI1607"/>
  <c r="BH1607"/>
  <c r="BG1607"/>
  <c r="BF1607"/>
  <c r="T1607"/>
  <c r="R1607"/>
  <c r="P1607"/>
  <c r="BI1605"/>
  <c r="BH1605"/>
  <c r="BG1605"/>
  <c r="BF1605"/>
  <c r="T1605"/>
  <c r="R1605"/>
  <c r="P1605"/>
  <c r="BI1603"/>
  <c r="BH1603"/>
  <c r="BG1603"/>
  <c r="BF1603"/>
  <c r="T1603"/>
  <c r="R1603"/>
  <c r="P1603"/>
  <c r="BI1601"/>
  <c r="BH1601"/>
  <c r="BG1601"/>
  <c r="BF1601"/>
  <c r="T1601"/>
  <c r="R1601"/>
  <c r="P1601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3"/>
  <c r="BH1573"/>
  <c r="BG1573"/>
  <c r="BF1573"/>
  <c r="T1573"/>
  <c r="R1573"/>
  <c r="P1573"/>
  <c r="BI1571"/>
  <c r="BH1571"/>
  <c r="BG1571"/>
  <c r="BF1571"/>
  <c r="T1571"/>
  <c r="R1571"/>
  <c r="P1571"/>
  <c r="BI1570"/>
  <c r="BH1570"/>
  <c r="BG1570"/>
  <c r="BF1570"/>
  <c r="T1570"/>
  <c r="R1570"/>
  <c r="P1570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50"/>
  <c r="BH1550"/>
  <c r="BG1550"/>
  <c r="BF1550"/>
  <c r="T1550"/>
  <c r="R1550"/>
  <c r="P1550"/>
  <c r="BI1548"/>
  <c r="BH1548"/>
  <c r="BG1548"/>
  <c r="BF1548"/>
  <c r="T1548"/>
  <c r="R1548"/>
  <c r="P1548"/>
  <c r="BI1544"/>
  <c r="BH1544"/>
  <c r="BG1544"/>
  <c r="BF1544"/>
  <c r="T1544"/>
  <c r="R1544"/>
  <c r="P1544"/>
  <c r="BI1539"/>
  <c r="BH1539"/>
  <c r="BG1539"/>
  <c r="BF1539"/>
  <c r="T1539"/>
  <c r="R1539"/>
  <c r="P1539"/>
  <c r="BI1537"/>
  <c r="BH1537"/>
  <c r="BG1537"/>
  <c r="BF1537"/>
  <c r="T1537"/>
  <c r="R1537"/>
  <c r="P1537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21"/>
  <c r="BH1521"/>
  <c r="BG1521"/>
  <c r="BF1521"/>
  <c r="T1521"/>
  <c r="R1521"/>
  <c r="P1521"/>
  <c r="BI1519"/>
  <c r="BH1519"/>
  <c r="BG1519"/>
  <c r="BF1519"/>
  <c r="T1519"/>
  <c r="R1519"/>
  <c r="P1519"/>
  <c r="BI1515"/>
  <c r="BH1515"/>
  <c r="BG1515"/>
  <c r="BF1515"/>
  <c r="T1515"/>
  <c r="R1515"/>
  <c r="P1515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3"/>
  <c r="BH1493"/>
  <c r="BG1493"/>
  <c r="BF1493"/>
  <c r="T1493"/>
  <c r="R1493"/>
  <c r="P1493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1"/>
  <c r="BH1451"/>
  <c r="BG1451"/>
  <c r="BF1451"/>
  <c r="T1451"/>
  <c r="R1451"/>
  <c r="P1451"/>
  <c r="BI1449"/>
  <c r="BH1449"/>
  <c r="BG1449"/>
  <c r="BF1449"/>
  <c r="T1449"/>
  <c r="R1449"/>
  <c r="P1449"/>
  <c r="BI1448"/>
  <c r="BH1448"/>
  <c r="BG1448"/>
  <c r="BF1448"/>
  <c r="T1448"/>
  <c r="R1448"/>
  <c r="P1448"/>
  <c r="BI1447"/>
  <c r="BH1447"/>
  <c r="BG1447"/>
  <c r="BF1447"/>
  <c r="T1447"/>
  <c r="R1447"/>
  <c r="P1447"/>
  <c r="BI1445"/>
  <c r="BH1445"/>
  <c r="BG1445"/>
  <c r="BF1445"/>
  <c r="T1445"/>
  <c r="R1445"/>
  <c r="P1445"/>
  <c r="BI1441"/>
  <c r="BH1441"/>
  <c r="BG1441"/>
  <c r="BF1441"/>
  <c r="T1441"/>
  <c r="R1441"/>
  <c r="P1441"/>
  <c r="BI1439"/>
  <c r="BH1439"/>
  <c r="BG1439"/>
  <c r="BF1439"/>
  <c r="T1439"/>
  <c r="R1439"/>
  <c r="P1439"/>
  <c r="BI1438"/>
  <c r="BH1438"/>
  <c r="BG1438"/>
  <c r="BF1438"/>
  <c r="T1438"/>
  <c r="R1438"/>
  <c r="P1438"/>
  <c r="BI1434"/>
  <c r="BH1434"/>
  <c r="BG1434"/>
  <c r="BF1434"/>
  <c r="T1434"/>
  <c r="R1434"/>
  <c r="P1434"/>
  <c r="BI1432"/>
  <c r="BH1432"/>
  <c r="BG1432"/>
  <c r="BF1432"/>
  <c r="T1432"/>
  <c r="R1432"/>
  <c r="P1432"/>
  <c r="BI1428"/>
  <c r="BH1428"/>
  <c r="BG1428"/>
  <c r="BF1428"/>
  <c r="T1428"/>
  <c r="R1428"/>
  <c r="P1428"/>
  <c r="BI1424"/>
  <c r="BH1424"/>
  <c r="BG1424"/>
  <c r="BF1424"/>
  <c r="T1424"/>
  <c r="R1424"/>
  <c r="P1424"/>
  <c r="BI1420"/>
  <c r="BH1420"/>
  <c r="BG1420"/>
  <c r="BF1420"/>
  <c r="T1420"/>
  <c r="R1420"/>
  <c r="P1420"/>
  <c r="BI1418"/>
  <c r="BH1418"/>
  <c r="BG1418"/>
  <c r="BF1418"/>
  <c r="T1418"/>
  <c r="R1418"/>
  <c r="P1418"/>
  <c r="BI1413"/>
  <c r="BH1413"/>
  <c r="BG1413"/>
  <c r="BF1413"/>
  <c r="T1413"/>
  <c r="R1413"/>
  <c r="P1413"/>
  <c r="BI1412"/>
  <c r="BH1412"/>
  <c r="BG1412"/>
  <c r="BF1412"/>
  <c r="T1412"/>
  <c r="R1412"/>
  <c r="P1412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2"/>
  <c r="BH1402"/>
  <c r="BG1402"/>
  <c r="BF1402"/>
  <c r="T1402"/>
  <c r="R1402"/>
  <c r="P1402"/>
  <c r="BI1400"/>
  <c r="BH1400"/>
  <c r="BG1400"/>
  <c r="BF1400"/>
  <c r="T1400"/>
  <c r="R1400"/>
  <c r="P1400"/>
  <c r="BI1396"/>
  <c r="BH1396"/>
  <c r="BG1396"/>
  <c r="BF1396"/>
  <c r="T1396"/>
  <c r="R1396"/>
  <c r="P1396"/>
  <c r="BI1394"/>
  <c r="BH1394"/>
  <c r="BG1394"/>
  <c r="BF1394"/>
  <c r="T1394"/>
  <c r="R1394"/>
  <c r="P1394"/>
  <c r="BI1393"/>
  <c r="BH1393"/>
  <c r="BG1393"/>
  <c r="BF1393"/>
  <c r="T1393"/>
  <c r="R1393"/>
  <c r="P1393"/>
  <c r="BI1388"/>
  <c r="BH1388"/>
  <c r="BG1388"/>
  <c r="BF1388"/>
  <c r="T1388"/>
  <c r="R1388"/>
  <c r="P1388"/>
  <c r="BI1387"/>
  <c r="BH1387"/>
  <c r="BG1387"/>
  <c r="BF1387"/>
  <c r="T1387"/>
  <c r="R1387"/>
  <c r="P1387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3"/>
  <c r="BH1373"/>
  <c r="BG1373"/>
  <c r="BF1373"/>
  <c r="T1373"/>
  <c r="R1373"/>
  <c r="P1373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2"/>
  <c r="BH1352"/>
  <c r="BG1352"/>
  <c r="BF1352"/>
  <c r="T1352"/>
  <c r="R1352"/>
  <c r="P1352"/>
  <c r="BI1331"/>
  <c r="BH1331"/>
  <c r="BG1331"/>
  <c r="BF1331"/>
  <c r="T1331"/>
  <c r="R1331"/>
  <c r="P1331"/>
  <c r="BI1303"/>
  <c r="BH1303"/>
  <c r="BG1303"/>
  <c r="BF1303"/>
  <c r="T1303"/>
  <c r="R1303"/>
  <c r="P1303"/>
  <c r="BI1301"/>
  <c r="BH1301"/>
  <c r="BG1301"/>
  <c r="BF1301"/>
  <c r="T1301"/>
  <c r="R1301"/>
  <c r="P1301"/>
  <c r="BI1297"/>
  <c r="BH1297"/>
  <c r="BG1297"/>
  <c r="BF1297"/>
  <c r="T1297"/>
  <c r="R1297"/>
  <c r="P1297"/>
  <c r="BI1294"/>
  <c r="BH1294"/>
  <c r="BG1294"/>
  <c r="BF1294"/>
  <c r="T1294"/>
  <c r="R1294"/>
  <c r="P1294"/>
  <c r="BI1285"/>
  <c r="BH1285"/>
  <c r="BG1285"/>
  <c r="BF1285"/>
  <c r="T1285"/>
  <c r="R1285"/>
  <c r="P1285"/>
  <c r="BI1277"/>
  <c r="BH1277"/>
  <c r="BG1277"/>
  <c r="BF1277"/>
  <c r="T1277"/>
  <c r="R1277"/>
  <c r="P1277"/>
  <c r="BI1275"/>
  <c r="BH1275"/>
  <c r="BG1275"/>
  <c r="BF1275"/>
  <c r="T1275"/>
  <c r="R1275"/>
  <c r="P1275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51"/>
  <c r="BH1251"/>
  <c r="BG1251"/>
  <c r="BF1251"/>
  <c r="T1251"/>
  <c r="R1251"/>
  <c r="P1251"/>
  <c r="BI1247"/>
  <c r="BH1247"/>
  <c r="BG1247"/>
  <c r="BF1247"/>
  <c r="T1247"/>
  <c r="R1247"/>
  <c r="P1247"/>
  <c r="BI1245"/>
  <c r="BH1245"/>
  <c r="BG1245"/>
  <c r="BF1245"/>
  <c r="T1245"/>
  <c r="R1245"/>
  <c r="P1245"/>
  <c r="BI1242"/>
  <c r="BH1242"/>
  <c r="BG1242"/>
  <c r="BF1242"/>
  <c r="T1242"/>
  <c r="R1242"/>
  <c r="P1242"/>
  <c r="BI1240"/>
  <c r="BH1240"/>
  <c r="BG1240"/>
  <c r="BF1240"/>
  <c r="T1240"/>
  <c r="R1240"/>
  <c r="P1240"/>
  <c r="BI1237"/>
  <c r="BH1237"/>
  <c r="BG1237"/>
  <c r="BF1237"/>
  <c r="T1237"/>
  <c r="R1237"/>
  <c r="P1237"/>
  <c r="BI1231"/>
  <c r="BH1231"/>
  <c r="BG1231"/>
  <c r="BF1231"/>
  <c r="T1231"/>
  <c r="R1231"/>
  <c r="P1231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2"/>
  <c r="BH1212"/>
  <c r="BG1212"/>
  <c r="BF1212"/>
  <c r="T1212"/>
  <c r="R1212"/>
  <c r="P1212"/>
  <c r="BI1205"/>
  <c r="BH1205"/>
  <c r="BG1205"/>
  <c r="BF1205"/>
  <c r="T1205"/>
  <c r="R1205"/>
  <c r="P1205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3"/>
  <c r="BH1193"/>
  <c r="BG1193"/>
  <c r="BF1193"/>
  <c r="T1193"/>
  <c r="R1193"/>
  <c r="P1193"/>
  <c r="BI1191"/>
  <c r="BH1191"/>
  <c r="BG1191"/>
  <c r="BF1191"/>
  <c r="T1191"/>
  <c r="R1191"/>
  <c r="P1191"/>
  <c r="BI1190"/>
  <c r="BH1190"/>
  <c r="BG1190"/>
  <c r="BF1190"/>
  <c r="T1190"/>
  <c r="R1190"/>
  <c r="P1190"/>
  <c r="BI1187"/>
  <c r="BH1187"/>
  <c r="BG1187"/>
  <c r="BF1187"/>
  <c r="T1187"/>
  <c r="R1187"/>
  <c r="P1187"/>
  <c r="BI1186"/>
  <c r="BH1186"/>
  <c r="BG1186"/>
  <c r="BF1186"/>
  <c r="T1186"/>
  <c r="R1186"/>
  <c r="P1186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8"/>
  <c r="BH1178"/>
  <c r="BG1178"/>
  <c r="BF1178"/>
  <c r="T1178"/>
  <c r="R1178"/>
  <c r="P1178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6"/>
  <c r="BH1146"/>
  <c r="BG1146"/>
  <c r="BF1146"/>
  <c r="T1146"/>
  <c r="R1146"/>
  <c r="P1146"/>
  <c r="BI1144"/>
  <c r="BH1144"/>
  <c r="BG1144"/>
  <c r="BF1144"/>
  <c r="T1144"/>
  <c r="R1144"/>
  <c r="P1144"/>
  <c r="BI1137"/>
  <c r="BH1137"/>
  <c r="BG1137"/>
  <c r="BF1137"/>
  <c r="T1137"/>
  <c r="R1137"/>
  <c r="P1137"/>
  <c r="BI1135"/>
  <c r="BH1135"/>
  <c r="BG1135"/>
  <c r="BF1135"/>
  <c r="T1135"/>
  <c r="R1135"/>
  <c r="P1135"/>
  <c r="BI1128"/>
  <c r="BH1128"/>
  <c r="BG1128"/>
  <c r="BF1128"/>
  <c r="T1128"/>
  <c r="R1128"/>
  <c r="P1128"/>
  <c r="BI1122"/>
  <c r="BH1122"/>
  <c r="BG1122"/>
  <c r="BF1122"/>
  <c r="T1122"/>
  <c r="R1122"/>
  <c r="P1122"/>
  <c r="BI1120"/>
  <c r="BH1120"/>
  <c r="BG1120"/>
  <c r="BF1120"/>
  <c r="T1120"/>
  <c r="R1120"/>
  <c r="P1120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097"/>
  <c r="BH1097"/>
  <c r="BG1097"/>
  <c r="BF1097"/>
  <c r="T1097"/>
  <c r="R1097"/>
  <c r="P1097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0"/>
  <c r="BH1070"/>
  <c r="BG1070"/>
  <c r="BF1070"/>
  <c r="T1070"/>
  <c r="R1070"/>
  <c r="P1070"/>
  <c r="BI1067"/>
  <c r="BH1067"/>
  <c r="BG1067"/>
  <c r="BF1067"/>
  <c r="T1067"/>
  <c r="T1066"/>
  <c r="R1067"/>
  <c r="R1066"/>
  <c r="P1067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9"/>
  <c r="BH1039"/>
  <c r="BG1039"/>
  <c r="BF1039"/>
  <c r="T1039"/>
  <c r="R1039"/>
  <c r="P1039"/>
  <c r="BI1034"/>
  <c r="BH1034"/>
  <c r="BG1034"/>
  <c r="BF1034"/>
  <c r="T1034"/>
  <c r="R1034"/>
  <c r="P1034"/>
  <c r="BI1030"/>
  <c r="BH1030"/>
  <c r="BG1030"/>
  <c r="BF1030"/>
  <c r="T1030"/>
  <c r="R1030"/>
  <c r="P1030"/>
  <c r="BI1019"/>
  <c r="BH1019"/>
  <c r="BG1019"/>
  <c r="BF1019"/>
  <c r="T1019"/>
  <c r="R1019"/>
  <c r="P1019"/>
  <c r="BI986"/>
  <c r="BH986"/>
  <c r="BG986"/>
  <c r="BF986"/>
  <c r="T986"/>
  <c r="R986"/>
  <c r="P986"/>
  <c r="BI984"/>
  <c r="BH984"/>
  <c r="BG984"/>
  <c r="BF984"/>
  <c r="T984"/>
  <c r="R984"/>
  <c r="P984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4"/>
  <c r="BH964"/>
  <c r="BG964"/>
  <c r="BF964"/>
  <c r="T964"/>
  <c r="R964"/>
  <c r="P964"/>
  <c r="BI955"/>
  <c r="BH955"/>
  <c r="BG955"/>
  <c r="BF955"/>
  <c r="T955"/>
  <c r="R955"/>
  <c r="P955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27"/>
  <c r="BH927"/>
  <c r="BG927"/>
  <c r="BF927"/>
  <c r="T927"/>
  <c r="R927"/>
  <c r="P927"/>
  <c r="BI923"/>
  <c r="BH923"/>
  <c r="BG923"/>
  <c r="BF923"/>
  <c r="T923"/>
  <c r="R923"/>
  <c r="P923"/>
  <c r="BI897"/>
  <c r="BH897"/>
  <c r="BG897"/>
  <c r="BF897"/>
  <c r="T897"/>
  <c r="R897"/>
  <c r="P897"/>
  <c r="BI869"/>
  <c r="BH869"/>
  <c r="BG869"/>
  <c r="BF869"/>
  <c r="T869"/>
  <c r="R869"/>
  <c r="P869"/>
  <c r="BI836"/>
  <c r="BH836"/>
  <c r="BG836"/>
  <c r="BF836"/>
  <c r="T836"/>
  <c r="R836"/>
  <c r="P836"/>
  <c r="BI828"/>
  <c r="BH828"/>
  <c r="BG828"/>
  <c r="BF828"/>
  <c r="T828"/>
  <c r="R828"/>
  <c r="P828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782"/>
  <c r="BH782"/>
  <c r="BG782"/>
  <c r="BF782"/>
  <c r="T782"/>
  <c r="R782"/>
  <c r="P782"/>
  <c r="BI773"/>
  <c r="BH773"/>
  <c r="BG773"/>
  <c r="BF773"/>
  <c r="T773"/>
  <c r="R773"/>
  <c r="P773"/>
  <c r="BI765"/>
  <c r="BH765"/>
  <c r="BG765"/>
  <c r="BF765"/>
  <c r="T765"/>
  <c r="R765"/>
  <c r="P765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7"/>
  <c r="BH747"/>
  <c r="BG747"/>
  <c r="BF747"/>
  <c r="T747"/>
  <c r="R747"/>
  <c r="P747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4"/>
  <c r="BH704"/>
  <c r="BG704"/>
  <c r="BF704"/>
  <c r="T704"/>
  <c r="R704"/>
  <c r="P704"/>
  <c r="BI703"/>
  <c r="BH703"/>
  <c r="BG703"/>
  <c r="BF703"/>
  <c r="T703"/>
  <c r="R703"/>
  <c r="P703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56"/>
  <c r="BH656"/>
  <c r="BG656"/>
  <c r="BF656"/>
  <c r="T656"/>
  <c r="R656"/>
  <c r="P656"/>
  <c r="BI652"/>
  <c r="BH652"/>
  <c r="BG652"/>
  <c r="BF652"/>
  <c r="T652"/>
  <c r="R652"/>
  <c r="P652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5"/>
  <c r="BH615"/>
  <c r="BG615"/>
  <c r="BF615"/>
  <c r="T615"/>
  <c r="R615"/>
  <c r="P615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38"/>
  <c r="BH538"/>
  <c r="BG538"/>
  <c r="BF538"/>
  <c r="T538"/>
  <c r="R538"/>
  <c r="P538"/>
  <c r="BI532"/>
  <c r="BH532"/>
  <c r="BG532"/>
  <c r="BF532"/>
  <c r="T532"/>
  <c r="R532"/>
  <c r="P532"/>
  <c r="BI508"/>
  <c r="BH508"/>
  <c r="BG508"/>
  <c r="BF508"/>
  <c r="T508"/>
  <c r="R508"/>
  <c r="P508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58"/>
  <c r="BH458"/>
  <c r="BG458"/>
  <c r="BF458"/>
  <c r="T458"/>
  <c r="R458"/>
  <c r="P458"/>
  <c r="BI449"/>
  <c r="BH449"/>
  <c r="BG449"/>
  <c r="BF449"/>
  <c r="T449"/>
  <c r="R449"/>
  <c r="P449"/>
  <c r="BI444"/>
  <c r="BH444"/>
  <c r="BG444"/>
  <c r="BF444"/>
  <c r="T444"/>
  <c r="R444"/>
  <c r="P444"/>
  <c r="BI425"/>
  <c r="BH425"/>
  <c r="BG425"/>
  <c r="BF425"/>
  <c r="T425"/>
  <c r="R425"/>
  <c r="P42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4"/>
  <c r="BH394"/>
  <c r="BG394"/>
  <c r="BF394"/>
  <c r="T394"/>
  <c r="R394"/>
  <c r="P394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2"/>
  <c r="BH362"/>
  <c r="BG362"/>
  <c r="BF362"/>
  <c r="T362"/>
  <c r="R362"/>
  <c r="P362"/>
  <c r="BI353"/>
  <c r="BH353"/>
  <c r="BG353"/>
  <c r="BF353"/>
  <c r="T353"/>
  <c r="R353"/>
  <c r="P353"/>
  <c r="BI343"/>
  <c r="BH343"/>
  <c r="BG343"/>
  <c r="BF343"/>
  <c r="T343"/>
  <c r="R343"/>
  <c r="P343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08"/>
  <c r="BH308"/>
  <c r="BG308"/>
  <c r="BF308"/>
  <c r="T308"/>
  <c r="R308"/>
  <c r="P308"/>
  <c r="BI292"/>
  <c r="BH292"/>
  <c r="BG292"/>
  <c r="BF292"/>
  <c r="T292"/>
  <c r="R292"/>
  <c r="P292"/>
  <c r="BI274"/>
  <c r="BH274"/>
  <c r="BG274"/>
  <c r="BF274"/>
  <c r="T274"/>
  <c r="R274"/>
  <c r="P274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2"/>
  <c r="BH252"/>
  <c r="BG252"/>
  <c r="BF252"/>
  <c r="T252"/>
  <c r="R252"/>
  <c r="P252"/>
  <c r="BI245"/>
  <c r="BH245"/>
  <c r="BG245"/>
  <c r="BF245"/>
  <c r="T245"/>
  <c r="R245"/>
  <c r="P24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72"/>
  <c r="BH172"/>
  <c r="BG172"/>
  <c r="BF172"/>
  <c r="T172"/>
  <c r="R172"/>
  <c r="P172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J144"/>
  <c r="J143"/>
  <c r="F143"/>
  <c r="F141"/>
  <c r="E139"/>
  <c r="J94"/>
  <c r="J93"/>
  <c r="F93"/>
  <c r="F91"/>
  <c r="E89"/>
  <c r="J20"/>
  <c r="E20"/>
  <c r="F94"/>
  <c r="J19"/>
  <c r="J14"/>
  <c r="J141"/>
  <c r="E7"/>
  <c r="E135"/>
  <c i="8" r="J39"/>
  <c r="J38"/>
  <c i="1" r="AY103"/>
  <c i="8" r="J37"/>
  <c i="1" r="AX103"/>
  <c i="8"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7" r="J41"/>
  <c r="J40"/>
  <c i="1" r="AY102"/>
  <c i="7" r="J39"/>
  <c i="1" r="AX102"/>
  <c i="7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6" r="J41"/>
  <c r="J40"/>
  <c i="1" r="AY101"/>
  <c i="6" r="J39"/>
  <c i="1" r="AX101"/>
  <c i="6"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6"/>
  <c r="J95"/>
  <c r="F95"/>
  <c r="F93"/>
  <c r="E91"/>
  <c r="J22"/>
  <c r="E22"/>
  <c r="F125"/>
  <c r="J21"/>
  <c r="J16"/>
  <c r="J122"/>
  <c r="E7"/>
  <c r="E114"/>
  <c i="5" r="J41"/>
  <c r="J40"/>
  <c i="1" r="AY100"/>
  <c i="5" r="J39"/>
  <c i="1" r="AX100"/>
  <c i="5"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6"/>
  <c r="J95"/>
  <c r="F95"/>
  <c r="F93"/>
  <c r="E91"/>
  <c r="J22"/>
  <c r="E22"/>
  <c r="F125"/>
  <c r="J21"/>
  <c r="J16"/>
  <c r="J122"/>
  <c r="E7"/>
  <c r="E85"/>
  <c i="4" r="J152"/>
  <c r="J41"/>
  <c r="J40"/>
  <c i="1" r="AY99"/>
  <c i="4" r="J39"/>
  <c i="1" r="AX99"/>
  <c i="4" r="J105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6"/>
  <c r="J95"/>
  <c r="F95"/>
  <c r="F93"/>
  <c r="E91"/>
  <c r="J22"/>
  <c r="E22"/>
  <c r="F126"/>
  <c r="J21"/>
  <c r="J16"/>
  <c r="J123"/>
  <c r="E7"/>
  <c r="E85"/>
  <c i="3" r="J41"/>
  <c r="J40"/>
  <c i="1" r="AY98"/>
  <c i="3" r="J39"/>
  <c i="1" r="AX98"/>
  <c i="3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6"/>
  <c r="J95"/>
  <c r="F95"/>
  <c r="F93"/>
  <c r="E91"/>
  <c r="J22"/>
  <c r="E22"/>
  <c r="F126"/>
  <c r="J21"/>
  <c r="J16"/>
  <c r="J93"/>
  <c r="E7"/>
  <c r="E115"/>
  <c i="2" r="J39"/>
  <c r="J38"/>
  <c i="1" r="AY96"/>
  <c i="2" r="J37"/>
  <c i="1" r="AX96"/>
  <c i="2"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4"/>
  <c r="BH614"/>
  <c r="BG614"/>
  <c r="BF614"/>
  <c r="T614"/>
  <c r="R614"/>
  <c r="P614"/>
  <c r="BI612"/>
  <c r="BH612"/>
  <c r="BG612"/>
  <c r="BF612"/>
  <c r="T612"/>
  <c r="R612"/>
  <c r="P612"/>
  <c r="BI608"/>
  <c r="BH608"/>
  <c r="BG608"/>
  <c r="BF608"/>
  <c r="T608"/>
  <c r="R608"/>
  <c r="P608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4"/>
  <c r="BH564"/>
  <c r="BG564"/>
  <c r="BF564"/>
  <c r="T564"/>
  <c r="R564"/>
  <c r="P564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46"/>
  <c r="BH546"/>
  <c r="BG546"/>
  <c r="BF546"/>
  <c r="T546"/>
  <c r="R546"/>
  <c r="P546"/>
  <c r="BI541"/>
  <c r="BH541"/>
  <c r="BG541"/>
  <c r="BF541"/>
  <c r="T541"/>
  <c r="R541"/>
  <c r="P541"/>
  <c r="BI540"/>
  <c r="BH540"/>
  <c r="BG540"/>
  <c r="BF540"/>
  <c r="T540"/>
  <c r="R540"/>
  <c r="P540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7"/>
  <c r="BH487"/>
  <c r="BG487"/>
  <c r="BF487"/>
  <c r="T487"/>
  <c r="R487"/>
  <c r="P487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69"/>
  <c r="BH369"/>
  <c r="BG369"/>
  <c r="BF369"/>
  <c r="T369"/>
  <c r="R369"/>
  <c r="P369"/>
  <c r="BI358"/>
  <c r="BH358"/>
  <c r="BG358"/>
  <c r="BF358"/>
  <c r="T358"/>
  <c r="R358"/>
  <c r="P358"/>
  <c r="BI356"/>
  <c r="BH356"/>
  <c r="BG356"/>
  <c r="BF356"/>
  <c r="T356"/>
  <c r="R356"/>
  <c r="P356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48"/>
  <c r="BH248"/>
  <c r="BG248"/>
  <c r="BF248"/>
  <c r="T248"/>
  <c r="R248"/>
  <c r="P248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130"/>
  <c r="E7"/>
  <c r="E85"/>
  <c i="1" r="L90"/>
  <c r="AM90"/>
  <c r="AM89"/>
  <c r="L89"/>
  <c r="AM87"/>
  <c r="L87"/>
  <c r="L85"/>
  <c r="L84"/>
  <c i="2" r="J599"/>
  <c r="BK583"/>
  <c r="J566"/>
  <c r="BK530"/>
  <c r="J501"/>
  <c r="BK476"/>
  <c r="J468"/>
  <c r="BK407"/>
  <c r="J333"/>
  <c r="BK306"/>
  <c r="BK176"/>
  <c r="F37"/>
  <c r="J184"/>
  <c r="J593"/>
  <c r="J579"/>
  <c r="J499"/>
  <c r="J541"/>
  <c i="3" r="BK141"/>
  <c i="4" r="J133"/>
  <c r="BK134"/>
  <c i="5" r="J135"/>
  <c r="BK134"/>
  <c r="BK131"/>
  <c i="6" r="BK134"/>
  <c r="J141"/>
  <c r="BK132"/>
  <c i="7" r="J133"/>
  <c r="J130"/>
  <c r="J136"/>
  <c r="BK130"/>
  <c i="8" r="J153"/>
  <c r="BK145"/>
  <c i="9" r="BK2026"/>
  <c r="J1903"/>
  <c r="BK1860"/>
  <c r="J1736"/>
  <c r="BK1648"/>
  <c r="BK1636"/>
  <c r="J1420"/>
  <c r="J1275"/>
  <c r="BK1237"/>
  <c r="BK972"/>
  <c r="BK729"/>
  <c r="J1624"/>
  <c r="BK1471"/>
  <c r="J1987"/>
  <c r="J897"/>
  <c r="J826"/>
  <c r="J721"/>
  <c r="BK667"/>
  <c r="BK602"/>
  <c r="BK565"/>
  <c r="BK2023"/>
  <c r="J1938"/>
  <c r="BK1465"/>
  <c r="J1407"/>
  <c r="J1356"/>
  <c r="J1104"/>
  <c r="BK755"/>
  <c r="BK607"/>
  <c r="BK414"/>
  <c r="BK263"/>
  <c r="J162"/>
  <c r="J1583"/>
  <c r="J1936"/>
  <c r="J1591"/>
  <c r="J2071"/>
  <c r="J2023"/>
  <c r="J1985"/>
  <c r="J1881"/>
  <c r="BK1859"/>
  <c r="BK1556"/>
  <c r="J1537"/>
  <c r="BK1405"/>
  <c r="J1180"/>
  <c r="J1158"/>
  <c r="J1109"/>
  <c r="J633"/>
  <c r="J490"/>
  <c r="BK406"/>
  <c r="BK229"/>
  <c r="BK1777"/>
  <c r="BK1601"/>
  <c r="J1481"/>
  <c r="BK1376"/>
  <c r="BK1258"/>
  <c r="BK1058"/>
  <c r="BK703"/>
  <c r="BK710"/>
  <c r="J582"/>
  <c r="J394"/>
  <c r="J261"/>
  <c r="BK152"/>
  <c r="J1642"/>
  <c r="J1463"/>
  <c r="J1364"/>
  <c r="J1111"/>
  <c r="J538"/>
  <c r="BK172"/>
  <c r="J1640"/>
  <c r="BK1529"/>
  <c r="J1439"/>
  <c r="J1650"/>
  <c r="J1575"/>
  <c r="BK1570"/>
  <c r="J1554"/>
  <c r="BK1539"/>
  <c r="BK1483"/>
  <c r="J1358"/>
  <c r="J1231"/>
  <c r="BK1182"/>
  <c r="BK1128"/>
  <c r="J1042"/>
  <c r="BK978"/>
  <c r="J716"/>
  <c r="BK638"/>
  <c r="J570"/>
  <c r="J229"/>
  <c r="BK1630"/>
  <c r="BK1609"/>
  <c r="J1499"/>
  <c r="BK1479"/>
  <c r="BK1456"/>
  <c r="BK1403"/>
  <c r="J1294"/>
  <c r="BK1180"/>
  <c r="J1046"/>
  <c r="BK970"/>
  <c r="J727"/>
  <c r="BK627"/>
  <c r="J565"/>
  <c r="BK468"/>
  <c r="J400"/>
  <c r="J228"/>
  <c r="BK1577"/>
  <c r="J1509"/>
  <c r="J1388"/>
  <c r="J1237"/>
  <c r="J1198"/>
  <c r="BK1109"/>
  <c r="J1047"/>
  <c r="J737"/>
  <c r="J488"/>
  <c r="BK362"/>
  <c r="J152"/>
  <c r="J1412"/>
  <c r="J1144"/>
  <c r="BK946"/>
  <c r="J782"/>
  <c r="BK739"/>
  <c r="BK478"/>
  <c r="BK373"/>
  <c r="BK245"/>
  <c r="BK1579"/>
  <c r="J1434"/>
  <c r="J1260"/>
  <c i="10" r="J190"/>
  <c r="J185"/>
  <c r="BK179"/>
  <c r="BK173"/>
  <c r="J167"/>
  <c r="J163"/>
  <c r="BK159"/>
  <c r="BK152"/>
  <c r="J145"/>
  <c r="BK139"/>
  <c r="J131"/>
  <c r="BK190"/>
  <c r="BK184"/>
  <c r="J179"/>
  <c r="J172"/>
  <c i="11" r="J228"/>
  <c r="J211"/>
  <c r="J165"/>
  <c r="J254"/>
  <c r="J246"/>
  <c r="BK229"/>
  <c r="J137"/>
  <c r="BK171"/>
  <c r="J247"/>
  <c r="J237"/>
  <c r="BK242"/>
  <c r="J224"/>
  <c r="J207"/>
  <c r="J196"/>
  <c r="J176"/>
  <c r="BK238"/>
  <c r="J150"/>
  <c r="BK218"/>
  <c r="J199"/>
  <c r="J210"/>
  <c r="BK190"/>
  <c r="J147"/>
  <c r="J192"/>
  <c r="BK143"/>
  <c r="BK198"/>
  <c r="J202"/>
  <c r="BK184"/>
  <c i="12" r="BK140"/>
  <c r="BK130"/>
  <c r="BK144"/>
  <c r="J137"/>
  <c r="J123"/>
  <c i="13" r="BK345"/>
  <c r="J331"/>
  <c r="J249"/>
  <c r="J212"/>
  <c r="J198"/>
  <c r="J162"/>
  <c r="BK341"/>
  <c r="BK331"/>
  <c r="J317"/>
  <c r="BK306"/>
  <c r="BK279"/>
  <c r="J257"/>
  <c r="BK235"/>
  <c r="J328"/>
  <c r="BK304"/>
  <c r="J288"/>
  <c r="J336"/>
  <c r="J303"/>
  <c r="BK153"/>
  <c r="BK333"/>
  <c r="J326"/>
  <c r="J321"/>
  <c r="BK311"/>
  <c r="BK233"/>
  <c r="BK181"/>
  <c r="J320"/>
  <c r="J299"/>
  <c r="BK287"/>
  <c r="J226"/>
  <c r="BK167"/>
  <c r="J255"/>
  <c r="J150"/>
  <c r="BK290"/>
  <c r="BK271"/>
  <c r="J222"/>
  <c r="BK205"/>
  <c r="J168"/>
  <c r="J154"/>
  <c r="J141"/>
  <c r="J228"/>
  <c r="BK192"/>
  <c r="J188"/>
  <c r="BK229"/>
  <c r="J176"/>
  <c r="BK249"/>
  <c r="J208"/>
  <c r="J172"/>
  <c r="BK225"/>
  <c r="BK175"/>
  <c r="BK215"/>
  <c r="J258"/>
  <c r="BK202"/>
  <c i="14" r="BK227"/>
  <c i="2" r="J591"/>
  <c r="J585"/>
  <c r="BK572"/>
  <c r="J532"/>
  <c r="BK505"/>
  <c r="J493"/>
  <c r="BK472"/>
  <c r="BK446"/>
  <c r="BK395"/>
  <c r="BK318"/>
  <c r="J212"/>
  <c r="BK146"/>
  <c r="F36"/>
  <c r="J462"/>
  <c r="J444"/>
  <c r="J331"/>
  <c r="J209"/>
  <c r="J552"/>
  <c r="BK412"/>
  <c r="BK225"/>
  <c r="J608"/>
  <c r="BK577"/>
  <c r="BK497"/>
  <c r="J476"/>
  <c r="J556"/>
  <c r="J431"/>
  <c r="BK141"/>
  <c r="BK358"/>
  <c r="J491"/>
  <c r="J389"/>
  <c r="BK301"/>
  <c r="BK401"/>
  <c r="BK313"/>
  <c r="J223"/>
  <c r="BK640"/>
  <c r="J520"/>
  <c r="BK495"/>
  <c r="BK421"/>
  <c r="BK335"/>
  <c r="J311"/>
  <c r="BK169"/>
  <c r="BK624"/>
  <c r="J466"/>
  <c r="J397"/>
  <c r="BK369"/>
  <c r="J144"/>
  <c r="J407"/>
  <c r="J399"/>
  <c r="J287"/>
  <c i="3" r="BK161"/>
  <c r="J141"/>
  <c r="J137"/>
  <c r="BK160"/>
  <c r="BK156"/>
  <c r="J150"/>
  <c r="BK139"/>
  <c r="J136"/>
  <c r="J161"/>
  <c r="J143"/>
  <c r="BK136"/>
  <c r="J140"/>
  <c r="J158"/>
  <c r="J151"/>
  <c r="BK145"/>
  <c r="BK132"/>
  <c r="BK148"/>
  <c r="J145"/>
  <c r="BK137"/>
  <c r="J142"/>
  <c i="4" r="J135"/>
  <c r="F39"/>
  <c r="BK142"/>
  <c r="J134"/>
  <c r="BK131"/>
  <c r="BK139"/>
  <c r="J139"/>
  <c r="BK132"/>
  <c i="5" r="J138"/>
  <c r="BK135"/>
  <c r="J131"/>
  <c i="6" r="BK138"/>
  <c r="J131"/>
  <c r="J138"/>
  <c r="J134"/>
  <c i="7" r="J141"/>
  <c r="BK132"/>
  <c r="BK141"/>
  <c r="J134"/>
  <c i="8" r="BK157"/>
  <c r="BK125"/>
  <c i="9" r="BK2019"/>
  <c r="BK1481"/>
  <c r="BK1420"/>
  <c r="J1382"/>
  <c r="BK1256"/>
  <c r="BK1113"/>
  <c r="BK757"/>
  <c r="BK704"/>
  <c r="BK636"/>
  <c r="BK578"/>
  <c r="BK376"/>
  <c r="J252"/>
  <c r="J211"/>
  <c r="J1899"/>
  <c r="J1483"/>
  <c r="BK1797"/>
  <c r="BK1668"/>
  <c r="J1601"/>
  <c r="BK2075"/>
  <c r="BK2035"/>
  <c r="J2017"/>
  <c r="BK1902"/>
  <c r="BK1862"/>
  <c r="J1860"/>
  <c r="J1558"/>
  <c r="BK1544"/>
  <c r="BK1447"/>
  <c r="J1256"/>
  <c r="J1240"/>
  <c r="BK1171"/>
  <c r="J1135"/>
  <c r="BK1042"/>
  <c r="BK644"/>
  <c r="J449"/>
  <c r="J264"/>
  <c r="J150"/>
  <c r="BK1709"/>
  <c r="BK1597"/>
  <c r="J1396"/>
  <c r="J1375"/>
  <c r="BK1193"/>
  <c r="BK1085"/>
  <c r="J986"/>
  <c r="J544"/>
  <c r="J263"/>
  <c r="BK164"/>
  <c r="J1709"/>
  <c r="J1620"/>
  <c r="J1579"/>
  <c r="BK1489"/>
  <c r="BK1432"/>
  <c r="J1183"/>
  <c r="BK1097"/>
  <c r="J1064"/>
  <c r="BK1047"/>
  <c r="BK836"/>
  <c r="BK756"/>
  <c r="J718"/>
  <c r="J617"/>
  <c r="BK560"/>
  <c r="BK343"/>
  <c r="J190"/>
  <c r="J1661"/>
  <c r="J1616"/>
  <c r="BK1386"/>
  <c r="BK1064"/>
  <c r="J621"/>
  <c r="J330"/>
  <c r="BK1711"/>
  <c r="BK1659"/>
  <c r="BK1583"/>
  <c r="J1507"/>
  <c r="BK1364"/>
  <c r="BK1647"/>
  <c r="J1573"/>
  <c r="J1564"/>
  <c r="J1556"/>
  <c r="J1533"/>
  <c r="J1487"/>
  <c r="J1362"/>
  <c r="J1247"/>
  <c r="BK1224"/>
  <c r="BK1137"/>
  <c r="BK1060"/>
  <c r="BK984"/>
  <c r="BK733"/>
  <c r="J636"/>
  <c r="J577"/>
  <c r="J412"/>
  <c r="J164"/>
  <c r="J1634"/>
  <c r="J1519"/>
  <c r="J1489"/>
  <c r="J1458"/>
  <c r="BK1377"/>
  <c r="J1224"/>
  <c r="BK1070"/>
  <c r="J984"/>
  <c r="BK735"/>
  <c r="J646"/>
  <c r="J607"/>
  <c r="BK575"/>
  <c r="BK486"/>
  <c r="J444"/>
  <c r="J327"/>
  <c r="J1597"/>
  <c r="BK1591"/>
  <c r="BK1515"/>
  <c r="BK1396"/>
  <c r="BK1260"/>
  <c r="BK1205"/>
  <c r="J1137"/>
  <c r="BK976"/>
  <c r="BK731"/>
  <c r="J487"/>
  <c r="J343"/>
  <c r="J274"/>
  <c r="BK221"/>
  <c r="J156"/>
  <c r="J1493"/>
  <c r="J1253"/>
  <c r="J1034"/>
  <c r="BK869"/>
  <c r="J760"/>
  <c r="BK721"/>
  <c r="BK404"/>
  <c r="J230"/>
  <c r="J1525"/>
  <c r="J1456"/>
  <c r="BK1393"/>
  <c i="10" r="BK194"/>
  <c r="J191"/>
  <c r="BK187"/>
  <c r="J181"/>
  <c r="BK176"/>
  <c r="J170"/>
  <c r="BK165"/>
  <c r="J161"/>
  <c r="J154"/>
  <c r="BK147"/>
  <c r="J143"/>
  <c r="J138"/>
  <c r="BK133"/>
  <c r="BK193"/>
  <c r="BK188"/>
  <c r="BK181"/>
  <c r="J175"/>
  <c r="BK170"/>
  <c r="BK164"/>
  <c r="J162"/>
  <c r="J158"/>
  <c r="J152"/>
  <c r="J148"/>
  <c r="BK145"/>
  <c r="J141"/>
  <c r="BK135"/>
  <c r="BK132"/>
  <c r="J130"/>
  <c i="11" r="BK253"/>
  <c r="BK247"/>
  <c r="BK224"/>
  <c r="J219"/>
  <c r="BK162"/>
  <c r="BK243"/>
  <c r="BK235"/>
  <c r="BK225"/>
  <c r="BK208"/>
  <c r="J168"/>
  <c r="J253"/>
  <c r="J244"/>
  <c r="J238"/>
  <c r="J227"/>
  <c r="BK221"/>
  <c r="J173"/>
  <c r="BK157"/>
  <c r="BK246"/>
  <c r="J236"/>
  <c r="BK233"/>
  <c r="BK211"/>
  <c r="BK201"/>
  <c r="J186"/>
  <c r="J151"/>
  <c r="J167"/>
  <c r="BK133"/>
  <c r="BK210"/>
  <c r="BK163"/>
  <c r="BK205"/>
  <c r="J194"/>
  <c r="BK149"/>
  <c r="BK195"/>
  <c r="BK166"/>
  <c r="J142"/>
  <c r="BK135"/>
  <c r="J198"/>
  <c r="BK165"/>
  <c r="J132"/>
  <c r="BK153"/>
  <c r="BK148"/>
  <c r="J135"/>
  <c r="BK181"/>
  <c r="J180"/>
  <c r="J175"/>
  <c r="J153"/>
  <c i="12" r="BK123"/>
  <c r="J144"/>
  <c r="BK129"/>
  <c r="J151"/>
  <c r="J139"/>
  <c r="BK128"/>
  <c r="BK143"/>
  <c r="J134"/>
  <c r="J128"/>
  <c r="J142"/>
  <c r="J131"/>
  <c r="BK121"/>
  <c i="13" r="J341"/>
  <c r="J327"/>
  <c r="BK244"/>
  <c r="BK208"/>
  <c r="J346"/>
  <c r="J339"/>
  <c r="J318"/>
  <c r="BK313"/>
  <c r="J297"/>
  <c r="J283"/>
  <c r="BK262"/>
  <c r="J241"/>
  <c r="BK329"/>
  <c r="BK316"/>
  <c r="J311"/>
  <c r="BK295"/>
  <c r="J285"/>
  <c r="J325"/>
  <c r="BK265"/>
  <c r="J284"/>
  <c r="J266"/>
  <c r="J224"/>
  <c r="J187"/>
  <c r="J164"/>
  <c r="BK245"/>
  <c r="BK237"/>
  <c r="J174"/>
  <c r="BK220"/>
  <c r="J146"/>
  <c r="BK253"/>
  <c r="BK217"/>
  <c r="BK173"/>
  <c r="J153"/>
  <c r="BK196"/>
  <c r="BK259"/>
  <c r="BK176"/>
  <c r="BK206"/>
  <c r="BK172"/>
  <c i="14" r="J225"/>
  <c r="BK222"/>
  <c r="BK215"/>
  <c r="J207"/>
  <c r="J203"/>
  <c r="J198"/>
  <c r="J195"/>
  <c r="J189"/>
  <c r="J183"/>
  <c r="J178"/>
  <c r="BK171"/>
  <c r="BK167"/>
  <c r="J157"/>
  <c r="J150"/>
  <c r="BK139"/>
  <c r="BK131"/>
  <c r="BK223"/>
  <c r="BK219"/>
  <c r="J211"/>
  <c r="BK204"/>
  <c r="BK198"/>
  <c r="BK186"/>
  <c r="J180"/>
  <c r="BK174"/>
  <c r="BK163"/>
  <c r="J154"/>
  <c r="J169"/>
  <c i="2" r="BK595"/>
  <c r="BK581"/>
  <c r="BK570"/>
  <c r="J535"/>
  <c r="J503"/>
  <c r="J486"/>
  <c r="BK473"/>
  <c r="BK415"/>
  <c r="J323"/>
  <c r="J225"/>
  <c r="BK184"/>
  <c r="BK139"/>
  <c r="J635"/>
  <c r="J625"/>
  <c r="J570"/>
  <c r="BK535"/>
  <c r="J518"/>
  <c r="J487"/>
  <c r="J474"/>
  <c r="BK465"/>
  <c r="BK450"/>
  <c r="J433"/>
  <c r="J387"/>
  <c r="BK356"/>
  <c r="J339"/>
  <c r="J335"/>
  <c r="J318"/>
  <c r="BK312"/>
  <c r="J294"/>
  <c r="BK219"/>
  <c r="J169"/>
  <c i="1" r="AS104"/>
  <c i="2" r="BK614"/>
  <c r="J612"/>
  <c r="BK597"/>
  <c r="BK591"/>
  <c r="J572"/>
  <c r="BK556"/>
  <c r="BK529"/>
  <c r="J522"/>
  <c r="BK503"/>
  <c r="BK491"/>
  <c r="BK454"/>
  <c r="BK387"/>
  <c r="BK287"/>
  <c r="J210"/>
  <c r="BK628"/>
  <c r="J438"/>
  <c r="BK267"/>
  <c r="J626"/>
  <c r="BK585"/>
  <c r="J530"/>
  <c r="BK478"/>
  <c r="BK456"/>
  <c r="J427"/>
  <c r="BK227"/>
  <c r="BK433"/>
  <c r="J336"/>
  <c r="BK487"/>
  <c r="BK345"/>
  <c r="BK294"/>
  <c r="J415"/>
  <c r="BK338"/>
  <c r="BK265"/>
  <c r="J191"/>
  <c r="J533"/>
  <c r="BK514"/>
  <c r="J472"/>
  <c r="J393"/>
  <c r="BK331"/>
  <c r="J265"/>
  <c r="BK143"/>
  <c r="BK468"/>
  <c r="J392"/>
  <c r="BK333"/>
  <c r="BK626"/>
  <c r="BK409"/>
  <c r="BK397"/>
  <c r="BK191"/>
  <c i="3" r="BK153"/>
  <c r="J147"/>
  <c r="BK140"/>
  <c r="J157"/>
  <c r="BK152"/>
  <c r="BK143"/>
  <c r="BK163"/>
  <c r="BK147"/>
  <c r="J138"/>
  <c r="J152"/>
  <c r="BK134"/>
  <c r="BK155"/>
  <c r="BK135"/>
  <c r="BK131"/>
  <c r="BK150"/>
  <c r="J144"/>
  <c r="J135"/>
  <c i="4" r="BK151"/>
  <c r="J137"/>
  <c r="J151"/>
  <c r="BK147"/>
  <c r="J144"/>
  <c r="J140"/>
  <c r="J149"/>
  <c r="BK145"/>
  <c r="BK144"/>
  <c r="J141"/>
  <c r="J136"/>
  <c r="J142"/>
  <c r="BK136"/>
  <c r="BK138"/>
  <c i="5" r="BK140"/>
  <c r="J134"/>
  <c r="J133"/>
  <c i="6" r="J139"/>
  <c r="J132"/>
  <c r="BK136"/>
  <c r="J130"/>
  <c i="7" r="J137"/>
  <c r="BK131"/>
  <c r="BK133"/>
  <c r="BK129"/>
  <c i="8" r="BK131"/>
  <c r="J146"/>
  <c r="J137"/>
  <c r="J141"/>
  <c i="9" r="J2030"/>
  <c r="BK1948"/>
  <c r="BK1899"/>
  <c r="J1822"/>
  <c r="BK1661"/>
  <c r="J1647"/>
  <c r="BK1469"/>
  <c r="BK1424"/>
  <c r="J1262"/>
  <c r="BK1198"/>
  <c r="BK1111"/>
  <c r="J739"/>
  <c r="J669"/>
  <c r="BK1521"/>
  <c r="BK1985"/>
  <c r="BK1936"/>
  <c r="J1782"/>
  <c r="J1659"/>
  <c r="J1630"/>
  <c r="BK1605"/>
  <c r="J1467"/>
  <c r="BK1454"/>
  <c r="J1409"/>
  <c r="J1394"/>
  <c r="J1386"/>
  <c r="J1221"/>
  <c r="J1175"/>
  <c r="J1077"/>
  <c r="BK1054"/>
  <c r="BK1034"/>
  <c r="BK943"/>
  <c r="J822"/>
  <c r="J773"/>
  <c r="J710"/>
  <c r="BK617"/>
  <c r="J575"/>
  <c r="J532"/>
  <c r="BK2015"/>
  <c r="J1905"/>
  <c r="BK1441"/>
  <c r="BK1384"/>
  <c r="BK1175"/>
  <c r="J1058"/>
  <c r="J714"/>
  <c r="BK629"/>
  <c r="J545"/>
  <c r="BK370"/>
  <c r="BK231"/>
  <c r="BK160"/>
  <c r="J1872"/>
  <c r="BK1782"/>
  <c r="J1613"/>
  <c r="J1465"/>
  <c r="J2079"/>
  <c r="BK2069"/>
  <c r="J2026"/>
  <c r="BK1908"/>
  <c r="J1823"/>
  <c r="J1128"/>
  <c r="J652"/>
  <c r="BK482"/>
  <c r="J308"/>
  <c r="J234"/>
  <c r="BK1525"/>
  <c r="BK1277"/>
  <c r="J1097"/>
  <c r="J950"/>
  <c r="BK828"/>
  <c r="J759"/>
  <c r="J638"/>
  <c r="J371"/>
  <c r="J172"/>
  <c r="J1515"/>
  <c r="J1277"/>
  <c i="10" r="BK191"/>
  <c r="BK186"/>
  <c r="BK180"/>
  <c r="BK172"/>
  <c r="BK166"/>
  <c r="J164"/>
  <c r="J156"/>
  <c r="BK149"/>
  <c r="BK141"/>
  <c r="BK137"/>
  <c r="J129"/>
  <c r="J189"/>
  <c i="13" r="J308"/>
  <c r="BK299"/>
  <c r="J286"/>
  <c r="J330"/>
  <c r="J261"/>
  <c r="BK160"/>
  <c r="J323"/>
  <c r="BK312"/>
  <c r="J252"/>
  <c r="J215"/>
  <c r="BK323"/>
  <c r="BK310"/>
  <c r="J301"/>
  <c r="BK283"/>
  <c r="J230"/>
  <c r="BK174"/>
  <c r="J239"/>
  <c r="J148"/>
  <c r="BK285"/>
  <c r="BK260"/>
  <c r="BK234"/>
  <c r="BK213"/>
  <c r="BK171"/>
  <c r="J147"/>
  <c r="J282"/>
  <c r="BK226"/>
  <c r="J194"/>
  <c r="BK190"/>
  <c r="J183"/>
  <c r="J165"/>
  <c r="BK154"/>
  <c r="J145"/>
  <c r="BK282"/>
  <c r="BK273"/>
  <c r="BK264"/>
  <c r="BK286"/>
  <c r="BK268"/>
  <c r="J244"/>
  <c r="J189"/>
  <c r="J167"/>
  <c r="J272"/>
  <c r="J242"/>
  <c r="J179"/>
  <c r="J277"/>
  <c r="BK222"/>
  <c r="J240"/>
  <c r="BK243"/>
  <c r="J214"/>
  <c r="J175"/>
  <c r="BK165"/>
  <c r="BK221"/>
  <c r="BK270"/>
  <c r="BK182"/>
  <c r="BK257"/>
  <c r="BK201"/>
  <c r="BK224"/>
  <c i="14" r="BK226"/>
  <c r="J220"/>
  <c r="BK217"/>
  <c r="J210"/>
  <c r="J204"/>
  <c r="J199"/>
  <c r="J193"/>
  <c r="BK188"/>
  <c r="BK182"/>
  <c r="BK177"/>
  <c r="BK173"/>
  <c r="J165"/>
  <c r="BK156"/>
  <c r="BK149"/>
  <c r="J145"/>
  <c r="BK137"/>
  <c r="BK128"/>
  <c r="J221"/>
  <c r="J217"/>
  <c r="J206"/>
  <c r="BK195"/>
  <c r="BK189"/>
  <c r="J182"/>
  <c r="J177"/>
  <c r="J172"/>
  <c r="J164"/>
  <c r="BK155"/>
  <c r="J167"/>
  <c i="2" r="J36"/>
  <c r="J337"/>
  <c r="J227"/>
  <c r="J202"/>
  <c r="BK533"/>
  <c r="BK327"/>
  <c r="J177"/>
  <c r="J587"/>
  <c r="J583"/>
  <c r="BK509"/>
  <c r="J632"/>
  <c r="BK486"/>
  <c r="J412"/>
  <c r="J139"/>
  <c r="J347"/>
  <c r="J624"/>
  <c r="BK336"/>
  <c r="BK425"/>
  <c r="BK393"/>
  <c r="J306"/>
  <c r="BK248"/>
  <c r="J529"/>
  <c r="BK493"/>
  <c r="J458"/>
  <c r="J356"/>
  <c r="J301"/>
  <c r="BK209"/>
  <c r="BK554"/>
  <c r="BK399"/>
  <c r="BK337"/>
  <c r="BK162"/>
  <c r="BK438"/>
  <c r="J358"/>
  <c r="F38"/>
  <c i="1" r="BC96"/>
  <c i="5" r="J130"/>
  <c i="6" r="BK143"/>
  <c r="J135"/>
  <c r="BK130"/>
  <c r="BK133"/>
  <c i="7" r="J139"/>
  <c r="BK134"/>
  <c r="BK135"/>
  <c i="8" r="BK146"/>
  <c r="J157"/>
  <c r="J145"/>
  <c r="BK153"/>
  <c i="9" r="J2069"/>
  <c r="BK1957"/>
  <c r="BK1943"/>
  <c r="BK1876"/>
  <c r="J1711"/>
  <c r="BK1650"/>
  <c r="J1589"/>
  <c r="J1454"/>
  <c r="BK1251"/>
  <c r="BK1187"/>
  <c r="BK758"/>
  <c r="BK1531"/>
  <c r="BK2021"/>
  <c r="BK1906"/>
  <c r="J1890"/>
  <c r="BK1822"/>
  <c r="BK1653"/>
  <c r="BK1624"/>
  <c r="J1505"/>
  <c r="BK1460"/>
  <c r="J1403"/>
  <c r="BK1388"/>
  <c r="J1380"/>
  <c r="BK1275"/>
  <c r="J1181"/>
  <c r="J1083"/>
  <c r="BK1046"/>
  <c r="BK1019"/>
  <c r="J943"/>
  <c r="J869"/>
  <c r="BK814"/>
  <c r="BK714"/>
  <c r="BK631"/>
  <c r="J578"/>
  <c r="BK546"/>
  <c r="J404"/>
  <c r="BK1987"/>
  <c r="BK1475"/>
  <c r="BK1411"/>
  <c r="BK1360"/>
  <c r="J1161"/>
  <c r="J1060"/>
  <c r="BK727"/>
  <c r="BK646"/>
  <c r="BK582"/>
  <c r="J373"/>
  <c r="J220"/>
  <c r="J1902"/>
  <c r="BK1881"/>
  <c r="BK1473"/>
  <c r="J1844"/>
  <c r="BK1669"/>
  <c r="J1603"/>
  <c r="BK2079"/>
  <c r="BK2068"/>
  <c r="BK2018"/>
  <c r="BK1903"/>
  <c r="J1888"/>
  <c r="BK1858"/>
  <c r="J1560"/>
  <c r="J1552"/>
  <c r="BK1533"/>
  <c r="BK1445"/>
  <c r="BK1181"/>
  <c r="J1146"/>
  <c r="BK1052"/>
  <c r="BK718"/>
  <c r="J486"/>
  <c r="BK410"/>
  <c r="BK230"/>
  <c r="BK1712"/>
  <c r="J1599"/>
  <c r="BK1413"/>
  <c r="BK1294"/>
  <c r="J1155"/>
  <c r="J1052"/>
  <c r="BK586"/>
  <c r="J406"/>
  <c r="J221"/>
  <c r="J2019"/>
  <c r="BK1613"/>
  <c r="J1577"/>
  <c r="BK1451"/>
  <c r="BK1221"/>
  <c r="J1190"/>
  <c r="J1152"/>
  <c r="BK1067"/>
  <c r="BK1044"/>
  <c r="J923"/>
  <c r="BK773"/>
  <c r="J704"/>
  <c r="BK609"/>
  <c r="J546"/>
  <c r="J362"/>
  <c r="BK196"/>
  <c r="J1665"/>
  <c r="J1638"/>
  <c r="J1413"/>
  <c r="BK1152"/>
  <c r="BK753"/>
  <c r="BK532"/>
  <c r="BK203"/>
  <c r="BK1671"/>
  <c r="J1636"/>
  <c r="BK1467"/>
  <c r="J1297"/>
  <c r="BK1575"/>
  <c r="BK1571"/>
  <c r="J1562"/>
  <c r="BK1552"/>
  <c r="BK1507"/>
  <c r="J1441"/>
  <c r="J1352"/>
  <c r="BK1242"/>
  <c r="BK1158"/>
  <c r="J1108"/>
  <c r="J1039"/>
  <c r="J756"/>
  <c r="J725"/>
  <c r="J611"/>
  <c r="BK576"/>
  <c r="J408"/>
  <c r="BK1638"/>
  <c r="BK1626"/>
  <c r="J1595"/>
  <c r="BK1501"/>
  <c i="10" r="J150"/>
  <c r="BK142"/>
  <c r="BK134"/>
  <c r="BK130"/>
  <c r="J194"/>
  <c r="J193"/>
  <c r="J186"/>
  <c r="J183"/>
  <c r="J176"/>
  <c r="BK169"/>
  <c r="J166"/>
  <c r="BK161"/>
  <c r="J157"/>
  <c r="BK153"/>
  <c r="J146"/>
  <c r="J142"/>
  <c r="J139"/>
  <c r="J136"/>
  <c r="J133"/>
  <c r="BK129"/>
  <c i="11" r="BK254"/>
  <c r="J248"/>
  <c r="J225"/>
  <c r="J220"/>
  <c r="J181"/>
  <c r="BK251"/>
  <c r="J231"/>
  <c r="BK216"/>
  <c r="BK189"/>
  <c r="BK150"/>
  <c r="BK250"/>
  <c r="J241"/>
  <c r="BK228"/>
  <c r="J215"/>
  <c r="J172"/>
  <c r="BK146"/>
  <c r="BK140"/>
  <c r="J240"/>
  <c r="J233"/>
  <c r="J230"/>
  <c r="J212"/>
  <c r="J197"/>
  <c r="J177"/>
  <c r="J140"/>
  <c r="J166"/>
  <c r="BK220"/>
  <c r="J206"/>
  <c r="J133"/>
  <c r="BK204"/>
  <c r="J164"/>
  <c r="J139"/>
  <c r="J160"/>
  <c r="BK139"/>
  <c r="BK160"/>
  <c r="BK187"/>
  <c r="BK164"/>
  <c r="BK194"/>
  <c r="J152"/>
  <c r="BK141"/>
  <c r="BK132"/>
  <c r="J185"/>
  <c r="J162"/>
  <c r="BK173"/>
  <c r="BK145"/>
  <c i="12" r="BK150"/>
  <c r="BK135"/>
  <c r="J122"/>
  <c r="J146"/>
  <c r="J133"/>
  <c r="J121"/>
  <c r="J141"/>
  <c r="J135"/>
  <c r="J125"/>
  <c r="BK139"/>
  <c r="J130"/>
  <c i="13" r="J243"/>
  <c r="J216"/>
  <c r="BK183"/>
  <c r="BK155"/>
  <c r="J263"/>
  <c r="J233"/>
  <c r="BK199"/>
  <c r="J191"/>
  <c r="BK186"/>
  <c r="J178"/>
  <c r="J158"/>
  <c r="BK294"/>
  <c r="BK281"/>
  <c r="J269"/>
  <c r="J262"/>
  <c r="BK274"/>
  <c r="J265"/>
  <c r="BK240"/>
  <c r="BK179"/>
  <c r="J155"/>
  <c r="J271"/>
  <c r="J232"/>
  <c r="J281"/>
  <c r="J253"/>
  <c r="BK219"/>
  <c r="J274"/>
  <c r="BK242"/>
  <c r="J199"/>
  <c r="J171"/>
  <c r="BK238"/>
  <c r="BK178"/>
  <c r="J238"/>
  <c r="J260"/>
  <c r="BK239"/>
  <c r="J245"/>
  <c i="14" r="J227"/>
  <c r="BK221"/>
  <c r="J218"/>
  <c r="BK211"/>
  <c r="BK201"/>
  <c r="BK196"/>
  <c r="J192"/>
  <c r="J186"/>
  <c r="J181"/>
  <c r="J176"/>
  <c r="BK169"/>
  <c r="J158"/>
  <c r="J151"/>
  <c r="BK146"/>
  <c r="J132"/>
  <c r="J224"/>
  <c r="BK218"/>
  <c r="BK210"/>
  <c r="BK203"/>
  <c r="BK199"/>
  <c r="BK193"/>
  <c r="BK183"/>
  <c r="J179"/>
  <c r="J173"/>
  <c r="BK166"/>
  <c r="J156"/>
  <c r="BK172"/>
  <c r="J163"/>
  <c i="2" r="J162"/>
  <c r="BK622"/>
  <c r="BK620"/>
  <c r="BK612"/>
  <c r="BK599"/>
  <c r="BK593"/>
  <c r="J577"/>
  <c r="BK564"/>
  <c r="BK552"/>
  <c r="J526"/>
  <c r="J509"/>
  <c r="J495"/>
  <c r="BK452"/>
  <c r="J395"/>
  <c r="J248"/>
  <c r="J141"/>
  <c r="J450"/>
  <c r="J409"/>
  <c i="1" r="AS97"/>
  <c i="2" r="BK522"/>
  <c r="BK444"/>
  <c r="BK546"/>
  <c r="J425"/>
  <c r="BK195"/>
  <c r="J639"/>
  <c r="BK177"/>
  <c r="BK347"/>
  <c r="J327"/>
  <c r="BK405"/>
  <c r="J369"/>
  <c r="J267"/>
  <c r="BK210"/>
  <c r="BK532"/>
  <c r="J473"/>
  <c r="J405"/>
  <c r="BK339"/>
  <c r="BK323"/>
  <c r="J219"/>
  <c r="J540"/>
  <c r="J421"/>
  <c r="BK325"/>
  <c r="J176"/>
  <c r="BK501"/>
  <c r="J391"/>
  <c r="F39"/>
  <c i="1" r="BD96"/>
  <c i="5" r="J136"/>
  <c r="BK133"/>
  <c i="6" r="J136"/>
  <c r="J143"/>
  <c r="BK135"/>
  <c i="7" r="BK136"/>
  <c r="BK139"/>
  <c r="J131"/>
  <c i="8" r="BK152"/>
  <c r="J125"/>
  <c i="9" r="BK2024"/>
  <c r="J1908"/>
  <c r="BK1872"/>
  <c r="J1741"/>
  <c r="BK1655"/>
  <c r="BK1642"/>
  <c r="J1462"/>
  <c r="BK1303"/>
  <c r="BK1245"/>
  <c r="J1191"/>
  <c r="BK760"/>
  <c r="J733"/>
  <c r="BK1607"/>
  <c r="J1448"/>
  <c r="BK2017"/>
  <c r="J1949"/>
  <c r="J1876"/>
  <c r="J1797"/>
  <c r="J1666"/>
  <c r="J1632"/>
  <c r="BK1603"/>
  <c r="BK1462"/>
  <c r="BK1418"/>
  <c r="J1400"/>
  <c r="BK1382"/>
  <c r="J1285"/>
  <c r="BK1200"/>
  <c r="J1113"/>
  <c r="J1062"/>
  <c r="J1044"/>
  <c r="J946"/>
  <c r="BK927"/>
  <c r="J836"/>
  <c r="BK818"/>
  <c r="BK719"/>
  <c r="BK625"/>
  <c r="BK577"/>
  <c r="BK544"/>
  <c r="J2018"/>
  <c r="J1901"/>
  <c r="J1432"/>
  <c r="BK1412"/>
  <c r="BK1297"/>
  <c r="BK1155"/>
  <c r="BK974"/>
  <c r="J670"/>
  <c r="J591"/>
  <c r="BK458"/>
  <c r="J328"/>
  <c r="J223"/>
  <c r="BK156"/>
  <c r="J1581"/>
  <c r="BK1463"/>
  <c r="BK1673"/>
  <c r="J1607"/>
  <c r="J1593"/>
  <c r="BK2071"/>
  <c r="J2068"/>
  <c r="J2021"/>
  <c r="J1948"/>
  <c r="J1886"/>
  <c r="BK1564"/>
  <c r="BK1554"/>
  <c r="BK1527"/>
  <c r="BK1362"/>
  <c r="J1251"/>
  <c r="J1184"/>
  <c r="BK1178"/>
  <c r="BK1120"/>
  <c r="J968"/>
  <c r="J642"/>
  <c r="BK508"/>
  <c r="J425"/>
  <c r="J245"/>
  <c r="J1906"/>
  <c r="J1626"/>
  <c r="J1477"/>
  <c r="BK1394"/>
  <c r="BK1240"/>
  <c r="BK1108"/>
  <c r="J735"/>
  <c r="BK490"/>
  <c r="BK394"/>
  <c r="BK162"/>
  <c r="J1668"/>
  <c r="BK1599"/>
  <c r="BK1537"/>
  <c r="BK1448"/>
  <c r="J1393"/>
  <c r="BK1191"/>
  <c r="J1122"/>
  <c r="J1079"/>
  <c r="J976"/>
  <c r="BK955"/>
  <c r="BK765"/>
  <c r="J751"/>
  <c r="J656"/>
  <c r="BK570"/>
  <c r="J482"/>
  <c r="J203"/>
  <c r="J1669"/>
  <c r="BK1640"/>
  <c r="J1460"/>
  <c r="BK1262"/>
  <c r="BK1122"/>
  <c r="BK670"/>
  <c r="BK211"/>
  <c r="J1712"/>
  <c r="J1651"/>
  <c r="BK1548"/>
  <c r="J1521"/>
  <c r="J1378"/>
  <c r="BK1585"/>
  <c r="J1644"/>
  <c r="J1571"/>
  <c r="BK1560"/>
  <c r="J1544"/>
  <c r="J1503"/>
  <c r="J1373"/>
  <c r="J1331"/>
  <c r="J1196"/>
  <c r="BK1146"/>
  <c r="BK1106"/>
  <c r="J1067"/>
  <c r="BK737"/>
  <c r="BK669"/>
  <c r="J604"/>
  <c r="BK548"/>
  <c r="BK292"/>
  <c r="BK1634"/>
  <c r="J1622"/>
  <c r="J1548"/>
  <c r="BK1487"/>
  <c r="J1473"/>
  <c r="J1405"/>
  <c r="J1303"/>
  <c r="BK1218"/>
  <c r="BK1079"/>
  <c r="BK1030"/>
  <c r="J955"/>
  <c r="BK652"/>
  <c r="BK621"/>
  <c r="J576"/>
  <c r="J468"/>
  <c r="BK1503"/>
  <c r="J1539"/>
  <c r="J1471"/>
  <c r="BK1407"/>
  <c r="BK1373"/>
  <c r="J1218"/>
  <c r="J1182"/>
  <c r="J970"/>
  <c r="BK615"/>
  <c r="BK464"/>
  <c r="BK330"/>
  <c r="BK228"/>
  <c r="J160"/>
  <c r="BK1409"/>
  <c r="J1050"/>
  <c r="J927"/>
  <c i="11" r="BK244"/>
  <c r="J229"/>
  <c r="BK209"/>
  <c r="BK176"/>
  <c r="J148"/>
  <c r="J249"/>
  <c r="BK237"/>
  <c r="BK226"/>
  <c r="J169"/>
  <c r="BK169"/>
  <c r="BK248"/>
  <c r="J234"/>
  <c r="BK231"/>
  <c r="J208"/>
  <c r="J203"/>
  <c r="J188"/>
  <c r="J163"/>
  <c r="BK159"/>
  <c r="BK219"/>
  <c r="BK207"/>
  <c r="BK131"/>
  <c r="BK203"/>
  <c r="BK158"/>
  <c r="BK138"/>
  <c r="J184"/>
  <c r="BK147"/>
  <c r="BK192"/>
  <c r="J204"/>
  <c r="J183"/>
  <c r="J136"/>
  <c r="BK191"/>
  <c r="BK137"/>
  <c r="J131"/>
  <c r="BK178"/>
  <c r="J178"/>
  <c r="J159"/>
  <c i="12" r="BK149"/>
  <c r="J148"/>
  <c r="BK141"/>
  <c r="BK124"/>
  <c r="J149"/>
  <c r="J143"/>
  <c r="J129"/>
  <c r="BK148"/>
  <c r="BK137"/>
  <c r="J126"/>
  <c r="J138"/>
  <c r="J124"/>
  <c i="13" r="BK346"/>
  <c r="J337"/>
  <c r="BK250"/>
  <c r="BK214"/>
  <c r="J196"/>
  <c r="BK343"/>
  <c r="BK337"/>
  <c r="BK326"/>
  <c r="J316"/>
  <c r="BK308"/>
  <c r="J291"/>
  <c r="BK278"/>
  <c r="BK256"/>
  <c r="BK232"/>
  <c r="BK327"/>
  <c r="BK315"/>
  <c r="J310"/>
  <c r="BK301"/>
  <c r="BK289"/>
  <c r="J340"/>
  <c r="J305"/>
  <c r="J219"/>
  <c r="BK339"/>
  <c r="J329"/>
  <c r="BK324"/>
  <c r="J313"/>
  <c r="BK307"/>
  <c r="BK230"/>
  <c r="BK150"/>
  <c r="BK318"/>
  <c r="J304"/>
  <c r="BK293"/>
  <c r="J279"/>
  <c r="J225"/>
  <c r="BK142"/>
  <c r="J152"/>
  <c r="BK147"/>
  <c r="J296"/>
  <c r="J235"/>
  <c r="J220"/>
  <c r="J201"/>
  <c r="J170"/>
  <c r="BK145"/>
  <c r="BK280"/>
  <c r="J236"/>
  <c r="J205"/>
  <c r="BK191"/>
  <c r="BK189"/>
  <c r="BK180"/>
  <c r="J160"/>
  <c r="BK148"/>
  <c r="J293"/>
  <c r="J280"/>
  <c r="J268"/>
  <c r="J289"/>
  <c r="J273"/>
  <c r="J267"/>
  <c r="BK246"/>
  <c r="J190"/>
  <c r="BK184"/>
  <c r="BK275"/>
  <c r="J250"/>
  <c r="J177"/>
  <c r="J278"/>
  <c r="J247"/>
  <c r="J217"/>
  <c r="BK277"/>
  <c r="J231"/>
  <c r="J184"/>
  <c r="BK170"/>
  <c r="J256"/>
  <c r="BK195"/>
  <c r="BK241"/>
  <c r="J264"/>
  <c r="BK223"/>
  <c r="J229"/>
  <c i="14" r="BK224"/>
  <c r="J219"/>
  <c r="J212"/>
  <c r="J208"/>
  <c r="BK206"/>
  <c r="BK200"/>
  <c r="J194"/>
  <c r="J187"/>
  <c r="BK180"/>
  <c r="J175"/>
  <c r="BK170"/>
  <c r="BK164"/>
  <c r="BK153"/>
  <c r="BK141"/>
  <c r="BK135"/>
  <c r="J226"/>
  <c r="BK220"/>
  <c r="J215"/>
  <c r="BK209"/>
  <c r="J201"/>
  <c r="J197"/>
  <c r="BK192"/>
  <c r="BK185"/>
  <c r="BK178"/>
  <c r="J171"/>
  <c r="BK162"/>
  <c r="BK158"/>
  <c r="J155"/>
  <c r="BK154"/>
  <c r="J153"/>
  <c r="BK151"/>
  <c r="BK150"/>
  <c r="J149"/>
  <c r="BK148"/>
  <c r="J147"/>
  <c r="BK145"/>
  <c r="BK144"/>
  <c r="J142"/>
  <c r="J140"/>
  <c r="J138"/>
  <c r="BK136"/>
  <c r="J135"/>
  <c r="BK134"/>
  <c r="J133"/>
  <c r="J130"/>
  <c r="BK129"/>
  <c r="J128"/>
  <c r="BK147"/>
  <c r="J146"/>
  <c r="J144"/>
  <c r="J143"/>
  <c r="BK142"/>
  <c r="J139"/>
  <c r="BK133"/>
  <c r="J131"/>
  <c r="BK143"/>
  <c r="J141"/>
  <c r="BK140"/>
  <c r="BK138"/>
  <c r="J137"/>
  <c r="J136"/>
  <c r="BK132"/>
  <c r="BK130"/>
  <c r="J129"/>
  <c i="15" r="J151"/>
  <c r="BK149"/>
  <c r="J148"/>
  <c r="BK147"/>
  <c r="BK131"/>
  <c r="J129"/>
  <c r="J128"/>
  <c r="BK151"/>
  <c r="J149"/>
  <c r="BK148"/>
  <c r="J133"/>
  <c r="J132"/>
  <c r="J131"/>
  <c r="BK129"/>
  <c r="BK128"/>
  <c r="BK127"/>
  <c r="J147"/>
  <c r="BK133"/>
  <c r="BK132"/>
  <c r="J127"/>
  <c i="9" r="J1452"/>
  <c r="J1957"/>
  <c r="BK1905"/>
  <c r="J1858"/>
  <c r="J1777"/>
  <c r="BK1736"/>
  <c r="BK1645"/>
  <c r="J1187"/>
  <c r="J644"/>
  <c r="BK487"/>
  <c r="BK252"/>
  <c r="J2024"/>
  <c r="BK1666"/>
  <c r="J1605"/>
  <c r="BK1519"/>
  <c r="J1445"/>
  <c r="BK1358"/>
  <c r="J1186"/>
  <c r="J1106"/>
  <c r="BK1048"/>
  <c r="J974"/>
  <c r="BK826"/>
  <c r="J757"/>
  <c r="J712"/>
  <c r="J631"/>
  <c r="BK604"/>
  <c r="J370"/>
  <c r="BK224"/>
  <c r="BK150"/>
  <c r="BK1644"/>
  <c r="BK1622"/>
  <c r="J1411"/>
  <c r="J1173"/>
  <c r="BK716"/>
  <c r="BK371"/>
  <c r="J196"/>
  <c r="J1655"/>
  <c r="J1527"/>
  <c r="J1438"/>
  <c r="BK1665"/>
  <c r="BK1573"/>
  <c r="J1570"/>
  <c r="BK1558"/>
  <c r="J1550"/>
  <c r="BK1497"/>
  <c r="J1360"/>
  <c r="BK1301"/>
  <c r="BK1190"/>
  <c r="BK1164"/>
  <c r="BK1104"/>
  <c r="J1056"/>
  <c r="J765"/>
  <c r="J667"/>
  <c r="J609"/>
  <c r="BK449"/>
  <c r="BK234"/>
  <c r="BK1632"/>
  <c r="BK1581"/>
  <c r="BK1509"/>
  <c r="J1485"/>
  <c r="J1475"/>
  <c r="J1451"/>
  <c r="BK1378"/>
  <c r="J1242"/>
  <c r="J1205"/>
  <c r="BK1050"/>
  <c r="J731"/>
  <c r="BK633"/>
  <c r="BK611"/>
  <c r="BK545"/>
  <c r="BK470"/>
  <c r="J464"/>
  <c r="J353"/>
  <c r="J224"/>
  <c r="BK1595"/>
  <c r="J1531"/>
  <c r="J1424"/>
  <c r="J1387"/>
  <c r="J1258"/>
  <c r="J1200"/>
  <c r="J1085"/>
  <c r="J964"/>
  <c r="J602"/>
  <c r="J478"/>
  <c r="BK353"/>
  <c r="BK264"/>
  <c r="BK220"/>
  <c r="BK1434"/>
  <c r="BK1247"/>
  <c r="BK968"/>
  <c r="BK822"/>
  <c r="J758"/>
  <c r="BK412"/>
  <c r="BK261"/>
  <c r="BK1587"/>
  <c r="BK1505"/>
  <c r="BK1356"/>
  <c i="10" r="J192"/>
  <c r="J188"/>
  <c r="BK183"/>
  <c r="BK175"/>
  <c r="J169"/>
  <c r="J165"/>
  <c r="J160"/>
  <c r="BK157"/>
  <c r="BK151"/>
  <c r="BK148"/>
  <c r="J144"/>
  <c r="J135"/>
  <c r="J132"/>
  <c r="BK127"/>
  <c r="BK185"/>
  <c r="J180"/>
  <c r="J173"/>
  <c r="BK167"/>
  <c r="BK160"/>
  <c r="BK156"/>
  <c r="J151"/>
  <c r="J149"/>
  <c r="BK144"/>
  <c r="BK140"/>
  <c r="J137"/>
  <c r="J128"/>
  <c i="11" r="BK252"/>
  <c r="BK227"/>
  <c r="J222"/>
  <c r="J216"/>
  <c r="BK177"/>
  <c r="J250"/>
  <c r="BK240"/>
  <c r="J218"/>
  <c r="BK183"/>
  <c r="J155"/>
  <c r="J251"/>
  <c r="BK236"/>
  <c r="BK222"/>
  <c r="BK180"/>
  <c r="J141"/>
  <c r="J243"/>
  <c r="J235"/>
  <c r="BK215"/>
  <c r="BK206"/>
  <c r="J187"/>
  <c r="J170"/>
  <c r="J205"/>
  <c r="J145"/>
  <c r="BK212"/>
  <c r="J161"/>
  <c r="J195"/>
  <c r="BK155"/>
  <c r="BK144"/>
  <c r="BK170"/>
  <c r="J157"/>
  <c r="BK168"/>
  <c r="J201"/>
  <c r="BK185"/>
  <c r="J158"/>
  <c r="BK196"/>
  <c r="J189"/>
  <c r="BK142"/>
  <c r="J191"/>
  <c r="BK175"/>
  <c r="J182"/>
  <c r="BK151"/>
  <c i="12" r="BK132"/>
  <c r="J147"/>
  <c r="BK126"/>
  <c r="BK147"/>
  <c r="BK138"/>
  <c r="BK131"/>
  <c r="BK145"/>
  <c r="BK136"/>
  <c r="BK127"/>
  <c r="J140"/>
  <c r="BK125"/>
  <c i="13" r="J343"/>
  <c r="J334"/>
  <c r="J259"/>
  <c r="J234"/>
  <c r="BK210"/>
  <c r="J180"/>
  <c r="J342"/>
  <c r="BK336"/>
  <c r="J309"/>
  <c r="BK305"/>
  <c r="BK292"/>
  <c r="J276"/>
  <c r="BK252"/>
  <c r="J333"/>
  <c r="BK322"/>
  <c r="J307"/>
  <c r="J300"/>
  <c r="J294"/>
  <c r="BK269"/>
  <c r="J306"/>
  <c r="BK247"/>
  <c r="BK141"/>
  <c r="BK332"/>
  <c r="J322"/>
  <c r="BK317"/>
  <c r="J237"/>
  <c r="J195"/>
  <c r="BK325"/>
  <c r="J315"/>
  <c r="BK297"/>
  <c r="J275"/>
  <c r="J221"/>
  <c r="BK152"/>
  <c r="BK236"/>
  <c r="J144"/>
  <c r="BK284"/>
  <c i="14" r="BK212"/>
  <c r="BK207"/>
  <c r="J200"/>
  <c r="BK194"/>
  <c r="J188"/>
  <c r="BK176"/>
  <c r="BK165"/>
  <c r="BK157"/>
  <c r="J166"/>
  <c i="2" r="J597"/>
  <c r="BK589"/>
  <c r="BK579"/>
  <c r="J564"/>
  <c r="J514"/>
  <c r="BK499"/>
  <c r="BK474"/>
  <c r="J452"/>
  <c r="J401"/>
  <c r="J312"/>
  <c r="J195"/>
  <c r="J143"/>
  <c r="BK635"/>
  <c r="BK625"/>
  <c r="BK587"/>
  <c r="BK540"/>
  <c r="BK520"/>
  <c r="J505"/>
  <c r="BK482"/>
  <c r="BK466"/>
  <c r="BK462"/>
  <c r="BK442"/>
  <c r="J419"/>
  <c r="J345"/>
  <c r="J338"/>
  <c r="J325"/>
  <c r="J313"/>
  <c r="BK311"/>
  <c r="BK223"/>
  <c r="BK202"/>
  <c r="J146"/>
  <c r="BK637"/>
  <c r="J637"/>
  <c r="J622"/>
  <c r="J620"/>
  <c r="J614"/>
  <c r="BK608"/>
  <c r="J595"/>
  <c r="J581"/>
  <c r="BK566"/>
  <c r="J554"/>
  <c r="BK541"/>
  <c r="BK518"/>
  <c r="J497"/>
  <c r="BK458"/>
  <c r="J446"/>
  <c r="BK221"/>
  <c r="BK632"/>
  <c r="BK419"/>
  <c r="BK212"/>
  <c r="J589"/>
  <c r="J546"/>
  <c r="J482"/>
  <c r="J442"/>
  <c r="J454"/>
  <c r="BK389"/>
  <c r="BK639"/>
  <c r="J231"/>
  <c r="BK391"/>
  <c r="BK341"/>
  <c r="BK427"/>
  <c r="J403"/>
  <c r="J341"/>
  <c r="BK231"/>
  <c r="BK144"/>
  <c r="BK526"/>
  <c r="J478"/>
  <c r="J465"/>
  <c r="BK392"/>
  <c r="BK269"/>
  <c r="J640"/>
  <c r="BK431"/>
  <c r="J269"/>
  <c r="J628"/>
  <c r="J456"/>
  <c r="BK403"/>
  <c r="J221"/>
  <c i="3" r="J160"/>
  <c r="J148"/>
  <c r="J163"/>
  <c r="BK158"/>
  <c r="J153"/>
  <c r="BK144"/>
  <c r="BK138"/>
  <c r="J131"/>
  <c r="J155"/>
  <c r="BK142"/>
  <c r="J134"/>
  <c r="BK151"/>
  <c r="J132"/>
  <c r="J156"/>
  <c r="BK146"/>
  <c r="J133"/>
  <c r="BK157"/>
  <c r="J146"/>
  <c r="J139"/>
  <c r="BK133"/>
  <c i="4" r="BK140"/>
  <c r="BK133"/>
  <c r="BK149"/>
  <c r="J145"/>
  <c r="J143"/>
  <c r="BK135"/>
  <c r="J147"/>
  <c r="BK143"/>
  <c r="J138"/>
  <c r="J132"/>
  <c r="BK141"/>
  <c r="J131"/>
  <c r="BK137"/>
  <c i="5" r="J140"/>
  <c r="BK138"/>
  <c r="BK136"/>
  <c r="BK130"/>
  <c i="6" r="BK141"/>
  <c r="J133"/>
  <c r="BK139"/>
  <c r="BK131"/>
  <c i="7" r="BK137"/>
  <c r="J135"/>
  <c r="J129"/>
  <c r="J132"/>
  <c i="8" r="BK141"/>
  <c r="J152"/>
  <c r="J131"/>
  <c r="BK137"/>
  <c i="9" r="J2035"/>
  <c r="BK1949"/>
  <c r="BK1888"/>
  <c r="BK1823"/>
  <c r="J1671"/>
  <c r="J1653"/>
  <c r="J1587"/>
  <c r="BK1380"/>
  <c r="BK1253"/>
  <c r="BK1196"/>
  <c r="J1048"/>
  <c r="J753"/>
  <c r="J703"/>
  <c r="BK1589"/>
  <c r="BK1439"/>
  <c r="J2015"/>
  <c r="BK1901"/>
  <c r="J1862"/>
  <c r="BK1844"/>
  <c r="BK1741"/>
  <c r="J1648"/>
  <c r="BK1620"/>
  <c r="J1501"/>
  <c r="BK1452"/>
  <c r="BK1402"/>
  <c r="BK1387"/>
  <c r="BK1375"/>
  <c r="BK1202"/>
  <c r="BK1135"/>
  <c r="J1070"/>
  <c r="BK1056"/>
  <c r="BK1039"/>
  <c r="BK964"/>
  <c r="BK923"/>
  <c r="J828"/>
  <c r="BK782"/>
  <c r="BK712"/>
  <c r="J629"/>
  <c r="BK488"/>
  <c r="J1943"/>
  <c r="J1479"/>
  <c r="J1418"/>
  <c r="BK1400"/>
  <c r="J1377"/>
  <c r="BK1212"/>
  <c r="J978"/>
  <c r="BK725"/>
  <c r="BK642"/>
  <c r="J410"/>
  <c r="BK327"/>
  <c r="J218"/>
  <c r="BK1886"/>
  <c r="BK1535"/>
  <c r="BK1458"/>
  <c r="BK1616"/>
  <c r="J1449"/>
  <c r="J2075"/>
  <c r="BK2030"/>
  <c r="BK1938"/>
  <c r="BK1890"/>
  <c r="BK1562"/>
  <c r="BK1550"/>
  <c r="J1469"/>
  <c r="BK1285"/>
  <c r="J1245"/>
  <c r="BK1183"/>
  <c r="BK1161"/>
  <c r="BK759"/>
  <c r="BK538"/>
  <c r="BK444"/>
  <c r="BK308"/>
  <c r="BK190"/>
  <c r="BK1485"/>
  <c r="J1428"/>
  <c r="BK1352"/>
  <c r="J1164"/>
  <c r="J1019"/>
  <c r="J560"/>
  <c r="BK408"/>
  <c r="BK223"/>
  <c r="J1859"/>
  <c r="J1628"/>
  <c r="BK1593"/>
  <c r="J1511"/>
  <c r="BK1438"/>
  <c r="J1193"/>
  <c r="J1171"/>
  <c r="BK1083"/>
  <c r="BK1062"/>
  <c r="J972"/>
  <c r="BK897"/>
  <c r="J818"/>
  <c r="J755"/>
  <c r="J627"/>
  <c r="J548"/>
  <c r="J376"/>
  <c r="BK218"/>
  <c r="J1673"/>
  <c r="BK1651"/>
  <c r="BK1628"/>
  <c r="J1447"/>
  <c r="J1202"/>
  <c r="BK1184"/>
  <c r="J1178"/>
  <c r="J1120"/>
  <c r="BK1077"/>
  <c r="J1030"/>
  <c r="J729"/>
  <c r="BK656"/>
  <c r="J586"/>
  <c r="J414"/>
  <c r="J1645"/>
  <c r="J1609"/>
  <c r="J1535"/>
  <c r="BK1493"/>
  <c r="BK1477"/>
  <c r="BK1449"/>
  <c r="J1384"/>
  <c r="J1301"/>
  <c r="J1212"/>
  <c r="BK1144"/>
  <c r="BK986"/>
  <c r="BK751"/>
  <c r="J719"/>
  <c r="J615"/>
  <c r="J508"/>
  <c r="J470"/>
  <c r="BK425"/>
  <c r="BK274"/>
  <c r="J1497"/>
  <c r="J1529"/>
  <c r="BK1428"/>
  <c r="J1376"/>
  <c r="BK1231"/>
  <c r="BK1186"/>
  <c r="J1054"/>
  <c r="BK747"/>
  <c r="BK591"/>
  <c r="J458"/>
  <c r="J292"/>
  <c r="J231"/>
  <c r="BK1511"/>
  <c r="BK1331"/>
  <c r="BK1173"/>
  <c r="BK950"/>
  <c r="J814"/>
  <c r="J747"/>
  <c r="J625"/>
  <c r="BK400"/>
  <c r="BK328"/>
  <c r="J1585"/>
  <c r="BK1499"/>
  <c r="J1402"/>
  <c i="10" r="BK189"/>
  <c r="J184"/>
  <c r="J177"/>
  <c r="BK174"/>
  <c r="BK168"/>
  <c r="BK162"/>
  <c r="BK158"/>
  <c r="J153"/>
  <c r="BK146"/>
  <c r="J140"/>
  <c r="BK136"/>
  <c r="BK128"/>
  <c r="BK192"/>
  <c r="J187"/>
  <c r="BK177"/>
  <c r="J174"/>
  <c r="J168"/>
  <c r="BK163"/>
  <c r="J159"/>
  <c r="BK154"/>
  <c r="BK150"/>
  <c r="J147"/>
  <c r="BK143"/>
  <c r="BK138"/>
  <c r="J134"/>
  <c r="BK131"/>
  <c r="J127"/>
  <c i="11" r="BK249"/>
  <c r="J226"/>
  <c r="BK223"/>
  <c r="BK214"/>
  <c r="J252"/>
  <c r="BK241"/>
  <c r="BK230"/>
  <c r="BK213"/>
  <c r="BK202"/>
  <c r="BK156"/>
  <c r="J143"/>
  <c r="BK245"/>
  <c r="J242"/>
  <c r="J223"/>
  <c r="J130"/>
  <c r="J144"/>
  <c r="J245"/>
  <c r="BK234"/>
  <c r="J221"/>
  <c r="J209"/>
  <c r="BK200"/>
  <c r="J190"/>
  <c r="BK179"/>
  <c r="BK152"/>
  <c r="J171"/>
  <c r="J213"/>
  <c r="J200"/>
  <c r="J214"/>
  <c r="BK197"/>
  <c r="BK172"/>
  <c r="J146"/>
  <c r="BK186"/>
  <c r="J156"/>
  <c r="J138"/>
  <c r="BK199"/>
  <c r="BK182"/>
  <c r="BK130"/>
  <c r="J149"/>
  <c r="BK136"/>
  <c r="BK188"/>
  <c r="J179"/>
  <c r="BK167"/>
  <c r="BK161"/>
  <c i="12" r="BK151"/>
  <c r="BK134"/>
  <c r="J150"/>
  <c r="J145"/>
  <c r="J136"/>
  <c r="J127"/>
  <c r="BK142"/>
  <c r="BK133"/>
  <c r="BK146"/>
  <c r="J132"/>
  <c r="BK122"/>
  <c i="13" r="BK342"/>
  <c r="BK328"/>
  <c r="J246"/>
  <c r="J213"/>
  <c r="J202"/>
  <c r="J345"/>
  <c r="BK340"/>
  <c r="J319"/>
  <c r="J314"/>
  <c r="BK300"/>
  <c r="BK288"/>
  <c r="BK261"/>
  <c r="BK251"/>
  <c r="J332"/>
  <c r="BK321"/>
  <c r="J312"/>
  <c r="BK303"/>
  <c r="BK272"/>
  <c r="J324"/>
  <c r="BK296"/>
  <c r="J206"/>
  <c r="BK334"/>
  <c r="BK330"/>
  <c r="BK320"/>
  <c r="J227"/>
  <c r="BK168"/>
  <c r="BK319"/>
  <c r="BK309"/>
  <c r="J292"/>
  <c r="BK227"/>
  <c r="BK218"/>
  <c r="BK314"/>
  <c r="BK216"/>
  <c r="J295"/>
  <c r="J287"/>
  <c r="J251"/>
  <c r="BK231"/>
  <c r="BK212"/>
  <c r="J186"/>
  <c r="BK162"/>
  <c r="BK143"/>
  <c r="BK258"/>
  <c r="J210"/>
  <c r="J192"/>
  <c r="BK187"/>
  <c r="J182"/>
  <c r="BK164"/>
  <c r="BK146"/>
  <c r="J290"/>
  <c r="BK276"/>
  <c r="BK267"/>
  <c r="BK291"/>
  <c r="J270"/>
  <c r="BK263"/>
  <c r="J223"/>
  <c r="BK177"/>
  <c r="J143"/>
  <c r="BK266"/>
  <c r="J181"/>
  <c r="BK144"/>
  <c r="BK254"/>
  <c r="J218"/>
  <c r="J142"/>
  <c r="BK228"/>
  <c r="BK188"/>
  <c r="BK158"/>
  <c r="BK198"/>
  <c r="BK255"/>
  <c r="J173"/>
  <c r="J254"/>
  <c r="BK194"/>
  <c i="14" r="J223"/>
  <c r="BK216"/>
  <c r="J209"/>
  <c r="BK202"/>
  <c r="BK197"/>
  <c r="BK190"/>
  <c r="J185"/>
  <c r="BK179"/>
  <c r="J174"/>
  <c r="J168"/>
  <c r="BK159"/>
  <c r="J152"/>
  <c r="J148"/>
  <c r="J134"/>
  <c r="BK225"/>
  <c r="J222"/>
  <c r="J216"/>
  <c r="BK208"/>
  <c r="J202"/>
  <c r="J196"/>
  <c r="J190"/>
  <c r="BK187"/>
  <c r="BK181"/>
  <c r="BK175"/>
  <c r="BK168"/>
  <c r="J159"/>
  <c r="BK152"/>
  <c r="J170"/>
  <c r="J162"/>
  <c i="2" l="1" r="BK145"/>
  <c r="T326"/>
  <c r="BK414"/>
  <c r="R477"/>
  <c r="R521"/>
  <c r="T571"/>
  <c r="BK627"/>
  <c r="J627"/>
  <c r="J113"/>
  <c r="R636"/>
  <c i="3" r="R130"/>
  <c i="5" r="P132"/>
  <c i="6" r="BK129"/>
  <c r="J129"/>
  <c r="J101"/>
  <c i="7" r="R128"/>
  <c r="R127"/>
  <c i="9" r="T375"/>
  <c r="P635"/>
  <c r="R1069"/>
  <c r="BK1302"/>
  <c r="J1302"/>
  <c r="J116"/>
  <c r="T1455"/>
  <c r="R1861"/>
  <c r="BK2020"/>
  <c r="J2020"/>
  <c r="J124"/>
  <c i="3" r="P130"/>
  <c r="P149"/>
  <c i="6" r="R129"/>
  <c i="7" r="BK128"/>
  <c i="9" r="BK149"/>
  <c r="J149"/>
  <c r="J100"/>
  <c r="BK375"/>
  <c r="J375"/>
  <c r="J102"/>
  <c r="P564"/>
  <c r="P606"/>
  <c r="R635"/>
  <c r="R1045"/>
  <c r="P1069"/>
  <c r="R1199"/>
  <c r="P1379"/>
  <c r="T1440"/>
  <c r="R1549"/>
  <c r="BK1861"/>
  <c r="J1861"/>
  <c r="J122"/>
  <c r="T1907"/>
  <c r="T2020"/>
  <c r="P734"/>
  <c r="T1069"/>
  <c r="P1302"/>
  <c r="P1672"/>
  <c r="R2034"/>
  <c i="2" r="T145"/>
  <c r="P390"/>
  <c r="R390"/>
  <c r="P457"/>
  <c r="T457"/>
  <c r="BK534"/>
  <c r="J534"/>
  <c r="J110"/>
  <c r="BK571"/>
  <c r="J571"/>
  <c r="J111"/>
  <c r="P623"/>
  <c r="P627"/>
  <c r="T636"/>
  <c i="3" r="BK130"/>
  <c r="J130"/>
  <c r="J101"/>
  <c r="R149"/>
  <c r="P159"/>
  <c r="P154"/>
  <c i="5" r="R132"/>
  <c i="7" r="P128"/>
  <c r="P127"/>
  <c i="1" r="AU102"/>
  <c i="8" r="T124"/>
  <c r="T123"/>
  <c r="T122"/>
  <c i="9" r="BK233"/>
  <c r="J233"/>
  <c r="J101"/>
  <c r="T734"/>
  <c r="R1112"/>
  <c r="P1185"/>
  <c r="BK1189"/>
  <c r="J1189"/>
  <c r="J113"/>
  <c r="T1189"/>
  <c r="R1195"/>
  <c r="T1195"/>
  <c r="BK1379"/>
  <c r="J1379"/>
  <c r="J117"/>
  <c r="BK1440"/>
  <c r="J1440"/>
  <c r="J118"/>
  <c r="BK1672"/>
  <c r="J1672"/>
  <c r="J121"/>
  <c i="11" r="P129"/>
  <c r="R129"/>
  <c r="BK174"/>
  <c r="J174"/>
  <c r="J102"/>
  <c r="R174"/>
  <c r="R217"/>
  <c i="2" r="P138"/>
  <c r="T138"/>
  <c r="BK326"/>
  <c r="J326"/>
  <c r="J102"/>
  <c r="T390"/>
  <c r="BK457"/>
  <c r="J457"/>
  <c r="J107"/>
  <c r="R457"/>
  <c r="P534"/>
  <c r="T627"/>
  <c i="3" r="T130"/>
  <c r="T149"/>
  <c r="R159"/>
  <c r="R154"/>
  <c i="4" r="R130"/>
  <c r="R129"/>
  <c i="5" r="BK129"/>
  <c r="J129"/>
  <c r="J101"/>
  <c r="BK132"/>
  <c r="J132"/>
  <c r="J102"/>
  <c i="6" r="P129"/>
  <c r="R137"/>
  <c i="8" r="R124"/>
  <c r="R123"/>
  <c r="R122"/>
  <c i="10" r="P126"/>
  <c r="P155"/>
  <c r="R171"/>
  <c r="P178"/>
  <c r="R182"/>
  <c i="11" r="BK129"/>
  <c r="J129"/>
  <c r="J99"/>
  <c r="T129"/>
  <c r="P154"/>
  <c r="R193"/>
  <c r="R239"/>
  <c r="BK134"/>
  <c r="J134"/>
  <c r="J100"/>
  <c r="BK154"/>
  <c r="J154"/>
  <c r="J101"/>
  <c r="T193"/>
  <c r="R232"/>
  <c i="9" r="R149"/>
  <c r="T233"/>
  <c r="BK564"/>
  <c r="J564"/>
  <c r="J103"/>
  <c r="BK606"/>
  <c r="J606"/>
  <c r="J104"/>
  <c r="T635"/>
  <c r="T1045"/>
  <c r="P1199"/>
  <c r="T1379"/>
  <c r="P1440"/>
  <c r="P1549"/>
  <c r="BK1907"/>
  <c r="J1907"/>
  <c r="J123"/>
  <c r="P2034"/>
  <c i="10" r="T126"/>
  <c r="BK171"/>
  <c r="J171"/>
  <c r="J101"/>
  <c r="BK178"/>
  <c r="J178"/>
  <c r="J102"/>
  <c r="T182"/>
  <c i="11" r="P239"/>
  <c i="2" r="P145"/>
  <c r="P137"/>
  <c r="R326"/>
  <c r="T414"/>
  <c r="P477"/>
  <c r="P521"/>
  <c r="P571"/>
  <c r="R623"/>
  <c r="BK636"/>
  <c r="J636"/>
  <c r="J114"/>
  <c i="4" r="P130"/>
  <c r="P129"/>
  <c i="1" r="AU99"/>
  <c i="5" r="P129"/>
  <c r="P128"/>
  <c i="1" r="AU100"/>
  <c i="5" r="T129"/>
  <c i="6" r="T137"/>
  <c i="2" r="BK138"/>
  <c r="J138"/>
  <c r="J100"/>
  <c r="R138"/>
  <c r="P326"/>
  <c r="R414"/>
  <c r="T477"/>
  <c r="T521"/>
  <c r="R571"/>
  <c r="T623"/>
  <c r="P636"/>
  <c i="3" r="BK149"/>
  <c r="J149"/>
  <c r="J102"/>
  <c r="T159"/>
  <c r="T154"/>
  <c i="4" r="T130"/>
  <c r="T129"/>
  <c i="5" r="T132"/>
  <c i="6" r="T129"/>
  <c r="T128"/>
  <c r="P137"/>
  <c i="7" r="T128"/>
  <c r="T127"/>
  <c i="8" r="BK124"/>
  <c r="BK123"/>
  <c r="BK122"/>
  <c r="J122"/>
  <c i="9" r="P233"/>
  <c r="R375"/>
  <c r="T564"/>
  <c r="BK635"/>
  <c r="J635"/>
  <c r="J105"/>
  <c r="BK1045"/>
  <c r="J1045"/>
  <c r="J107"/>
  <c r="P1112"/>
  <c r="BK1185"/>
  <c r="J1185"/>
  <c r="J112"/>
  <c r="T1185"/>
  <c r="R1189"/>
  <c r="P1195"/>
  <c r="R1302"/>
  <c r="R1455"/>
  <c r="T1672"/>
  <c r="T1861"/>
  <c r="T2034"/>
  <c r="P375"/>
  <c r="R606"/>
  <c r="BK1112"/>
  <c r="J1112"/>
  <c r="J111"/>
  <c r="BK1455"/>
  <c r="J1455"/>
  <c r="J119"/>
  <c i="10" r="R126"/>
  <c r="BK155"/>
  <c r="J155"/>
  <c r="J100"/>
  <c r="P171"/>
  <c r="BK182"/>
  <c r="J182"/>
  <c r="J103"/>
  <c i="11" r="R134"/>
  <c r="T154"/>
  <c r="BK193"/>
  <c r="J193"/>
  <c r="J103"/>
  <c r="T217"/>
  <c r="BK239"/>
  <c r="J239"/>
  <c r="J106"/>
  <c i="12" r="T120"/>
  <c i="9" r="T149"/>
  <c r="R734"/>
  <c r="T1112"/>
  <c r="R1185"/>
  <c r="P1189"/>
  <c r="BK1195"/>
  <c r="J1195"/>
  <c r="J114"/>
  <c r="T1302"/>
  <c r="P1455"/>
  <c r="R1672"/>
  <c r="R1907"/>
  <c r="R2020"/>
  <c i="10" r="R155"/>
  <c r="T171"/>
  <c r="T178"/>
  <c i="11" r="P134"/>
  <c r="R154"/>
  <c r="T174"/>
  <c r="BK217"/>
  <c r="J217"/>
  <c r="J104"/>
  <c r="P232"/>
  <c r="T232"/>
  <c i="12" r="P120"/>
  <c i="1" r="AU108"/>
  <c i="2" r="R145"/>
  <c r="R137"/>
  <c r="BK390"/>
  <c r="J390"/>
  <c r="J103"/>
  <c r="P414"/>
  <c r="P413"/>
  <c r="BK477"/>
  <c r="J477"/>
  <c r="J108"/>
  <c r="BK521"/>
  <c r="J521"/>
  <c r="J109"/>
  <c r="R534"/>
  <c r="T534"/>
  <c r="BK623"/>
  <c r="J623"/>
  <c r="J112"/>
  <c r="R627"/>
  <c i="3" r="BK159"/>
  <c r="J159"/>
  <c r="J104"/>
  <c i="4" r="BK130"/>
  <c r="J130"/>
  <c r="J101"/>
  <c i="5" r="R129"/>
  <c r="R128"/>
  <c i="6" r="BK137"/>
  <c r="J137"/>
  <c r="J102"/>
  <c i="8" r="P124"/>
  <c r="P123"/>
  <c r="P122"/>
  <c i="1" r="AU103"/>
  <c i="9" r="R233"/>
  <c r="R564"/>
  <c r="T606"/>
  <c r="P1045"/>
  <c r="T1199"/>
  <c r="BK1549"/>
  <c r="J1549"/>
  <c r="J120"/>
  <c r="P1861"/>
  <c r="BK2034"/>
  <c r="J2034"/>
  <c r="J125"/>
  <c i="10" r="BK126"/>
  <c r="BK125"/>
  <c r="J125"/>
  <c r="J98"/>
  <c r="R178"/>
  <c i="13" r="R140"/>
  <c r="BK163"/>
  <c r="J163"/>
  <c r="J104"/>
  <c r="P163"/>
  <c r="BK185"/>
  <c r="J185"/>
  <c r="J105"/>
  <c r="T185"/>
  <c r="R193"/>
  <c r="P200"/>
  <c r="BK211"/>
  <c r="J211"/>
  <c r="J110"/>
  <c r="T211"/>
  <c r="T248"/>
  <c r="P298"/>
  <c r="T298"/>
  <c r="R302"/>
  <c r="BK335"/>
  <c r="J335"/>
  <c r="J114"/>
  <c r="BK338"/>
  <c r="J338"/>
  <c r="J115"/>
  <c r="T338"/>
  <c r="R344"/>
  <c i="14" r="P127"/>
  <c r="BK161"/>
  <c r="J161"/>
  <c r="J100"/>
  <c r="R161"/>
  <c r="BK191"/>
  <c r="J191"/>
  <c r="J102"/>
  <c r="R191"/>
  <c r="R205"/>
  <c r="R214"/>
  <c i="10" r="T155"/>
  <c r="P182"/>
  <c i="12" r="BK120"/>
  <c r="J120"/>
  <c i="13" r="P140"/>
  <c r="R163"/>
  <c r="P185"/>
  <c r="BK193"/>
  <c r="J193"/>
  <c r="J106"/>
  <c r="T193"/>
  <c r="R200"/>
  <c r="BK204"/>
  <c r="J204"/>
  <c r="J109"/>
  <c r="P204"/>
  <c r="R204"/>
  <c r="T204"/>
  <c r="R211"/>
  <c r="P248"/>
  <c r="BK302"/>
  <c r="J302"/>
  <c r="J113"/>
  <c r="P302"/>
  <c r="P335"/>
  <c r="T335"/>
  <c r="R338"/>
  <c r="P344"/>
  <c i="14" r="R127"/>
  <c r="R126"/>
  <c r="P161"/>
  <c r="BK184"/>
  <c r="J184"/>
  <c r="J101"/>
  <c r="R184"/>
  <c r="P191"/>
  <c r="BK205"/>
  <c r="J205"/>
  <c r="J103"/>
  <c r="T205"/>
  <c r="T214"/>
  <c i="9" r="P149"/>
  <c r="P148"/>
  <c r="BK734"/>
  <c r="J734"/>
  <c r="J106"/>
  <c r="BK1069"/>
  <c r="BK1068"/>
  <c r="J1068"/>
  <c r="J109"/>
  <c r="BK1199"/>
  <c r="J1199"/>
  <c r="J115"/>
  <c r="R1379"/>
  <c r="R1440"/>
  <c r="T1549"/>
  <c r="P1907"/>
  <c r="P2020"/>
  <c i="11" r="T134"/>
  <c r="P174"/>
  <c r="P193"/>
  <c r="P217"/>
  <c r="BK232"/>
  <c r="J232"/>
  <c r="J105"/>
  <c r="T239"/>
  <c i="12" r="R120"/>
  <c i="13" r="BK140"/>
  <c r="J140"/>
  <c r="J100"/>
  <c r="T140"/>
  <c r="T139"/>
  <c r="T163"/>
  <c r="R185"/>
  <c r="P193"/>
  <c r="BK200"/>
  <c r="J200"/>
  <c r="J107"/>
  <c r="T200"/>
  <c r="P211"/>
  <c r="BK248"/>
  <c r="J248"/>
  <c r="J111"/>
  <c r="R248"/>
  <c r="BK298"/>
  <c r="J298"/>
  <c r="J112"/>
  <c r="R298"/>
  <c r="T302"/>
  <c r="R335"/>
  <c r="P338"/>
  <c r="BK344"/>
  <c r="J344"/>
  <c r="J116"/>
  <c r="T344"/>
  <c i="14" r="BK127"/>
  <c r="BK126"/>
  <c r="J126"/>
  <c r="T127"/>
  <c r="T126"/>
  <c r="T161"/>
  <c r="P184"/>
  <c r="T184"/>
  <c r="T191"/>
  <c r="P205"/>
  <c r="BK214"/>
  <c r="J214"/>
  <c r="J104"/>
  <c r="P214"/>
  <c i="15" r="BK126"/>
  <c r="J126"/>
  <c r="J100"/>
  <c r="P126"/>
  <c r="R126"/>
  <c r="R125"/>
  <c r="R124"/>
  <c r="T126"/>
  <c r="BK130"/>
  <c r="J130"/>
  <c r="J101"/>
  <c r="P130"/>
  <c r="R130"/>
  <c r="T130"/>
  <c i="3" r="BK162"/>
  <c r="J162"/>
  <c r="J105"/>
  <c i="4" r="BK146"/>
  <c r="J146"/>
  <c r="J102"/>
  <c i="6" r="BK140"/>
  <c r="J140"/>
  <c r="J103"/>
  <c i="2" r="BK411"/>
  <c r="J411"/>
  <c r="J104"/>
  <c i="7" r="BK140"/>
  <c r="J140"/>
  <c r="J103"/>
  <c i="5" r="BK139"/>
  <c r="J139"/>
  <c r="J104"/>
  <c i="6" r="BK142"/>
  <c r="J142"/>
  <c r="J104"/>
  <c i="9" r="BK1066"/>
  <c r="J1066"/>
  <c r="J108"/>
  <c i="5" r="BK137"/>
  <c r="J137"/>
  <c r="J103"/>
  <c i="7" r="BK138"/>
  <c r="J138"/>
  <c r="J102"/>
  <c i="3" r="BK154"/>
  <c r="J154"/>
  <c r="J103"/>
  <c i="4" r="BK148"/>
  <c r="J148"/>
  <c r="J103"/>
  <c r="BK150"/>
  <c r="J150"/>
  <c r="J104"/>
  <c i="13" r="BK157"/>
  <c r="J157"/>
  <c r="J101"/>
  <c r="BK161"/>
  <c r="J161"/>
  <c r="J103"/>
  <c r="BK159"/>
  <c r="J159"/>
  <c r="J102"/>
  <c i="15" r="BK150"/>
  <c r="J150"/>
  <c r="J102"/>
  <c r="F121"/>
  <c r="E112"/>
  <c r="J118"/>
  <c r="BF127"/>
  <c r="BF147"/>
  <c r="BF148"/>
  <c r="BF149"/>
  <c i="14" r="J127"/>
  <c r="J99"/>
  <c i="15" r="BF129"/>
  <c r="BF151"/>
  <c r="BF128"/>
  <c r="BF131"/>
  <c r="BF132"/>
  <c r="BF133"/>
  <c i="14" r="J120"/>
  <c r="BE130"/>
  <c r="BE134"/>
  <c r="BE129"/>
  <c r="BE131"/>
  <c r="BE133"/>
  <c r="BE135"/>
  <c r="BE139"/>
  <c r="BE147"/>
  <c r="BE148"/>
  <c r="F94"/>
  <c r="E114"/>
  <c r="BE128"/>
  <c r="BE137"/>
  <c r="BE145"/>
  <c r="BE149"/>
  <c r="BE150"/>
  <c r="BE155"/>
  <c r="BE157"/>
  <c r="BE167"/>
  <c r="BE173"/>
  <c r="BE152"/>
  <c r="BE154"/>
  <c r="BE156"/>
  <c r="BE164"/>
  <c r="BE165"/>
  <c r="BE172"/>
  <c r="BE177"/>
  <c r="BE180"/>
  <c r="BE182"/>
  <c r="BE183"/>
  <c r="BE185"/>
  <c r="BE186"/>
  <c r="BE188"/>
  <c r="BE193"/>
  <c r="BE194"/>
  <c r="BE196"/>
  <c r="BE197"/>
  <c r="BE200"/>
  <c r="BE204"/>
  <c r="BE206"/>
  <c r="BE209"/>
  <c r="BE212"/>
  <c r="BE223"/>
  <c r="BE224"/>
  <c r="BE226"/>
  <c r="BE227"/>
  <c r="BE132"/>
  <c r="BE136"/>
  <c r="BE138"/>
  <c r="BE140"/>
  <c r="BE141"/>
  <c r="BE142"/>
  <c r="BE143"/>
  <c r="BE144"/>
  <c r="BE146"/>
  <c r="BE151"/>
  <c r="BE153"/>
  <c r="BE158"/>
  <c r="BE159"/>
  <c r="BE162"/>
  <c r="BE163"/>
  <c r="BE166"/>
  <c r="BE168"/>
  <c r="BE169"/>
  <c r="BE170"/>
  <c r="BE171"/>
  <c r="BE174"/>
  <c r="BE175"/>
  <c r="BE176"/>
  <c r="BE178"/>
  <c r="BE179"/>
  <c r="BE181"/>
  <c r="BE187"/>
  <c r="BE189"/>
  <c r="BE190"/>
  <c r="BE192"/>
  <c r="BE195"/>
  <c r="BE198"/>
  <c r="BE199"/>
  <c r="BE201"/>
  <c r="BE202"/>
  <c r="BE203"/>
  <c r="BE207"/>
  <c r="BE208"/>
  <c r="BE210"/>
  <c r="BE211"/>
  <c r="BE215"/>
  <c r="BE216"/>
  <c r="BE217"/>
  <c r="BE218"/>
  <c r="BE219"/>
  <c r="BE220"/>
  <c r="BE221"/>
  <c r="BE222"/>
  <c r="BE225"/>
  <c i="13" r="BE225"/>
  <c r="BE150"/>
  <c r="BE167"/>
  <c r="BE195"/>
  <c r="BE215"/>
  <c r="BE231"/>
  <c r="BE233"/>
  <c r="BE242"/>
  <c r="BE170"/>
  <c r="BE186"/>
  <c r="BE205"/>
  <c r="BE267"/>
  <c r="BE142"/>
  <c r="BE147"/>
  <c r="BE168"/>
  <c r="BE171"/>
  <c r="BE223"/>
  <c r="BE247"/>
  <c r="BE272"/>
  <c r="F94"/>
  <c r="BE174"/>
  <c r="BE177"/>
  <c r="BE179"/>
  <c r="BE194"/>
  <c r="BE202"/>
  <c r="BE218"/>
  <c r="BE222"/>
  <c r="BE229"/>
  <c r="BE232"/>
  <c r="BE240"/>
  <c r="BE251"/>
  <c r="BE256"/>
  <c r="BE259"/>
  <c r="BE237"/>
  <c r="BE250"/>
  <c r="BE252"/>
  <c r="BE254"/>
  <c r="BE278"/>
  <c r="BE199"/>
  <c r="BE216"/>
  <c r="BE255"/>
  <c r="BE257"/>
  <c r="BE280"/>
  <c i="12" r="J98"/>
  <c i="13" r="BE172"/>
  <c r="BE214"/>
  <c r="BE253"/>
  <c r="BE269"/>
  <c r="BE276"/>
  <c r="BE141"/>
  <c r="BE154"/>
  <c r="BE158"/>
  <c r="BE180"/>
  <c r="BE212"/>
  <c r="BE228"/>
  <c r="BE249"/>
  <c r="BE266"/>
  <c r="BE260"/>
  <c r="BE263"/>
  <c r="BE268"/>
  <c r="BE271"/>
  <c r="BE279"/>
  <c r="BE283"/>
  <c r="BE284"/>
  <c r="BE292"/>
  <c r="BE145"/>
  <c r="BE152"/>
  <c r="BE155"/>
  <c r="BE160"/>
  <c r="BE178"/>
  <c r="BE181"/>
  <c r="BE182"/>
  <c r="BE187"/>
  <c r="BE188"/>
  <c r="BE189"/>
  <c r="BE190"/>
  <c r="BE191"/>
  <c r="BE192"/>
  <c r="BE213"/>
  <c r="BE224"/>
  <c r="BE234"/>
  <c r="BE241"/>
  <c r="BE243"/>
  <c r="BE274"/>
  <c r="BE288"/>
  <c r="BE291"/>
  <c r="J91"/>
  <c r="BE153"/>
  <c r="BE208"/>
  <c r="BE238"/>
  <c r="BE246"/>
  <c r="BE258"/>
  <c r="BE262"/>
  <c r="BE264"/>
  <c r="BE270"/>
  <c r="BE289"/>
  <c r="BE304"/>
  <c r="BE308"/>
  <c r="BE184"/>
  <c r="BE219"/>
  <c r="BE220"/>
  <c r="BE221"/>
  <c r="BE244"/>
  <c r="E85"/>
  <c r="BE164"/>
  <c r="BE176"/>
  <c r="BE183"/>
  <c r="BE206"/>
  <c r="BE273"/>
  <c r="BE277"/>
  <c r="BE281"/>
  <c r="BE282"/>
  <c r="BE290"/>
  <c r="BE300"/>
  <c r="BE307"/>
  <c r="BE311"/>
  <c r="BE312"/>
  <c r="BE316"/>
  <c r="BE143"/>
  <c r="BE198"/>
  <c r="BE235"/>
  <c r="BE309"/>
  <c r="BE314"/>
  <c r="BE319"/>
  <c r="BE321"/>
  <c r="BE322"/>
  <c r="BE327"/>
  <c r="BE328"/>
  <c r="BE144"/>
  <c r="BE146"/>
  <c r="BE148"/>
  <c r="BE162"/>
  <c r="BE173"/>
  <c r="BE175"/>
  <c r="BE210"/>
  <c r="BE239"/>
  <c r="BE245"/>
  <c r="BE299"/>
  <c r="BE318"/>
  <c r="BE323"/>
  <c r="BE329"/>
  <c r="BE331"/>
  <c r="BE333"/>
  <c r="BE334"/>
  <c r="BE337"/>
  <c r="BE339"/>
  <c r="BE261"/>
  <c r="BE265"/>
  <c r="BE286"/>
  <c r="BE287"/>
  <c r="BE294"/>
  <c r="BE305"/>
  <c r="BE306"/>
  <c r="BE310"/>
  <c r="BE313"/>
  <c r="BE326"/>
  <c r="BE340"/>
  <c r="BE226"/>
  <c r="BE227"/>
  <c r="BE230"/>
  <c r="BE236"/>
  <c r="BE275"/>
  <c r="BE285"/>
  <c r="BE293"/>
  <c r="BE295"/>
  <c r="BE296"/>
  <c r="BE297"/>
  <c r="BE301"/>
  <c r="BE303"/>
  <c r="BE315"/>
  <c r="BE317"/>
  <c r="BE320"/>
  <c r="BE324"/>
  <c r="BE325"/>
  <c r="BE345"/>
  <c r="BE346"/>
  <c r="BE165"/>
  <c r="BE196"/>
  <c r="BE201"/>
  <c r="BE217"/>
  <c r="BE330"/>
  <c r="BE332"/>
  <c r="BE336"/>
  <c r="BE341"/>
  <c r="BE342"/>
  <c r="BE343"/>
  <c i="12" r="J114"/>
  <c r="BE126"/>
  <c r="BE128"/>
  <c r="BE134"/>
  <c r="BE135"/>
  <c r="BE141"/>
  <c r="BE143"/>
  <c r="BE149"/>
  <c r="F117"/>
  <c r="BE121"/>
  <c r="BE122"/>
  <c r="BE129"/>
  <c r="BE138"/>
  <c r="BE147"/>
  <c r="E85"/>
  <c r="BE123"/>
  <c r="BE125"/>
  <c r="BE130"/>
  <c r="BE131"/>
  <c r="BE132"/>
  <c r="BE136"/>
  <c r="BE140"/>
  <c r="BE146"/>
  <c r="BE151"/>
  <c r="BE127"/>
  <c r="BE137"/>
  <c r="BE139"/>
  <c r="BE142"/>
  <c r="BE144"/>
  <c r="BE148"/>
  <c r="BE150"/>
  <c r="BE124"/>
  <c r="BE133"/>
  <c r="BE145"/>
  <c i="11" r="BE130"/>
  <c r="BE131"/>
  <c r="BE132"/>
  <c r="BE137"/>
  <c r="BE146"/>
  <c r="BE150"/>
  <c r="BE155"/>
  <c r="BE160"/>
  <c r="BE170"/>
  <c r="BE162"/>
  <c r="BE171"/>
  <c r="BE180"/>
  <c r="BE185"/>
  <c r="BE186"/>
  <c r="BE187"/>
  <c r="F125"/>
  <c r="BE133"/>
  <c r="BE143"/>
  <c r="BE144"/>
  <c r="BE145"/>
  <c r="BE147"/>
  <c r="BE166"/>
  <c r="BE190"/>
  <c r="BE195"/>
  <c r="J122"/>
  <c r="BE141"/>
  <c r="BE152"/>
  <c r="BE157"/>
  <c r="BE167"/>
  <c r="BE188"/>
  <c r="BE191"/>
  <c r="BE192"/>
  <c r="BE203"/>
  <c r="BE156"/>
  <c r="BE207"/>
  <c r="BE140"/>
  <c r="BE148"/>
  <c r="BE163"/>
  <c r="BE172"/>
  <c r="BE175"/>
  <c i="10" r="J126"/>
  <c r="J99"/>
  <c i="11" r="BE136"/>
  <c r="BE159"/>
  <c r="BE194"/>
  <c r="BE200"/>
  <c r="BE208"/>
  <c r="BE209"/>
  <c r="BE211"/>
  <c r="BE169"/>
  <c r="BE198"/>
  <c r="BE201"/>
  <c r="BE204"/>
  <c r="BE205"/>
  <c r="BE216"/>
  <c r="BE153"/>
  <c r="BE164"/>
  <c r="BE178"/>
  <c r="BE197"/>
  <c r="BE199"/>
  <c r="BE222"/>
  <c r="BE240"/>
  <c r="BE184"/>
  <c r="BE189"/>
  <c r="BE196"/>
  <c r="BE202"/>
  <c r="BE210"/>
  <c r="BE212"/>
  <c r="BE213"/>
  <c r="BE214"/>
  <c r="BE220"/>
  <c r="BE223"/>
  <c r="BE228"/>
  <c r="BE229"/>
  <c r="BE226"/>
  <c r="BE230"/>
  <c r="BE231"/>
  <c r="BE235"/>
  <c r="BE237"/>
  <c r="BE241"/>
  <c r="BE151"/>
  <c r="BE176"/>
  <c r="BE177"/>
  <c r="BE183"/>
  <c r="BE248"/>
  <c r="BE252"/>
  <c r="BE135"/>
  <c r="BE138"/>
  <c r="BE139"/>
  <c r="BE142"/>
  <c r="BE165"/>
  <c r="BE218"/>
  <c r="BE224"/>
  <c r="BE225"/>
  <c r="BE238"/>
  <c r="BE243"/>
  <c r="BE244"/>
  <c r="BE245"/>
  <c r="BE246"/>
  <c r="BE247"/>
  <c r="E85"/>
  <c r="BE149"/>
  <c r="BE158"/>
  <c r="BE161"/>
  <c r="BE179"/>
  <c r="BE181"/>
  <c r="BE182"/>
  <c r="BE206"/>
  <c r="BE227"/>
  <c r="BE236"/>
  <c r="BE242"/>
  <c r="BE249"/>
  <c r="BE168"/>
  <c r="BE173"/>
  <c r="BE215"/>
  <c r="BE219"/>
  <c r="BE221"/>
  <c r="BE233"/>
  <c r="BE234"/>
  <c r="BE250"/>
  <c r="BE251"/>
  <c r="BE253"/>
  <c r="BE254"/>
  <c i="9" r="BK148"/>
  <c r="J148"/>
  <c r="J99"/>
  <c r="J1069"/>
  <c r="J110"/>
  <c i="10" r="J91"/>
  <c r="E113"/>
  <c r="BE129"/>
  <c r="F122"/>
  <c r="BE130"/>
  <c r="BE131"/>
  <c r="BE133"/>
  <c r="BE134"/>
  <c r="BE137"/>
  <c r="BE139"/>
  <c r="BE142"/>
  <c r="BE143"/>
  <c r="BE144"/>
  <c r="BE146"/>
  <c r="BE150"/>
  <c r="BE154"/>
  <c r="BE159"/>
  <c r="BE160"/>
  <c r="BE162"/>
  <c r="BE163"/>
  <c r="BE164"/>
  <c r="BE166"/>
  <c r="BE168"/>
  <c r="BE169"/>
  <c r="BE174"/>
  <c r="BE176"/>
  <c r="BE177"/>
  <c r="BE180"/>
  <c r="BE183"/>
  <c r="BE184"/>
  <c r="BE187"/>
  <c r="BE190"/>
  <c r="BE191"/>
  <c r="BE127"/>
  <c r="BE128"/>
  <c r="BE132"/>
  <c r="BE135"/>
  <c r="BE136"/>
  <c r="BE138"/>
  <c r="BE140"/>
  <c r="BE141"/>
  <c r="BE145"/>
  <c r="BE147"/>
  <c r="BE148"/>
  <c r="BE149"/>
  <c r="BE151"/>
  <c r="BE152"/>
  <c r="BE153"/>
  <c r="BE156"/>
  <c r="BE157"/>
  <c r="BE158"/>
  <c r="BE161"/>
  <c r="BE165"/>
  <c r="BE167"/>
  <c r="BE170"/>
  <c r="BE172"/>
  <c r="BE173"/>
  <c r="BE175"/>
  <c r="BE179"/>
  <c r="BE181"/>
  <c r="BE185"/>
  <c r="BE186"/>
  <c r="BE188"/>
  <c r="BE189"/>
  <c r="BE192"/>
  <c r="BE193"/>
  <c r="BE194"/>
  <c i="9" r="BE1262"/>
  <c r="BE1394"/>
  <c r="BE1467"/>
  <c r="BE1481"/>
  <c r="BE1487"/>
  <c r="BE1529"/>
  <c r="BE1577"/>
  <c r="BE1595"/>
  <c r="BE1597"/>
  <c r="BE1599"/>
  <c r="BE228"/>
  <c r="BE229"/>
  <c r="BE231"/>
  <c r="BE234"/>
  <c r="BE252"/>
  <c r="BE362"/>
  <c r="BE406"/>
  <c r="BE482"/>
  <c r="BE565"/>
  <c r="BE577"/>
  <c r="BE607"/>
  <c r="BE611"/>
  <c r="BE642"/>
  <c r="BE652"/>
  <c r="BE718"/>
  <c r="BE725"/>
  <c r="BE729"/>
  <c r="BE751"/>
  <c r="BE782"/>
  <c r="BE818"/>
  <c r="BE897"/>
  <c r="BE946"/>
  <c r="BE970"/>
  <c r="BE978"/>
  <c r="BE1064"/>
  <c r="BE1122"/>
  <c r="BE1200"/>
  <c r="BE1301"/>
  <c r="BE1438"/>
  <c r="BE1445"/>
  <c r="BE1449"/>
  <c r="BE1497"/>
  <c r="BE1503"/>
  <c r="BE1605"/>
  <c r="E85"/>
  <c r="J91"/>
  <c r="BE152"/>
  <c r="BE203"/>
  <c r="BE224"/>
  <c r="BE414"/>
  <c r="BE578"/>
  <c r="BE733"/>
  <c r="BE968"/>
  <c r="BE1044"/>
  <c r="BE1135"/>
  <c r="BE1161"/>
  <c r="BE1171"/>
  <c r="BE1184"/>
  <c r="BE1193"/>
  <c r="BE1352"/>
  <c r="BE1411"/>
  <c r="BE1507"/>
  <c r="BE1511"/>
  <c r="BE1521"/>
  <c r="BE1527"/>
  <c r="BE1533"/>
  <c r="BE1603"/>
  <c r="BE1489"/>
  <c r="BE1613"/>
  <c r="BE1620"/>
  <c i="8" r="J98"/>
  <c r="J123"/>
  <c r="J99"/>
  <c r="J124"/>
  <c r="J100"/>
  <c i="9" r="BE162"/>
  <c r="BE292"/>
  <c r="BE343"/>
  <c r="BE394"/>
  <c r="BE468"/>
  <c r="BE470"/>
  <c r="BE532"/>
  <c r="BE538"/>
  <c r="BE548"/>
  <c r="BE582"/>
  <c r="BE629"/>
  <c r="BE638"/>
  <c r="BE747"/>
  <c r="BE755"/>
  <c r="BE964"/>
  <c r="BE984"/>
  <c r="BE1056"/>
  <c r="BE1058"/>
  <c r="BE1060"/>
  <c r="BE1077"/>
  <c r="BE1240"/>
  <c r="BE1253"/>
  <c r="BE1256"/>
  <c r="BE1260"/>
  <c r="BE1275"/>
  <c r="BE1285"/>
  <c r="BE1297"/>
  <c r="BE1380"/>
  <c r="BE1407"/>
  <c r="BE1452"/>
  <c r="BE1454"/>
  <c r="BE1463"/>
  <c r="BE1465"/>
  <c r="BE1469"/>
  <c r="BE1483"/>
  <c r="BE1539"/>
  <c r="BE1587"/>
  <c r="BE1591"/>
  <c r="BE196"/>
  <c r="BE220"/>
  <c r="BE458"/>
  <c r="BE591"/>
  <c r="BE604"/>
  <c r="BE644"/>
  <c r="BE704"/>
  <c r="BE714"/>
  <c r="BE758"/>
  <c r="BE765"/>
  <c r="BE972"/>
  <c r="BE986"/>
  <c r="BE1019"/>
  <c r="BE1039"/>
  <c r="BE1079"/>
  <c r="BE1120"/>
  <c r="BE1144"/>
  <c r="BE1181"/>
  <c r="BE1186"/>
  <c r="BE1245"/>
  <c r="BE1377"/>
  <c r="BE1384"/>
  <c r="BE1501"/>
  <c r="BE1505"/>
  <c r="BE1537"/>
  <c r="BE1544"/>
  <c r="BE1550"/>
  <c r="BE1560"/>
  <c r="BE1562"/>
  <c r="BE1564"/>
  <c r="BE1570"/>
  <c r="BE1571"/>
  <c r="BE1573"/>
  <c r="BE1583"/>
  <c r="BE1585"/>
  <c r="BE1593"/>
  <c r="BE1648"/>
  <c r="BE1581"/>
  <c r="BE1661"/>
  <c r="BE1362"/>
  <c r="BE1409"/>
  <c r="BE1462"/>
  <c r="BE1509"/>
  <c r="BE1515"/>
  <c r="BE1634"/>
  <c r="BE1642"/>
  <c r="BE1647"/>
  <c r="BE1650"/>
  <c r="BE1665"/>
  <c r="BE1673"/>
  <c r="BE230"/>
  <c r="BE264"/>
  <c r="BE274"/>
  <c r="BE370"/>
  <c r="BE408"/>
  <c r="BE444"/>
  <c r="BE488"/>
  <c r="BE508"/>
  <c r="BE544"/>
  <c r="BE615"/>
  <c r="BE703"/>
  <c r="BE721"/>
  <c r="BE735"/>
  <c r="BE1067"/>
  <c r="BE1113"/>
  <c r="BE1155"/>
  <c r="BE1164"/>
  <c r="BE1205"/>
  <c r="BE1358"/>
  <c r="BE1387"/>
  <c r="BE1424"/>
  <c r="BE1624"/>
  <c r="BE1630"/>
  <c r="BE1655"/>
  <c r="BE1666"/>
  <c r="BE1711"/>
  <c r="BE160"/>
  <c r="BE164"/>
  <c r="BE330"/>
  <c r="BE376"/>
  <c r="BE464"/>
  <c r="BE575"/>
  <c r="BE617"/>
  <c r="BE625"/>
  <c r="BE636"/>
  <c r="BE757"/>
  <c r="BE759"/>
  <c r="BE760"/>
  <c r="BE773"/>
  <c r="BE814"/>
  <c r="BE1046"/>
  <c r="BE1050"/>
  <c r="BE1052"/>
  <c r="BE1070"/>
  <c r="BE1109"/>
  <c r="BE1175"/>
  <c r="BE1180"/>
  <c r="BE1187"/>
  <c r="BE1198"/>
  <c r="BE1258"/>
  <c r="BE1356"/>
  <c r="BE1412"/>
  <c r="BE1413"/>
  <c r="BE1471"/>
  <c r="BE1589"/>
  <c r="BE1645"/>
  <c r="BE1659"/>
  <c r="BE1782"/>
  <c r="BE1876"/>
  <c r="F144"/>
  <c r="BE172"/>
  <c r="BE190"/>
  <c r="BE328"/>
  <c r="BE373"/>
  <c r="BE410"/>
  <c r="BE425"/>
  <c r="BE633"/>
  <c r="BE646"/>
  <c r="BE710"/>
  <c r="BE719"/>
  <c r="BE1030"/>
  <c r="BE1054"/>
  <c r="BE1104"/>
  <c r="BE1158"/>
  <c r="BE1196"/>
  <c r="BE1202"/>
  <c r="BE1224"/>
  <c r="BE1251"/>
  <c r="BE1277"/>
  <c r="BE1303"/>
  <c r="BE1382"/>
  <c r="BE1420"/>
  <c r="BE1628"/>
  <c r="BE1638"/>
  <c r="BE1859"/>
  <c r="BE1888"/>
  <c r="BE1899"/>
  <c r="BE1902"/>
  <c r="BE1987"/>
  <c r="BE2018"/>
  <c r="BE223"/>
  <c r="BE261"/>
  <c r="BE263"/>
  <c r="BE327"/>
  <c r="BE353"/>
  <c r="BE400"/>
  <c r="BE404"/>
  <c r="BE412"/>
  <c r="BE545"/>
  <c r="BE609"/>
  <c r="BE656"/>
  <c r="BE667"/>
  <c r="BE727"/>
  <c r="BE731"/>
  <c r="BE974"/>
  <c r="BE1106"/>
  <c r="BE1128"/>
  <c r="BE1137"/>
  <c r="BE1152"/>
  <c r="BE1182"/>
  <c r="BE1190"/>
  <c r="BE1191"/>
  <c r="BE1237"/>
  <c r="BE1247"/>
  <c r="BE1294"/>
  <c r="BE1360"/>
  <c r="BE1373"/>
  <c r="BE1393"/>
  <c r="BE1400"/>
  <c r="BE1402"/>
  <c r="BE1460"/>
  <c r="BE1535"/>
  <c r="BE1548"/>
  <c r="BE1552"/>
  <c r="BE1554"/>
  <c r="BE1556"/>
  <c r="BE1558"/>
  <c r="BE1844"/>
  <c r="BE1872"/>
  <c r="BE1881"/>
  <c r="BE1886"/>
  <c r="BE1901"/>
  <c r="BE1905"/>
  <c r="BE1957"/>
  <c r="BE2024"/>
  <c r="BE2068"/>
  <c r="BE2069"/>
  <c r="BE2071"/>
  <c r="BE2075"/>
  <c r="BE2079"/>
  <c r="BE1432"/>
  <c r="BE1671"/>
  <c r="BE1741"/>
  <c r="BE1822"/>
  <c r="BE1823"/>
  <c r="BE1903"/>
  <c r="BE1519"/>
  <c r="BE1525"/>
  <c r="BE1531"/>
  <c r="BE1575"/>
  <c r="BE1862"/>
  <c r="BE1890"/>
  <c r="BE150"/>
  <c r="BE156"/>
  <c r="BE211"/>
  <c r="BE218"/>
  <c r="BE221"/>
  <c r="BE245"/>
  <c r="BE308"/>
  <c r="BE371"/>
  <c r="BE449"/>
  <c r="BE546"/>
  <c r="BE586"/>
  <c r="BE602"/>
  <c r="BE669"/>
  <c r="BE712"/>
  <c r="BE716"/>
  <c r="BE756"/>
  <c r="BE950"/>
  <c r="BE976"/>
  <c r="BE1062"/>
  <c r="BE1108"/>
  <c r="BE1173"/>
  <c r="BE1221"/>
  <c r="BE1331"/>
  <c r="BE1364"/>
  <c r="BE1375"/>
  <c r="BE1376"/>
  <c r="BE1388"/>
  <c r="BE1396"/>
  <c r="BE1403"/>
  <c r="BE1405"/>
  <c r="BE1418"/>
  <c r="BE1447"/>
  <c r="BE1448"/>
  <c r="BE1473"/>
  <c r="BE1477"/>
  <c r="BE1906"/>
  <c r="BE1948"/>
  <c r="BE1949"/>
  <c r="BE2026"/>
  <c r="BE2030"/>
  <c r="BE2035"/>
  <c r="BE478"/>
  <c r="BE486"/>
  <c r="BE487"/>
  <c r="BE490"/>
  <c r="BE560"/>
  <c r="BE570"/>
  <c r="BE576"/>
  <c r="BE621"/>
  <c r="BE627"/>
  <c r="BE670"/>
  <c r="BE737"/>
  <c r="BE739"/>
  <c r="BE822"/>
  <c r="BE826"/>
  <c r="BE828"/>
  <c r="BE836"/>
  <c r="BE869"/>
  <c r="BE923"/>
  <c r="BE927"/>
  <c r="BE943"/>
  <c r="BE955"/>
  <c r="BE1042"/>
  <c r="BE1048"/>
  <c r="BE1085"/>
  <c r="BE1111"/>
  <c r="BE1146"/>
  <c r="BE1178"/>
  <c r="BE1183"/>
  <c r="BE1212"/>
  <c r="BE1231"/>
  <c r="BE1378"/>
  <c r="BE1386"/>
  <c r="BE1439"/>
  <c r="BE1451"/>
  <c r="BE1456"/>
  <c r="BE1475"/>
  <c r="BE1499"/>
  <c r="BE1601"/>
  <c r="BE1607"/>
  <c r="BE1622"/>
  <c r="BE1632"/>
  <c r="BE1636"/>
  <c r="BE1640"/>
  <c r="BE1651"/>
  <c r="BE1709"/>
  <c r="BE1860"/>
  <c r="BE1908"/>
  <c r="BE1938"/>
  <c r="BE1943"/>
  <c r="BE1441"/>
  <c r="BE1479"/>
  <c r="BE1485"/>
  <c r="BE1493"/>
  <c r="BE1579"/>
  <c r="BE1609"/>
  <c r="BE1616"/>
  <c r="BE1626"/>
  <c r="BE1644"/>
  <c r="BE631"/>
  <c r="BE753"/>
  <c r="BE1034"/>
  <c r="BE1047"/>
  <c r="BE1083"/>
  <c r="BE1097"/>
  <c r="BE1218"/>
  <c r="BE1242"/>
  <c r="BE1428"/>
  <c r="BE1434"/>
  <c r="BE1458"/>
  <c r="BE1653"/>
  <c r="BE1668"/>
  <c r="BE1669"/>
  <c r="BE1712"/>
  <c r="BE1736"/>
  <c r="BE1777"/>
  <c r="BE1797"/>
  <c r="BE1858"/>
  <c r="BE1936"/>
  <c r="BE1985"/>
  <c r="BE2015"/>
  <c r="BE2017"/>
  <c r="BE2019"/>
  <c r="BE2021"/>
  <c r="BE2023"/>
  <c i="7" r="J128"/>
  <c r="J101"/>
  <c i="8" r="BE131"/>
  <c r="E85"/>
  <c r="F94"/>
  <c r="J116"/>
  <c r="BE141"/>
  <c r="BE145"/>
  <c r="BE152"/>
  <c r="BE153"/>
  <c r="BE125"/>
  <c r="BE137"/>
  <c r="BE146"/>
  <c r="BE157"/>
  <c i="7" r="E85"/>
  <c r="BE132"/>
  <c r="BE134"/>
  <c r="BE137"/>
  <c r="J93"/>
  <c r="BE129"/>
  <c r="BE130"/>
  <c r="BE131"/>
  <c r="BE139"/>
  <c r="F96"/>
  <c r="BE133"/>
  <c r="BE135"/>
  <c r="BE136"/>
  <c r="BE141"/>
  <c i="6" r="E85"/>
  <c r="J93"/>
  <c r="BE130"/>
  <c r="BE131"/>
  <c r="BE132"/>
  <c r="BE135"/>
  <c r="BE136"/>
  <c r="BE139"/>
  <c r="BE141"/>
  <c r="F96"/>
  <c r="BE133"/>
  <c r="BE134"/>
  <c r="BE138"/>
  <c r="BE143"/>
  <c i="5" r="F96"/>
  <c r="BE135"/>
  <c r="J93"/>
  <c r="E114"/>
  <c r="BE130"/>
  <c r="BE133"/>
  <c r="BE134"/>
  <c r="BE136"/>
  <c r="BE140"/>
  <c i="4" r="BK129"/>
  <c r="J129"/>
  <c r="J100"/>
  <c i="5" r="BE131"/>
  <c r="BE138"/>
  <c i="3" r="R129"/>
  <c r="BK129"/>
  <c r="J129"/>
  <c i="4" r="BE132"/>
  <c r="J93"/>
  <c r="BE133"/>
  <c r="BE140"/>
  <c r="E115"/>
  <c r="BE135"/>
  <c r="BE137"/>
  <c r="BE139"/>
  <c r="BE144"/>
  <c r="BE147"/>
  <c r="F96"/>
  <c r="BE131"/>
  <c r="BE134"/>
  <c r="BE138"/>
  <c r="BE145"/>
  <c r="BE149"/>
  <c r="BE151"/>
  <c r="BE136"/>
  <c r="BE141"/>
  <c r="BE142"/>
  <c r="BE143"/>
  <c i="1" r="BB99"/>
  <c i="2" r="J414"/>
  <c r="J106"/>
  <c i="3" r="F96"/>
  <c r="BE131"/>
  <c r="BE144"/>
  <c i="2" r="J145"/>
  <c r="J101"/>
  <c i="3" r="BE140"/>
  <c r="BE147"/>
  <c r="E85"/>
  <c r="BE137"/>
  <c r="BE141"/>
  <c r="BE142"/>
  <c r="BE160"/>
  <c r="BE132"/>
  <c r="BE135"/>
  <c r="BE145"/>
  <c r="BE150"/>
  <c r="BE153"/>
  <c r="J123"/>
  <c r="BE133"/>
  <c r="BE143"/>
  <c r="BE146"/>
  <c r="BE156"/>
  <c r="BE134"/>
  <c r="BE138"/>
  <c r="BE148"/>
  <c r="BE151"/>
  <c r="BE157"/>
  <c r="BE161"/>
  <c r="BE163"/>
  <c r="BE136"/>
  <c r="BE139"/>
  <c r="BE152"/>
  <c r="BE155"/>
  <c r="BE158"/>
  <c i="2" r="E124"/>
  <c r="BE301"/>
  <c r="BE311"/>
  <c r="BE458"/>
  <c r="BE465"/>
  <c r="BE472"/>
  <c r="BE482"/>
  <c r="BE503"/>
  <c r="BE522"/>
  <c r="BE626"/>
  <c r="BE628"/>
  <c r="BE265"/>
  <c r="BE393"/>
  <c r="BE401"/>
  <c r="BE409"/>
  <c r="BE412"/>
  <c r="BE532"/>
  <c r="BE533"/>
  <c r="F94"/>
  <c r="BE162"/>
  <c r="BE176"/>
  <c r="BE287"/>
  <c r="BE294"/>
  <c r="BE358"/>
  <c r="BE387"/>
  <c r="BE389"/>
  <c r="BE468"/>
  <c r="BE486"/>
  <c r="BE541"/>
  <c r="BE141"/>
  <c r="BE225"/>
  <c r="BE345"/>
  <c r="BE407"/>
  <c r="BE639"/>
  <c r="BE139"/>
  <c r="BE169"/>
  <c r="BE202"/>
  <c r="BE227"/>
  <c r="BE248"/>
  <c r="BE306"/>
  <c r="BE331"/>
  <c r="BE337"/>
  <c r="BE405"/>
  <c r="BE431"/>
  <c r="BE438"/>
  <c r="BE450"/>
  <c r="BE454"/>
  <c r="BE478"/>
  <c r="BE146"/>
  <c r="BE184"/>
  <c r="BE219"/>
  <c r="BE223"/>
  <c r="BE267"/>
  <c r="BE312"/>
  <c r="BE338"/>
  <c r="BE341"/>
  <c r="BE397"/>
  <c r="BE419"/>
  <c r="BE624"/>
  <c r="BE143"/>
  <c r="BE177"/>
  <c r="BE210"/>
  <c r="BE336"/>
  <c r="BE347"/>
  <c r="BE395"/>
  <c r="BE466"/>
  <c r="BE474"/>
  <c r="BE491"/>
  <c r="BE497"/>
  <c r="BE520"/>
  <c r="BE425"/>
  <c r="BE427"/>
  <c r="BE433"/>
  <c r="BE452"/>
  <c r="BE473"/>
  <c r="BE493"/>
  <c r="BE495"/>
  <c r="BE505"/>
  <c r="BE518"/>
  <c r="BE540"/>
  <c r="BE570"/>
  <c r="BE589"/>
  <c r="BE593"/>
  <c r="BE595"/>
  <c r="BE599"/>
  <c r="BE608"/>
  <c r="BE640"/>
  <c r="J91"/>
  <c r="BE209"/>
  <c r="BE333"/>
  <c r="BE339"/>
  <c r="BE399"/>
  <c r="BE403"/>
  <c r="BE421"/>
  <c r="BE456"/>
  <c r="BE462"/>
  <c r="BE632"/>
  <c r="BE552"/>
  <c r="BE231"/>
  <c r="BE269"/>
  <c r="BE318"/>
  <c r="BE323"/>
  <c r="BE325"/>
  <c r="BE327"/>
  <c r="BE335"/>
  <c r="BE356"/>
  <c r="BE369"/>
  <c r="BE391"/>
  <c r="BE392"/>
  <c r="BE415"/>
  <c r="BE442"/>
  <c r="BE476"/>
  <c r="BE487"/>
  <c r="BE499"/>
  <c r="BE501"/>
  <c r="BE509"/>
  <c r="BE514"/>
  <c r="BE535"/>
  <c r="BE581"/>
  <c r="BE587"/>
  <c r="BE591"/>
  <c r="BE612"/>
  <c r="BE614"/>
  <c r="BE620"/>
  <c r="BE622"/>
  <c r="BE635"/>
  <c r="BE637"/>
  <c r="BE191"/>
  <c r="BE195"/>
  <c r="BE212"/>
  <c r="BE221"/>
  <c r="BE446"/>
  <c r="BE530"/>
  <c r="BE554"/>
  <c r="BE572"/>
  <c r="BE577"/>
  <c r="BE579"/>
  <c r="BE583"/>
  <c i="1" r="BA96"/>
  <c r="BB96"/>
  <c i="2" r="BE144"/>
  <c r="BE313"/>
  <c r="BE444"/>
  <c r="BE526"/>
  <c r="BE529"/>
  <c r="BE546"/>
  <c r="BE556"/>
  <c r="BE564"/>
  <c r="BE566"/>
  <c r="BE585"/>
  <c r="BE597"/>
  <c r="BE625"/>
  <c i="1" r="AW96"/>
  <c i="4" r="F38"/>
  <c i="1" r="BA99"/>
  <c i="9" r="F36"/>
  <c i="1" r="BA105"/>
  <c i="3" r="J38"/>
  <c i="1" r="AW98"/>
  <c i="8" r="J36"/>
  <c i="1" r="AW103"/>
  <c i="11" r="F36"/>
  <c i="1" r="BA107"/>
  <c i="14" r="F39"/>
  <c i="1" r="BD110"/>
  <c i="15" r="F39"/>
  <c i="1" r="BD111"/>
  <c i="4" r="J38"/>
  <c i="1" r="AW99"/>
  <c i="7" r="F38"/>
  <c i="1" r="BA102"/>
  <c i="9" r="F38"/>
  <c i="1" r="BC105"/>
  <c i="4" r="F40"/>
  <c i="1" r="BC99"/>
  <c i="6" r="F39"/>
  <c i="1" r="BB101"/>
  <c i="9" r="F39"/>
  <c i="1" r="BD105"/>
  <c i="3" r="F41"/>
  <c i="1" r="BD98"/>
  <c i="8" r="F38"/>
  <c i="1" r="BC103"/>
  <c i="11" r="F38"/>
  <c i="1" r="BC107"/>
  <c i="14" r="F37"/>
  <c i="1" r="BB110"/>
  <c i="15" r="J35"/>
  <c i="1" r="AV111"/>
  <c i="3" r="F38"/>
  <c i="1" r="BA98"/>
  <c i="8" r="F39"/>
  <c i="1" r="BD103"/>
  <c i="11" r="J36"/>
  <c i="1" r="AW107"/>
  <c i="14" r="F38"/>
  <c i="1" r="BC110"/>
  <c i="15" r="F37"/>
  <c i="1" r="BB111"/>
  <c i="12" r="J32"/>
  <c i="3" r="J34"/>
  <c i="5" r="F41"/>
  <c i="1" r="BD100"/>
  <c i="6" r="F40"/>
  <c i="1" r="BC101"/>
  <c i="9" r="F37"/>
  <c i="1" r="BB105"/>
  <c i="5" r="F40"/>
  <c i="1" r="BC100"/>
  <c i="7" r="F40"/>
  <c i="1" r="BC102"/>
  <c i="10" r="F39"/>
  <c i="1" r="BD106"/>
  <c i="12" r="F39"/>
  <c i="1" r="BD108"/>
  <c i="13" r="F38"/>
  <c i="1" r="BC109"/>
  <c i="5" r="J38"/>
  <c i="1" r="AW100"/>
  <c i="7" r="F41"/>
  <c i="1" r="BD102"/>
  <c i="10" r="F37"/>
  <c i="1" r="BB106"/>
  <c i="12" r="J36"/>
  <c i="1" r="AW108"/>
  <c i="14" r="J36"/>
  <c i="1" r="AW110"/>
  <c i="15" r="F38"/>
  <c i="1" r="BC111"/>
  <c i="8" r="J32"/>
  <c i="3" r="F39"/>
  <c i="1" r="BB98"/>
  <c i="7" r="J38"/>
  <c i="1" r="AW102"/>
  <c i="10" r="F36"/>
  <c i="1" r="BA106"/>
  <c i="13" r="J36"/>
  <c i="1" r="AW109"/>
  <c i="6" r="F38"/>
  <c i="1" r="BA101"/>
  <c i="8" r="F37"/>
  <c i="1" r="BB103"/>
  <c i="11" r="F39"/>
  <c i="1" r="BD107"/>
  <c i="14" r="F36"/>
  <c i="1" r="BA110"/>
  <c i="15" r="F35"/>
  <c i="1" r="AZ111"/>
  <c i="14" r="J32"/>
  <c i="5" r="F38"/>
  <c i="1" r="BA100"/>
  <c i="7" r="F39"/>
  <c i="1" r="BB102"/>
  <c i="10" r="J36"/>
  <c i="1" r="AW106"/>
  <c i="10" r="J32"/>
  <c i="12" r="F37"/>
  <c i="1" r="BB108"/>
  <c i="12" r="F38"/>
  <c i="1" r="BC108"/>
  <c i="13" r="F36"/>
  <c i="1" r="BA109"/>
  <c i="4" r="F41"/>
  <c i="1" r="BD99"/>
  <c i="6" r="F41"/>
  <c i="1" r="BD101"/>
  <c i="10" r="F38"/>
  <c i="1" r="BC106"/>
  <c i="12" r="F36"/>
  <c i="1" r="BA108"/>
  <c i="13" r="F37"/>
  <c i="1" r="BB109"/>
  <c r="AS95"/>
  <c r="AS94"/>
  <c i="5" r="F39"/>
  <c i="1" r="BB100"/>
  <c i="6" r="J38"/>
  <c i="1" r="AW101"/>
  <c i="8" r="F36"/>
  <c i="1" r="BA103"/>
  <c i="11" r="F37"/>
  <c i="1" r="BB107"/>
  <c i="13" r="F39"/>
  <c i="1" r="BD109"/>
  <c i="3" r="F40"/>
  <c i="1" r="BC98"/>
  <c i="9" r="J36"/>
  <c i="1" r="AW105"/>
  <c i="11" l="1" r="T128"/>
  <c i="3" r="T129"/>
  <c i="11" r="P128"/>
  <c i="1" r="AU107"/>
  <c i="9" r="T148"/>
  <c i="15" r="P125"/>
  <c r="P124"/>
  <c i="1" r="AU111"/>
  <c i="13" r="P203"/>
  <c i="9" r="R148"/>
  <c i="2" r="P136"/>
  <c i="1" r="AU96"/>
  <c i="11" r="R128"/>
  <c i="13" r="R203"/>
  <c r="P139"/>
  <c r="P138"/>
  <c i="1" r="AU109"/>
  <c i="9" r="R1068"/>
  <c i="13" r="T203"/>
  <c r="T138"/>
  <c i="9" r="T1068"/>
  <c i="2" r="T413"/>
  <c i="3" r="P129"/>
  <c i="1" r="AU98"/>
  <c i="6" r="R128"/>
  <c i="15" r="T125"/>
  <c r="T124"/>
  <c i="14" r="P126"/>
  <c i="1" r="AU110"/>
  <c i="13" r="R139"/>
  <c r="R138"/>
  <c i="6" r="P128"/>
  <c i="1" r="AU101"/>
  <c i="5" r="T128"/>
  <c i="10" r="P125"/>
  <c i="1" r="AU106"/>
  <c i="7" r="BK127"/>
  <c r="J127"/>
  <c i="9" r="P1068"/>
  <c r="P147"/>
  <c i="1" r="AU105"/>
  <c i="2" r="BK413"/>
  <c r="J413"/>
  <c r="J105"/>
  <c i="10" r="R125"/>
  <c r="T125"/>
  <c i="2" r="R413"/>
  <c r="R136"/>
  <c r="T137"/>
  <c r="BK137"/>
  <c r="J137"/>
  <c r="J99"/>
  <c i="13" r="BK139"/>
  <c r="J139"/>
  <c r="J99"/>
  <c i="1" r="AG110"/>
  <c r="AG103"/>
  <c i="14" r="J98"/>
  <c i="1" r="AG108"/>
  <c i="11" r="BK128"/>
  <c r="J128"/>
  <c r="J98"/>
  <c i="5" r="BK128"/>
  <c r="J128"/>
  <c i="6" r="BK128"/>
  <c r="J128"/>
  <c r="J100"/>
  <c i="13" r="BK203"/>
  <c r="J203"/>
  <c r="J108"/>
  <c i="15" r="BK125"/>
  <c r="J125"/>
  <c r="J99"/>
  <c i="1" r="AG106"/>
  <c i="9" r="BK147"/>
  <c r="J147"/>
  <c i="1" r="AG98"/>
  <c i="3" r="J100"/>
  <c i="14" r="F35"/>
  <c i="1" r="AZ110"/>
  <c i="4" r="J37"/>
  <c i="1" r="AV99"/>
  <c r="AT99"/>
  <c r="BA97"/>
  <c r="AW97"/>
  <c i="10" r="J35"/>
  <c i="1" r="AV106"/>
  <c r="AT106"/>
  <c r="AN106"/>
  <c i="7" r="J34"/>
  <c i="1" r="AG102"/>
  <c i="2" r="F35"/>
  <c i="1" r="AZ96"/>
  <c i="3" r="F37"/>
  <c i="1" r="AZ98"/>
  <c r="BB97"/>
  <c i="9" r="F35"/>
  <c i="1" r="AZ105"/>
  <c i="2" r="J35"/>
  <c i="1" r="AV96"/>
  <c r="AT96"/>
  <c i="5" r="J37"/>
  <c i="1" r="AV100"/>
  <c r="AT100"/>
  <c i="8" r="F35"/>
  <c i="1" r="AZ103"/>
  <c i="15" r="F36"/>
  <c i="1" r="BA111"/>
  <c r="BA104"/>
  <c r="AW104"/>
  <c i="5" r="F37"/>
  <c i="1" r="AZ100"/>
  <c i="8" r="J35"/>
  <c i="1" r="AV103"/>
  <c r="AT103"/>
  <c r="AN103"/>
  <c r="BB104"/>
  <c r="AX104"/>
  <c r="BD104"/>
  <c i="5" r="J34"/>
  <c i="1" r="AG100"/>
  <c i="6" r="F37"/>
  <c i="1" r="AZ101"/>
  <c i="13" r="F35"/>
  <c i="1" r="AZ109"/>
  <c i="3" r="J37"/>
  <c i="1" r="AV98"/>
  <c r="AT98"/>
  <c r="AN98"/>
  <c i="10" r="F35"/>
  <c i="1" r="AZ106"/>
  <c i="4" r="F37"/>
  <c i="1" r="AZ99"/>
  <c i="7" r="F37"/>
  <c i="1" r="AZ102"/>
  <c i="11" r="F35"/>
  <c i="1" r="AZ107"/>
  <c i="4" r="J34"/>
  <c i="1" r="AG99"/>
  <c i="7" r="J37"/>
  <c i="1" r="AV102"/>
  <c r="AT102"/>
  <c r="AN102"/>
  <c i="12" r="F35"/>
  <c i="1" r="AZ108"/>
  <c i="6" r="J37"/>
  <c i="1" r="AV101"/>
  <c r="AT101"/>
  <c i="11" r="J35"/>
  <c i="1" r="AV107"/>
  <c r="AT107"/>
  <c r="BC97"/>
  <c i="12" r="J35"/>
  <c i="1" r="AV108"/>
  <c r="AT108"/>
  <c r="AN108"/>
  <c r="BD97"/>
  <c i="14" r="J35"/>
  <c i="1" r="AV110"/>
  <c r="AT110"/>
  <c r="AN110"/>
  <c i="9" r="J35"/>
  <c i="1" r="AV105"/>
  <c r="AT105"/>
  <c i="13" r="J35"/>
  <c i="1" r="AV109"/>
  <c r="AT109"/>
  <c i="15" r="J36"/>
  <c i="1" r="AW111"/>
  <c r="AT111"/>
  <c r="BC104"/>
  <c r="AY104"/>
  <c i="9" r="J32"/>
  <c i="1" r="AG105"/>
  <c i="2" l="1" r="T136"/>
  <c i="9" r="R147"/>
  <c r="T147"/>
  <c i="13" r="BK138"/>
  <c r="J138"/>
  <c r="J98"/>
  <c i="5" r="J100"/>
  <c i="7" r="J100"/>
  <c i="2" r="BK136"/>
  <c r="J136"/>
  <c r="J98"/>
  <c i="15" r="BK124"/>
  <c r="J124"/>
  <c r="J98"/>
  <c i="14" r="J41"/>
  <c i="12" r="J41"/>
  <c i="1" r="AN105"/>
  <c i="9" r="J98"/>
  <c i="10" r="J41"/>
  <c i="9" r="J41"/>
  <c i="8" r="J41"/>
  <c i="7" r="J43"/>
  <c i="1" r="AN99"/>
  <c i="5" r="J43"/>
  <c i="4" r="J43"/>
  <c i="3" r="J43"/>
  <c i="1" r="AN100"/>
  <c r="AU104"/>
  <c r="AU97"/>
  <c r="BC95"/>
  <c r="AY95"/>
  <c r="BB95"/>
  <c r="AX95"/>
  <c r="BD95"/>
  <c i="6" r="J34"/>
  <c i="1" r="AG101"/>
  <c r="AG97"/>
  <c r="AX97"/>
  <c i="13" r="J32"/>
  <c i="1" r="AG109"/>
  <c i="11" r="J32"/>
  <c i="1" r="AG107"/>
  <c r="AZ97"/>
  <c r="AV97"/>
  <c r="AT97"/>
  <c r="AN97"/>
  <c r="AZ104"/>
  <c r="AV104"/>
  <c r="AT104"/>
  <c r="AY97"/>
  <c r="BA95"/>
  <c i="11" l="1" r="J41"/>
  <c i="6" r="J43"/>
  <c i="13" r="J41"/>
  <c i="1" r="AN109"/>
  <c r="AN101"/>
  <c r="AN107"/>
  <c r="BB94"/>
  <c r="W31"/>
  <c r="BC94"/>
  <c r="W32"/>
  <c r="AU95"/>
  <c r="AU94"/>
  <c i="15" r="J32"/>
  <c i="1" r="AG111"/>
  <c r="AG104"/>
  <c i="2" r="J32"/>
  <c i="1" r="AG96"/>
  <c r="AG95"/>
  <c r="AG94"/>
  <c r="AW95"/>
  <c r="AZ95"/>
  <c r="BD94"/>
  <c r="W33"/>
  <c r="BA94"/>
  <c r="W30"/>
  <c l="1" r="AN96"/>
  <c i="2" r="J41"/>
  <c i="15" r="J41"/>
  <c i="1" r="AN111"/>
  <c r="AN104"/>
  <c r="AY94"/>
  <c r="AZ94"/>
  <c r="W29"/>
  <c r="AX94"/>
  <c r="AV95"/>
  <c r="AT95"/>
  <c r="AN95"/>
  <c r="AK26"/>
  <c r="AW94"/>
  <c r="AK30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<sst xmlns="http://schemas.openxmlformats.org/spreadsheetml/2006/main">
  <si>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</si>
  <si>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</si>
  <si>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</si>
  <si>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</si>
  <si>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</si>
  <si>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{a04553ec-a335-49cb-920a-8e553eb5a5d3}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</si>
  <si>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</si>
  <si>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</si>
  <si>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</si>
  <si>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</si>
  <si>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</si>
  <si>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</si>
  <si>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</si>
  <si>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</si>
  <si>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ZN2024_041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</si>
  <si>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</si>
  <si>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</si>
  <si>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Varnsdorf - administrativní budova</t>
  </si>
  <si>
    <t>KSO:</t>
  </si>
  <si>
    <t>CC-CZ:</t>
  </si>
  <si>
    <t>Místo:</t>
  </si>
  <si>
    <t>Varnsdorf</t>
  </si>
  <si>
    <t>Datum:</t>
  </si>
  <si>
    <t>2. 9. 2024</t>
  </si>
  <si>
    <t>Zadavatel:</t>
  </si>
  <si>
    <t>IČ:</t>
  </si>
  <si>
    <t>Nemocnice Varnsdorf</t>
  </si>
  <si>
    <t>DIČ:</t>
  </si>
  <si>
    <t>Uchazeč:</t>
  </si>
  <si>
    <t>Vyplň údaj</t>
  </si>
  <si>
    <t>Projektant:</t>
  </si>
  <si>
    <t>ForWood - Ing. Václav Jára</t>
  </si>
  <si>
    <t>True</t>
  </si>
  <si>
    <t>Zpracovatel:</t>
  </si>
  <si>
    <t>Bc. Zuzana Kosáková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</si>
  <si>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</si>
  <si>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</si>
  <si>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</si>
  <si>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</si>
  <si>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</si>
  <si>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</si>
  <si>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</si>
  <si>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</si>
  <si>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</si>
  <si>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</si>
  <si>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</si>
  <si>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</si>
  <si>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</si>
  <si>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</si>
  <si>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</si>
  <si>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</si>
  <si>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</si>
  <si>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</si>
  <si>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</si>
  <si>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</si>
  <si>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</si>
  <si>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</si>
  <si>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</si>
  <si>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</si>
  <si>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</si>
  <si>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</si>
  <si>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</si>
  <si>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</si>
  <si>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</si>
  <si>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</si>
  <si>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</si>
  <si>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</si>
  <si>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</si>
  <si>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</si>
  <si>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</si>
  <si>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</si>
  <si>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</si>
  <si>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</si>
  <si>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</si>
  <si>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</si>
  <si>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</si>
  <si>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</si>
  <si>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</si>
  <si>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</si>
  <si>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</si>
  <si>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</si>
  <si>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Uplatnitelné náklady</t>
  </si>
  <si>
    <t>STA</t>
  </si>
  <si>
    <t>1</t>
  </si>
  <si>
    <t>{be87dca7-cd69-4161-b6d1-a05d6bcc3433}</t>
  </si>
  <si>
    <t>2</t>
  </si>
  <si>
    <t>/</t>
  </si>
  <si>
    <t>SO 701_A</t>
  </si>
  <si>
    <t>Stavební část, obálka budovy - uplatnitelné náklady</t>
  </si>
  <si>
    <t>Soupis</t>
  </si>
  <si>
    <t>{847e858b-44a8-444b-8927-aa341cfb9e35}</t>
  </si>
  <si>
    <t>SO 701_B</t>
  </si>
  <si>
    <t>Fotovoltaická elektrárna - uplatnitelné náklady</t>
  </si>
  <si>
    <t>{f641a79b-9431-4dee-af9c-61d1bd449df7}</t>
  </si>
  <si>
    <t>SO 701_006a</t>
  </si>
  <si>
    <t>AC část</t>
  </si>
  <si>
    <t>3</t>
  </si>
  <si>
    <t>{e78bbd0f-0272-49a6-9687-7f6a55c3a467}</t>
  </si>
  <si>
    <t>SO 701_006b</t>
  </si>
  <si>
    <t>DC část</t>
  </si>
  <si>
    <t>{20a88151-27ff-4ab3-9ae9-2994522651ac}</t>
  </si>
  <si>
    <t>SO 701_006c</t>
  </si>
  <si>
    <t>Konstrukce</t>
  </si>
  <si>
    <t>{d38adf24-fa36-4433-8e1b-65374497624b}</t>
  </si>
  <si>
    <t>SO 701_006d</t>
  </si>
  <si>
    <t>Střídače a panely</t>
  </si>
  <si>
    <t>{2f0f0d64-110f-4a9d-8ea8-77e7afac7750}</t>
  </si>
  <si>
    <t>SO 701_006e</t>
  </si>
  <si>
    <t>VRN</t>
  </si>
  <si>
    <t>{967961d4-25e3-45f2-b840-2be7f5dddd8a}</t>
  </si>
  <si>
    <t>SO 701_C</t>
  </si>
  <si>
    <t>Stínění - uplatnitelné náklady</t>
  </si>
  <si>
    <t>{f9ad90b4-8e9d-44d3-90a9-b4d6dba6a3fc}</t>
  </si>
  <si>
    <t>SO 002</t>
  </si>
  <si>
    <t>Neuplatnitelné náklady</t>
  </si>
  <si>
    <t>{836980a8-be93-4490-9f8d-8f40136a1109}</t>
  </si>
  <si>
    <t>SO 701_000</t>
  </si>
  <si>
    <t>Stavební část, vnitřní dispozice - neuplatnitelné náklady</t>
  </si>
  <si>
    <t>{35c0501c-c099-4b67-964f-50849ca0da38}</t>
  </si>
  <si>
    <t>SO 701_001</t>
  </si>
  <si>
    <t>Slaboproud - neuplatnitelné náklady</t>
  </si>
  <si>
    <t>{1c288cce-cd79-4a19-bb0c-f286500a4550}</t>
  </si>
  <si>
    <t>SO 701_002</t>
  </si>
  <si>
    <t xml:space="preserve">Silnoproud  - neuplatnitelné náklady</t>
  </si>
  <si>
    <t>{e506256a-b7ef-46d9-8240-7252290f1e04}</t>
  </si>
  <si>
    <t>SO 701_004</t>
  </si>
  <si>
    <t xml:space="preserve">Gastro - bufet  - neuplatnitelné náklady</t>
  </si>
  <si>
    <t>{f8bd6147-4d17-4680-8ddf-55f83e9a294b}</t>
  </si>
  <si>
    <t>SO 701_005</t>
  </si>
  <si>
    <t>ZTI vč. přípojek - neuplatnitelné náklady</t>
  </si>
  <si>
    <t>{97377c52-0d27-4009-a870-e4e8775fcd52}</t>
  </si>
  <si>
    <t>SO 701_006</t>
  </si>
  <si>
    <t xml:space="preserve">VZT  - neuplatnitelné náklady</t>
  </si>
  <si>
    <t>{1a6e4d69-8af3-4618-98d3-b6019625ecb4}</t>
  </si>
  <si>
    <t>SO 909</t>
  </si>
  <si>
    <t>VRN - neuplatnitelné náklady</t>
  </si>
  <si>
    <t>{b3adbf67-ea88-41cf-acc3-e96b16f08152}</t>
  </si>
  <si>
    <t>KRYCÍ LIST SOUPISU PRACÍ</t>
  </si>
  <si>
    <t>Objekt:</t>
  </si>
  <si>
    <t>SO 001 - Uplatnitelné náklady</t>
  </si>
  <si>
    <t>Soupis:</t>
  </si>
  <si>
    <t>SO 701_A - Stavební část, obálka budovy - uplatnitelné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</si>
  <si>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</si>
  <si>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</si>
  <si>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</si>
  <si>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</si>
  <si>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</si>
  <si>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</si>
  <si>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</si>
  <si>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</si>
  <si>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</si>
  <si>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</si>
  <si>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</si>
  <si>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</si>
  <si>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</si>
  <si>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</si>
  <si>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</si>
  <si>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</si>
  <si>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</si>
  <si>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</si>
  <si>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</si>
  <si>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</si>
  <si>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</si>
  <si>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</si>
  <si>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</si>
  <si>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</si>
  <si>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</si>
  <si>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</si>
  <si>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</si>
  <si>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</si>
  <si>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</si>
  <si>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</si>
  <si>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</si>
  <si>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</si>
  <si>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</si>
  <si>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</si>
  <si>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</si>
  <si>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</si>
  <si>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</si>
  <si>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</si>
  <si>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</si>
  <si>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</si>
  <si>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</si>
  <si>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</si>
  <si>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4</t>
  </si>
  <si>
    <t>-1450503289</t>
  </si>
  <si>
    <t>VV</t>
  </si>
  <si>
    <t xml:space="preserve">(25,96+16,165)*1,0*1,0*0,2   "20% ručně</t>
  </si>
  <si>
    <t>132251101</t>
  </si>
  <si>
    <t>Hloubení rýh nezapažených š do 800 mm v hornině třídy těžitelnosti I skupiny 3 objem do 20 m3 strojně</t>
  </si>
  <si>
    <t>426567903</t>
  </si>
  <si>
    <t xml:space="preserve">(25,96+16,165)*1,0*1,0*0,8   "20% ručně</t>
  </si>
  <si>
    <t>174111102</t>
  </si>
  <si>
    <t>Zásyp v uzavřených prostorech sypaninou se zhutněním ručně</t>
  </si>
  <si>
    <t>CS ÚRS 2024 01</t>
  </si>
  <si>
    <t>-365640842</t>
  </si>
  <si>
    <t>174151102</t>
  </si>
  <si>
    <t>Zásyp v prostoru s omezeným pohybem stroje sypaninou se zhutněním</t>
  </si>
  <si>
    <t>1587717719</t>
  </si>
  <si>
    <t>6</t>
  </si>
  <si>
    <t>Úpravy povrchů, podlahy a osazování výplní</t>
  </si>
  <si>
    <t>5</t>
  </si>
  <si>
    <t>612325302</t>
  </si>
  <si>
    <t>Vápenocementová štuková omítka ostění nebo nadpraží</t>
  </si>
  <si>
    <t>m2</t>
  </si>
  <si>
    <t>-158806852</t>
  </si>
  <si>
    <t xml:space="preserve">0,3*(1,5*3*3+1,805+2,45*2)   "1PP</t>
  </si>
  <si>
    <t>0,45*(2,1*2+1,53)</t>
  </si>
  <si>
    <t>0,51*(2,35*2+0,85+2,61+2,34*2)</t>
  </si>
  <si>
    <t>Mezisoučet</t>
  </si>
  <si>
    <t xml:space="preserve">0,64*(4,79+1,42*2+4,09+2,03*2)  "1NP</t>
  </si>
  <si>
    <t>0,64*(1,72+6,105)+0,75*1,72</t>
  </si>
  <si>
    <t>0,75*2,7+0,48*((6,025+2,7)+(1,55+1,98*2)*3)</t>
  </si>
  <si>
    <t>0,48*(1,55+1,98*2)*7</t>
  </si>
  <si>
    <t>0,3*(1,55+3,28*2)</t>
  </si>
  <si>
    <t>0,48*(1,55+1,98*2)*17</t>
  </si>
  <si>
    <t>0,48*(1,42+2,9*2)</t>
  </si>
  <si>
    <t>Součet</t>
  </si>
  <si>
    <t>621151001</t>
  </si>
  <si>
    <t>Penetrační akrylátový nátěr vnějších pastovitých tenkovrstvých omítek podhledů</t>
  </si>
  <si>
    <t>1772395434</t>
  </si>
  <si>
    <t>měřeno digitálně</t>
  </si>
  <si>
    <t xml:space="preserve">30,57  "vstup</t>
  </si>
  <si>
    <t xml:space="preserve">33,19   "spodní část balkonu</t>
  </si>
  <si>
    <t xml:space="preserve">(0,05+0,16+0,05)*(1,54*2+22,805)   "boky</t>
  </si>
  <si>
    <t xml:space="preserve">58,47   "1.18 - S08 V2</t>
  </si>
  <si>
    <t>7</t>
  </si>
  <si>
    <t>621241111</t>
  </si>
  <si>
    <t>Montáž kontaktního zateplení vnějších podhledů lepením a mechanickým kotvením desek kalcium-silikátových tl do 80 mm</t>
  </si>
  <si>
    <t>-1620515402</t>
  </si>
  <si>
    <t>S.04</t>
  </si>
  <si>
    <t>8</t>
  </si>
  <si>
    <t>M</t>
  </si>
  <si>
    <t>28376803</t>
  </si>
  <si>
    <t>deska fenolická tepelně izolační fasádní λ=0,020 tl 50mm</t>
  </si>
  <si>
    <t>-1243095114</t>
  </si>
  <si>
    <t>9</t>
  </si>
  <si>
    <t>621251107</t>
  </si>
  <si>
    <t xml:space="preserve">Příplatek k cenám kontaktního zateplení podhledů za zápustnou montáž a použití  použití tepelněizolačních zátek z fenolické pěny</t>
  </si>
  <si>
    <t>1636184387</t>
  </si>
  <si>
    <t>10</t>
  </si>
  <si>
    <t>621531022</t>
  </si>
  <si>
    <t>Tenkovrstvá silikonová zrnitá omítka zrnitost 2,0 mm vnějších podhledů</t>
  </si>
  <si>
    <t>1078731860</t>
  </si>
  <si>
    <t>11</t>
  </si>
  <si>
    <t>622121100</t>
  </si>
  <si>
    <t>Zatření spár vápennou u maltou vnějších stěn z cihel</t>
  </si>
  <si>
    <t>-879617299</t>
  </si>
  <si>
    <t xml:space="preserve">(9,7+3,455*2)*2,7   "1PP</t>
  </si>
  <si>
    <t>-(1,5*1,5*2+1,805*2,45)</t>
  </si>
  <si>
    <t>622151001</t>
  </si>
  <si>
    <t>Penetrační akrylátový nátěr vnějších pastovitých tenkovrstvých omítek stěn</t>
  </si>
  <si>
    <t>1822842367</t>
  </si>
  <si>
    <t xml:space="preserve">113,62   "JV</t>
  </si>
  <si>
    <t xml:space="preserve">45,45   "JZ</t>
  </si>
  <si>
    <t xml:space="preserve">122,41   "SZ</t>
  </si>
  <si>
    <t xml:space="preserve">95,86   "SV</t>
  </si>
  <si>
    <t>13</t>
  </si>
  <si>
    <t>622151021</t>
  </si>
  <si>
    <t>Penetrační akrylátový nátěr vnějších mozaikových tenkovrstvých omítek stěn</t>
  </si>
  <si>
    <t>-965191205</t>
  </si>
  <si>
    <t xml:space="preserve">22     "JV</t>
  </si>
  <si>
    <t xml:space="preserve">11     "JZ</t>
  </si>
  <si>
    <t xml:space="preserve">8    "SV</t>
  </si>
  <si>
    <t xml:space="preserve">11    "SZ</t>
  </si>
  <si>
    <t>14</t>
  </si>
  <si>
    <t>622211031</t>
  </si>
  <si>
    <t xml:space="preserve">Montáž kontaktního zateplení vnějších stěn lepením a mechanickým kotvením polystyrénových desek  do betonu a zdiva tl přes 120 do 160 mm</t>
  </si>
  <si>
    <t>1244456010</t>
  </si>
  <si>
    <t>15</t>
  </si>
  <si>
    <t>28376425</t>
  </si>
  <si>
    <t>deska z polystyrénu XPS, hrana polodrážková a hladký povrch 300kPA tl 160mm</t>
  </si>
  <si>
    <t>1299997159</t>
  </si>
  <si>
    <t>52,8*1,05 'Přepočtené koeficientem množství</t>
  </si>
  <si>
    <t>16</t>
  </si>
  <si>
    <t>622211032</t>
  </si>
  <si>
    <t>Montáž kontaktního zateplení vnějších stěn lepením a mechanickým kotvením polystyrénových desek do pórobetonu tl přes 120 do 160 mm</t>
  </si>
  <si>
    <t>-961248678</t>
  </si>
  <si>
    <t>17</t>
  </si>
  <si>
    <t>28375952</t>
  </si>
  <si>
    <t>deska EPS 70 fasádní λ=0,039 tl 160mm</t>
  </si>
  <si>
    <t>-1027888432</t>
  </si>
  <si>
    <t>377,34*1,05 'Přepočtené koeficientem množství</t>
  </si>
  <si>
    <t>18</t>
  </si>
  <si>
    <t>622251101</t>
  </si>
  <si>
    <t>Příplatek k cenám kontaktního zateplení vnějších stěn za zápustnou montáž a použití tepelněizolačních zátek z polystyrenu</t>
  </si>
  <si>
    <t>1380694389</t>
  </si>
  <si>
    <t>52+377,34</t>
  </si>
  <si>
    <t>19</t>
  </si>
  <si>
    <t>622252001</t>
  </si>
  <si>
    <t>Montáž profilů kontaktního zateplení připevněných mechanicky</t>
  </si>
  <si>
    <t>m</t>
  </si>
  <si>
    <t>-1398930490</t>
  </si>
  <si>
    <t>((25,96-3,145)+14,535)*2</t>
  </si>
  <si>
    <t>20</t>
  </si>
  <si>
    <t>59051653</t>
  </si>
  <si>
    <t>profil zakládací Al tl 0,7mm pro ETICS pro izolant tl 160mm</t>
  </si>
  <si>
    <t>1307341127</t>
  </si>
  <si>
    <t>74,7*1,05 'Přepočtené koeficientem množství</t>
  </si>
  <si>
    <t>622252002</t>
  </si>
  <si>
    <t>Montáž profilů kontaktního zateplení lepených</t>
  </si>
  <si>
    <t>-615532187</t>
  </si>
  <si>
    <t>247,305*2</t>
  </si>
  <si>
    <t>78,675*2</t>
  </si>
  <si>
    <t>22</t>
  </si>
  <si>
    <t>59051476</t>
  </si>
  <si>
    <t>profil začišťovací PVC 9mm s výztužnou tkaninou pro ostění ETICS</t>
  </si>
  <si>
    <t>622563549</t>
  </si>
  <si>
    <t xml:space="preserve">(1,5*3*3+1,805+2,45*2)   "1PP</t>
  </si>
  <si>
    <t>(2,1*2+1,53)</t>
  </si>
  <si>
    <t>(2,35*2+0,85+2,61+2,34*2)</t>
  </si>
  <si>
    <t xml:space="preserve">(4,79+1,42*2+4,09+2,03*2)  "1NP</t>
  </si>
  <si>
    <t>(1,72+6,105)+0,75*1,72</t>
  </si>
  <si>
    <t>2,7+((6,025+2,7)+(1,55+1,98*2)*3)</t>
  </si>
  <si>
    <t>(1,55+1,98*2)*7</t>
  </si>
  <si>
    <t>(1,55+3,28*2)</t>
  </si>
  <si>
    <t>(1,55+1,98*2)*17</t>
  </si>
  <si>
    <t>(1,42+2,9*2)</t>
  </si>
  <si>
    <t>247,305*1,1 'Přepočtené koeficientem množství</t>
  </si>
  <si>
    <t>23</t>
  </si>
  <si>
    <t>59051510</t>
  </si>
  <si>
    <t>profil začišťovací s okapnicí PVC s výztužnou tkaninou pro nadpraží ETICS</t>
  </si>
  <si>
    <t>1898718590</t>
  </si>
  <si>
    <t xml:space="preserve">(1,5*3+1,805)   "1PP</t>
  </si>
  <si>
    <t>1,53</t>
  </si>
  <si>
    <t>0,85+2,61</t>
  </si>
  <si>
    <t xml:space="preserve">4,79+4,09  "1NP</t>
  </si>
  <si>
    <t>6,105</t>
  </si>
  <si>
    <t>6,025+1,55*3</t>
  </si>
  <si>
    <t>1,55*7</t>
  </si>
  <si>
    <t>1,55</t>
  </si>
  <si>
    <t>1,55*17</t>
  </si>
  <si>
    <t>1,42</t>
  </si>
  <si>
    <t>78,675*1,1 'Přepočtené koeficientem množství</t>
  </si>
  <si>
    <t>24</t>
  </si>
  <si>
    <t>59051516</t>
  </si>
  <si>
    <t>profil začišťovací PVC pro ostění vnitřních omítek</t>
  </si>
  <si>
    <t>-277377235</t>
  </si>
  <si>
    <t>25</t>
  </si>
  <si>
    <t>59051512</t>
  </si>
  <si>
    <t>profil začišťovací s okapnicí PVC s výztužnou tkaninou pro parapet ETICS</t>
  </si>
  <si>
    <t>541366250</t>
  </si>
  <si>
    <t>26</t>
  </si>
  <si>
    <t>622325102</t>
  </si>
  <si>
    <t>Oprava vnější vápenocementové hladké omítky složitosti 1 stěn v rozsahu přes 10 do 30 %</t>
  </si>
  <si>
    <t>-704558204</t>
  </si>
  <si>
    <t>měřeno digitálně - fasáda</t>
  </si>
  <si>
    <t>sokl</t>
  </si>
  <si>
    <t xml:space="preserve">13,4   "pilíře</t>
  </si>
  <si>
    <t xml:space="preserve">38,5   "vstup</t>
  </si>
  <si>
    <t xml:space="preserve">32,77   "balkon</t>
  </si>
  <si>
    <t>27</t>
  </si>
  <si>
    <t>622511112</t>
  </si>
  <si>
    <t>Tenkovrstvá akrylátová mozaiková střednězrnná omítka vnějších stěn</t>
  </si>
  <si>
    <t>-78391975</t>
  </si>
  <si>
    <t>28</t>
  </si>
  <si>
    <t>622531022</t>
  </si>
  <si>
    <t>Tenkovrstvá silikonová zrnitá omítka zrnitost 2,0 mm vnějších stěn</t>
  </si>
  <si>
    <t>804029227</t>
  </si>
  <si>
    <t>29</t>
  </si>
  <si>
    <t>631311116</t>
  </si>
  <si>
    <t>Mazanina tl přes 50 do 80 mm z betonu prostého bez zvýšených nároků na prostředí tř. C 25/30</t>
  </si>
  <si>
    <t>-1592577040</t>
  </si>
  <si>
    <t xml:space="preserve">16,42*0,06   "1.01</t>
  </si>
  <si>
    <t xml:space="preserve">16,98*0,06   "1.14</t>
  </si>
  <si>
    <t xml:space="preserve">29,6*0,06    "1.15</t>
  </si>
  <si>
    <t>30</t>
  </si>
  <si>
    <t>631311124</t>
  </si>
  <si>
    <t>Mazanina tl přes 80 do 120 mm z betonu prostého bez zvýšených nároků na prostředí tř. C 16/20</t>
  </si>
  <si>
    <t>-1784276435</t>
  </si>
  <si>
    <t xml:space="preserve">16,42*0,1   "1.01</t>
  </si>
  <si>
    <t xml:space="preserve">16,98*0,1   "1.14</t>
  </si>
  <si>
    <t xml:space="preserve">29,6*0,1    "1.15</t>
  </si>
  <si>
    <t>31</t>
  </si>
  <si>
    <t>631319171</t>
  </si>
  <si>
    <t>Příplatek k mazanině tl přes 50 do 80 mm za stržení povrchu spodní vrstvy před vložením výztuže</t>
  </si>
  <si>
    <t>-661666761</t>
  </si>
  <si>
    <t>32</t>
  </si>
  <si>
    <t>631319173</t>
  </si>
  <si>
    <t>Příplatek k mazanině tl přes 80 do 120 mm za stržení povrchu spodní vrstvy před vložením výztuže</t>
  </si>
  <si>
    <t>-2024007773</t>
  </si>
  <si>
    <t>33</t>
  </si>
  <si>
    <t>631362021</t>
  </si>
  <si>
    <t>Výztuž mazanin svařovanými sítěmi Kari</t>
  </si>
  <si>
    <t>t</t>
  </si>
  <si>
    <t>-1276946234</t>
  </si>
  <si>
    <t xml:space="preserve">16,42/6*1,25*26,64/1000*2   "1.01</t>
  </si>
  <si>
    <t xml:space="preserve">16,98/6*1,25*26,64/1000*2   "1.14</t>
  </si>
  <si>
    <t xml:space="preserve">29,6/6*1,25*26,64/1000 *2   "1.15</t>
  </si>
  <si>
    <t>34</t>
  </si>
  <si>
    <t>632481213</t>
  </si>
  <si>
    <t>Separační vrstva z PE fólie</t>
  </si>
  <si>
    <t>1555581487</t>
  </si>
  <si>
    <t xml:space="preserve">16,42   "1.01</t>
  </si>
  <si>
    <t xml:space="preserve">16,98   "1.14</t>
  </si>
  <si>
    <t xml:space="preserve">29,6    "1.15</t>
  </si>
  <si>
    <t>35</t>
  </si>
  <si>
    <t>632481215</t>
  </si>
  <si>
    <t>Separační vrstva z geotextilie</t>
  </si>
  <si>
    <t>2086076571</t>
  </si>
  <si>
    <t xml:space="preserve">212,0   "b.17</t>
  </si>
  <si>
    <t>36</t>
  </si>
  <si>
    <t>634112123</t>
  </si>
  <si>
    <t>Obvodová dilatace podlahovým páskem z pěnového PE s fólií mezi stěnou a mazaninou nebo potěrem v 80 mm</t>
  </si>
  <si>
    <t>1223643879</t>
  </si>
  <si>
    <t>Ostatní konstrukce a práce, bourání</t>
  </si>
  <si>
    <t>37</t>
  </si>
  <si>
    <t>941211111</t>
  </si>
  <si>
    <t>Montáž lešení řadového rámového lehkého zatížení do 200 kg/m2 š přes 0,6 do 0,9 m v do 10 m</t>
  </si>
  <si>
    <t>1407754051</t>
  </si>
  <si>
    <t>(25,96+14,535)*8,0</t>
  </si>
  <si>
    <t>(25,96+14,535)*11,0</t>
  </si>
  <si>
    <t>38</t>
  </si>
  <si>
    <t>941211211</t>
  </si>
  <si>
    <t>Příplatek k lešení řadovému rámovému lehkému š 0,9 m v přes 10 do 25 m za první a ZKD den použití</t>
  </si>
  <si>
    <t>653312041</t>
  </si>
  <si>
    <t xml:space="preserve">769,405*30*2   "předpokládaná doba použití 2 měsíce</t>
  </si>
  <si>
    <t>39</t>
  </si>
  <si>
    <t>941211322</t>
  </si>
  <si>
    <t>Odborná prohlídka lešení řadového rámového lehkého s podlahami zatížení do 200 kg/m2 š od 0,6 do 0,9 m v do 25 m pl přes 500 do 2000 m2 zakrytého sítí</t>
  </si>
  <si>
    <t>kus</t>
  </si>
  <si>
    <t>-145879519</t>
  </si>
  <si>
    <t xml:space="preserve">2   "předpokládaná doba použití 2 měsíce</t>
  </si>
  <si>
    <t>40</t>
  </si>
  <si>
    <t>941211811</t>
  </si>
  <si>
    <t>Demontáž lešení řadového rámového lehkého zatížení do 200 kg/m2 š přes 0,6 do 0,9 m v do 10 m</t>
  </si>
  <si>
    <t>821457011</t>
  </si>
  <si>
    <t>41</t>
  </si>
  <si>
    <t>944511111</t>
  </si>
  <si>
    <t>Montáž ochranné sítě z textilie z umělých vláken</t>
  </si>
  <si>
    <t>-1946004372</t>
  </si>
  <si>
    <t>42</t>
  </si>
  <si>
    <t>944511211</t>
  </si>
  <si>
    <t>Příplatek k ochranné síti za první a ZKD den použití</t>
  </si>
  <si>
    <t>848573208</t>
  </si>
  <si>
    <t>43</t>
  </si>
  <si>
    <t>944511811</t>
  </si>
  <si>
    <t>Demontáž ochranné sítě z textilie z umělých vláken</t>
  </si>
  <si>
    <t>-957065875</t>
  </si>
  <si>
    <t>44</t>
  </si>
  <si>
    <t>9529011.R1</t>
  </si>
  <si>
    <t>Úklid v prostoru staveniště</t>
  </si>
  <si>
    <t>-67632973</t>
  </si>
  <si>
    <t xml:space="preserve"> 200    "předpokládané množstí</t>
  </si>
  <si>
    <t>45</t>
  </si>
  <si>
    <t>953511213.R1</t>
  </si>
  <si>
    <t>Nosný tepelně-izolační prvek Isokorb XT typ QP-V3-R0-H200-L500-5.0 dle specifikace v PD</t>
  </si>
  <si>
    <t>118703329</t>
  </si>
  <si>
    <t xml:space="preserve">3,73   "D.1.b.3</t>
  </si>
  <si>
    <t xml:space="preserve">10,705   "zastřešení vstupu</t>
  </si>
  <si>
    <t>46</t>
  </si>
  <si>
    <t>962032111</t>
  </si>
  <si>
    <t>Bourání zdiva z keramických děrovaných cihel na MVC do 1 m3</t>
  </si>
  <si>
    <t>-870903646</t>
  </si>
  <si>
    <t xml:space="preserve">1,45*0,9*0,45*3   "parapet pro dveře D46</t>
  </si>
  <si>
    <t>47</t>
  </si>
  <si>
    <t>965082941</t>
  </si>
  <si>
    <t>Odstranění násypů pod podlahami tl přes 200 mm</t>
  </si>
  <si>
    <t>-1523024044</t>
  </si>
  <si>
    <t xml:space="preserve">1,75*2,4*(1,33-0,15)   "pod podestou </t>
  </si>
  <si>
    <t xml:space="preserve">1,16*5,95*1,33/2    "pod rampou</t>
  </si>
  <si>
    <t xml:space="preserve">4,2*2,0*(1,33-0,2)/2   "pod schodištěm</t>
  </si>
  <si>
    <t xml:space="preserve">16,42*0,2   "1.01</t>
  </si>
  <si>
    <t xml:space="preserve">16,98*0,2   "1.14</t>
  </si>
  <si>
    <t>48</t>
  </si>
  <si>
    <t>968062354</t>
  </si>
  <si>
    <t>Vybourání dřevěných rámů oken dvojitých včetně křídel pl do 1 m2</t>
  </si>
  <si>
    <t>301936380</t>
  </si>
  <si>
    <t xml:space="preserve">1,19*0,6  "1PP přístřešek pro agregát</t>
  </si>
  <si>
    <t>49</t>
  </si>
  <si>
    <t>968062357</t>
  </si>
  <si>
    <t>Vybourání dřevěných rámů oken dvojitých včetně křídel pl přes 4 m2</t>
  </si>
  <si>
    <t>-349883074</t>
  </si>
  <si>
    <t xml:space="preserve">1,5*1,5*2   "O01</t>
  </si>
  <si>
    <t xml:space="preserve">1,55*1,98*19   "O02</t>
  </si>
  <si>
    <t xml:space="preserve">1,55*1,98*5   "O03</t>
  </si>
  <si>
    <t xml:space="preserve">6,105*1,72   "O04</t>
  </si>
  <si>
    <t xml:space="preserve">6,025*1,7   "O05</t>
  </si>
  <si>
    <t xml:space="preserve">4,79*1,42   "O06</t>
  </si>
  <si>
    <t xml:space="preserve">1,55*3,28   "O07</t>
  </si>
  <si>
    <t xml:space="preserve">1,05*2,45   "D02</t>
  </si>
  <si>
    <t xml:space="preserve">1,55*2,865*3   "D46</t>
  </si>
  <si>
    <t>50</t>
  </si>
  <si>
    <t>978015341</t>
  </si>
  <si>
    <t>Otlučení (osekání) vnější vápenné nebo vápenocementové omítky stupně členitosti 1 a 2 v rozsahu přes 20 do 30 %</t>
  </si>
  <si>
    <t>182275504</t>
  </si>
  <si>
    <t>51</t>
  </si>
  <si>
    <t>993111111</t>
  </si>
  <si>
    <t>Dovoz a odvoz lešení řadového do 10 km včetně naložení a složení</t>
  </si>
  <si>
    <t>-1915408184</t>
  </si>
  <si>
    <t>769,405</t>
  </si>
  <si>
    <t>52</t>
  </si>
  <si>
    <t>993111119</t>
  </si>
  <si>
    <t>Příplatek k ceně dovozu a odvozu lešení řadového ZKD 10 km přes 10 km</t>
  </si>
  <si>
    <t>-191921496</t>
  </si>
  <si>
    <t>997</t>
  </si>
  <si>
    <t>Přesun sutě</t>
  </si>
  <si>
    <t>53</t>
  </si>
  <si>
    <t>997013112</t>
  </si>
  <si>
    <t>Vnitrostaveništní doprava suti a vybouraných hmot pro budovy v přes 6 do 9 m s použitím mechanizace</t>
  </si>
  <si>
    <t>-1699079932</t>
  </si>
  <si>
    <t>54</t>
  </si>
  <si>
    <t>997013501</t>
  </si>
  <si>
    <t>Odvoz suti a vybouraných hmot na skládku nebo meziskládku do 1 km se složením</t>
  </si>
  <si>
    <t>-1227518165</t>
  </si>
  <si>
    <t>55</t>
  </si>
  <si>
    <t>997013509</t>
  </si>
  <si>
    <t>Příplatek k odvozu suti a vybouraných hmot na skládku ZKD 1 km přes 1 km</t>
  </si>
  <si>
    <t>1935025079</t>
  </si>
  <si>
    <t>54,44*14 'Přepočtené koeficientem množství</t>
  </si>
  <si>
    <t>56</t>
  </si>
  <si>
    <t>997013631</t>
  </si>
  <si>
    <t>Poplatek za uložení na skládce (skládkovné) stavebního odpadu směsného kód odpadu 17 09 04</t>
  </si>
  <si>
    <t>762556903</t>
  </si>
  <si>
    <t>54,44*0,045 'Přepočtené koeficientem množství</t>
  </si>
  <si>
    <t>57</t>
  </si>
  <si>
    <t>997013811</t>
  </si>
  <si>
    <t>Poplatek za uložení na skládce (skládkovné) stavebního odpadu dřevěného kód odpadu 17 02 01</t>
  </si>
  <si>
    <t>1944205897</t>
  </si>
  <si>
    <t>54,44*0,005 'Přepočtené koeficientem množství</t>
  </si>
  <si>
    <t>58</t>
  </si>
  <si>
    <t>997013861</t>
  </si>
  <si>
    <t>Poplatek za uložení stavebního odpadu na recyklační skládce (skládkovné) z prostého betonu kód odpadu 17 01 01</t>
  </si>
  <si>
    <t>-80517804</t>
  </si>
  <si>
    <t>54,44*0,1 'Přepočtené koeficientem množství</t>
  </si>
  <si>
    <t>59</t>
  </si>
  <si>
    <t>997013862</t>
  </si>
  <si>
    <t xml:space="preserve">Poplatek za uložení stavebního odpadu na recyklační skládce (skládkovné) z armovaného betonu kód odpadu  17 01 01</t>
  </si>
  <si>
    <t>-1336931589</t>
  </si>
  <si>
    <t>54,44*0,15 'Přepočtené koeficientem množství</t>
  </si>
  <si>
    <t>60</t>
  </si>
  <si>
    <t>997013863</t>
  </si>
  <si>
    <t xml:space="preserve">Poplatek za uložení stavebního odpadu na recyklační skládce (skládkovné) cihelného kód odpadu  17 01 02</t>
  </si>
  <si>
    <t>-2058805795</t>
  </si>
  <si>
    <t>54,44*0,04 'Přepočtené koeficientem množství</t>
  </si>
  <si>
    <t>61</t>
  </si>
  <si>
    <t>997013871</t>
  </si>
  <si>
    <t xml:space="preserve">Poplatek za uložení stavebního odpadu na recyklační skládce (skládkovné) směsného stavebního a demoličního kód odpadu  17 09 04</t>
  </si>
  <si>
    <t>1151873555</t>
  </si>
  <si>
    <t>62</t>
  </si>
  <si>
    <t>997013873</t>
  </si>
  <si>
    <t>Poplatek za uložení stavebního odpadu na recyklační skládce (skládkovné) zeminy a kamení zatříděného do Katalogu odpadů pod kódem 17 05 04</t>
  </si>
  <si>
    <t>1304956039</t>
  </si>
  <si>
    <t>54,44*0,61 'Přepočtené koeficientem množství</t>
  </si>
  <si>
    <t>63</t>
  </si>
  <si>
    <t>997013875</t>
  </si>
  <si>
    <t>Poplatek za uložení stavebního odpadu na recyklační skládce (skládkovné) asfaltového bez obsahu dehtu zatříděného do Katalogu odpadů pod kódem 17 03 02</t>
  </si>
  <si>
    <t>1902584414</t>
  </si>
  <si>
    <t>998</t>
  </si>
  <si>
    <t>Přesun hmot</t>
  </si>
  <si>
    <t>64</t>
  </si>
  <si>
    <t>998011010</t>
  </si>
  <si>
    <t>Přesun hmot pro budovy zděné s omezením mechanizace pro budovy v přes 12 do 24 m</t>
  </si>
  <si>
    <t>-1746515886</t>
  </si>
  <si>
    <t>PSV</t>
  </si>
  <si>
    <t>Práce a dodávky PSV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</si>
  <si>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</si>
  <si>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</si>
  <si>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</si>
  <si>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</si>
  <si>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</si>
  <si>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1593400466</t>
  </si>
  <si>
    <t>66</t>
  </si>
  <si>
    <t>11163150</t>
  </si>
  <si>
    <t>lak penetrační asfaltový</t>
  </si>
  <si>
    <t>520616422</t>
  </si>
  <si>
    <t>33,4*0,00033 'Přepočtené koeficientem množství</t>
  </si>
  <si>
    <t>67</t>
  </si>
  <si>
    <t>711112001</t>
  </si>
  <si>
    <t>Provedení izolace proti zemní vlhkosti svislé za studena nátěrem penetračním</t>
  </si>
  <si>
    <t>2026053891</t>
  </si>
  <si>
    <t xml:space="preserve">(13,5+14,5)*2,5    "1PP plošná sanace - Sanace 1a</t>
  </si>
  <si>
    <t xml:space="preserve">10,7+22,5+10,7+0,45+0,45+6,5+1,5   "sokl</t>
  </si>
  <si>
    <t>68</t>
  </si>
  <si>
    <t>245510.R2</t>
  </si>
  <si>
    <t>mineralizace zpevnění podkladu - koncentrát s hloubkovým ochranným účinkem, hydrofobizující a kapiláry zužující, difuzně otevřená bariéra proti negativní vlhkosti pro sjednocení savosti</t>
  </si>
  <si>
    <t>kg</t>
  </si>
  <si>
    <t>928254962</t>
  </si>
  <si>
    <t>122,8*0,205 'Přepočtené koeficientem množství</t>
  </si>
  <si>
    <t>69</t>
  </si>
  <si>
    <t>711112051</t>
  </si>
  <si>
    <t>Provedení izolace proti zemní vlhkosti svislé za studena 2x nátěr tekutou elastickou hydroizolací</t>
  </si>
  <si>
    <t>-972795442</t>
  </si>
  <si>
    <t>70</t>
  </si>
  <si>
    <t>11163002</t>
  </si>
  <si>
    <t>stěrka hydroizolační asfaltová jednosložková plněná pryžovým granulátem do spodní stavby</t>
  </si>
  <si>
    <t>237689541</t>
  </si>
  <si>
    <t>122,8*3,85 'Přepočtené koeficientem množství</t>
  </si>
  <si>
    <t>71</t>
  </si>
  <si>
    <t>7111131.R1</t>
  </si>
  <si>
    <t>Vyrovnání zdiva do líce těsnící hydroizoilační maltou se síranovzdorným pojivem, Pevnost v tlaku po 28 dnech cca 24 N/mm²</t>
  </si>
  <si>
    <t>1314115967</t>
  </si>
  <si>
    <t>vyrovnání zdiva</t>
  </si>
  <si>
    <t>72</t>
  </si>
  <si>
    <t>711131811</t>
  </si>
  <si>
    <t>Odstranění izolace proti zemní vlhkosti vodorovné</t>
  </si>
  <si>
    <t>-382090869</t>
  </si>
  <si>
    <t>73</t>
  </si>
  <si>
    <t>711141559</t>
  </si>
  <si>
    <t>Provedení izolace proti zemní vlhkosti pásy přitavením vodorovné NAIP</t>
  </si>
  <si>
    <t>-937211677</t>
  </si>
  <si>
    <t>9,7*3,5</t>
  </si>
  <si>
    <t>74</t>
  </si>
  <si>
    <t>62833158</t>
  </si>
  <si>
    <t>pás asfaltový natavitelný oxidovaný tl 4,0mm typu G200 S40 s vložkou ze skleněné tkaniny, s jemnozrnným minerálním posypem</t>
  </si>
  <si>
    <t>-1144534948</t>
  </si>
  <si>
    <t>33,95*1,1655 'Přepočtené koeficientem množství</t>
  </si>
  <si>
    <t>75</t>
  </si>
  <si>
    <t>711191011</t>
  </si>
  <si>
    <t>Provedení adhezního můstku na svislé ploše</t>
  </si>
  <si>
    <t>-1145965891</t>
  </si>
  <si>
    <t>76</t>
  </si>
  <si>
    <t>585812.R1</t>
  </si>
  <si>
    <t>Adhezní můstek - nátěr minerální hydroizolační stěrkou s vysokou odolnosti proi síranům, součinitel difuzního odporu μ cca 100, pevnost v tlaku po 28 dnech cca 28N/mm²</t>
  </si>
  <si>
    <t>-1799726341</t>
  </si>
  <si>
    <t>122,8*1,62 'Přepočtené koeficientem množství</t>
  </si>
  <si>
    <t>77</t>
  </si>
  <si>
    <t>711192202.R1</t>
  </si>
  <si>
    <t>Provedení izolace proti zemní vlhkosti hydroizolační stěrkou svislé na zdivu</t>
  </si>
  <si>
    <t>541456165</t>
  </si>
  <si>
    <t>122,8</t>
  </si>
  <si>
    <t>78</t>
  </si>
  <si>
    <t>245510.R1</t>
  </si>
  <si>
    <t>dvoukomponentní flexibilní polymerová hydroizolační stěrka, schopnost překlenovat trhliny min. 2 mm, vodotěsnost &gt; 3 bar po 28 dnech od aplikace, dolnost vůči UV záření</t>
  </si>
  <si>
    <t>4853590</t>
  </si>
  <si>
    <t>122,8*9,9 'Přepočtené koeficientem množství</t>
  </si>
  <si>
    <t>79</t>
  </si>
  <si>
    <t>998711123</t>
  </si>
  <si>
    <t>Přesun hmot tonážní pro izolace proti vodě, vlhkosti a plynům ruční v objektech v přes 12 do 24 m</t>
  </si>
  <si>
    <t>1113165429</t>
  </si>
  <si>
    <t>712</t>
  </si>
  <si>
    <t>Povlakové krytiny</t>
  </si>
  <si>
    <t>80</t>
  </si>
  <si>
    <t>712311101</t>
  </si>
  <si>
    <t>Provedení povlakové krytiny střech do 10° za studena lakem penetračním nebo asfaltovým</t>
  </si>
  <si>
    <t>1486221996</t>
  </si>
  <si>
    <t xml:space="preserve">58,47   "1.18 - S.08</t>
  </si>
  <si>
    <t xml:space="preserve">33,19   "2.13 - S.09</t>
  </si>
  <si>
    <t>81</t>
  </si>
  <si>
    <t>851655513</t>
  </si>
  <si>
    <t>P</t>
  </si>
  <si>
    <t>Poznámka k položce:_x000d_
Spotřeba 0,3-0,4kg/m2</t>
  </si>
  <si>
    <t>91,66*0,00032 'Přepočtené koeficientem množství</t>
  </si>
  <si>
    <t>82</t>
  </si>
  <si>
    <t>712341559</t>
  </si>
  <si>
    <t>Provedení povlakové krytiny střech do 10° pásy NAIP přitavením v plné ploše</t>
  </si>
  <si>
    <t>-1505077383</t>
  </si>
  <si>
    <t>83</t>
  </si>
  <si>
    <t>62853004</t>
  </si>
  <si>
    <t>pás asfaltový natavitelný modifikovaný SBS s vložkou ze skleněné tkaniny a spalitelnou PE fólií nebo jemnozrnným minerálním posypem na horním povrchu tl 4,0mm</t>
  </si>
  <si>
    <t>-602586495</t>
  </si>
  <si>
    <t>91,66*1,1655 'Přepočtené koeficientem množství</t>
  </si>
  <si>
    <t>84</t>
  </si>
  <si>
    <t>712363001</t>
  </si>
  <si>
    <t>Provedení povlakové krytiny střech do 10° termoplastickou fólií PVC rozvinutím a natažením v ploše</t>
  </si>
  <si>
    <t>-783640954</t>
  </si>
  <si>
    <t>85</t>
  </si>
  <si>
    <t>28343016</t>
  </si>
  <si>
    <t>fólie hydroizolační střešní mPVC určená ke stabilizaci přitížením a do vegetačních střech tl 2,0mm</t>
  </si>
  <si>
    <t>2068887394</t>
  </si>
  <si>
    <t>86</t>
  </si>
  <si>
    <t>712391171</t>
  </si>
  <si>
    <t>Provedení povlakové krytiny střech do 10° podkladní textilní vrstvy</t>
  </si>
  <si>
    <t>2101813764</t>
  </si>
  <si>
    <t>87</t>
  </si>
  <si>
    <t>69311175</t>
  </si>
  <si>
    <t>geotextilie PP s ÚV stabilizací 500g/m2</t>
  </si>
  <si>
    <t>-661486475</t>
  </si>
  <si>
    <t>91,66*1,155 'Přepočtené koeficientem množství</t>
  </si>
  <si>
    <t>88</t>
  </si>
  <si>
    <t>998712123</t>
  </si>
  <si>
    <t>Přesun hmot tonážní pro krytiny povlakové ruční v objektech v přes 12 do 24 m</t>
  </si>
  <si>
    <t>1020457032</t>
  </si>
  <si>
    <t>713</t>
  </si>
  <si>
    <t>Izolace tepelné</t>
  </si>
  <si>
    <t>89</t>
  </si>
  <si>
    <t>713120821</t>
  </si>
  <si>
    <t>Odstranění tepelné izolace podlah volně kladené z polystyrenu suchého tl do 100 mm</t>
  </si>
  <si>
    <t>1223837964</t>
  </si>
  <si>
    <t xml:space="preserve">16,42  "1.01</t>
  </si>
  <si>
    <t>90</t>
  </si>
  <si>
    <t>713121111</t>
  </si>
  <si>
    <t>Montáž izolace tepelné podlah volně kladenými rohožemi, pásy, dílci, deskami 1 vrstva</t>
  </si>
  <si>
    <t>-329306626</t>
  </si>
  <si>
    <t>91</t>
  </si>
  <si>
    <t>28375924</t>
  </si>
  <si>
    <t>deska EPS 200 pro konstrukce s velmi vysokým zatížením λ=0,034 tl 80mm</t>
  </si>
  <si>
    <t>-239357809</t>
  </si>
  <si>
    <t>92</t>
  </si>
  <si>
    <t>713121111.1</t>
  </si>
  <si>
    <t>1185005258</t>
  </si>
  <si>
    <t xml:space="preserve">14,97+12,96+10,26+4,91+8,78+9,35   "1PP</t>
  </si>
  <si>
    <t>4,59+32,16+3,37+1,84+6,04</t>
  </si>
  <si>
    <t>93</t>
  </si>
  <si>
    <t>1599765810</t>
  </si>
  <si>
    <t>109,23*1,05 'Přepočtené koeficientem množství</t>
  </si>
  <si>
    <t>94</t>
  </si>
  <si>
    <t>713121121</t>
  </si>
  <si>
    <t>Montáž izolace tepelné podlah volně kladenými rohožemi, pásy, dílci, deskami 2 vrstvy</t>
  </si>
  <si>
    <t>-1788136496</t>
  </si>
  <si>
    <t xml:space="preserve">212,0   "b.17 - S.03</t>
  </si>
  <si>
    <t>95</t>
  </si>
  <si>
    <t>63148107</t>
  </si>
  <si>
    <t>deska tepelně izolační minerální univerzální λ=0,038-0,039 tl 160mm</t>
  </si>
  <si>
    <t>-230524489</t>
  </si>
  <si>
    <t>212*2,1 'Přepočtené koeficientem množství</t>
  </si>
  <si>
    <t>96</t>
  </si>
  <si>
    <t>713121131</t>
  </si>
  <si>
    <t>Montáž izolace tepelné podlah parotěsné reflexní tl do 5 mm</t>
  </si>
  <si>
    <t>1830076645</t>
  </si>
  <si>
    <t>97</t>
  </si>
  <si>
    <t>28329336</t>
  </si>
  <si>
    <t>fólie PE vyztužená Al vrstvou pro parotěsnou vrstvu 160g/m2</t>
  </si>
  <si>
    <t>1486586579</t>
  </si>
  <si>
    <t>212*1,05 'Přepočtené koeficientem množství</t>
  </si>
  <si>
    <t>98</t>
  </si>
  <si>
    <t>713123211</t>
  </si>
  <si>
    <t>Montáž tepelné izolace z XPS tepelně izolačního systému základové desky svisle 1 vrstva do 100 mm</t>
  </si>
  <si>
    <t>652806226</t>
  </si>
  <si>
    <t>10,7+22,5+10,7+0,45+0,45+6,5+1,5</t>
  </si>
  <si>
    <t>99</t>
  </si>
  <si>
    <t>28376382</t>
  </si>
  <si>
    <t>deska XPS hrana polodrážková a hladký povrch 500kPA λ=0,035 tl 100mm</t>
  </si>
  <si>
    <t>-438522445</t>
  </si>
  <si>
    <t>52,8*1,08 'Přepočtené koeficientem množství</t>
  </si>
  <si>
    <t>100</t>
  </si>
  <si>
    <t>713141131</t>
  </si>
  <si>
    <t>Montáž izolace tepelné střech plochých lepené za studena plně 1 vrstva rohoží, pásů, dílců, desek</t>
  </si>
  <si>
    <t>1796708815</t>
  </si>
  <si>
    <t>101</t>
  </si>
  <si>
    <t>28375906</t>
  </si>
  <si>
    <t>deska EPS 200 pro konstrukce s velmi vysokým zatížením λ=0,034</t>
  </si>
  <si>
    <t>-1996231860</t>
  </si>
  <si>
    <t xml:space="preserve">58,47*(0,02+0,1)/2  "1.18 - S.08</t>
  </si>
  <si>
    <t xml:space="preserve">33,19*(0,02+0,05)/2   "2.13 - S.09</t>
  </si>
  <si>
    <t>4,67*1,08 'Přepočtené koeficientem množství</t>
  </si>
  <si>
    <t>102</t>
  </si>
  <si>
    <t>713191134</t>
  </si>
  <si>
    <t>Montáž izolace tepelné podlah, stropů vrchem nebo střech překrytí fólií se svařovaným spojem</t>
  </si>
  <si>
    <t>-1355743327</t>
  </si>
  <si>
    <t xml:space="preserve">270   "b.19</t>
  </si>
  <si>
    <t>103</t>
  </si>
  <si>
    <t>63150819</t>
  </si>
  <si>
    <t>fólie kontaktní difuzně propustná pro doplňkovou hydroizolační vrstvu, jednovrstvá mikrovláknitá s funkční vrstvou tl 220μm</t>
  </si>
  <si>
    <t>-585766894</t>
  </si>
  <si>
    <t>482*1,1655 'Přepočtené koeficientem množství</t>
  </si>
  <si>
    <t>104</t>
  </si>
  <si>
    <t>998713123</t>
  </si>
  <si>
    <t>Přesun hmot tonážní pro izolace tepelné ruční v objektech v přes 12 do 24 m</t>
  </si>
  <si>
    <t>1810374667</t>
  </si>
  <si>
    <t>762</t>
  </si>
  <si>
    <t>Konstrukce tesařské</t>
  </si>
  <si>
    <t>105</t>
  </si>
  <si>
    <t>762342511</t>
  </si>
  <si>
    <t>Montáž kontralatí na podklad bez tepelné izolace</t>
  </si>
  <si>
    <t>1816675944</t>
  </si>
  <si>
    <t xml:space="preserve">12,0*2  "pozn. G</t>
  </si>
  <si>
    <t xml:space="preserve">4*8,5*2   "pozn. K</t>
  </si>
  <si>
    <t>106</t>
  </si>
  <si>
    <t>60514106</t>
  </si>
  <si>
    <t>řezivo jehličnaté lať pevnostní třída S10-13 průřez 40x60mm</t>
  </si>
  <si>
    <t>1187739200</t>
  </si>
  <si>
    <t>92*0,06*0,04</t>
  </si>
  <si>
    <t>0,221*1,05 'Přepočtené koeficientem množství</t>
  </si>
  <si>
    <t>107</t>
  </si>
  <si>
    <t>762395000</t>
  </si>
  <si>
    <t>Spojovací prostředky krovů, bednění, laťování, nadstřešních konstrukcí</t>
  </si>
  <si>
    <t>746094689</t>
  </si>
  <si>
    <t>108</t>
  </si>
  <si>
    <t>762511277</t>
  </si>
  <si>
    <t>Podlahové kce podkladové z desek OSB tl 25 mm broušených na pero a drážku šroubovaných</t>
  </si>
  <si>
    <t>609792962</t>
  </si>
  <si>
    <t xml:space="preserve">20,46   "b.17</t>
  </si>
  <si>
    <t>109</t>
  </si>
  <si>
    <t>762595001</t>
  </si>
  <si>
    <t>Spojovací prostředky pro položení dřevěných podlah a zakrytí kanálů</t>
  </si>
  <si>
    <t>2070437713</t>
  </si>
  <si>
    <t>110</t>
  </si>
  <si>
    <t>998762123</t>
  </si>
  <si>
    <t>Přesun hmot tonážní pro kce tesařské ruční v objektech v přes 12 do 24 m</t>
  </si>
  <si>
    <t>1983826828</t>
  </si>
  <si>
    <t>764</t>
  </si>
  <si>
    <t>Konstrukce klempířské</t>
  </si>
  <si>
    <t>111</t>
  </si>
  <si>
    <t>7129990.R1</t>
  </si>
  <si>
    <t>Montáž držáku pro aplikaci fotovoltaických nebo solárních panelů</t>
  </si>
  <si>
    <t>ks</t>
  </si>
  <si>
    <t>-1078788545</t>
  </si>
  <si>
    <t>10*4</t>
  </si>
  <si>
    <t>16*4</t>
  </si>
  <si>
    <t>112</t>
  </si>
  <si>
    <t>42412486</t>
  </si>
  <si>
    <t>držák střešní pro falcované krytiny pro fotovoltaické konstrukce nerezový</t>
  </si>
  <si>
    <t>1476281738</t>
  </si>
  <si>
    <t>113</t>
  </si>
  <si>
    <t>764002851</t>
  </si>
  <si>
    <t>Demontáž oplechování parapetů do suti</t>
  </si>
  <si>
    <t>976282705</t>
  </si>
  <si>
    <t xml:space="preserve">1,19   "1PP</t>
  </si>
  <si>
    <t xml:space="preserve">6,105+6,025+1,55*11+1,61   "1NP</t>
  </si>
  <si>
    <t xml:space="preserve">1,55*18   "2NP</t>
  </si>
  <si>
    <t>114</t>
  </si>
  <si>
    <t>764004861</t>
  </si>
  <si>
    <t>Demontáž svodu do suti</t>
  </si>
  <si>
    <t>1818567111</t>
  </si>
  <si>
    <t xml:space="preserve">2,2    "příst.pro agregát</t>
  </si>
  <si>
    <t xml:space="preserve">3,0    "střecha přístavby garáží</t>
  </si>
  <si>
    <t xml:space="preserve">6,0   "střecha nad vstupem</t>
  </si>
  <si>
    <t>8,5*2+10,2*2</t>
  </si>
  <si>
    <t>115</t>
  </si>
  <si>
    <t>764221406.R1</t>
  </si>
  <si>
    <t>Oplechování větraného hřebene s větrací mřížkou z Al plechu rš 560 mm</t>
  </si>
  <si>
    <t>520797276</t>
  </si>
  <si>
    <t xml:space="preserve">12,0   "pozn. G</t>
  </si>
  <si>
    <t>116</t>
  </si>
  <si>
    <t>764221438</t>
  </si>
  <si>
    <t>Oplechování větraného nároží z Al plechu z hřebenáčů</t>
  </si>
  <si>
    <t>2130593603</t>
  </si>
  <si>
    <t xml:space="preserve">4*8,5   "pozn. K</t>
  </si>
  <si>
    <t>117</t>
  </si>
  <si>
    <t>764226443</t>
  </si>
  <si>
    <t>Oplechování parapetů rovných celoplošně lepené z Al plechu rš 250 mm</t>
  </si>
  <si>
    <t>1088850295</t>
  </si>
  <si>
    <t xml:space="preserve">1,55   "1NP - schodiště</t>
  </si>
  <si>
    <t xml:space="preserve">1,55   "2NP</t>
  </si>
  <si>
    <t>1NP</t>
  </si>
  <si>
    <t>6,105+6,025+1,55*10+4,79</t>
  </si>
  <si>
    <t>2NP</t>
  </si>
  <si>
    <t>118</t>
  </si>
  <si>
    <t>764528421</t>
  </si>
  <si>
    <t>Svody kruhové včetně objímek, kolen, odskoků z Al plechu průměru 80 mm</t>
  </si>
  <si>
    <t>2091886254</t>
  </si>
  <si>
    <t>6,5+3,0</t>
  </si>
  <si>
    <t>119</t>
  </si>
  <si>
    <t>764528422</t>
  </si>
  <si>
    <t>Svody kruhové včetně objímek, kolen, odskoků z Al plechu průměru 100 mm</t>
  </si>
  <si>
    <t>1564672990</t>
  </si>
  <si>
    <t>120</t>
  </si>
  <si>
    <t>998764123</t>
  </si>
  <si>
    <t>Přesun hmot tonážní pro konstrukce klempířské ruční v objektech v přes 12 do 24 m</t>
  </si>
  <si>
    <t>346853163</t>
  </si>
  <si>
    <t>766</t>
  </si>
  <si>
    <t>Konstrukce truhlářské</t>
  </si>
  <si>
    <t>121</t>
  </si>
  <si>
    <t>766441821</t>
  </si>
  <si>
    <t>Demontáž parapetních desek dřevěných nebo plastových šířky do 300 mm délky do 2000 mm</t>
  </si>
  <si>
    <t>CS ÚRS 2022 01</t>
  </si>
  <si>
    <t>-971673996</t>
  </si>
  <si>
    <t xml:space="preserve">1   "1PP</t>
  </si>
  <si>
    <t xml:space="preserve">12   "1NP</t>
  </si>
  <si>
    <t xml:space="preserve">18   "2NP</t>
  </si>
  <si>
    <t>122</t>
  </si>
  <si>
    <t>766441823.R1</t>
  </si>
  <si>
    <t>Demontáž parapetních desek dřevěných nebo plastových šířky do 300 mm délky přes 2000 mm</t>
  </si>
  <si>
    <t>-263362416</t>
  </si>
  <si>
    <t xml:space="preserve">6,105+6,025   "1NP</t>
  </si>
  <si>
    <t>123</t>
  </si>
  <si>
    <t>7666221_D02</t>
  </si>
  <si>
    <t>D+M plastových dveří 1050/2450mm dle specifikace v PD ozn. D02</t>
  </si>
  <si>
    <t>-2083941136</t>
  </si>
  <si>
    <t>1,05*2,45</t>
  </si>
  <si>
    <t>124</t>
  </si>
  <si>
    <t>7666221_D46</t>
  </si>
  <si>
    <t>D+M plastových dveří 1550/2865mm dle specifikace v PD ozn. D46</t>
  </si>
  <si>
    <t>686616101</t>
  </si>
  <si>
    <t>1,55*2,865*3</t>
  </si>
  <si>
    <t>125</t>
  </si>
  <si>
    <t>7666221_O01</t>
  </si>
  <si>
    <t>D+M plastových oken 1500/1500mm dle specifikace v PD ozn. O01</t>
  </si>
  <si>
    <t>-1841041986</t>
  </si>
  <si>
    <t>1,5*1,5*2</t>
  </si>
  <si>
    <t>126</t>
  </si>
  <si>
    <t>7666221_O02</t>
  </si>
  <si>
    <t>D+M plastových oken 1550/1980mm dle specifikace v PD ozn. O02</t>
  </si>
  <si>
    <t>-724050925</t>
  </si>
  <si>
    <t>1,55*1,98*19</t>
  </si>
  <si>
    <t>127</t>
  </si>
  <si>
    <t>7666221_O03</t>
  </si>
  <si>
    <t>D+M plastových oken 1550/1980mm dle specifikace v PD ozn. O03</t>
  </si>
  <si>
    <t>249307647</t>
  </si>
  <si>
    <t>1,55*1,98*5</t>
  </si>
  <si>
    <t>128</t>
  </si>
  <si>
    <t>7666221_O04</t>
  </si>
  <si>
    <t>D+M hliníkových oken 6105/1720mm dle specifikace v PD ozn. O04</t>
  </si>
  <si>
    <t>-1428119011</t>
  </si>
  <si>
    <t>6,105*1,72</t>
  </si>
  <si>
    <t>129</t>
  </si>
  <si>
    <t>7666221_O05</t>
  </si>
  <si>
    <t>D+M hliníkových oken 6025/1700mm dle specifikace v PD ozn. O05</t>
  </si>
  <si>
    <t>-302282623</t>
  </si>
  <si>
    <t>6,025*1,7</t>
  </si>
  <si>
    <t>130</t>
  </si>
  <si>
    <t>7666221_O06</t>
  </si>
  <si>
    <t>D+M plastových oken 4790/1420mm dle specifikace v PD ozn. O06</t>
  </si>
  <si>
    <t>-1472458811</t>
  </si>
  <si>
    <t>4,79*1,42</t>
  </si>
  <si>
    <t>131</t>
  </si>
  <si>
    <t>7666221_O07</t>
  </si>
  <si>
    <t>D+M plastových oken 1550/3280mm dle specifikace v PD ozn. O07</t>
  </si>
  <si>
    <t>1550656260</t>
  </si>
  <si>
    <t>1,55*3,28</t>
  </si>
  <si>
    <t>132</t>
  </si>
  <si>
    <t>766622861</t>
  </si>
  <si>
    <t>Vyvěšení křídel dřevěných nebo plastových okenních do 1,5 m2</t>
  </si>
  <si>
    <t>172007599</t>
  </si>
  <si>
    <t xml:space="preserve">1  "1PP agregát</t>
  </si>
  <si>
    <t>133</t>
  </si>
  <si>
    <t>766622862.R1</t>
  </si>
  <si>
    <t>Vyvěšení křídel dřevěných nebo plastových okenních přes 1,5 m2</t>
  </si>
  <si>
    <t xml:space="preserve">m2 </t>
  </si>
  <si>
    <t>-800521355</t>
  </si>
  <si>
    <t xml:space="preserve">1,5*1,5*2  "O01</t>
  </si>
  <si>
    <t xml:space="preserve">1,55*1,98*22   "O02</t>
  </si>
  <si>
    <t>134</t>
  </si>
  <si>
    <t>766694111</t>
  </si>
  <si>
    <t>Montáž parapetních desek dřevěných nebo plastových š do 30 cm dl do 1,0 m</t>
  </si>
  <si>
    <t>1413975983</t>
  </si>
  <si>
    <t>135</t>
  </si>
  <si>
    <t>60794102</t>
  </si>
  <si>
    <t>parapet dřevotřískový vnitřní povrch laminátový š 260mm</t>
  </si>
  <si>
    <t>-1033437100</t>
  </si>
  <si>
    <t>3,1*1,05 'Přepočtené koeficientem množství</t>
  </si>
  <si>
    <t>136</t>
  </si>
  <si>
    <t>766694121</t>
  </si>
  <si>
    <t>Montáž parapetních desek dřevěných nebo plastových š přes 30 cm dl do 1,0 m</t>
  </si>
  <si>
    <t>1296327255</t>
  </si>
  <si>
    <t>137</t>
  </si>
  <si>
    <t>60794106</t>
  </si>
  <si>
    <t>parapet dřevotřískový vnitřní povrch laminátový š 450mm</t>
  </si>
  <si>
    <t>-559174025</t>
  </si>
  <si>
    <t>58,77*1,05 'Přepočtené koeficientem množství</t>
  </si>
  <si>
    <t>138</t>
  </si>
  <si>
    <t>998766313</t>
  </si>
  <si>
    <t>Přesun hmot procentní pro kce truhlářské ruční v objektech v přes 12 do 24 m</t>
  </si>
  <si>
    <t>%</t>
  </si>
  <si>
    <t>-551102024</t>
  </si>
  <si>
    <t>767</t>
  </si>
  <si>
    <t>Konstrukce zámečnické</t>
  </si>
  <si>
    <t>139</t>
  </si>
  <si>
    <t>767810123</t>
  </si>
  <si>
    <t>Montáž mřížek větracích kruhových D přes 200 do 300 mm</t>
  </si>
  <si>
    <t>370369027</t>
  </si>
  <si>
    <t>140</t>
  </si>
  <si>
    <t>42972569</t>
  </si>
  <si>
    <t>mřížka větrací plastová na kruhové potrubí D 300mm</t>
  </si>
  <si>
    <t>2080663894</t>
  </si>
  <si>
    <t>141</t>
  </si>
  <si>
    <t>998767313</t>
  </si>
  <si>
    <t>Přesun hmot procentní pro zámečnické konstrukce ruční v objektech v přes 12 do 24 m</t>
  </si>
  <si>
    <t>903769405</t>
  </si>
  <si>
    <t>772</t>
  </si>
  <si>
    <t>Podlahy z kamene</t>
  </si>
  <si>
    <t>142</t>
  </si>
  <si>
    <t>772528112</t>
  </si>
  <si>
    <t>Kladení dlažby z kamene na sucho na terče plochy do 0,16 m2 v terče přes 25 do 70 mm</t>
  </si>
  <si>
    <t>-532451144</t>
  </si>
  <si>
    <t>143</t>
  </si>
  <si>
    <t>59245716</t>
  </si>
  <si>
    <t>dlažba plošná terasová betonová 400x400mm tl 40mm vymývaný povrch</t>
  </si>
  <si>
    <t>1720414289</t>
  </si>
  <si>
    <t>Poznámka k položce:_x000d_
Spotřeba: 6,25 kus/m2</t>
  </si>
  <si>
    <t>91,66*1,04 'Přepočtené koeficientem množství</t>
  </si>
  <si>
    <t>144</t>
  </si>
  <si>
    <t>998772123</t>
  </si>
  <si>
    <t>Přesun hmot tonážní pro podlahy z kamene ruční v objektech v přes 12 do 24 m</t>
  </si>
  <si>
    <t>1182955221</t>
  </si>
  <si>
    <t>784</t>
  </si>
  <si>
    <t>Dokončovací práce - malby a tapety</t>
  </si>
  <si>
    <t>145</t>
  </si>
  <si>
    <t>784181101</t>
  </si>
  <si>
    <t>Základní akrylátová jednonásobná bezbarvá penetrace podkladu v místnostech v do 3,80 m</t>
  </si>
  <si>
    <t>-1088950374</t>
  </si>
  <si>
    <t xml:space="preserve">117,541   "ostění</t>
  </si>
  <si>
    <t>146</t>
  </si>
  <si>
    <t>784211101</t>
  </si>
  <si>
    <t>Dvojnásobné bílé malby ze směsí za mokra výborně oděruvzdorných v místnostech v do 3,80 m</t>
  </si>
  <si>
    <t>-1726526920</t>
  </si>
  <si>
    <t>147</t>
  </si>
  <si>
    <t>784211141</t>
  </si>
  <si>
    <t>Příplatek k cenám 2x maleb ze směsí za mokra oděruvzdorných za provádění pl do 5 m2</t>
  </si>
  <si>
    <t>1057274808</t>
  </si>
  <si>
    <t>SO 701_B - Fotovoltaická elektrárna - uplatnitelné náklady</t>
  </si>
  <si>
    <t>Úroveň 3:</t>
  </si>
  <si>
    <t>SO 701_006a - AC část</t>
  </si>
  <si>
    <t>D1 - Materiál</t>
  </si>
  <si>
    <t>D2 - Požární bezpečnost</t>
  </si>
  <si>
    <t>D3 - Elektromontážní a zemní práce</t>
  </si>
  <si>
    <t xml:space="preserve">    D4 - HZS</t>
  </si>
  <si>
    <t xml:space="preserve">    D5 - Dodávky</t>
  </si>
  <si>
    <t>D1</t>
  </si>
  <si>
    <t>Materiál</t>
  </si>
  <si>
    <t>Pol116</t>
  </si>
  <si>
    <t>Rozvodnice NA omítku IP65, průhledné dveře, 3 řady, 54 modulu</t>
  </si>
  <si>
    <t>Pol117</t>
  </si>
  <si>
    <t>Záslepka pro výřezy 45mm, 12 modulů TE, bílá, lámatelná po 2,25mm (1/8TE)</t>
  </si>
  <si>
    <t>Pol118</t>
  </si>
  <si>
    <t>Hlavní vypínač, 3-pól, In=40A</t>
  </si>
  <si>
    <t>Pol119</t>
  </si>
  <si>
    <t>Instalační stykač, Uc=230V AC, In=40A, 4zap. kont.</t>
  </si>
  <si>
    <t>Pol120</t>
  </si>
  <si>
    <t>Jistič PL6, char B, 3-pólový, Icn=6kA, In=20A</t>
  </si>
  <si>
    <t>Pol121</t>
  </si>
  <si>
    <t>Jistič PL6, char B, 3-pólový, Icn=6kA, In=6A</t>
  </si>
  <si>
    <t>Pol122</t>
  </si>
  <si>
    <t>Pojistkový odpojovač, fotovoltaické aplikace, 2-pole, 1000V DC / 30A, C10 (10x38mm)</t>
  </si>
  <si>
    <t>Pol123</t>
  </si>
  <si>
    <t>Svodič přepětí T1+T2 (I+II, B+C), fotovoltaické aplikace 1000V DC, max.zkrat.proud 1000A</t>
  </si>
  <si>
    <t>Pol124</t>
  </si>
  <si>
    <t>Kabel CYKY 5x16 mm5</t>
  </si>
  <si>
    <t>Pol125</t>
  </si>
  <si>
    <t>Ultra rychlá válcová pojistka pro fotovoltaiku, (norma UL), 10x38mm, 1100V DC, 15A</t>
  </si>
  <si>
    <t>Pol126</t>
  </si>
  <si>
    <t>Jistič PL6, char B, 1-pólový, Icn=6kA, In=2A</t>
  </si>
  <si>
    <t>Pol127</t>
  </si>
  <si>
    <t>Smart meter přímý</t>
  </si>
  <si>
    <t>Pol128</t>
  </si>
  <si>
    <t xml:space="preserve">Trubka ohebná  32mm šedá  - UV odolná</t>
  </si>
  <si>
    <t>Pol129</t>
  </si>
  <si>
    <t xml:space="preserve">1 Příchytky na trubku 32 mm  do zdi</t>
  </si>
  <si>
    <t>Pol130</t>
  </si>
  <si>
    <t xml:space="preserve">Plechové žlaby, rošty 50 x 50  vč. příslušenství</t>
  </si>
  <si>
    <t>Pol131</t>
  </si>
  <si>
    <t>Vodič CYA 16 mm2 zž</t>
  </si>
  <si>
    <t>Pol132</t>
  </si>
  <si>
    <t>Stop tlačítko s aretací</t>
  </si>
  <si>
    <t>Pol133</t>
  </si>
  <si>
    <t>Drobný elektroinstalační materiál (svorky, lisovací oka, šroubky, příchytky)</t>
  </si>
  <si>
    <t>sada</t>
  </si>
  <si>
    <t>D2</t>
  </si>
  <si>
    <t>Požární bezpečnost</t>
  </si>
  <si>
    <t>Pol134</t>
  </si>
  <si>
    <t>Hasící přístroj</t>
  </si>
  <si>
    <t>Pol135</t>
  </si>
  <si>
    <t>Protipožární ucpávky</t>
  </si>
  <si>
    <t>Pol136</t>
  </si>
  <si>
    <t>Kompletační činnost</t>
  </si>
  <si>
    <t>Pol137</t>
  </si>
  <si>
    <t>Rezerva</t>
  </si>
  <si>
    <t>D3</t>
  </si>
  <si>
    <t>Elektromontážní a zemní práce</t>
  </si>
  <si>
    <t>Pol138</t>
  </si>
  <si>
    <t xml:space="preserve">Montáž  rozvodnice vč. výzbroje</t>
  </si>
  <si>
    <t>Pol139</t>
  </si>
  <si>
    <t>Napojení na stávající elektroinstalaci objektu</t>
  </si>
  <si>
    <t>Pol140</t>
  </si>
  <si>
    <t>Napojení na stávající hromosvodní soustavu/soustavu pospojování objektu</t>
  </si>
  <si>
    <t>Pol141</t>
  </si>
  <si>
    <t>Úprava ochodního měření vč. materiálu (kabel, jističe, převodník,..)</t>
  </si>
  <si>
    <t>D4</t>
  </si>
  <si>
    <t>HZS</t>
  </si>
  <si>
    <t>Pol142</t>
  </si>
  <si>
    <t>Montážní a demontážní práce v HZS</t>
  </si>
  <si>
    <t>hod</t>
  </si>
  <si>
    <t>Pol143</t>
  </si>
  <si>
    <t>Výchozí revize</t>
  </si>
  <si>
    <t>D5</t>
  </si>
  <si>
    <t>Dodávky</t>
  </si>
  <si>
    <t>Pol144</t>
  </si>
  <si>
    <t>Doprava a přesun dodávek</t>
  </si>
  <si>
    <t>SO 701_006b - DC část</t>
  </si>
  <si>
    <t>D2 - Elektromontážní a zemní práce</t>
  </si>
  <si>
    <t>D3 - HZS</t>
  </si>
  <si>
    <t>D4 - Dodávky</t>
  </si>
  <si>
    <t>D5 - DC část celkem</t>
  </si>
  <si>
    <t>Pol145</t>
  </si>
  <si>
    <t>DC konektory MC4 (samec+samice)</t>
  </si>
  <si>
    <t>Pol146</t>
  </si>
  <si>
    <t>DC vodič, UV odolný 6mm2_černý</t>
  </si>
  <si>
    <t>Pol147</t>
  </si>
  <si>
    <t>DC vodič, UV odolný 6mm2_červený</t>
  </si>
  <si>
    <t>Pol148</t>
  </si>
  <si>
    <t>rozvaděč DC2 - třída ochrany I+ II, IP65</t>
  </si>
  <si>
    <t>Pol149</t>
  </si>
  <si>
    <t xml:space="preserve">Pojistkový odpojovač, fotovoltaické aplikace, 2- pole, 1000V DC / 30A, (10 x 38mm)  Ex9FP 2P 30A</t>
  </si>
  <si>
    <t>Pol150</t>
  </si>
  <si>
    <t>Válcová pojistka pro fotovoltaiku, (norma UL), 10 x 38 mm, 1000V DC, 15A/16A</t>
  </si>
  <si>
    <t>Pol151</t>
  </si>
  <si>
    <t xml:space="preserve">Svodič přepětí T1+T2 (I+II,B+C), fotovoltaické aplikace 1000V DC,  Ex9UEP1+2 6.25 3P 1000</t>
  </si>
  <si>
    <t>Pol152</t>
  </si>
  <si>
    <t>Kabelová vývodka s maticí (PG9)</t>
  </si>
  <si>
    <t>Pol153</t>
  </si>
  <si>
    <t>Stahovací páska</t>
  </si>
  <si>
    <t>Pol154</t>
  </si>
  <si>
    <t>Oceloplechový žlab</t>
  </si>
  <si>
    <t>Pol155</t>
  </si>
  <si>
    <t>Lišta na kabely</t>
  </si>
  <si>
    <t>Pol156</t>
  </si>
  <si>
    <t>Podružný materiál (svorky, konektory, příchytky,..)</t>
  </si>
  <si>
    <t>Pol157</t>
  </si>
  <si>
    <t>GZS z položek prací</t>
  </si>
  <si>
    <t>Pol158</t>
  </si>
  <si>
    <t>Pol159</t>
  </si>
  <si>
    <t>Montáž kabelů DC 6 mm2</t>
  </si>
  <si>
    <t>Pol160</t>
  </si>
  <si>
    <t>Pol161</t>
  </si>
  <si>
    <t>DC část celkem</t>
  </si>
  <si>
    <t>SO 701_006c - Konstrukce</t>
  </si>
  <si>
    <t>D2 - Ostatní náklady</t>
  </si>
  <si>
    <t>Pol162</t>
  </si>
  <si>
    <t>Hliníková střešní konstrukce na rovnou střechu východ /západ</t>
  </si>
  <si>
    <t>Pol163</t>
  </si>
  <si>
    <t>Podružný materiál</t>
  </si>
  <si>
    <t>Ostatní náklady</t>
  </si>
  <si>
    <t>Pol164</t>
  </si>
  <si>
    <t>Pol165</t>
  </si>
  <si>
    <t>Územní vlivy</t>
  </si>
  <si>
    <t>Pol166</t>
  </si>
  <si>
    <t>Pol167</t>
  </si>
  <si>
    <t>Pol168</t>
  </si>
  <si>
    <t>Pol169</t>
  </si>
  <si>
    <t>SO 701_006d - Střídače a panely</t>
  </si>
  <si>
    <t>Pol170</t>
  </si>
  <si>
    <t>Třífázový střídač o výkonu 15 kW</t>
  </si>
  <si>
    <t>Pol171</t>
  </si>
  <si>
    <t>FV panel o výkonu 450 Wp</t>
  </si>
  <si>
    <t>Pol172</t>
  </si>
  <si>
    <t>Pol173</t>
  </si>
  <si>
    <t>Power Optimizér rapid shutdown o výkonu 1000 W</t>
  </si>
  <si>
    <t>Pol174</t>
  </si>
  <si>
    <t>RSS transmiter k optimizéru</t>
  </si>
  <si>
    <t>Pol175</t>
  </si>
  <si>
    <t>Pol176</t>
  </si>
  <si>
    <t>Pol177</t>
  </si>
  <si>
    <t>Montáž třífázového střídače</t>
  </si>
  <si>
    <t>Pol178</t>
  </si>
  <si>
    <t>Montáž fotovoltaického panelu</t>
  </si>
  <si>
    <t>Pol179</t>
  </si>
  <si>
    <t>Pol180</t>
  </si>
  <si>
    <t>SO 701_006e - VRN</t>
  </si>
  <si>
    <t>D1 - VRN</t>
  </si>
  <si>
    <t>D2 - Dokumentace</t>
  </si>
  <si>
    <t>D4 - Revize</t>
  </si>
  <si>
    <t>Pol181</t>
  </si>
  <si>
    <t>Zabezpečeni pracoviště</t>
  </si>
  <si>
    <t>kpl</t>
  </si>
  <si>
    <t>Pol182</t>
  </si>
  <si>
    <t>Proškolení obsluhy</t>
  </si>
  <si>
    <t>Pol183</t>
  </si>
  <si>
    <t>Zkušební provoz</t>
  </si>
  <si>
    <t>Pol184</t>
  </si>
  <si>
    <t>Nastavení, zprovoznění a odzkoušení NN ochrany včetně vystavení protokolu</t>
  </si>
  <si>
    <t>Pol185</t>
  </si>
  <si>
    <t>Vypracování místního provozního předpisu</t>
  </si>
  <si>
    <t>Pol186</t>
  </si>
  <si>
    <t>Pol187</t>
  </si>
  <si>
    <t>Ekologická likvidace odpadu</t>
  </si>
  <si>
    <t>Pol188</t>
  </si>
  <si>
    <t>Doprava na staveništi (dle dodavatele)</t>
  </si>
  <si>
    <t>Pol189</t>
  </si>
  <si>
    <t>Doprava (dle dodavatele)</t>
  </si>
  <si>
    <t>Dokumentace</t>
  </si>
  <si>
    <t>Pol190</t>
  </si>
  <si>
    <t>Projektová dokumentace ve stupni DSPS dle vyhlášky č. 499/2006 sb.</t>
  </si>
  <si>
    <t>Revize</t>
  </si>
  <si>
    <t>Pol199</t>
  </si>
  <si>
    <t>Vystavení výchozí revizní zprávy</t>
  </si>
  <si>
    <t>SO 701_C - Stínění - uplatnitelné náklady</t>
  </si>
  <si>
    <t xml:space="preserve">    786 - Dokončovací práce - čalounické úpravy</t>
  </si>
  <si>
    <t>786</t>
  </si>
  <si>
    <t>Dokončovací práce - čalounické úpravy</t>
  </si>
  <si>
    <t>786623013</t>
  </si>
  <si>
    <t>Montáž venkovní žaluzie ovládané motorem upevněné na rám okna nebo do žaluziové schránky pl přes 4 do 6 m2</t>
  </si>
  <si>
    <t>512057774</t>
  </si>
  <si>
    <t xml:space="preserve">10    "žal 1</t>
  </si>
  <si>
    <t xml:space="preserve">1    "žal 2</t>
  </si>
  <si>
    <t xml:space="preserve">2    "žal 5</t>
  </si>
  <si>
    <t xml:space="preserve">3    "žal 6</t>
  </si>
  <si>
    <t>55342531</t>
  </si>
  <si>
    <t>žaluzie Z-90 ovládaná základním motorem včetně příslušenství plochy do 6,0m2</t>
  </si>
  <si>
    <t>-2004848357</t>
  </si>
  <si>
    <t xml:space="preserve">10*1,45*1,88   "žal 1</t>
  </si>
  <si>
    <t xml:space="preserve">1,33*2,815    "žal 2</t>
  </si>
  <si>
    <t xml:space="preserve">2*1,4*1,4    "žal 5</t>
  </si>
  <si>
    <t xml:space="preserve">3*1,45*2,815   "žal 6</t>
  </si>
  <si>
    <t>786623017</t>
  </si>
  <si>
    <t>Montáž venkovní žaluzie ovládané motorem upevněné na rám okna nebo do žaluziové schránky pl přes 8 m2</t>
  </si>
  <si>
    <t>-906610895</t>
  </si>
  <si>
    <t xml:space="preserve">1  "žal 3</t>
  </si>
  <si>
    <t xml:space="preserve">1   "žal 4</t>
  </si>
  <si>
    <t>55342535</t>
  </si>
  <si>
    <t>žaluzie Z-90 ovládaná základním motorem včetně příslušenství plochy do 16,0m2</t>
  </si>
  <si>
    <t>2035817085</t>
  </si>
  <si>
    <t xml:space="preserve">6,005*2,65  "žal 3</t>
  </si>
  <si>
    <t xml:space="preserve">5,925*2,65   "žal 4</t>
  </si>
  <si>
    <t>786623041</t>
  </si>
  <si>
    <t>Montáž žaluziové schránky dl přes 1300 do 2400 mm</t>
  </si>
  <si>
    <t>-1446303841</t>
  </si>
  <si>
    <t>28376731</t>
  </si>
  <si>
    <t>kryt podomítkový PUR s izolací XPS 30 mm včetně kotvení pro žaluzii plochy do 6,0m2 š do 2,0m</t>
  </si>
  <si>
    <t>1363772334</t>
  </si>
  <si>
    <t xml:space="preserve">10*1,45   "žal 1</t>
  </si>
  <si>
    <t xml:space="preserve">1,33    "žal 2</t>
  </si>
  <si>
    <t xml:space="preserve">2*1,4    "žal 5</t>
  </si>
  <si>
    <t xml:space="preserve">3*1,45    "žal 6</t>
  </si>
  <si>
    <t>786623045</t>
  </si>
  <si>
    <t>Montáž žaluziové schránky dl přes 4000 mm</t>
  </si>
  <si>
    <t>-192304575</t>
  </si>
  <si>
    <t>28376743</t>
  </si>
  <si>
    <t>kryt podomítkový PUR s izolací XPS 30 mm včetně kotvení pro žaluzii plochy do 16,0m2 š přes 4,0m</t>
  </si>
  <si>
    <t>-315717985</t>
  </si>
  <si>
    <t xml:space="preserve">6,005  "žal 3</t>
  </si>
  <si>
    <t xml:space="preserve">5,925   "žal 4</t>
  </si>
  <si>
    <t>998786203</t>
  </si>
  <si>
    <t>Přesun hmot procentní pro stínění a čalounické úpravy v objektech v přes 12 do 24 m</t>
  </si>
  <si>
    <t>-903569576</t>
  </si>
  <si>
    <t>SO 002 - Neuplatnitelné náklady</t>
  </si>
  <si>
    <t>SO 701_000 - Stavební část, vnitřní dispozice - neuplatnitelné náklady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</si>
  <si>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</si>
  <si>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</si>
  <si>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</si>
  <si>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</si>
  <si>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</si>
  <si>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</si>
  <si>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</si>
  <si>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</si>
  <si>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765 - Krytina skládaná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</si>
  <si>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</si>
  <si>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</si>
  <si>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</si>
  <si>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</si>
  <si>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111251101</t>
  </si>
  <si>
    <t>Odstranění křovin a stromů průměru kmene do 100 mm i s kořeny sklonu terénu do 1:5 z celkové plochy do 100 m2 strojně</t>
  </si>
  <si>
    <t>-1044472634</t>
  </si>
  <si>
    <t xml:space="preserve">63,0   "v místě nové komunikace</t>
  </si>
  <si>
    <t>113107522</t>
  </si>
  <si>
    <t>Odstranění podkladu z kameniva drceného tl přes 100 do 200 mm při překopech strojně pl přes 15 m2</t>
  </si>
  <si>
    <t>938583112</t>
  </si>
  <si>
    <t>443,0</t>
  </si>
  <si>
    <t xml:space="preserve">-63,0   "nová komunikace</t>
  </si>
  <si>
    <t>113107542</t>
  </si>
  <si>
    <t>Odstranění podkladu živičných tl přes 50 do 100 mm při překopech strojně pl přes 15 m2</t>
  </si>
  <si>
    <t>-418015883</t>
  </si>
  <si>
    <t>121151103</t>
  </si>
  <si>
    <t>Sejmutí ornice plochy do 100 m2 tl vrstvy do 200 mm strojně</t>
  </si>
  <si>
    <t>-1680716939</t>
  </si>
  <si>
    <t>122251101</t>
  </si>
  <si>
    <t>Odkopávky a prokopávky nezapažené v hornině třídy těžitelnosti I skupiny 3 objem do 20 m3 strojně</t>
  </si>
  <si>
    <t>-164195991</t>
  </si>
  <si>
    <t xml:space="preserve">63,0*(0,5-0,2)   "v mísět nové komunikace</t>
  </si>
  <si>
    <t>132211401</t>
  </si>
  <si>
    <t>Hloubená vykopávka pod základy v hornině třídy těžitelnosti I skupiny 3 ručně</t>
  </si>
  <si>
    <t>-1728508894</t>
  </si>
  <si>
    <t>9,7*(3,58-3,18)</t>
  </si>
  <si>
    <t>1,02*(3,58-3,18)</t>
  </si>
  <si>
    <t>16,47*(3,58-3,18)</t>
  </si>
  <si>
    <t>0,29*(3,58-3,18)</t>
  </si>
  <si>
    <t xml:space="preserve">10,992*0,25    "příplatek k množství za rozšíření výkopu pro umožnění přístupu</t>
  </si>
  <si>
    <t>-13678213</t>
  </si>
  <si>
    <t>10,12*(4,3-3,75)</t>
  </si>
  <si>
    <t>0,6*0,5*(4,3-3,25)</t>
  </si>
  <si>
    <t>1,85*0,6*(3,8-3,25)</t>
  </si>
  <si>
    <t>0,5*0,6*(3,8-2,85)</t>
  </si>
  <si>
    <t>(7,41-1,765*1,03)*(3,4-2,85)</t>
  </si>
  <si>
    <t>3,72*(3,15-2,6)</t>
  </si>
  <si>
    <t>0,5*0,6*(3,15-2,1)</t>
  </si>
  <si>
    <t>3,0*0,6*(2,3-2,1)</t>
  </si>
  <si>
    <t>0,5*0,6*(2,65-1,6)</t>
  </si>
  <si>
    <t>2,5*0,6*(2,15-1,6)</t>
  </si>
  <si>
    <t>0,5*0,6*(2,25-1,35)</t>
  </si>
  <si>
    <t>2,5*0,6*(1,9-1,35)</t>
  </si>
  <si>
    <t>0,5*0,6*(1,9-0,85)</t>
  </si>
  <si>
    <t>1,115*0,6*(1,4-0,85)</t>
  </si>
  <si>
    <t xml:space="preserve">15,492*0,2   "příplatek k množství za případné zešikmení výkopu</t>
  </si>
  <si>
    <t>139711111</t>
  </si>
  <si>
    <t>Vykopávky v uzavřených prostorech v hornině třídy těžitelnosti I skupiny 1 až 3 ručně</t>
  </si>
  <si>
    <t>1677172542</t>
  </si>
  <si>
    <t>16,73*(3,05-2,73-0,25)</t>
  </si>
  <si>
    <t>13,58*(3,05-2,73-0,25)</t>
  </si>
  <si>
    <t>12,53*(3,05-2,73-0,25)</t>
  </si>
  <si>
    <t xml:space="preserve">9,96*(3,05-0,54-0,25)   "prostor u schodiště</t>
  </si>
  <si>
    <t>139911121</t>
  </si>
  <si>
    <t>Bourání kcí v hloubených vykopávkách ze zdiva z betonu prostého ručně</t>
  </si>
  <si>
    <t>-250648863</t>
  </si>
  <si>
    <t>Fáze A - odsekání části původního základu</t>
  </si>
  <si>
    <t>41,898*0,3*0,15</t>
  </si>
  <si>
    <t>6,36*0,3*0,15</t>
  </si>
  <si>
    <t>68,4825*0,3*0,15</t>
  </si>
  <si>
    <t>(0,575+0,51)*2*0,3*0,15</t>
  </si>
  <si>
    <t>162251102</t>
  </si>
  <si>
    <t>Vodorovné přemístění přes 20 do 50 m výkopku/sypaniny z horniny třídy těžitelnosti I skupiny 1 až 3</t>
  </si>
  <si>
    <t>1754836916</t>
  </si>
  <si>
    <t xml:space="preserve">63,*0,2  "ornice</t>
  </si>
  <si>
    <t xml:space="preserve">18,9  "pod komunikaci</t>
  </si>
  <si>
    <t>13,74</t>
  </si>
  <si>
    <t>18,59</t>
  </si>
  <si>
    <t>25,509</t>
  </si>
  <si>
    <t xml:space="preserve">33,318   "zásyp</t>
  </si>
  <si>
    <t>162751117</t>
  </si>
  <si>
    <t>Vodorovné přemístění přes 9 000 do 10000 m výkopku/sypaniny z horniny třídy těžitelnosti I skupiny 1 až 3</t>
  </si>
  <si>
    <t>557432350</t>
  </si>
  <si>
    <t xml:space="preserve">18,9   "pod komunikaci</t>
  </si>
  <si>
    <t xml:space="preserve">-33,318  "zásyp</t>
  </si>
  <si>
    <t>162751119</t>
  </si>
  <si>
    <t>Příplatek k vodorovnému přemístění výkopku/sypaniny z horniny třídy těžitelnosti I skupiny 1 až 3 ZKD 1000 m přes 10000 m</t>
  </si>
  <si>
    <t>796640344</t>
  </si>
  <si>
    <t xml:space="preserve">43,421*5   "předpoklad do 15-ti km</t>
  </si>
  <si>
    <t>167151101</t>
  </si>
  <si>
    <t>Nakládání výkopku z hornin třídy těžitelnosti I skupiny 1 až 3 do 100 m3</t>
  </si>
  <si>
    <t>1659382571</t>
  </si>
  <si>
    <t>171201231</t>
  </si>
  <si>
    <t>Poplatek za uložení zeminy a kamení na recyklační skládce (skládkovné) kód odpadu 17 05 04</t>
  </si>
  <si>
    <t>-786033560</t>
  </si>
  <si>
    <t>43,421*1,85</t>
  </si>
  <si>
    <t>171251201</t>
  </si>
  <si>
    <t>Uložení sypaniny na skládky nebo meziskládky</t>
  </si>
  <si>
    <t>-733082264</t>
  </si>
  <si>
    <t>Zásyp v uzavřených prostorech sypaninou se zhutněním</t>
  </si>
  <si>
    <t>461530560</t>
  </si>
  <si>
    <t xml:space="preserve">30,57*1,0    "S.16 - 1.17</t>
  </si>
  <si>
    <t>181311103</t>
  </si>
  <si>
    <t>Rozprostření ornice tl vrstvy do 200 mm v rovině nebo ve svahu do 1:5 ručně</t>
  </si>
  <si>
    <t>-307438865</t>
  </si>
  <si>
    <t>181951111</t>
  </si>
  <si>
    <t>Úprava pláně v hornině třídy těžitelnosti I skupiny 1 až 3 bez zhutnění strojně</t>
  </si>
  <si>
    <t>1743258416</t>
  </si>
  <si>
    <t>183405211</t>
  </si>
  <si>
    <t>Výsev trávníku hydroosevem na ornici</t>
  </si>
  <si>
    <t>1858317459</t>
  </si>
  <si>
    <t>00572410</t>
  </si>
  <si>
    <t>osivo směs travní parková</t>
  </si>
  <si>
    <t>-456402058</t>
  </si>
  <si>
    <t>63*0,025 'Přepočtené koeficientem množství</t>
  </si>
  <si>
    <t>Zakládání</t>
  </si>
  <si>
    <t>271532212</t>
  </si>
  <si>
    <t>Podsyp pod základové konstrukce se zhutněním z hrubého kameniva frakce 16 až 32 mm</t>
  </si>
  <si>
    <t>1537542422</t>
  </si>
  <si>
    <t xml:space="preserve">16,73*0,1  "1PP</t>
  </si>
  <si>
    <t>13,58*0,1</t>
  </si>
  <si>
    <t>12,53*0,1</t>
  </si>
  <si>
    <t xml:space="preserve">9,96*0,1   "prostor u schodiště</t>
  </si>
  <si>
    <t xml:space="preserve">8,865*3,06*0,1   "pod přístavbu 1PP - P07</t>
  </si>
  <si>
    <t xml:space="preserve">2,915*15,515*0,25  "přísupové schodiště, rampa</t>
  </si>
  <si>
    <t xml:space="preserve">(0,755+6,105)*0,2   "přístup na terasu</t>
  </si>
  <si>
    <t>273313611</t>
  </si>
  <si>
    <t>Základové desky z betonu tř. C 16/20</t>
  </si>
  <si>
    <t>-1456729708</t>
  </si>
  <si>
    <t xml:space="preserve">16,73*0,15  "1PP</t>
  </si>
  <si>
    <t>13,58*0,15</t>
  </si>
  <si>
    <t>12,53*0,15</t>
  </si>
  <si>
    <t xml:space="preserve">9,96*0,15   "prostor u schodiště</t>
  </si>
  <si>
    <t xml:space="preserve">9,7*3,5*0,15  "přístavba 1PP - P07</t>
  </si>
  <si>
    <t>273321411</t>
  </si>
  <si>
    <t>Základové desky ze ŽB bez zvýšených nároků na prostředí tř. C 20/25</t>
  </si>
  <si>
    <t>-564330608</t>
  </si>
  <si>
    <t xml:space="preserve">2,915*10,705*0,2  "zastřešený vstup / rampa</t>
  </si>
  <si>
    <t xml:space="preserve">2,755*1,3*0,2   "podesta schodiště</t>
  </si>
  <si>
    <t>273351121</t>
  </si>
  <si>
    <t>Zřízení bednění základových desek</t>
  </si>
  <si>
    <t>1042406636</t>
  </si>
  <si>
    <t>2,755*5*0,2</t>
  </si>
  <si>
    <t>273351122</t>
  </si>
  <si>
    <t>Odstranění bednění základových desek</t>
  </si>
  <si>
    <t>-1121248443</t>
  </si>
  <si>
    <t>273362021</t>
  </si>
  <si>
    <t>Výztuž základových desek svařovanými sítěmi Kari</t>
  </si>
  <si>
    <t>1473749353</t>
  </si>
  <si>
    <t xml:space="preserve"> 2x kari 8/150/150</t>
  </si>
  <si>
    <t xml:space="preserve">16,73/6*1,25*32,39/1000*2  "1PP</t>
  </si>
  <si>
    <t>13,58/6*1,25*32,39/1000*2</t>
  </si>
  <si>
    <t>12,53/6*1,25*32,39/1000*2</t>
  </si>
  <si>
    <t xml:space="preserve">9,96/6*1,25*32,39/1000*2   "prostor u schodiště</t>
  </si>
  <si>
    <t xml:space="preserve">9,7*3,5/6*1,25*32,39/1000*2  "přístavba 1PP - P07</t>
  </si>
  <si>
    <t xml:space="preserve">2,915*10,705/6*1,25*32,39/1000*2  "zastřešený vstup / rampa</t>
  </si>
  <si>
    <t xml:space="preserve">2,755*1,3/6*1,25*32,39/1000*2   "podesta schodiště </t>
  </si>
  <si>
    <t>274313611</t>
  </si>
  <si>
    <t>Základové pásy z betonu tř. C 16/20</t>
  </si>
  <si>
    <t>-1008006323</t>
  </si>
  <si>
    <t>10,12*0,15</t>
  </si>
  <si>
    <t>0,6*0,5*0,15</t>
  </si>
  <si>
    <t>1,85*0,6*0,15</t>
  </si>
  <si>
    <t>0,5*0,6*0,15</t>
  </si>
  <si>
    <t>7,41*0,15</t>
  </si>
  <si>
    <t>3,72*0,15</t>
  </si>
  <si>
    <t>3,0*0,6*0,15</t>
  </si>
  <si>
    <t>2,5*0,6*0,15</t>
  </si>
  <si>
    <t>1,115*0,6*0,15</t>
  </si>
  <si>
    <t xml:space="preserve">4,445*0,15   "příplatek k množství za lití do země</t>
  </si>
  <si>
    <t>274321411</t>
  </si>
  <si>
    <t>Základové pasy ze ŽB bez zvýšených nároků na prostředí tř. C 20/25</t>
  </si>
  <si>
    <t>1835352022</t>
  </si>
  <si>
    <t>10,12*(4,15-3,75)</t>
  </si>
  <si>
    <t>0,6*0,5*(4,15-3,25)</t>
  </si>
  <si>
    <t>1,85*0,6*(3,65-3,25)</t>
  </si>
  <si>
    <t>0,5*0,6*(3,65-2,85)</t>
  </si>
  <si>
    <t>(7,41-1,765*1,03)*(3,25-2,85)</t>
  </si>
  <si>
    <t>3,72*(3,0-2,6)</t>
  </si>
  <si>
    <t>0,5*0,6*(3,0-2,1)</t>
  </si>
  <si>
    <t>3,0*0,6*(2,5-2,1)</t>
  </si>
  <si>
    <t>0,5*0,6*(2,5-1,6)</t>
  </si>
  <si>
    <t>2,5*0,6*(2,0-1,6)</t>
  </si>
  <si>
    <t>0,5*0,6*(2,1-1,35)</t>
  </si>
  <si>
    <t>2,5*0,6*(1,75-1,35)</t>
  </si>
  <si>
    <t>0,5*0,6*(1,75-0,85)</t>
  </si>
  <si>
    <t>1,115*0,6*(1,25-0,85)</t>
  </si>
  <si>
    <t>274351121</t>
  </si>
  <si>
    <t>Zřízení bednění základových pasů rovného</t>
  </si>
  <si>
    <t>562060760</t>
  </si>
  <si>
    <t>(0,6+1,115*2)*(1,25-0,85)</t>
  </si>
  <si>
    <t>0,5*2*(1,75-0,85)</t>
  </si>
  <si>
    <t>2,5*2*(1,75-1,35)</t>
  </si>
  <si>
    <t>0,5*2*(2,1-1,35)</t>
  </si>
  <si>
    <t>2,5*2*(2,0-1,6)</t>
  </si>
  <si>
    <t>0,5*2*(2,5-1,6)</t>
  </si>
  <si>
    <t>3,0*2*(2,5-2,1)</t>
  </si>
  <si>
    <t>0,5*2*(3,0-2,1)</t>
  </si>
  <si>
    <t>(1,55+2,65+0,945*2+3,7+3,1+0,6)*(3,0-2,6)</t>
  </si>
  <si>
    <t>(3,7+0,6+3,3+3,255+1,815+1,4*2+0,2)*(3,25-2,85)</t>
  </si>
  <si>
    <t>0,5*2*(3,65-2,85)</t>
  </si>
  <si>
    <t>1,85*2*(3,65-3,25)</t>
  </si>
  <si>
    <t>0,5*2*(4,15-3,25)</t>
  </si>
  <si>
    <t>1,0*2*(4,15-3,75)</t>
  </si>
  <si>
    <t>0,6*(2,1-1,75)+0,6*0,5*10+0,6*0,1+0,6*0,4*2</t>
  </si>
  <si>
    <t>(3,06*2+8,865)*(4,15-3,75)</t>
  </si>
  <si>
    <t>(3,66*2+10,065)*(4,15-3,75)</t>
  </si>
  <si>
    <t>274351122</t>
  </si>
  <si>
    <t>Odstranění bednění základových pasů rovného</t>
  </si>
  <si>
    <t>-959941499</t>
  </si>
  <si>
    <t>274361821</t>
  </si>
  <si>
    <t>Výztuž základových pasů betonářskou ocelí 10 505 (R)</t>
  </si>
  <si>
    <t>-1581024760</t>
  </si>
  <si>
    <t xml:space="preserve">11,95*0,12    "předpokládané vyztužení 120 kg / m3</t>
  </si>
  <si>
    <t>279113145</t>
  </si>
  <si>
    <t>Základová zeď tl přes 300 do 400 mm z tvárnic ztraceného bednění včetně výplně z betonu tř. C 20/25</t>
  </si>
  <si>
    <t>-2030837955</t>
  </si>
  <si>
    <t>(1,115+0,5)*(0,85-0,13)</t>
  </si>
  <si>
    <t>(2,5+0,5)*(1,35-0,13)</t>
  </si>
  <si>
    <t>(2,5+0,5)*(1,6-0,13)</t>
  </si>
  <si>
    <t>(3,0+0,5)*(2,1-0,13)</t>
  </si>
  <si>
    <t>4,6*((2,6-0,13)+(2,6-1,73))/2</t>
  </si>
  <si>
    <t>(3,05+3,5)*0,9</t>
  </si>
  <si>
    <t>2,5*1,3</t>
  </si>
  <si>
    <t>1,15*2,85</t>
  </si>
  <si>
    <t>(3,45*2+9,7)*(3,75-3,25)</t>
  </si>
  <si>
    <t>279311126</t>
  </si>
  <si>
    <t>Postupné podbetonování základového zdiva prostým betonem se zvýšenými nároky na prostředí tř. C 25/30</t>
  </si>
  <si>
    <t>2012238142</t>
  </si>
  <si>
    <t>9,7*0,1</t>
  </si>
  <si>
    <t>1,02*0,1</t>
  </si>
  <si>
    <t>16,47*0,1</t>
  </si>
  <si>
    <t>0,29*0,1</t>
  </si>
  <si>
    <t xml:space="preserve">1,02*0,1   "podbetonování pod schodištěm</t>
  </si>
  <si>
    <t>1,2*2*0,1</t>
  </si>
  <si>
    <t xml:space="preserve">3,09*0,15   "příplatek k množství za lití do země</t>
  </si>
  <si>
    <t>279311147</t>
  </si>
  <si>
    <t>Postupné podbetonování základového zdiva železovým betonem se zvýšenými nároky na prostředí tř. C 30/37</t>
  </si>
  <si>
    <t>-312507768</t>
  </si>
  <si>
    <t>do betonu bude přidána krystalizující HI dle specifikace v PD</t>
  </si>
  <si>
    <t>9,7*(3,48-3,18)</t>
  </si>
  <si>
    <t>1,02*(3,48-3,18)</t>
  </si>
  <si>
    <t>16,47*(3,48-3,18)</t>
  </si>
  <si>
    <t>0,29*(3,48-3,18)</t>
  </si>
  <si>
    <t xml:space="preserve">1,02*1,33   "podbetonování pod schodištěm</t>
  </si>
  <si>
    <t>1,2*2*1,33</t>
  </si>
  <si>
    <t>279351411</t>
  </si>
  <si>
    <t>Bednění základového zdiva při podbetonování ploch rovinných zřízení</t>
  </si>
  <si>
    <t>400800770</t>
  </si>
  <si>
    <t>41,898*0,3</t>
  </si>
  <si>
    <t>6,36*0,3</t>
  </si>
  <si>
    <t>68,4825*0,3</t>
  </si>
  <si>
    <t>(0,575+0,51)*2*0,3</t>
  </si>
  <si>
    <t xml:space="preserve">(0,36+2,82)*2*1,33   "podbetonování pod schodištěm</t>
  </si>
  <si>
    <t>5,8*2*1,33</t>
  </si>
  <si>
    <t>279351412</t>
  </si>
  <si>
    <t>Bednění základového zdiva při podbetonování ploch rovinných odstranění</t>
  </si>
  <si>
    <t>-1874735397</t>
  </si>
  <si>
    <t>279361113</t>
  </si>
  <si>
    <t>Výztuž základového zdiva při podbetonování z betonářské oceli 10 505</t>
  </si>
  <si>
    <t>278554776</t>
  </si>
  <si>
    <t xml:space="preserve">12,793*0,12   "předpokládané vyztužení 120 kg / m3</t>
  </si>
  <si>
    <t>279361821</t>
  </si>
  <si>
    <t>Výztuž základových zdí nosných betonářskou ocelí 10 505</t>
  </si>
  <si>
    <t>1602637392</t>
  </si>
  <si>
    <t xml:space="preserve">44,533*0,4*0,08    "předpokládané vyztužení 80 kg / m3</t>
  </si>
  <si>
    <t>Svislé a kompletní konstrukce</t>
  </si>
  <si>
    <t>310239211</t>
  </si>
  <si>
    <t>Zazdívka otvorů pl přes 1 do 4 m2 ve zdivu nadzákladovém cihlami pálenými na MVC</t>
  </si>
  <si>
    <t>591457544</t>
  </si>
  <si>
    <t>1PP</t>
  </si>
  <si>
    <t xml:space="preserve">0,48*0,325*2,85   </t>
  </si>
  <si>
    <t>0,305*0,62*2,85</t>
  </si>
  <si>
    <t xml:space="preserve">0,61*2,1    "u rozdělovače PV</t>
  </si>
  <si>
    <t xml:space="preserve">0,5*2,1       "u rozdělovače PV</t>
  </si>
  <si>
    <t xml:space="preserve">0,1*2,1   "dozdívka ostění</t>
  </si>
  <si>
    <t xml:space="preserve">0,16*0,21*2,1    "ostění</t>
  </si>
  <si>
    <t>0,16*0,16*2,1</t>
  </si>
  <si>
    <t xml:space="preserve">0,75*0,15*2,1    "u umyvadla</t>
  </si>
  <si>
    <t xml:space="preserve">0,35*2,1   "u rozvaděče</t>
  </si>
  <si>
    <t>0,7*0,12*2,1</t>
  </si>
  <si>
    <t>311235121</t>
  </si>
  <si>
    <t>Zdivo jednovrstvé z cihel broušených do P10 na tenkovrstvou maltu tl 200 mm</t>
  </si>
  <si>
    <t>-2114931695</t>
  </si>
  <si>
    <t xml:space="preserve">3,25*2,85   "1PP</t>
  </si>
  <si>
    <t xml:space="preserve">2,995*2,85    "1NP</t>
  </si>
  <si>
    <t xml:space="preserve">2,785*3,105   "2NP</t>
  </si>
  <si>
    <t>311235161</t>
  </si>
  <si>
    <t>Zdivo jednovrstvé z cihel broušených přes P10 do P15 na tenkovrstvou maltu tl 300 mm</t>
  </si>
  <si>
    <t>1191954331</t>
  </si>
  <si>
    <t>(9,7+3,455*2)*2,85</t>
  </si>
  <si>
    <t>317168011</t>
  </si>
  <si>
    <t>Překlad keramický plochý š 115 mm dl 1000 mm</t>
  </si>
  <si>
    <t>442003974</t>
  </si>
  <si>
    <t xml:space="preserve">12    "P08</t>
  </si>
  <si>
    <t>317168012</t>
  </si>
  <si>
    <t>Překlad keramický plochý š 115 mm dl 1250 mm</t>
  </si>
  <si>
    <t>37736016</t>
  </si>
  <si>
    <t xml:space="preserve">7   "P09</t>
  </si>
  <si>
    <t>317168022</t>
  </si>
  <si>
    <t>Překlad keramický plochý š 145 mm dl 1250 mm</t>
  </si>
  <si>
    <t>-22098654</t>
  </si>
  <si>
    <t xml:space="preserve">6   "P07</t>
  </si>
  <si>
    <t>317168054</t>
  </si>
  <si>
    <t>Překlad keramický vysoký v 238 mm dl 1750 mm</t>
  </si>
  <si>
    <t>270729112</t>
  </si>
  <si>
    <t xml:space="preserve">3*2    "P01</t>
  </si>
  <si>
    <t>317168056</t>
  </si>
  <si>
    <t>Překlad keramický vysoký v 238 mm dl 2250 mm</t>
  </si>
  <si>
    <t>-190753421</t>
  </si>
  <si>
    <t xml:space="preserve">3*1   "P02</t>
  </si>
  <si>
    <t>317234410</t>
  </si>
  <si>
    <t>Vyzdívka mezi nosníky z cihel pálených na MC</t>
  </si>
  <si>
    <t>1045875211</t>
  </si>
  <si>
    <t xml:space="preserve">2,05*0,445*0,1   "P03</t>
  </si>
  <si>
    <t xml:space="preserve">2,775*0,43*0,2   "P06</t>
  </si>
  <si>
    <t xml:space="preserve">1,4*(0,33+0,53)/2*4*0,16   "P10</t>
  </si>
  <si>
    <t xml:space="preserve">2,05*0,55*0,16  "P12</t>
  </si>
  <si>
    <t xml:space="preserve">2,3*0,2*0,18   "P13</t>
  </si>
  <si>
    <t xml:space="preserve">1,3*0,34*2*0,14   "P14</t>
  </si>
  <si>
    <t xml:space="preserve">2,7*0,34*0,18   "P15</t>
  </si>
  <si>
    <t xml:space="preserve">4,49*0,48*0,24     "P04 </t>
  </si>
  <si>
    <t xml:space="preserve">5,19*0,48*0,24   "P05</t>
  </si>
  <si>
    <t>3173181.R1</t>
  </si>
  <si>
    <t>Tlaková zóna překladů válcovaných i keramických z betonu tř. C 16/20 vč. bednění</t>
  </si>
  <si>
    <t>soub.</t>
  </si>
  <si>
    <t>1152783013</t>
  </si>
  <si>
    <t xml:space="preserve">2*2   "P01</t>
  </si>
  <si>
    <t xml:space="preserve">1*2   "P02</t>
  </si>
  <si>
    <t xml:space="preserve">1*2   "P3</t>
  </si>
  <si>
    <t xml:space="preserve">1*2  "P04</t>
  </si>
  <si>
    <t xml:space="preserve">1*2   "P05</t>
  </si>
  <si>
    <t xml:space="preserve">1*2   "P06</t>
  </si>
  <si>
    <t xml:space="preserve">6*2    "P07</t>
  </si>
  <si>
    <t xml:space="preserve">12*2   "P08</t>
  </si>
  <si>
    <t xml:space="preserve">7*2   "P09</t>
  </si>
  <si>
    <t xml:space="preserve">4*2   "P10</t>
  </si>
  <si>
    <t xml:space="preserve">1*2    "P11</t>
  </si>
  <si>
    <t xml:space="preserve">1*2   "P12</t>
  </si>
  <si>
    <t xml:space="preserve">1*2   "P13</t>
  </si>
  <si>
    <t xml:space="preserve">2*2   "P14</t>
  </si>
  <si>
    <t xml:space="preserve">1*2   "P15</t>
  </si>
  <si>
    <t xml:space="preserve">1*2   "P16</t>
  </si>
  <si>
    <t xml:space="preserve">1*2   "P17</t>
  </si>
  <si>
    <t>317944321</t>
  </si>
  <si>
    <t>Válcované nosníky do č.12 dodatečně osazované do připravených otvorů</t>
  </si>
  <si>
    <t>61876295</t>
  </si>
  <si>
    <t xml:space="preserve">3*2,05*8,3/1000   "P3</t>
  </si>
  <si>
    <t xml:space="preserve">4*0,8*8,3/1000   "P16</t>
  </si>
  <si>
    <t xml:space="preserve">4*0,6*8,3/1000   "P17</t>
  </si>
  <si>
    <t>317944323</t>
  </si>
  <si>
    <t>Válcované nosníky č.14 až 22 dodatečně osazované do připravených otvorů</t>
  </si>
  <si>
    <t>990203010</t>
  </si>
  <si>
    <t xml:space="preserve">3*2,775*23,0/1000   "P06</t>
  </si>
  <si>
    <t xml:space="preserve">3*1,4*16,2/1000*4   "P10</t>
  </si>
  <si>
    <t xml:space="preserve">1*1,1*16,2/1000   "P11</t>
  </si>
  <si>
    <t xml:space="preserve">2*2,05*16,2/1000  "P12</t>
  </si>
  <si>
    <t xml:space="preserve">2*2,3*19,3/1000   "P13</t>
  </si>
  <si>
    <t xml:space="preserve">2*1,3*13,2/1000*2   "P14</t>
  </si>
  <si>
    <t xml:space="preserve">2*2,7*19,3/1000    "P15</t>
  </si>
  <si>
    <t>317944325</t>
  </si>
  <si>
    <t>Válcované nosníky č.24 a vyšší dodatečně osazované do připravených otvorů</t>
  </si>
  <si>
    <t>-959969216</t>
  </si>
  <si>
    <t xml:space="preserve">3*4,49*31,5/1000*1,15  "P04 - 15% váhy na sváry</t>
  </si>
  <si>
    <t>1*4,49*23,164/1000*1,15</t>
  </si>
  <si>
    <t xml:space="preserve">2*4,49*0,125*78,5/1000*1,15   "P10 </t>
  </si>
  <si>
    <t xml:space="preserve">3*5,19*31,5/1000   "P05</t>
  </si>
  <si>
    <t>317998112</t>
  </si>
  <si>
    <t>Tepelná izolace mezi překlady v 24 cm z EPS tl přes 50 do 70 mm</t>
  </si>
  <si>
    <t>1957648347</t>
  </si>
  <si>
    <t xml:space="preserve">2*1,75    "P01</t>
  </si>
  <si>
    <t xml:space="preserve">1*2,25   "P02</t>
  </si>
  <si>
    <t>319202123</t>
  </si>
  <si>
    <t>Dodatečná izolace zdiva tl přes 300 do 450 mm nízkotlakou injektáží křemičitým roztokem</t>
  </si>
  <si>
    <t>1989683833</t>
  </si>
  <si>
    <t>2,85</t>
  </si>
  <si>
    <t>319202124</t>
  </si>
  <si>
    <t>Dodatečná izolace zdiva tl přes 450 do 600 mm nízkotlakou injektáží křemičitým roztokem</t>
  </si>
  <si>
    <t>-716713396</t>
  </si>
  <si>
    <t>5,5+5,3+4,8</t>
  </si>
  <si>
    <t>1,5+6,1</t>
  </si>
  <si>
    <t>7,2+6,1</t>
  </si>
  <si>
    <t>7,45+4,5+5,4</t>
  </si>
  <si>
    <t>5,15*2</t>
  </si>
  <si>
    <t>330321410</t>
  </si>
  <si>
    <t>Sloupy nebo pilíře ze ŽB tř. C 25/30 bez výztuže</t>
  </si>
  <si>
    <t>-1949111285</t>
  </si>
  <si>
    <t xml:space="preserve">0,4*0,4*3,0*3   "předstřešený vstup</t>
  </si>
  <si>
    <t xml:space="preserve">1,15*0,25*3,5   "sloup pro plošinu</t>
  </si>
  <si>
    <t>331351121</t>
  </si>
  <si>
    <t>Zřízení bednění čtyřúhelníkových sloupů v do 4 m průřezu přes 0,08 do 0,16 m2</t>
  </si>
  <si>
    <t>-1601265413</t>
  </si>
  <si>
    <t>0,4*4*3,0*3</t>
  </si>
  <si>
    <t>(1,15+0,25)*2*3,2</t>
  </si>
  <si>
    <t>331351122</t>
  </si>
  <si>
    <t>Odstranění bednění čtyřúhelníkových sloupů v do 4 m průřezu přes 0,08 do 0,16 m2</t>
  </si>
  <si>
    <t>219377455</t>
  </si>
  <si>
    <t>331351911</t>
  </si>
  <si>
    <t>Příplatek k cenám bednění čtyřúhelníkových sloupů za pohledový beton</t>
  </si>
  <si>
    <t>1867630932</t>
  </si>
  <si>
    <t>331361821</t>
  </si>
  <si>
    <t>Výztuž sloupů hranatých betonářskou ocelí 10 505</t>
  </si>
  <si>
    <t>-971078144</t>
  </si>
  <si>
    <t xml:space="preserve">2,446*0,15   "předpokládané množství 150 kg /m3</t>
  </si>
  <si>
    <t>342244201</t>
  </si>
  <si>
    <t>Příčka z cihel broušených na tenkovrstvou maltu tloušťky 80 mm</t>
  </si>
  <si>
    <t>-613922107</t>
  </si>
  <si>
    <t>(1,735+4,18+1,645)*2,85-0,7*1,97*3-0,6*1,97</t>
  </si>
  <si>
    <t>1,25*2,85-0,6*1,97</t>
  </si>
  <si>
    <t>(1,57+2,85+1,48+2,55)*2,915-(0,6*1,97+0,7*1,97)</t>
  </si>
  <si>
    <t>(2,1+1,5)*2,915+0,425*1,98-0,6*1,97*2</t>
  </si>
  <si>
    <t>1,65*2,915-0,7*1,95+0,975*2,915+0,425*1,98-0,6*1,97</t>
  </si>
  <si>
    <t>(1,895+0,9)*2,915-0,6*1,97*2</t>
  </si>
  <si>
    <t>0,425*1,98+(1,125+0,71+0,475+1,215)*2,915</t>
  </si>
  <si>
    <t>2,37*3,106-0,7*1,97</t>
  </si>
  <si>
    <t>(2,1+1,5)*3,106-0,6*1,97*2</t>
  </si>
  <si>
    <t>(1,65+0,975)*3,106-(0,7*1,97+0,6*1,97)</t>
  </si>
  <si>
    <t>342244221</t>
  </si>
  <si>
    <t>Příčka z cihel broušených na tenkovrstvou maltu tloušťky 140 mm</t>
  </si>
  <si>
    <t>1491007161</t>
  </si>
  <si>
    <t>1,735*2,85</t>
  </si>
  <si>
    <t>2,815*2,85</t>
  </si>
  <si>
    <t xml:space="preserve">0,615*2,85   "přizdívka v mč 0.10</t>
  </si>
  <si>
    <t>2,965*2,85-1,6*2,5</t>
  </si>
  <si>
    <t>2,695*2,85*3-0,7*1,97</t>
  </si>
  <si>
    <t>1,0*2,85-0,7*1,97</t>
  </si>
  <si>
    <t>2,63*2,85-1,855*2,85</t>
  </si>
  <si>
    <t>3,2*2,85-0,8*1,97</t>
  </si>
  <si>
    <t>1,515*2,915-0,7*1,97</t>
  </si>
  <si>
    <t xml:space="preserve">1,025*2,915   "přizdívka</t>
  </si>
  <si>
    <t>(3,495+1,57)*2,915</t>
  </si>
  <si>
    <t>(2,79+2,02+2,315)*2,915</t>
  </si>
  <si>
    <t>5,025*2,915-0,8*1,97</t>
  </si>
  <si>
    <t>2,975*3,106</t>
  </si>
  <si>
    <t xml:space="preserve">2,96*3,106   "přizdívka</t>
  </si>
  <si>
    <t>(2,025+2,165)*3,106</t>
  </si>
  <si>
    <t>345321414</t>
  </si>
  <si>
    <t>Zídky atikové, parapetní, schodišťové a zábradelní ze ŽB tř. C 20/25</t>
  </si>
  <si>
    <t>112905078</t>
  </si>
  <si>
    <t>okolo schodiště / rampy</t>
  </si>
  <si>
    <t>(3,5+0,945+0,4+2,35+4,32+5,185)*0,4*1,0</t>
  </si>
  <si>
    <t>3,33*0,4*1,0</t>
  </si>
  <si>
    <t>(0,4+0,907)*0,2*1,0</t>
  </si>
  <si>
    <t>345351005</t>
  </si>
  <si>
    <t>Zřízení bednění plnostěnných zídek atikových, parapetních, zábradelních</t>
  </si>
  <si>
    <t>400050550</t>
  </si>
  <si>
    <t>(3,5+0,945+0,4+2,35+4,32+5,185)*2*1,0</t>
  </si>
  <si>
    <t>3,33*2*1,0</t>
  </si>
  <si>
    <t>(0,4+0,907)*2*1,0</t>
  </si>
  <si>
    <t>345351006</t>
  </si>
  <si>
    <t>Odstranění bednění plnostěnných zídek atikových, parapetních, zábradelních</t>
  </si>
  <si>
    <t>223890518</t>
  </si>
  <si>
    <t>342351911</t>
  </si>
  <si>
    <t>Příplatek k cenám bednění výplňových stěn a příček za pohledový beton</t>
  </si>
  <si>
    <t>1597384111</t>
  </si>
  <si>
    <t>345361821</t>
  </si>
  <si>
    <t>Výztuž zídek atikových, parapetních, schodišťových a zábradelních betonářskou ocelí 10 505</t>
  </si>
  <si>
    <t>831593391</t>
  </si>
  <si>
    <t xml:space="preserve">8,273*0,1   "předpokládané vyztužení 100 kg / m3</t>
  </si>
  <si>
    <t>346244381</t>
  </si>
  <si>
    <t>Plentování jednostranné v do 200 mm válcovaných nosníků cihlami</t>
  </si>
  <si>
    <t>719705192</t>
  </si>
  <si>
    <t xml:space="preserve">2*2,05*0,1   "P3</t>
  </si>
  <si>
    <t xml:space="preserve">2*2,775*0,2   "P06</t>
  </si>
  <si>
    <t xml:space="preserve">2*1,4*0,16*4   "P10</t>
  </si>
  <si>
    <t xml:space="preserve">2*1,1*0,16   "P11</t>
  </si>
  <si>
    <t xml:space="preserve">2*2,05*0,16  "P12</t>
  </si>
  <si>
    <t xml:space="preserve">2*2,3*0,18  "P13</t>
  </si>
  <si>
    <t xml:space="preserve">2*1,3*0,14*2   "P14</t>
  </si>
  <si>
    <t xml:space="preserve">2*2,7*0,18    "P15</t>
  </si>
  <si>
    <t xml:space="preserve">2*0,8*0,1   "P16</t>
  </si>
  <si>
    <t xml:space="preserve">2*0,6*0,1   "P17</t>
  </si>
  <si>
    <t>346244382</t>
  </si>
  <si>
    <t>Plentování jednostranné v přes 200 do 300 mm válcovaných nosníků cihlami</t>
  </si>
  <si>
    <t>1817222377</t>
  </si>
  <si>
    <t xml:space="preserve">2*4,49*0,24  "P04 </t>
  </si>
  <si>
    <t xml:space="preserve">2*5,19*0,24   "P05</t>
  </si>
  <si>
    <t>Vodorovné konstrukce</t>
  </si>
  <si>
    <t>411321414</t>
  </si>
  <si>
    <t>Stropy deskové ze ŽB tř. C 25/30</t>
  </si>
  <si>
    <t>103534745</t>
  </si>
  <si>
    <t xml:space="preserve">9,745*3,5*0,2   "strop nad 1PP / terasa</t>
  </si>
  <si>
    <t xml:space="preserve">(1,791+4,426)*(1,51+0,4+1,75)*0,2  "zastřešení mimo přístavbu</t>
  </si>
  <si>
    <t xml:space="preserve">3,265*10,705*0,16   "zastřešení vstupu</t>
  </si>
  <si>
    <t>411351011</t>
  </si>
  <si>
    <t>Zřízení bednění stropů deskových tl přes 5 do 25 cm bez podpěrné kce</t>
  </si>
  <si>
    <t>845681227</t>
  </si>
  <si>
    <t xml:space="preserve">9,745*3,5+(9,745+3,5)*2*0,2   "strop nad 1PP / terasa</t>
  </si>
  <si>
    <t xml:space="preserve">(1,791+4,426)*(1,51+0,4+1,75)+((1,791+4,426)*(1,51+0,4+1,75))*2*0,2  "zastřešení mimo přístavbu</t>
  </si>
  <si>
    <t xml:space="preserve">3,265*10,705+(3,265+10,705)*2*0,16   "zastřešení vstupu</t>
  </si>
  <si>
    <t>411351012</t>
  </si>
  <si>
    <t>Odstranění bednění stropů deskových tl přes 5 do 25 cm bez podpěrné kce</t>
  </si>
  <si>
    <t>1052334419</t>
  </si>
  <si>
    <t>411354313</t>
  </si>
  <si>
    <t>Zřízení podpěrné konstrukce stropů výšky do 4 m tl přes 15 do 25 cm</t>
  </si>
  <si>
    <t>326984268</t>
  </si>
  <si>
    <t>411354314</t>
  </si>
  <si>
    <t>Odstranění podpěrné konstrukce stropů výšky do 4 m tl přes 15 do 25 cm</t>
  </si>
  <si>
    <t>-1431329145</t>
  </si>
  <si>
    <t>411361821</t>
  </si>
  <si>
    <t>Výztuž stropů betonářskou ocelí 10 505</t>
  </si>
  <si>
    <t>1760518244</t>
  </si>
  <si>
    <t xml:space="preserve">12,0/1000    "D1.2.b.3</t>
  </si>
  <si>
    <t xml:space="preserve">149,0/1000   "D1.2.b.4</t>
  </si>
  <si>
    <t>411362021</t>
  </si>
  <si>
    <t>Výztuž stropů svařovanými sítěmi Kari</t>
  </si>
  <si>
    <t>1128198008</t>
  </si>
  <si>
    <t xml:space="preserve">888,0/1000    "D1.2.b.3</t>
  </si>
  <si>
    <t xml:space="preserve">711,0/1000   "D1.2.b.4</t>
  </si>
  <si>
    <t>413232211</t>
  </si>
  <si>
    <t>Zazdívka zhlaví válcovaných nosníků v do 150 mm</t>
  </si>
  <si>
    <t>1542800575</t>
  </si>
  <si>
    <t xml:space="preserve">3*2   "P3</t>
  </si>
  <si>
    <t xml:space="preserve">4*2   "P16</t>
  </si>
  <si>
    <t xml:space="preserve">4*2   "P17</t>
  </si>
  <si>
    <t>413232221</t>
  </si>
  <si>
    <t>Zazdívka zhlaví válcovaných nosníků v přes 150 do 300 mm</t>
  </si>
  <si>
    <t>-783267676</t>
  </si>
  <si>
    <t xml:space="preserve">3*2  "P06</t>
  </si>
  <si>
    <t xml:space="preserve">3*2*4   "P10</t>
  </si>
  <si>
    <t xml:space="preserve">1*2   "P11</t>
  </si>
  <si>
    <t xml:space="preserve">2*2  "P12</t>
  </si>
  <si>
    <t xml:space="preserve">2*2   "P13</t>
  </si>
  <si>
    <t xml:space="preserve">2*2*2   "P14</t>
  </si>
  <si>
    <t xml:space="preserve">2*2   "P15</t>
  </si>
  <si>
    <t xml:space="preserve">3*2  "P04 </t>
  </si>
  <si>
    <t xml:space="preserve">3*2   "P05</t>
  </si>
  <si>
    <t>434121431</t>
  </si>
  <si>
    <t>Osazení ŽB schodišťových stupňů broušených nebo leštěných oboustranně zazděných současně při zdění</t>
  </si>
  <si>
    <t>-61986500</t>
  </si>
  <si>
    <t>1,81*11</t>
  </si>
  <si>
    <t>59373003</t>
  </si>
  <si>
    <t>stupeň betonový vibrovlisovaný š 325 v 165 dl 1000mm</t>
  </si>
  <si>
    <t>99162227</t>
  </si>
  <si>
    <t>19,91*1,05 'Přepočtené koeficientem množství</t>
  </si>
  <si>
    <t>Komunikace pozemní</t>
  </si>
  <si>
    <t>564730101</t>
  </si>
  <si>
    <t>Podklad z kameniva hrubého drceného vel. 16-32 mm plochy do 100 m2 tl 100 mm</t>
  </si>
  <si>
    <t>-2000414363</t>
  </si>
  <si>
    <t xml:space="preserve">30,57    "S.16 - 1.17</t>
  </si>
  <si>
    <t>564750101</t>
  </si>
  <si>
    <t>Podklad z kameniva hrubého drceného vel. 16-32 mm plochy do 100 m2 tl 150 mm</t>
  </si>
  <si>
    <t>-371344935</t>
  </si>
  <si>
    <t xml:space="preserve">63,0   "nová komunikace</t>
  </si>
  <si>
    <t>564761101</t>
  </si>
  <si>
    <t>Podklad z kameniva hrubého drceného vel. 32-63 mm plochy do 100 m2 tl 200 mm</t>
  </si>
  <si>
    <t>-853293066</t>
  </si>
  <si>
    <t xml:space="preserve">63,0    "S.17 - nová komunikace</t>
  </si>
  <si>
    <t>565145101</t>
  </si>
  <si>
    <t>Asfaltový beton vrstva podkladní ACP 16 (obalované kamenivo OKS) tl 60 mm š do 1,5 m</t>
  </si>
  <si>
    <t>-1983129842</t>
  </si>
  <si>
    <t>566901243</t>
  </si>
  <si>
    <t>Vyspravení podkladu po překopech inženýrských sítí plochy přes 15 m2 kamenivem hrubým drceným tl. 200 mm</t>
  </si>
  <si>
    <t>-317503286</t>
  </si>
  <si>
    <t xml:space="preserve">443,0   "stávající</t>
  </si>
  <si>
    <t>572141112</t>
  </si>
  <si>
    <t>Vyrovnání povrchu dosavadních krytů asfaltovým betonem ACO (AB) tl přes 40 do 60 mm</t>
  </si>
  <si>
    <t>1465044696</t>
  </si>
  <si>
    <t>573111112</t>
  </si>
  <si>
    <t>Postřik živičný infiltrační s posypem z asfaltu množství 1 kg/m2</t>
  </si>
  <si>
    <t>-1788855742</t>
  </si>
  <si>
    <t xml:space="preserve">443,0   "stávající + nový</t>
  </si>
  <si>
    <t>573231107</t>
  </si>
  <si>
    <t>Postřik živičný spojovací ze silniční emulze v množství 0,40 kg/m2</t>
  </si>
  <si>
    <t>641353018</t>
  </si>
  <si>
    <t>577134211</t>
  </si>
  <si>
    <t>Asfaltový beton vrstva obrusná ACO 11 (ABS) tř. II tl 40 mm š do 3 m z nemodifikovaného asfaltu</t>
  </si>
  <si>
    <t>316107557</t>
  </si>
  <si>
    <t>596811311</t>
  </si>
  <si>
    <t>Kladení velkoformátové betonové dlažby tl do 100 mm velikosti do 0,5 m2 pl do 300 m2</t>
  </si>
  <si>
    <t>347877787</t>
  </si>
  <si>
    <t>59246025</t>
  </si>
  <si>
    <t>dlažba plošná betonová terasová vymývaná 600x600x50mm</t>
  </si>
  <si>
    <t>-1657625943</t>
  </si>
  <si>
    <t>30,57*1,03 'Přepočtené koeficientem množství</t>
  </si>
  <si>
    <t>611131100</t>
  </si>
  <si>
    <t>Vápenný postřik vnitřních stropů nanášený ručně</t>
  </si>
  <si>
    <t>-1612261632</t>
  </si>
  <si>
    <t xml:space="preserve">14,97+12,96+10,26+4,91+8,78+9,35+4,59+32,16+3,37+1,84+6,04   "1PP</t>
  </si>
  <si>
    <t>611131121</t>
  </si>
  <si>
    <t>Penetrační disperzní nátěr vnitřních stropů nanášený ručně</t>
  </si>
  <si>
    <t>-1043812587</t>
  </si>
  <si>
    <t>109,23</t>
  </si>
  <si>
    <t xml:space="preserve">420,34   </t>
  </si>
  <si>
    <t>611321141</t>
  </si>
  <si>
    <t>Vápenocementová omítka štuková dvouvrstvá vnitřních stropů rovných nanášená ručně</t>
  </si>
  <si>
    <t>-454038967</t>
  </si>
  <si>
    <t>611321191</t>
  </si>
  <si>
    <t>Příplatek k vápenocementové omítce vnitřních stropů za každých dalších 5 mm tloušťky ručně</t>
  </si>
  <si>
    <t>-1768364550</t>
  </si>
  <si>
    <t>109,23*2</t>
  </si>
  <si>
    <t>611325416</t>
  </si>
  <si>
    <t>Oprava vnitřní vápenocementové hladké omítky stropů v rozsahu plochy do 10 % s celoplošným přeštukováním</t>
  </si>
  <si>
    <t>1365994676</t>
  </si>
  <si>
    <t xml:space="preserve">14,55+5,05+3,75+15,17+15,27+6,59+7,03+3,32+5,17+3,11   "1NP</t>
  </si>
  <si>
    <t>5,95+24,01+57,62+16,09+2,61+1,88+30,57</t>
  </si>
  <si>
    <t xml:space="preserve">18,5+11,31+6,03+6,37+6,93+3,53+8,59+24,03+21,88+15,81   "2NP</t>
  </si>
  <si>
    <t>15,81+34,57+29,24</t>
  </si>
  <si>
    <t>612131121</t>
  </si>
  <si>
    <t>Penetrační disperzní nátěr vnitřních stěn nanášený ručně</t>
  </si>
  <si>
    <t>188113718</t>
  </si>
  <si>
    <t>313,509</t>
  </si>
  <si>
    <t>1302,712</t>
  </si>
  <si>
    <t>612131151</t>
  </si>
  <si>
    <t>Sanační postřik vnitřních stěn nanášený celoplošně ručně</t>
  </si>
  <si>
    <t>367879956</t>
  </si>
  <si>
    <t xml:space="preserve">(1,635+1,0+1,65+0,9+0,885+1,0)*2*2,62   "0.04</t>
  </si>
  <si>
    <t xml:space="preserve">(2,1+4,18)*2*2,62   "0.05</t>
  </si>
  <si>
    <t xml:space="preserve">(2,965+3,215)*2*2,62   "0.06</t>
  </si>
  <si>
    <t xml:space="preserve">(2,695+1,75)*2*2,62   "0.07</t>
  </si>
  <si>
    <t xml:space="preserve">(5,025+6,4+0,51)*2*2,62   "0.08</t>
  </si>
  <si>
    <t xml:space="preserve">(6,18+1,355+0,48)*2*2,62   "chodba</t>
  </si>
  <si>
    <t xml:space="preserve">(1,695+1,25+0,9+1,25)*2*2,62   "0.09</t>
  </si>
  <si>
    <t xml:space="preserve">(1,2+1,15)*2*2,62   "úklid</t>
  </si>
  <si>
    <t xml:space="preserve">(1,185+1,315+5,6+0,36)*2*2,62   "0.11</t>
  </si>
  <si>
    <t>612324111</t>
  </si>
  <si>
    <t>Sanační omítka podkladní vnitřních stěn nanášená ručně</t>
  </si>
  <si>
    <t>526717675</t>
  </si>
  <si>
    <t>313,509*2</t>
  </si>
  <si>
    <t>612325131</t>
  </si>
  <si>
    <t>Omítka sanační jádrová vnitřních stěn nanášená ručně</t>
  </si>
  <si>
    <t>2094391262</t>
  </si>
  <si>
    <t>612325422</t>
  </si>
  <si>
    <t>Oprava vnitřní vápenocementové štukové omítky stěn v rozsahu plochy přes 10 do 30 %</t>
  </si>
  <si>
    <t>1092099228</t>
  </si>
  <si>
    <t xml:space="preserve">(5,065+3,255)*2*2,915-4,79*1,42   "1.01</t>
  </si>
  <si>
    <t xml:space="preserve">(2,835+1,515+0,295)*2*2,915   "1.02</t>
  </si>
  <si>
    <t xml:space="preserve">(1,23+1,48+1,2+1,48)*2*2,915   "1.03</t>
  </si>
  <si>
    <t xml:space="preserve">(5,065+0,43+3,485)*2*2,915  "1.04</t>
  </si>
  <si>
    <t xml:space="preserve">(2,63+1,77+2,54+1,33+0,33)*2*2,915   "1.05</t>
  </si>
  <si>
    <t xml:space="preserve">(0,33+5,595+1,725)*2*2,915 </t>
  </si>
  <si>
    <t xml:space="preserve">(1,1+1,5+0,9+1,5+2,1+1,55)*2*2,915   "1.06</t>
  </si>
  <si>
    <t xml:space="preserve">(1,55+1,65+2,225+1,5+0,975+1,345)*2*2,915    "1.07</t>
  </si>
  <si>
    <t xml:space="preserve">(1,87+1,975)*2*2,915  "1.08</t>
  </si>
  <si>
    <t xml:space="preserve">(1,895+1,025+1,895+1,975)*2*2,915    "1.09</t>
  </si>
  <si>
    <t xml:space="preserve">(1,025+0,9+1,975+1,215)*2*2,915    "1.10</t>
  </si>
  <si>
    <t xml:space="preserve">(3,45+1,725)*2*2,915   "1.11</t>
  </si>
  <si>
    <t xml:space="preserve">(3,98+5,315)*2*2,915    "1.12</t>
  </si>
  <si>
    <t xml:space="preserve">(3,98+0,75+12,85)*2*2,915-(6,025*2,7+6,105*1,75)   "1.13</t>
  </si>
  <si>
    <t xml:space="preserve">(3,4+4,64)*2*2,915-(4,09*2,7+1,375*1,8+1,0*2,7+4,64*2,1)    "1.14</t>
  </si>
  <si>
    <t xml:space="preserve">(4,57+1,725+0,55+0,415+2,37)*2*3,106   "2.01</t>
  </si>
  <si>
    <t xml:space="preserve">(3,615+3,13)*2*3,106   "2.02</t>
  </si>
  <si>
    <t xml:space="preserve">(3,13+1,925)*2*3,106   "2.03</t>
  </si>
  <si>
    <t xml:space="preserve">(1,1+1,5+0,9+1,5+1,535+2,1)*2*3,106   "2.04</t>
  </si>
  <si>
    <t xml:space="preserve">(0,975+1,325+2,245+1,5+1,65+1,535)*2*3,106   "2.05</t>
  </si>
  <si>
    <t xml:space="preserve">(2,166+1,875)*2*3,106   "2.06</t>
  </si>
  <si>
    <t xml:space="preserve">(2,865+2,975)*2*3,106   "2.07</t>
  </si>
  <si>
    <t xml:space="preserve">(5,08+4,61)*2*3,106   "2.08</t>
  </si>
  <si>
    <t xml:space="preserve">(4,815+4,245)*2*3,106   "2.09</t>
  </si>
  <si>
    <t xml:space="preserve">(3,415+4,4)*2*3,106   "2.10</t>
  </si>
  <si>
    <t xml:space="preserve">(7,815+4,24)*2*3,106   "2.11</t>
  </si>
  <si>
    <t xml:space="preserve">(16,955+1,725+2,74)*2*3,106   "2.12</t>
  </si>
  <si>
    <t>612328131</t>
  </si>
  <si>
    <t>Sanační štuk vnitřních stěn tloušťky do 3 mm</t>
  </si>
  <si>
    <t>-578101729</t>
  </si>
  <si>
    <t>622635061</t>
  </si>
  <si>
    <t>Oprava spárování komínového zdiva MC v rozsahu přes 10 do 20 %</t>
  </si>
  <si>
    <t>-1795755359</t>
  </si>
  <si>
    <t xml:space="preserve">  "pozn. A</t>
  </si>
  <si>
    <t>(1,1+0,45)*2*1,5</t>
  </si>
  <si>
    <t>(0,7+0,45)*2*2,0</t>
  </si>
  <si>
    <t>623151001</t>
  </si>
  <si>
    <t>Penetrační akrylátový nátěr vnějších pastovitých tenkovrstvých omítek pilířů a sloupů</t>
  </si>
  <si>
    <t>-326526661</t>
  </si>
  <si>
    <t xml:space="preserve">13,4   "měřeno digitálně</t>
  </si>
  <si>
    <t>623531022</t>
  </si>
  <si>
    <t>Tenkovrstvá silikonová zrnitá omítka zrnitost 2,0 mm vnějších pilířů nebo sloupů</t>
  </si>
  <si>
    <t>1014090074</t>
  </si>
  <si>
    <t>631311125</t>
  </si>
  <si>
    <t>Mazanina tl přes 80 do 120 mm z betonu prostého bez zvýšených nároků na prostředí tř. C 20/25</t>
  </si>
  <si>
    <t>-1322522870</t>
  </si>
  <si>
    <t xml:space="preserve">109,23*0,1    "1PP</t>
  </si>
  <si>
    <t>631319012</t>
  </si>
  <si>
    <t>Příplatek k mazanině tl přes 80 do 120 mm za přehlazení povrchu</t>
  </si>
  <si>
    <t>2125897871</t>
  </si>
  <si>
    <t xml:space="preserve">32,16*0,1   "0.08</t>
  </si>
  <si>
    <t>-904178088</t>
  </si>
  <si>
    <t>1485312890</t>
  </si>
  <si>
    <t xml:space="preserve">109,23/6*1,25*26,64/1000*2       "2x KARI 6/100/100</t>
  </si>
  <si>
    <t>636311132</t>
  </si>
  <si>
    <t>Kladení dlažby z betonových dlaždic 60x60 cm na sucho na terče z umělé hmoty do výšky přes 50 do 70 mm</t>
  </si>
  <si>
    <t>-295202355</t>
  </si>
  <si>
    <t>58,47 "1.18</t>
  </si>
  <si>
    <t xml:space="preserve">33,19   "2.13</t>
  </si>
  <si>
    <t>-1016720859</t>
  </si>
  <si>
    <t>91,66*1,1 'Přepočtené koeficientem množství</t>
  </si>
  <si>
    <t>637121112</t>
  </si>
  <si>
    <t>Okapový chodník z kačírku tl 150 mm s udusáním</t>
  </si>
  <si>
    <t>655318707</t>
  </si>
  <si>
    <t>33,0*0,5</t>
  </si>
  <si>
    <t>637311122</t>
  </si>
  <si>
    <t>Okapový chodník z betonových chodníkových obrubníků stojatých lože beton</t>
  </si>
  <si>
    <t>1124433820</t>
  </si>
  <si>
    <t xml:space="preserve">33,0   "měřeno digitálně</t>
  </si>
  <si>
    <t>642946111</t>
  </si>
  <si>
    <t>Osazování pouzdra posuvných dveří s jednou kapsou pro jedno křídlo š do 800 mm do zděné příčky</t>
  </si>
  <si>
    <t>1771134768</t>
  </si>
  <si>
    <t xml:space="preserve">1   "1NP - D31</t>
  </si>
  <si>
    <t>55331612</t>
  </si>
  <si>
    <t>pouzdro stavební posuvných dveří jednopouzdrové 800mm standardní rozměr</t>
  </si>
  <si>
    <t>647986638</t>
  </si>
  <si>
    <t>916131213</t>
  </si>
  <si>
    <t>Osazení silničního obrubníku betonového stojatého s boční opěrou do lože z betonu prostého</t>
  </si>
  <si>
    <t>-344055684</t>
  </si>
  <si>
    <t xml:space="preserve">39,0  "měřeno digitálně</t>
  </si>
  <si>
    <t>59217031</t>
  </si>
  <si>
    <t>obrubník betonový silniční 1000x150x250mm</t>
  </si>
  <si>
    <t>-838590330</t>
  </si>
  <si>
    <t>39*1,05 'Přepočtené koeficientem množství</t>
  </si>
  <si>
    <t>916991121.R1</t>
  </si>
  <si>
    <t>Lože pod obrubníky, krajníky nebo obruby z dlažebních kostek z betonu prostého</t>
  </si>
  <si>
    <t>1649603644</t>
  </si>
  <si>
    <t>betonové schody</t>
  </si>
  <si>
    <t>2,745*3,0*0,1</t>
  </si>
  <si>
    <t>2,745*1,0*0,1</t>
  </si>
  <si>
    <t>1,3*1,0*0,1</t>
  </si>
  <si>
    <t>obrubníky</t>
  </si>
  <si>
    <t>39,0*0,15</t>
  </si>
  <si>
    <t>-105368871</t>
  </si>
  <si>
    <t>187531968</t>
  </si>
  <si>
    <t>-419121783</t>
  </si>
  <si>
    <t>-160089923</t>
  </si>
  <si>
    <t>1495324643</t>
  </si>
  <si>
    <t>487742911</t>
  </si>
  <si>
    <t>1511613244</t>
  </si>
  <si>
    <t>949101111</t>
  </si>
  <si>
    <t>Lešení pomocné pro objekty pozemních staveb s lešeňovou podlahou v do 1,9 m zatížení do 150 kg/m2</t>
  </si>
  <si>
    <t>-1003167645</t>
  </si>
  <si>
    <t>952901111</t>
  </si>
  <si>
    <t>Vyčištění budov bytové a občanské výstavby při výšce podlaží do 4 m</t>
  </si>
  <si>
    <t>-1833308813</t>
  </si>
  <si>
    <t>276,21</t>
  </si>
  <si>
    <t>219,98</t>
  </si>
  <si>
    <t>961044111</t>
  </si>
  <si>
    <t>Bourání základů z betonu prostého</t>
  </si>
  <si>
    <t>-881556533</t>
  </si>
  <si>
    <t xml:space="preserve">3,33*0,5*1,0   "pod vstupním schodištěm</t>
  </si>
  <si>
    <t>10,705*0,5*1,0</t>
  </si>
  <si>
    <t>(4,5+3,0)*0,5*1,0</t>
  </si>
  <si>
    <t xml:space="preserve">(10,11+1,59*2)*0,5*1,0   "pod garážemi</t>
  </si>
  <si>
    <t xml:space="preserve">(3,065*2+4,5)*0,4*1,0   "pod přístavkem</t>
  </si>
  <si>
    <t>962023391</t>
  </si>
  <si>
    <t>Bourání zdiva nadzákladového smíšeného na MV nebo MVC přes 1 m3</t>
  </si>
  <si>
    <t>-1178156575</t>
  </si>
  <si>
    <t>0,62*0,62*5,0</t>
  </si>
  <si>
    <t>0,385*0,385*5,0</t>
  </si>
  <si>
    <t>0,385*0,385*3,0*2</t>
  </si>
  <si>
    <t xml:space="preserve">3,0*0,45*(0,5+2,0)/2*2  "zídky schodiště</t>
  </si>
  <si>
    <t>1,16*0,45*2,0</t>
  </si>
  <si>
    <t xml:space="preserve">0,4*5,1*(0,5+2,0)/2   "u rampy</t>
  </si>
  <si>
    <t>1,165*0,62*0,5</t>
  </si>
  <si>
    <t>962032231</t>
  </si>
  <si>
    <t>Bourání zdiva z cihel pálených nebo vápenopískových na MV nebo MVC přes 1 m3</t>
  </si>
  <si>
    <t>-1604059430</t>
  </si>
  <si>
    <t>1,715*0,485*2,3</t>
  </si>
  <si>
    <t>(1,21+1,2)*0,35*2,3</t>
  </si>
  <si>
    <t>(1,24+1,15)*0,3*2,3</t>
  </si>
  <si>
    <t>0,48*1,55*2,3</t>
  </si>
  <si>
    <t xml:space="preserve">10,1*0,37*3,0-(2,79*2,13+2,645*2,13+2,455*2,15)*0,5  "čelní stěny</t>
  </si>
  <si>
    <t xml:space="preserve">(3,065*2+4,5)*0,35*(2,2+2,7)/2   "přístavek na agregát</t>
  </si>
  <si>
    <t xml:space="preserve">6,105*0,48*0,89   "parapety</t>
  </si>
  <si>
    <t>6,025*0,48*0,89</t>
  </si>
  <si>
    <t>2,475*0,45*2,7-1,525*2,08*0,45</t>
  </si>
  <si>
    <t>1,515*0,16*2,915</t>
  </si>
  <si>
    <t xml:space="preserve">1,44*2,915   "měřeno digitálně</t>
  </si>
  <si>
    <t>1,57*0,15*2,915</t>
  </si>
  <si>
    <t>4,25*0,32*2,915</t>
  </si>
  <si>
    <t xml:space="preserve">0,64*2,915    "stáv. soc.zařízení - příčky, měřeno digit.</t>
  </si>
  <si>
    <t xml:space="preserve">1,4*2,915   " 1.11</t>
  </si>
  <si>
    <t xml:space="preserve">1,08*2,915   " 1.09</t>
  </si>
  <si>
    <t xml:space="preserve">2,95*0,16*3,105    "2.02</t>
  </si>
  <si>
    <t xml:space="preserve">1,925*0,1*2,0   " 2.03</t>
  </si>
  <si>
    <t xml:space="preserve">4,24*0,12*3,105   "2.09</t>
  </si>
  <si>
    <t xml:space="preserve">0,87*3,105   "2.10</t>
  </si>
  <si>
    <t xml:space="preserve">0,57*3,105    "2.13</t>
  </si>
  <si>
    <t xml:space="preserve">2,785*0,12*3,105   "2.07</t>
  </si>
  <si>
    <t xml:space="preserve">0,79*3,105   "stáv. soc. zař.</t>
  </si>
  <si>
    <t xml:space="preserve">0,2*0,49*2,07    "ostění u 2.09</t>
  </si>
  <si>
    <t>963012520</t>
  </si>
  <si>
    <t>Bourání stropů z ŽB desek š přes 300 mm tl přes 140 mm</t>
  </si>
  <si>
    <t>1242781436</t>
  </si>
  <si>
    <t xml:space="preserve">10,3*1,65*0,2   "garáže</t>
  </si>
  <si>
    <t xml:space="preserve">1,7*11,0*0,25   "vstup</t>
  </si>
  <si>
    <t>963042819</t>
  </si>
  <si>
    <t>Bourání schodišťových stupňů betonových zhotovených na místě</t>
  </si>
  <si>
    <t>-242214581</t>
  </si>
  <si>
    <t>4,2*7</t>
  </si>
  <si>
    <t>3,9</t>
  </si>
  <si>
    <t>963053936</t>
  </si>
  <si>
    <t>Bourání ŽB schodišťových ramen monolitických samonosných</t>
  </si>
  <si>
    <t>-1161778008</t>
  </si>
  <si>
    <t>4,0*4,2</t>
  </si>
  <si>
    <t>3,4*0,3</t>
  </si>
  <si>
    <t>964011211</t>
  </si>
  <si>
    <t>Vybourání ŽB překladů prefabrikovaných dl do 3 m hmotnosti do 50 kg/m</t>
  </si>
  <si>
    <t>1205394399</t>
  </si>
  <si>
    <t xml:space="preserve">2,0*0,45*0,3   "1PP předklad nad vstupními dveřmi</t>
  </si>
  <si>
    <t>965043341</t>
  </si>
  <si>
    <t>Bourání podkladů pod dlažby betonových s potěrem nebo teracem tl do 100 mm pl přes 4 m2</t>
  </si>
  <si>
    <t>-254741179</t>
  </si>
  <si>
    <t>16,73*0,1</t>
  </si>
  <si>
    <t>965043441</t>
  </si>
  <si>
    <t>Bourání podkladů pod dlažby betonových s potěrem nebo teracem tl do 150 mm pl přes 4 m2</t>
  </si>
  <si>
    <t>-1026506922</t>
  </si>
  <si>
    <t xml:space="preserve">5,9*1,16*0,15   "rampa a schodiště</t>
  </si>
  <si>
    <t>2,75*4,25*0,15</t>
  </si>
  <si>
    <t xml:space="preserve">10,11*1,59*0,2   "garáže</t>
  </si>
  <si>
    <t xml:space="preserve">3,065*4,5*0,2   "přístavek</t>
  </si>
  <si>
    <t xml:space="preserve">14,55*0,2   "1.01</t>
  </si>
  <si>
    <t xml:space="preserve">5,05*0,2    "1.02</t>
  </si>
  <si>
    <t xml:space="preserve">3,75*0,2   "1.03</t>
  </si>
  <si>
    <t xml:space="preserve">15,17*0,2   "1.04</t>
  </si>
  <si>
    <t xml:space="preserve">15,27*02   "1.05</t>
  </si>
  <si>
    <t xml:space="preserve">6,59*0,2   "1.06</t>
  </si>
  <si>
    <t xml:space="preserve">7,03*0,2   "1.07</t>
  </si>
  <si>
    <t xml:space="preserve">3,32*0,2   "1.08</t>
  </si>
  <si>
    <t xml:space="preserve">5,17*0,2   "1.09</t>
  </si>
  <si>
    <t xml:space="preserve">3,11*0,2   "1.10</t>
  </si>
  <si>
    <t xml:space="preserve">11,34*0,2   "1.11 - bufet část</t>
  </si>
  <si>
    <t xml:space="preserve">2,61*0,2   "1.15</t>
  </si>
  <si>
    <t xml:space="preserve">1,88*0,2  "1.16</t>
  </si>
  <si>
    <t xml:space="preserve">16,73*0,15   "1PP</t>
  </si>
  <si>
    <t>1. a 2.NP</t>
  </si>
  <si>
    <t xml:space="preserve">179,75*0,15   "stáv. podklad pod keram. dlažby</t>
  </si>
  <si>
    <t xml:space="preserve">142,68*0,15  "stáv. podklad pod lino</t>
  </si>
  <si>
    <t xml:space="preserve">60,49*0,15    "stáv. podklad pod koberec</t>
  </si>
  <si>
    <t>965049112</t>
  </si>
  <si>
    <t>Příplatek k bourání betonových mazanin za bourání mazanin se svařovanou sítí tl přes 100 mm</t>
  </si>
  <si>
    <t>-482689799</t>
  </si>
  <si>
    <t>968072455</t>
  </si>
  <si>
    <t>Vybourání kovových dveřních zárubní pl do 2 m2</t>
  </si>
  <si>
    <t>1213532772</t>
  </si>
  <si>
    <t xml:space="preserve">0,9*1,99   "agregát</t>
  </si>
  <si>
    <t>0,82*2,21</t>
  </si>
  <si>
    <t>0,9*1,97</t>
  </si>
  <si>
    <t xml:space="preserve">0,65*1,975*2  "1NP</t>
  </si>
  <si>
    <t>0,85*1,94</t>
  </si>
  <si>
    <t>0,65*1,97*4</t>
  </si>
  <si>
    <t>0,85*1,95*4</t>
  </si>
  <si>
    <t>0,8*1,98</t>
  </si>
  <si>
    <t>0,6*1,975</t>
  </si>
  <si>
    <t>0,95*1,995</t>
  </si>
  <si>
    <t>0,85*1,945</t>
  </si>
  <si>
    <t>0,85*1,955</t>
  </si>
  <si>
    <t>0,88*1,985</t>
  </si>
  <si>
    <t>0,87*1,985</t>
  </si>
  <si>
    <t>0,65*1,975*4</t>
  </si>
  <si>
    <t>0,85*1,98*5</t>
  </si>
  <si>
    <t>0,85*1,975</t>
  </si>
  <si>
    <t>0,7*1,965</t>
  </si>
  <si>
    <t>0,7*1,97</t>
  </si>
  <si>
    <t>968072456</t>
  </si>
  <si>
    <t>Vybourání kovových dveřních zárubní pl přes 2 m2</t>
  </si>
  <si>
    <t>132617623</t>
  </si>
  <si>
    <t xml:space="preserve">1,53*2,015   "1PP vstup</t>
  </si>
  <si>
    <t xml:space="preserve">1,305*2,2   "1NP vrátnice</t>
  </si>
  <si>
    <t>971033541</t>
  </si>
  <si>
    <t>Vybourání otvorů ve zdivu cihelném pl do 1 m2 na MVC nebo MV tl do 300 mm</t>
  </si>
  <si>
    <t>-1645786957</t>
  </si>
  <si>
    <t xml:space="preserve">1,315*0,2*3,0    "1PP</t>
  </si>
  <si>
    <t>1,03*0,34*2,1*(1+2)</t>
  </si>
  <si>
    <t>1,03*0,53*2,1</t>
  </si>
  <si>
    <t>1,155*0,11*3,0</t>
  </si>
  <si>
    <t>1,1*0,195*3,0</t>
  </si>
  <si>
    <t>1,65*0,25*2,3</t>
  </si>
  <si>
    <t xml:space="preserve">0,5*0,5*0,48   "pro VZT </t>
  </si>
  <si>
    <t xml:space="preserve">0,4*0,4*0,48    "pro VZT </t>
  </si>
  <si>
    <t xml:space="preserve">3,185*0,48*1,42    "1NP</t>
  </si>
  <si>
    <t xml:space="preserve">2,475*0,45*2,7-1,525*2,08*0,45   "u mč. 1.05</t>
  </si>
  <si>
    <t xml:space="preserve">1,88*0,2*2,915   "u mč. 1.07</t>
  </si>
  <si>
    <t xml:space="preserve">1,105*0,19*2,915   "u mč. 1.10</t>
  </si>
  <si>
    <t>972044451</t>
  </si>
  <si>
    <t>Vybourání otvorů ve stropech nebo klenbách z dutých tvárnic pl do 1 m2 tl přes 100 mm</t>
  </si>
  <si>
    <t>2049798899</t>
  </si>
  <si>
    <t>pro VZT</t>
  </si>
  <si>
    <t xml:space="preserve">0,4*1,1*0,43   "1NP/1PP</t>
  </si>
  <si>
    <t>974031167</t>
  </si>
  <si>
    <t>Vysekání rýh ve zdivu cihelném hl do 150 mm š do 300 mm</t>
  </si>
  <si>
    <t>1471177388</t>
  </si>
  <si>
    <t xml:space="preserve">16,305   "stropní deska přístavby / terasy</t>
  </si>
  <si>
    <t xml:space="preserve">10,705   "strop vstupu</t>
  </si>
  <si>
    <t>974031664</t>
  </si>
  <si>
    <t>Vysekání rýh ve zdivu cihelném pro vtahování nosníků hl do 150 mm v do 150 mm</t>
  </si>
  <si>
    <t>2143545876</t>
  </si>
  <si>
    <t xml:space="preserve">3*2,05   "P3</t>
  </si>
  <si>
    <t xml:space="preserve">4*0,8   "P16</t>
  </si>
  <si>
    <t xml:space="preserve">4*0,6   "P17</t>
  </si>
  <si>
    <t>974031666</t>
  </si>
  <si>
    <t>Vysekání rýh ve zdivu cihelném pro vtahování nosníků hl do 150 mm v do 250 mm</t>
  </si>
  <si>
    <t>990981285</t>
  </si>
  <si>
    <t xml:space="preserve">3*2,775   "P06</t>
  </si>
  <si>
    <t xml:space="preserve">3*1,4*4   "P10</t>
  </si>
  <si>
    <t xml:space="preserve">1*1,1   "P11</t>
  </si>
  <si>
    <t xml:space="preserve">2*2,05  "P12</t>
  </si>
  <si>
    <t xml:space="preserve">2*2,3   "P13</t>
  </si>
  <si>
    <t xml:space="preserve">2*1,3*2   "P14</t>
  </si>
  <si>
    <t xml:space="preserve">2*2,7   "P15</t>
  </si>
  <si>
    <t>974031668</t>
  </si>
  <si>
    <t>Vysekání rýh ve zdivu cihelném pro vtahování nosníků hl do 150 mm v do 350 mm</t>
  </si>
  <si>
    <t>1092391698</t>
  </si>
  <si>
    <t xml:space="preserve">3*4,49  "P04</t>
  </si>
  <si>
    <t xml:space="preserve">3*5,19   "P05</t>
  </si>
  <si>
    <t>975011331</t>
  </si>
  <si>
    <t>Podpěrné dřevení při podezdívání základů tl přes 450 do 600 mm vyzdívka v do 2 m dl podchycení přes 1 do 3 m</t>
  </si>
  <si>
    <t>1523407049</t>
  </si>
  <si>
    <t xml:space="preserve">25   "předpokládané množství</t>
  </si>
  <si>
    <t>977151116</t>
  </si>
  <si>
    <t>Jádrové vrty diamantovými korunkami do stavebních materiálů D přes 70 do 80 mm</t>
  </si>
  <si>
    <t>-1849104748</t>
  </si>
  <si>
    <t xml:space="preserve">10*0,25   "předpokládané množství - pro ÚT, VZT, elektro</t>
  </si>
  <si>
    <t>977151119</t>
  </si>
  <si>
    <t>Jádrové vrty diamantovými korunkami do stavebních materiálů D přes 100 do 110 mm</t>
  </si>
  <si>
    <t>1026474573</t>
  </si>
  <si>
    <t xml:space="preserve">5*0,25   "předpokládané množství - pro ÚT, VZT, elektro</t>
  </si>
  <si>
    <t>148</t>
  </si>
  <si>
    <t>977151125</t>
  </si>
  <si>
    <t>Jádrové vrty diamantovými korunkami do stavebních materiálů D přes 180 do 200 mm</t>
  </si>
  <si>
    <t>177809369</t>
  </si>
  <si>
    <t>149</t>
  </si>
  <si>
    <t>977151128</t>
  </si>
  <si>
    <t>Jádrové vrty diamantovými korunkami do stavebních materiálů D přes 250 do 300 mm</t>
  </si>
  <si>
    <t>-44130538</t>
  </si>
  <si>
    <t xml:space="preserve">2*0,48    "1NP</t>
  </si>
  <si>
    <t>150</t>
  </si>
  <si>
    <t>978011121</t>
  </si>
  <si>
    <t>Otlučení (osekání) vnitřní vápenné nebo vápenocementové omítky stropů v rozsahu přes 5 do 10 %</t>
  </si>
  <si>
    <t>-1319588813</t>
  </si>
  <si>
    <t>151</t>
  </si>
  <si>
    <t>978011191</t>
  </si>
  <si>
    <t>Otlučení (osekání) vnitřní vápenné nebo vápenocementové omítky stropů v rozsahu přes 50 do 100 %</t>
  </si>
  <si>
    <t>-1202822349</t>
  </si>
  <si>
    <t xml:space="preserve">4,91+8,78+9,35+4,59+32,16+3,37+1,84+6,04   "1PP</t>
  </si>
  <si>
    <t>152</t>
  </si>
  <si>
    <t>978013141</t>
  </si>
  <si>
    <t>Otlučení (osekání) vnitřní vápenné nebo vápenocementové omítky stěn v rozsahu přes 10 do 30 %</t>
  </si>
  <si>
    <t>1687575333</t>
  </si>
  <si>
    <t>153</t>
  </si>
  <si>
    <t>978013191</t>
  </si>
  <si>
    <t>Otlučení (osekání) vnitřní vápenné nebo vápenocementové omítky stěn v rozsahu přes 50 do 100 %</t>
  </si>
  <si>
    <t>-1051683496</t>
  </si>
  <si>
    <t>154</t>
  </si>
  <si>
    <t>985131111</t>
  </si>
  <si>
    <t>Očištění ploch stěn, rubu kleneb a podlah tlakovou vodou</t>
  </si>
  <si>
    <t>470441424</t>
  </si>
  <si>
    <t xml:space="preserve">71,04   "1PP strop</t>
  </si>
  <si>
    <t xml:space="preserve">313,509   "1PP stěny</t>
  </si>
  <si>
    <t>155</t>
  </si>
  <si>
    <t>985331213</t>
  </si>
  <si>
    <t>Dodatečné vlepování betonářské výztuže D 12 mm do chemické malty včetně vyvrtání otvoru</t>
  </si>
  <si>
    <t>2109321241</t>
  </si>
  <si>
    <t xml:space="preserve">6*6*0,5  "kotvení stáv.základu</t>
  </si>
  <si>
    <t xml:space="preserve">(16,305/0,3+0,65)*2*0,5   "stropní deska přístavby / terasy</t>
  </si>
  <si>
    <t xml:space="preserve">(10,705/0,3+0,317)*2*0,5   "strop vstupu</t>
  </si>
  <si>
    <t>156</t>
  </si>
  <si>
    <t>13021013</t>
  </si>
  <si>
    <t>tyč ocelová kruhová žebírková DIN 488 jakost B500B (10 505) výztuž do betonu D 12mm</t>
  </si>
  <si>
    <t>1909550328</t>
  </si>
  <si>
    <t xml:space="preserve">109*0,89/1000   </t>
  </si>
  <si>
    <t>0,097*1,15 'Přepočtené koeficientem množství</t>
  </si>
  <si>
    <t>157</t>
  </si>
  <si>
    <t>1905307239</t>
  </si>
  <si>
    <t>158</t>
  </si>
  <si>
    <t>-1183453445</t>
  </si>
  <si>
    <t>159</t>
  </si>
  <si>
    <t>997013215</t>
  </si>
  <si>
    <t>Vnitrostaveništní doprava suti a vybouraných hmot pro budovy v přes 15 do 18 m ručně</t>
  </si>
  <si>
    <t>1945964800</t>
  </si>
  <si>
    <t>160</t>
  </si>
  <si>
    <t>-1183406107</t>
  </si>
  <si>
    <t>161</t>
  </si>
  <si>
    <t>1409826581</t>
  </si>
  <si>
    <t>780,93*19 'Přepočtené koeficientem množství</t>
  </si>
  <si>
    <t>162</t>
  </si>
  <si>
    <t>-274104776</t>
  </si>
  <si>
    <t>780,93*0,1 'Přepočtené koeficientem množství</t>
  </si>
  <si>
    <t>163</t>
  </si>
  <si>
    <t>252149170</t>
  </si>
  <si>
    <t>780,93*0,01 'Přepočtené koeficientem množství</t>
  </si>
  <si>
    <t>164</t>
  </si>
  <si>
    <t>997013813</t>
  </si>
  <si>
    <t>Poplatek za uložení na skládce (skládkovné) stavebního odpadu z plastických hmot kód odpadu 17 02 03</t>
  </si>
  <si>
    <t>1204215648</t>
  </si>
  <si>
    <t>780,93*0,05 'Přepočtené koeficientem množství</t>
  </si>
  <si>
    <t>165</t>
  </si>
  <si>
    <t>997013847</t>
  </si>
  <si>
    <t>Poplatek za uložení na skládce (skládkovné) odpadu asfaltového s dehtem kód odpadu 17 03 01</t>
  </si>
  <si>
    <t>1369904299</t>
  </si>
  <si>
    <t>166</t>
  </si>
  <si>
    <t>1568264726</t>
  </si>
  <si>
    <t>167</t>
  </si>
  <si>
    <t>694945613</t>
  </si>
  <si>
    <t>780,93*0,15 'Přepočtené koeficientem množství</t>
  </si>
  <si>
    <t>168</t>
  </si>
  <si>
    <t>857505895</t>
  </si>
  <si>
    <t>780,93*0,48 'Přepočtené koeficientem množství</t>
  </si>
  <si>
    <t>169</t>
  </si>
  <si>
    <t>-44580713</t>
  </si>
  <si>
    <t>170</t>
  </si>
  <si>
    <t>-357559253</t>
  </si>
  <si>
    <t>171</t>
  </si>
  <si>
    <t>711121131</t>
  </si>
  <si>
    <t>Provedení izolace proti zemní vlhkosti vodorovné za horka nátěrem asfaltovým</t>
  </si>
  <si>
    <t>-1748148366</t>
  </si>
  <si>
    <t xml:space="preserve">9,745*3,5   "přístavba</t>
  </si>
  <si>
    <t xml:space="preserve">2,165*1,493   "plošina</t>
  </si>
  <si>
    <t xml:space="preserve">109,23    "1PP - vybourané podlahy</t>
  </si>
  <si>
    <t xml:space="preserve">14,55+5,05+3,75+15,17+15,27+6,59+7,03+3,32+5,17+3,11   "1NP - vybourané podlahy</t>
  </si>
  <si>
    <t xml:space="preserve">16,09+2,61+1,88+11,34   "část bufetu - 11,34m2</t>
  </si>
  <si>
    <t>172</t>
  </si>
  <si>
    <t>11163153</t>
  </si>
  <si>
    <t>emulze asfaltová penetrační</t>
  </si>
  <si>
    <t>litr</t>
  </si>
  <si>
    <t>2123646566</t>
  </si>
  <si>
    <t>257,5*0,45 'Přepočtené koeficientem množství</t>
  </si>
  <si>
    <t>173</t>
  </si>
  <si>
    <t>711122131</t>
  </si>
  <si>
    <t>Provedení izolace proti zemní vlhkosti svislé za horka nátěrem asfaltovým</t>
  </si>
  <si>
    <t>1682726915</t>
  </si>
  <si>
    <t xml:space="preserve">(9,745+3,5)*2*0,5   "přístavba</t>
  </si>
  <si>
    <t xml:space="preserve">(2,165+1,493)*2*0,5   "plošina</t>
  </si>
  <si>
    <t>174</t>
  </si>
  <si>
    <t>1995440038</t>
  </si>
  <si>
    <t>16,903*0,6 'Přepočtené koeficientem množství</t>
  </si>
  <si>
    <t>175</t>
  </si>
  <si>
    <t>-1683758234</t>
  </si>
  <si>
    <t xml:space="preserve">5,9*1,16   "rampa a schodiště</t>
  </si>
  <si>
    <t>2,75*4,25</t>
  </si>
  <si>
    <t xml:space="preserve">10,11*1,59  "garáže</t>
  </si>
  <si>
    <t xml:space="preserve">3,065*4,5   "přístavek</t>
  </si>
  <si>
    <t>16,73</t>
  </si>
  <si>
    <t>13,58</t>
  </si>
  <si>
    <t>12,53</t>
  </si>
  <si>
    <t xml:space="preserve">9,96   "prostor u schodiště</t>
  </si>
  <si>
    <t>176</t>
  </si>
  <si>
    <t>7152919.R1</t>
  </si>
  <si>
    <t>Oprava izolací - napojení na stávající izolaci asfaltovými tmely za horka</t>
  </si>
  <si>
    <t>-1591741788</t>
  </si>
  <si>
    <t>předpokládané množství - 1PP</t>
  </si>
  <si>
    <t xml:space="preserve">41,898*0,3 </t>
  </si>
  <si>
    <t>177</t>
  </si>
  <si>
    <t>1663636641</t>
  </si>
  <si>
    <t>257,5</t>
  </si>
  <si>
    <t>178</t>
  </si>
  <si>
    <t>62855001</t>
  </si>
  <si>
    <t>pás asfaltový natavitelný modifikovaný SBS s vložkou z polyesterové rohože a spalitelnou PE fólií nebo jemnozrnným minerálním posypem na horním povrchu tl 4,0mm</t>
  </si>
  <si>
    <t>838633014</t>
  </si>
  <si>
    <t>257,5*1,1655 'Přepočtené koeficientem množství</t>
  </si>
  <si>
    <t>179</t>
  </si>
  <si>
    <t>711142559</t>
  </si>
  <si>
    <t>Provedení izolace proti zemní vlhkosti pásy přitavením svislé NAIP</t>
  </si>
  <si>
    <t>613288420</t>
  </si>
  <si>
    <t>180</t>
  </si>
  <si>
    <t>-1145213146</t>
  </si>
  <si>
    <t>16,903*1,221 'Přepočtené koeficientem množství</t>
  </si>
  <si>
    <t>181</t>
  </si>
  <si>
    <t>2038019775</t>
  </si>
  <si>
    <t>182</t>
  </si>
  <si>
    <t>593312654</t>
  </si>
  <si>
    <t xml:space="preserve">58,47    "strop nad 1PP / terasa</t>
  </si>
  <si>
    <t xml:space="preserve">6,1*2,15   "zastřešení mimo přístavbu</t>
  </si>
  <si>
    <t xml:space="preserve">3,42*10,7   "zastřešení vstupu</t>
  </si>
  <si>
    <t xml:space="preserve">33,19     "2.13 balkon 2NP</t>
  </si>
  <si>
    <t>183</t>
  </si>
  <si>
    <t>-1671461819</t>
  </si>
  <si>
    <t>141,369*0,00045 'Přepočtené koeficientem množství</t>
  </si>
  <si>
    <t>184</t>
  </si>
  <si>
    <t>712340832</t>
  </si>
  <si>
    <t>Odstranění povlakové krytiny střech do 10° z pásů NAIP přitavených v plné ploše dvouvrstvé</t>
  </si>
  <si>
    <t>2137431653</t>
  </si>
  <si>
    <t xml:space="preserve">3,065*4,5   "1PP přístavek na agreg.</t>
  </si>
  <si>
    <t xml:space="preserve">10,3*1,65   "garáže</t>
  </si>
  <si>
    <t xml:space="preserve">1,7*11,0   "vstup</t>
  </si>
  <si>
    <t xml:space="preserve">1,55*22,485   "balkon 2NP</t>
  </si>
  <si>
    <t>185</t>
  </si>
  <si>
    <t>118257768</t>
  </si>
  <si>
    <t xml:space="preserve">3,47*10,7   "zastřešení vstupu</t>
  </si>
  <si>
    <t>186</t>
  </si>
  <si>
    <t>2060382914</t>
  </si>
  <si>
    <t>141,904*1,1655 'Přepočtené koeficientem množství</t>
  </si>
  <si>
    <t>187</t>
  </si>
  <si>
    <t>712363005</t>
  </si>
  <si>
    <t>Provedení povlakové krytiny střech do 10° navařením fólie PVC na oplechování v plné ploše</t>
  </si>
  <si>
    <t>-586084273</t>
  </si>
  <si>
    <t>188</t>
  </si>
  <si>
    <t>28342411</t>
  </si>
  <si>
    <t>fólie hydroizolační střešní mPVC s nakašírovaným PES rounem určená k lepení tl 1,5mm</t>
  </si>
  <si>
    <t>346900923</t>
  </si>
  <si>
    <t>189</t>
  </si>
  <si>
    <t>712363674</t>
  </si>
  <si>
    <t>Provedení povlakové krytiny mechanicky kotvené profily rš do 200 mm do železobetonu</t>
  </si>
  <si>
    <t>-161528469</t>
  </si>
  <si>
    <t xml:space="preserve">3,155*2+10,705   "okapnice vně atiky ploché střechy</t>
  </si>
  <si>
    <t xml:space="preserve">(5,158*2+2,655)*3   "koutová 2x ve žlabu + 1x v rohu střechy</t>
  </si>
  <si>
    <t xml:space="preserve">(5,158*2+2,655)*2   "rohová 1x atika + 1x žlab</t>
  </si>
  <si>
    <t xml:space="preserve">5,158*2  "vytažení mPVC na stěnu</t>
  </si>
  <si>
    <t>190</t>
  </si>
  <si>
    <t>55344001</t>
  </si>
  <si>
    <t>okapnice široká z poplastovaného plechu (PVC-P) rš 150mm</t>
  </si>
  <si>
    <t>733986497</t>
  </si>
  <si>
    <t>3,155*2+10,705</t>
  </si>
  <si>
    <t>17,015*1,1 'Přepočtené koeficientem množství</t>
  </si>
  <si>
    <t>191</t>
  </si>
  <si>
    <t>55344006</t>
  </si>
  <si>
    <t>lišta L koutová vnitřní z poplastovaného plechu (PVC-P) rš 100mm</t>
  </si>
  <si>
    <t>1408674810</t>
  </si>
  <si>
    <t>(5,158*2+2,655)*3</t>
  </si>
  <si>
    <t>38,913*1,1 'Přepočtené koeficientem množství</t>
  </si>
  <si>
    <t>192</t>
  </si>
  <si>
    <t>55344005</t>
  </si>
  <si>
    <t>lišta L rohová vnější z poplastovaného plechu (PVC-P) rš 100mm</t>
  </si>
  <si>
    <t>386327048</t>
  </si>
  <si>
    <t>(5,158*2+2,655)*2</t>
  </si>
  <si>
    <t>25,942*1,1 'Přepočtené koeficientem množství</t>
  </si>
  <si>
    <t>193</t>
  </si>
  <si>
    <t>55344492</t>
  </si>
  <si>
    <t>lišta rovná z poplastovaného plechu (PVC-P) rš 100mm</t>
  </si>
  <si>
    <t>-1851294597</t>
  </si>
  <si>
    <t>10,316*1,1 'Přepočtené koeficientem množství</t>
  </si>
  <si>
    <t>194</t>
  </si>
  <si>
    <t>940472311</t>
  </si>
  <si>
    <t xml:space="preserve">(3,155+0,16)*10,65   "zastřešení vstupu</t>
  </si>
  <si>
    <t>195</t>
  </si>
  <si>
    <t>-754475715</t>
  </si>
  <si>
    <t>140,08*1,16 'Přepočtené koeficientem množství</t>
  </si>
  <si>
    <t>196</t>
  </si>
  <si>
    <t>712393001</t>
  </si>
  <si>
    <t>Opracování prostupu průměru do 200 mm dvojitého hydroizolačního systému plochých střech</t>
  </si>
  <si>
    <t>135608082</t>
  </si>
  <si>
    <t xml:space="preserve">2   "střešní prostup atikou</t>
  </si>
  <si>
    <t>197</t>
  </si>
  <si>
    <t>28322058</t>
  </si>
  <si>
    <t>fólie hydroizolační střešní mPVC nevyztužená určená na detaily šedá tl 1,5mm</t>
  </si>
  <si>
    <t>1082671223</t>
  </si>
  <si>
    <t>2*0,5</t>
  </si>
  <si>
    <t>1*1,05 'Přepočtené koeficientem množství</t>
  </si>
  <si>
    <t>198</t>
  </si>
  <si>
    <t>712640862</t>
  </si>
  <si>
    <t>Odstranění povlakové krytiny střech přes 30° do 45° z pásů NAIP přitavených v plné ploše dvouvrstvé</t>
  </si>
  <si>
    <t>175719557</t>
  </si>
  <si>
    <t>23,355*11,35</t>
  </si>
  <si>
    <t>199</t>
  </si>
  <si>
    <t>712998004</t>
  </si>
  <si>
    <t>Montáž atikového chrliče z PVC DN 110</t>
  </si>
  <si>
    <t>-1039869109</t>
  </si>
  <si>
    <t>200</t>
  </si>
  <si>
    <t>56231123</t>
  </si>
  <si>
    <t>chrlič vyhřívaný s manžetou pro PVC-P hydroizolaci plochých střech DN 50/75/110/125/160</t>
  </si>
  <si>
    <t>-1938439680</t>
  </si>
  <si>
    <t>201</t>
  </si>
  <si>
    <t>712998106</t>
  </si>
  <si>
    <t>Montáž ochranného koše chrliče pro střechy s kačírkem nebo s jiným přitěžujícím souvrstvím</t>
  </si>
  <si>
    <t>-1357516817</t>
  </si>
  <si>
    <t>202</t>
  </si>
  <si>
    <t>28349100</t>
  </si>
  <si>
    <t>koš perforovaný ochranný pro odvodnění ploché střechy s kačírkem 100mm</t>
  </si>
  <si>
    <t>-1908628588</t>
  </si>
  <si>
    <t>203</t>
  </si>
  <si>
    <t>998712122</t>
  </si>
  <si>
    <t>Přesun hmot tonážní pro krytiny povlakové ruční v objektech v přes 6 do 12 m</t>
  </si>
  <si>
    <t>-1463972836</t>
  </si>
  <si>
    <t>721</t>
  </si>
  <si>
    <t>Zdravotechnika - vnitřní kanalizace</t>
  </si>
  <si>
    <t>204</t>
  </si>
  <si>
    <t>721241102</t>
  </si>
  <si>
    <t>Lapač střešních splavenin z litiny DN 125</t>
  </si>
  <si>
    <t>-1899506005</t>
  </si>
  <si>
    <t>205</t>
  </si>
  <si>
    <t>721273153</t>
  </si>
  <si>
    <t>Hlavice ventilační polypropylen PP DN 110</t>
  </si>
  <si>
    <t>919346656</t>
  </si>
  <si>
    <t xml:space="preserve">6   "pozn. D</t>
  </si>
  <si>
    <t>741</t>
  </si>
  <si>
    <t>Elektroinstalace - silnoproud</t>
  </si>
  <si>
    <t>206</t>
  </si>
  <si>
    <t>7413100.R1</t>
  </si>
  <si>
    <t>D+M vertikální plošiny pro imobilní s nosností 340kg - dle specifikace v PD vč. el. rozvodů a připojení</t>
  </si>
  <si>
    <t>-70740420</t>
  </si>
  <si>
    <t>207</t>
  </si>
  <si>
    <t>741421811</t>
  </si>
  <si>
    <t>Demontáž drátu nebo lana svodového vedení D do 8 mm kolmý svod</t>
  </si>
  <si>
    <t>148088521</t>
  </si>
  <si>
    <t>208</t>
  </si>
  <si>
    <t>741421831</t>
  </si>
  <si>
    <t>Demontáž drátu nebo lana svodového vedení D do 8 mm šikmá střecha</t>
  </si>
  <si>
    <t>-1503129834</t>
  </si>
  <si>
    <t>12+2*7,0</t>
  </si>
  <si>
    <t>742</t>
  </si>
  <si>
    <t>Elektroinstalace - slaboproud</t>
  </si>
  <si>
    <t>209</t>
  </si>
  <si>
    <t>742420021</t>
  </si>
  <si>
    <t>Montáž antenního stožáru včetně upevňovacího materiálu</t>
  </si>
  <si>
    <t>-1101123635</t>
  </si>
  <si>
    <t xml:space="preserve">2   "pozn. F</t>
  </si>
  <si>
    <t>210</t>
  </si>
  <si>
    <t>31686013</t>
  </si>
  <si>
    <t>stožár anténní kov žárový zinek plastová záslepka průměr 48mm délka 2,5m</t>
  </si>
  <si>
    <t>-197258167</t>
  </si>
  <si>
    <t>211</t>
  </si>
  <si>
    <t>762083111</t>
  </si>
  <si>
    <t>Impregnace řeziva proti dřevokaznému hmyzu a houbám máčením třída ohrožení 1 a 2</t>
  </si>
  <si>
    <t>1703435021</t>
  </si>
  <si>
    <t xml:space="preserve">2,699   "vyměňované prvky</t>
  </si>
  <si>
    <t>212</t>
  </si>
  <si>
    <t>762331911</t>
  </si>
  <si>
    <t>Vyřezání části střešní vazby průřezové pl řeziva do 120 cm2 dl do 3 m</t>
  </si>
  <si>
    <t>1266753544</t>
  </si>
  <si>
    <t>předpokládané výměry na výměnu</t>
  </si>
  <si>
    <t xml:space="preserve">1,5    "pásek K09 - 100/100mm</t>
  </si>
  <si>
    <t>213</t>
  </si>
  <si>
    <t>762331921</t>
  </si>
  <si>
    <t>Vyřezání části střešní vazby průřezové pl řeziva přes 120 do 224 cm2 dl do 3 m</t>
  </si>
  <si>
    <t>78087726</t>
  </si>
  <si>
    <t xml:space="preserve">10*2,0   "krokev K01 - 120/160mm</t>
  </si>
  <si>
    <t xml:space="preserve">2*2,0   "krokev K02 - 80/160mm</t>
  </si>
  <si>
    <t xml:space="preserve">2*1,0   "sloupek K03 - 120/160mm</t>
  </si>
  <si>
    <t xml:space="preserve">5*2,0   "kleština K05 - 80/160mm</t>
  </si>
  <si>
    <t>214</t>
  </si>
  <si>
    <t>762331931</t>
  </si>
  <si>
    <t>Vyřezání části střešní vazby průřezové pl řeziva přes 224 do 288 cm2 dl do 3 m</t>
  </si>
  <si>
    <t>385195286</t>
  </si>
  <si>
    <t xml:space="preserve">1,0   "sloupek K06 - 160/160mm</t>
  </si>
  <si>
    <t xml:space="preserve">1,0   "vaznice K07 - 160/180mm</t>
  </si>
  <si>
    <t xml:space="preserve">5,0    "pozednice K08 - 160/150mm</t>
  </si>
  <si>
    <t>215</t>
  </si>
  <si>
    <t>762331941</t>
  </si>
  <si>
    <t>Vyřezání části střešní vazby průřezové pl řeziva přes 288 do 450 cm2 dl do 3 m</t>
  </si>
  <si>
    <t>1033574329</t>
  </si>
  <si>
    <t xml:space="preserve">2*2,0   "vazný trám K04 - 180/250mm</t>
  </si>
  <si>
    <t>216</t>
  </si>
  <si>
    <t>762332921</t>
  </si>
  <si>
    <t>Doplnění části střešní vazby hranoly průřezové pl do 120 cm2 včetně materiálu</t>
  </si>
  <si>
    <t>849519908</t>
  </si>
  <si>
    <t>217</t>
  </si>
  <si>
    <t>762332922</t>
  </si>
  <si>
    <t>Doplnění části střešní vazby hranoly průřezové pl přes 120 do 224 cm2 včetně materiálu</t>
  </si>
  <si>
    <t>652454551</t>
  </si>
  <si>
    <t>218</t>
  </si>
  <si>
    <t>762332923</t>
  </si>
  <si>
    <t>Doplnění části střešní vazby hranoly průřezové pl přes 224 do 288 cm2 včetně materiálu</t>
  </si>
  <si>
    <t>-883634596</t>
  </si>
  <si>
    <t>219</t>
  </si>
  <si>
    <t>762332924</t>
  </si>
  <si>
    <t>Doplnění části střešní vazby hranoly průřezové pl přes 288 do 450 cm2 včetně materiálu</t>
  </si>
  <si>
    <t>412791596</t>
  </si>
  <si>
    <t>220</t>
  </si>
  <si>
    <t>762341210</t>
  </si>
  <si>
    <t>Montáž bednění střech rovných a šikmých sklonu do 60° z hrubých prken na sraz tl do 32 mm</t>
  </si>
  <si>
    <t>-1265598813</t>
  </si>
  <si>
    <t>270,0</t>
  </si>
  <si>
    <t>221</t>
  </si>
  <si>
    <t>60511115</t>
  </si>
  <si>
    <t>řezivo jehličnaté smrk, borovice š přes 170mm tl 24mm dl 3m</t>
  </si>
  <si>
    <t>-1414657453</t>
  </si>
  <si>
    <t>270*0,024</t>
  </si>
  <si>
    <t>6,48*1,05 'Přepočtené koeficientem množství</t>
  </si>
  <si>
    <t>222</t>
  </si>
  <si>
    <t>762341811</t>
  </si>
  <si>
    <t>Demontáž bednění střech z prken</t>
  </si>
  <si>
    <t>-336835054</t>
  </si>
  <si>
    <t>223</t>
  </si>
  <si>
    <t>762341932</t>
  </si>
  <si>
    <t>Vyřezání části bednění střech z prken tl do 32 mm pl jednotlivě přes 1 do 4 m2</t>
  </si>
  <si>
    <t>-966842074</t>
  </si>
  <si>
    <t xml:space="preserve">270,0*0,2=54 m2   "předpokládané poškození stávajícího bednění v rozsahu 20% plochy</t>
  </si>
  <si>
    <t xml:space="preserve">54/1,5=36ks </t>
  </si>
  <si>
    <t>1,5*4*36</t>
  </si>
  <si>
    <t>224</t>
  </si>
  <si>
    <t>-89706300</t>
  </si>
  <si>
    <t>270*2,5</t>
  </si>
  <si>
    <t>225</t>
  </si>
  <si>
    <t>řezivo jehličnaté lať pevnostní třída S10-13 průřez 60x60mm</t>
  </si>
  <si>
    <t>272960711</t>
  </si>
  <si>
    <t>675*0,06*0,06</t>
  </si>
  <si>
    <t>2,43*1,05 'Přepočtené koeficientem množství</t>
  </si>
  <si>
    <t>226</t>
  </si>
  <si>
    <t>762343912</t>
  </si>
  <si>
    <t>Zabednění otvorů ve střeše prkny tl do 32 mm pl jednotlivě přes 1 do 4 m2</t>
  </si>
  <si>
    <t>399204874</t>
  </si>
  <si>
    <t xml:space="preserve">270,0*0,2   "předpokládané poškození stávajícího bednění v rozsahu 20% plochy</t>
  </si>
  <si>
    <t>227</t>
  </si>
  <si>
    <t>762381012</t>
  </si>
  <si>
    <t>Heverování a podepření tesařských konstrukcí krovů, plná vazba přes 9 do 12,5 m</t>
  </si>
  <si>
    <t>1477722030</t>
  </si>
  <si>
    <t xml:space="preserve">1   "předpokládané množství</t>
  </si>
  <si>
    <t>228</t>
  </si>
  <si>
    <t>762382012</t>
  </si>
  <si>
    <t>Heverování a podepření tesařských konstrukcí krovů, prázdná vazba přes 9 do 12,5 m</t>
  </si>
  <si>
    <t>1094763698</t>
  </si>
  <si>
    <t xml:space="preserve">3   "předpokládané množství</t>
  </si>
  <si>
    <t>229</t>
  </si>
  <si>
    <t>-171235184</t>
  </si>
  <si>
    <t xml:space="preserve">54*0,032    "bednění střechy</t>
  </si>
  <si>
    <t xml:space="preserve">1,5*0,1*0,1    "pásek K09 - 100/100mm</t>
  </si>
  <si>
    <t xml:space="preserve">10*2,0*0,12*0,16   "krokev K01 - 120/160mm</t>
  </si>
  <si>
    <t xml:space="preserve">2*2,0*0,08*0,16   "krokev K02 - 80/160mm</t>
  </si>
  <si>
    <t xml:space="preserve">2*1,0*0,12*0,16   "sloupek K03 - 120/160mm</t>
  </si>
  <si>
    <t xml:space="preserve">5*2,0*0,08*0,16   "kleština K05 - 80/160mm</t>
  </si>
  <si>
    <t xml:space="preserve">1,0*0,16*0,16   "sloupek K06 - 160/160mm</t>
  </si>
  <si>
    <t xml:space="preserve">1,0*0,16*0,18   "vaznice K07 - 160/180mm</t>
  </si>
  <si>
    <t xml:space="preserve">5,0*0,16*0,15    "pozednice K08 - 160/150mm</t>
  </si>
  <si>
    <t xml:space="preserve">2*2,0*0,18*0,25   "vazný trám K04 - 180/250mm</t>
  </si>
  <si>
    <t>230</t>
  </si>
  <si>
    <t>1930440665</t>
  </si>
  <si>
    <t>231</t>
  </si>
  <si>
    <t>762512261</t>
  </si>
  <si>
    <t>Montáž podlahové kce podkladového roštu</t>
  </si>
  <si>
    <t>-137086708</t>
  </si>
  <si>
    <t xml:space="preserve">3,915*6  "K10</t>
  </si>
  <si>
    <t xml:space="preserve">4,025*3    "K11</t>
  </si>
  <si>
    <t xml:space="preserve">4,01*3    "K12</t>
  </si>
  <si>
    <t xml:space="preserve">4,16*3    "K13</t>
  </si>
  <si>
    <t xml:space="preserve">0,85*2*1,15   "K14</t>
  </si>
  <si>
    <t xml:space="preserve">2,4*1,15   "K15</t>
  </si>
  <si>
    <t>232</t>
  </si>
  <si>
    <t>60512130</t>
  </si>
  <si>
    <t>hranol stavební řezivo průřezu do 224cm2 do dl 6m</t>
  </si>
  <si>
    <t>401391581</t>
  </si>
  <si>
    <t xml:space="preserve">3,915*6*0,08*0,2  "K10</t>
  </si>
  <si>
    <t xml:space="preserve">4,025*3*0,08*0,2    "K11</t>
  </si>
  <si>
    <t xml:space="preserve">4,01*3*0,08*0,2    "K12</t>
  </si>
  <si>
    <t xml:space="preserve">4,16*3*0,08*0,2    "K13</t>
  </si>
  <si>
    <t xml:space="preserve">0,85*2*1,15*0,1*0,18   "K14</t>
  </si>
  <si>
    <t xml:space="preserve">2,4*1,15*0,1*0,18   "K15</t>
  </si>
  <si>
    <t>1,046*1,15 'Přepočtené koeficientem množství</t>
  </si>
  <si>
    <t>233</t>
  </si>
  <si>
    <t>495256570</t>
  </si>
  <si>
    <t xml:space="preserve">třmeny pro výměny součástí této položky - viz. popis u prvků K10 - K15 </t>
  </si>
  <si>
    <t>20,46</t>
  </si>
  <si>
    <t>234</t>
  </si>
  <si>
    <t>762795000</t>
  </si>
  <si>
    <t>Spojovací prostředky pro montáž prostorových vázaných kcí</t>
  </si>
  <si>
    <t>-1549318642</t>
  </si>
  <si>
    <t>6,804</t>
  </si>
  <si>
    <t>2,552</t>
  </si>
  <si>
    <t>235</t>
  </si>
  <si>
    <t>1789686372</t>
  </si>
  <si>
    <t>763</t>
  </si>
  <si>
    <t>Konstrukce suché výstavby</t>
  </si>
  <si>
    <t>236</t>
  </si>
  <si>
    <t>763131411</t>
  </si>
  <si>
    <t>SDK podhled desky 1xA 12,5 bez izolace dvouvrstvá spodní kce profil CD+UD</t>
  </si>
  <si>
    <t>-11198447</t>
  </si>
  <si>
    <t xml:space="preserve">14,97   "0.01</t>
  </si>
  <si>
    <t xml:space="preserve">12,96   "0.02</t>
  </si>
  <si>
    <t xml:space="preserve">10,26   "0.03</t>
  </si>
  <si>
    <t xml:space="preserve">8,78   "0.05</t>
  </si>
  <si>
    <t xml:space="preserve">9,35   "0.06</t>
  </si>
  <si>
    <t xml:space="preserve">4,59   "0.07</t>
  </si>
  <si>
    <t xml:space="preserve">32,16   "0.08</t>
  </si>
  <si>
    <t xml:space="preserve">6,04    "0.11</t>
  </si>
  <si>
    <t xml:space="preserve">14,55   "1.01</t>
  </si>
  <si>
    <t xml:space="preserve">15,17   "1.04</t>
  </si>
  <si>
    <t xml:space="preserve">15,27   "1.05</t>
  </si>
  <si>
    <t xml:space="preserve">5,95   "1.11</t>
  </si>
  <si>
    <t xml:space="preserve">57,62   "1.13</t>
  </si>
  <si>
    <t xml:space="preserve">16,09   "1.14</t>
  </si>
  <si>
    <t xml:space="preserve">1,88   "1.16</t>
  </si>
  <si>
    <t xml:space="preserve">18,5   "2.01</t>
  </si>
  <si>
    <t xml:space="preserve">11,31    "2.02</t>
  </si>
  <si>
    <t xml:space="preserve">8,59   "2.07</t>
  </si>
  <si>
    <t xml:space="preserve">24,03   "2.08</t>
  </si>
  <si>
    <t xml:space="preserve">21,88   "2.09</t>
  </si>
  <si>
    <t xml:space="preserve">15,81   "2.10</t>
  </si>
  <si>
    <t xml:space="preserve">34,57   "2.11</t>
  </si>
  <si>
    <t xml:space="preserve">29,24   "2.12</t>
  </si>
  <si>
    <t>237</t>
  </si>
  <si>
    <t>763131451</t>
  </si>
  <si>
    <t>SDK podhled deska 1xH2 12,5 bez izolace dvouvrstvá spodní kce profil CD+UD</t>
  </si>
  <si>
    <t>1510995054</t>
  </si>
  <si>
    <t xml:space="preserve">4,91   "0.04</t>
  </si>
  <si>
    <t xml:space="preserve">3,37    "0.09</t>
  </si>
  <si>
    <t xml:space="preserve">1,94   "0.10</t>
  </si>
  <si>
    <t xml:space="preserve">5,05   "1.02</t>
  </si>
  <si>
    <t xml:space="preserve">3,75  "1.03</t>
  </si>
  <si>
    <t xml:space="preserve">6,59   "1.06</t>
  </si>
  <si>
    <t xml:space="preserve">7,03   "1.07</t>
  </si>
  <si>
    <t xml:space="preserve">3,32   "1.08</t>
  </si>
  <si>
    <t xml:space="preserve">5,17   "1.09</t>
  </si>
  <si>
    <t xml:space="preserve">3,11   "1.10</t>
  </si>
  <si>
    <t xml:space="preserve">24,01   "1.12</t>
  </si>
  <si>
    <t xml:space="preserve">2,61   "1.15</t>
  </si>
  <si>
    <t xml:space="preserve">6,03   "2.03</t>
  </si>
  <si>
    <t xml:space="preserve">6,37   "2.04</t>
  </si>
  <si>
    <t xml:space="preserve">6,93   "2.05</t>
  </si>
  <si>
    <t xml:space="preserve">3,53   "2.06</t>
  </si>
  <si>
    <t>238</t>
  </si>
  <si>
    <t>763131714</t>
  </si>
  <si>
    <t>SDK podhled základní penetrační nátěr</t>
  </si>
  <si>
    <t>1370391789</t>
  </si>
  <si>
    <t>389,57</t>
  </si>
  <si>
    <t>93,72</t>
  </si>
  <si>
    <t>239</t>
  </si>
  <si>
    <t>763131751</t>
  </si>
  <si>
    <t>Montáž parotěsné zábrany do SDK podhledu</t>
  </si>
  <si>
    <t>67620933</t>
  </si>
  <si>
    <t>240</t>
  </si>
  <si>
    <t>28329282</t>
  </si>
  <si>
    <t>fólie PE vyztužená Al vrstvou pro parotěsnou vrstvu 170g/m2</t>
  </si>
  <si>
    <t>-2063504478</t>
  </si>
  <si>
    <t>32,16*1,1235 'Přepočtené koeficientem množství</t>
  </si>
  <si>
    <t>241</t>
  </si>
  <si>
    <t>763131752</t>
  </si>
  <si>
    <t>Montáž jedné vrstvy tepelné izolace do SDK podhledu</t>
  </si>
  <si>
    <t>-1162702331</t>
  </si>
  <si>
    <t>242</t>
  </si>
  <si>
    <t>63152099</t>
  </si>
  <si>
    <t>pás tepelně izolační univerzální λ=0,032-0,033 tl 100mm</t>
  </si>
  <si>
    <t>632780081</t>
  </si>
  <si>
    <t>32,16*1,08 'Přepočtené koeficientem množství</t>
  </si>
  <si>
    <t>243</t>
  </si>
  <si>
    <t>763131761</t>
  </si>
  <si>
    <t>Příplatek k SDK podhledu za plochu do 3 m2 jednotlivě</t>
  </si>
  <si>
    <t>-1590544474</t>
  </si>
  <si>
    <t>244</t>
  </si>
  <si>
    <t>763164561</t>
  </si>
  <si>
    <t>SDK obklad kcí tvaru L š přes 0,8 m desky 1xH2 12,5</t>
  </si>
  <si>
    <t>518050731</t>
  </si>
  <si>
    <t xml:space="preserve">(1,5+0,55)*2,85   "1.12 VZT šachta</t>
  </si>
  <si>
    <t>245</t>
  </si>
  <si>
    <t>763121714</t>
  </si>
  <si>
    <t>SDK stěna předsazená základní penetrační nátěr</t>
  </si>
  <si>
    <t>-336230873</t>
  </si>
  <si>
    <t>246</t>
  </si>
  <si>
    <t>763172324</t>
  </si>
  <si>
    <t>Montáž dvířek revizních jednoplášťových SDK kcí vel. 500x500 mm pro příčky a předsazené stěny</t>
  </si>
  <si>
    <t>-930073843</t>
  </si>
  <si>
    <t>247</t>
  </si>
  <si>
    <t>59030713</t>
  </si>
  <si>
    <t>dvířka revizní jednokřídlá s automatickým zámkem 500x500mm</t>
  </si>
  <si>
    <t>2013104325</t>
  </si>
  <si>
    <t>248</t>
  </si>
  <si>
    <t>998763333</t>
  </si>
  <si>
    <t>Přesun hmot tonážní pro konstrukce montované z desek ruční v objektech v přes 12 do 24 m</t>
  </si>
  <si>
    <t>1508814842</t>
  </si>
  <si>
    <t>249</t>
  </si>
  <si>
    <t>764002414</t>
  </si>
  <si>
    <t>Montáž strukturované oddělovací rohože jakkékoliv rš</t>
  </si>
  <si>
    <t>-1818212602</t>
  </si>
  <si>
    <t>270</t>
  </si>
  <si>
    <t>250</t>
  </si>
  <si>
    <t>28329043</t>
  </si>
  <si>
    <t>fólie difuzně propustné s nakašírovanou strukturovanou rohoží pod hladkou plechovou krytinu se samolepící páskou v podélném přesahu</t>
  </si>
  <si>
    <t>-351714985</t>
  </si>
  <si>
    <t>270*1,05 'Přepočtené koeficientem množství</t>
  </si>
  <si>
    <t>251</t>
  </si>
  <si>
    <t>764002801</t>
  </si>
  <si>
    <t>Demontáž závětrné lišty do suti</t>
  </si>
  <si>
    <t>1156226991</t>
  </si>
  <si>
    <t>3,065*2</t>
  </si>
  <si>
    <t>252</t>
  </si>
  <si>
    <t>764002811</t>
  </si>
  <si>
    <t>Demontáž okapového plechu do suti v krytině povlakové</t>
  </si>
  <si>
    <t>-1030431721</t>
  </si>
  <si>
    <t>253</t>
  </si>
  <si>
    <t>764002821</t>
  </si>
  <si>
    <t>Demontáž střešního výlezu do suti</t>
  </si>
  <si>
    <t>-1431928074</t>
  </si>
  <si>
    <t>254</t>
  </si>
  <si>
    <t>764002871</t>
  </si>
  <si>
    <t>Demontáž lemování zdí do suti</t>
  </si>
  <si>
    <t>1256765615</t>
  </si>
  <si>
    <t xml:space="preserve">4,5   "příst. agregát</t>
  </si>
  <si>
    <t xml:space="preserve">11,3   "schodiště</t>
  </si>
  <si>
    <t xml:space="preserve">10,25   "přístavba garáží</t>
  </si>
  <si>
    <t>255</t>
  </si>
  <si>
    <t>764004801</t>
  </si>
  <si>
    <t>Demontáž podokapního žlabu do suti</t>
  </si>
  <si>
    <t>-936419540</t>
  </si>
  <si>
    <t>256</t>
  </si>
  <si>
    <t>764121403</t>
  </si>
  <si>
    <t>Krytina střechy rovné drážkováním ze svitků z Al plechu rš 500 mm sklonu přes 30 do 60°</t>
  </si>
  <si>
    <t>1694809663</t>
  </si>
  <si>
    <t>257</t>
  </si>
  <si>
    <t>764221441</t>
  </si>
  <si>
    <t>Oplechování nevětraného nároží z Al plechu spojením na dvojitou stojatou drážku</t>
  </si>
  <si>
    <t>517091128</t>
  </si>
  <si>
    <t xml:space="preserve">1,0   "u komína</t>
  </si>
  <si>
    <t xml:space="preserve">4,5*2   "nad schodištěm</t>
  </si>
  <si>
    <t>258</t>
  </si>
  <si>
    <t>764221467</t>
  </si>
  <si>
    <t>Oplechování úžlabí z Al plechu rš 670 mm</t>
  </si>
  <si>
    <t>908162535</t>
  </si>
  <si>
    <t>3,5*2</t>
  </si>
  <si>
    <t>259</t>
  </si>
  <si>
    <t>764221476</t>
  </si>
  <si>
    <t>Příplatek za provedení úžlabí z Al plechu v plechové krytině</t>
  </si>
  <si>
    <t>931571109</t>
  </si>
  <si>
    <t>260</t>
  </si>
  <si>
    <t>764222433</t>
  </si>
  <si>
    <t>Oplechování rovné okapové hrany z Al plechu rš 250 mm</t>
  </si>
  <si>
    <t>2130017417</t>
  </si>
  <si>
    <t>74,1</t>
  </si>
  <si>
    <t>261</t>
  </si>
  <si>
    <t>764223452.R1</t>
  </si>
  <si>
    <t>Střešní výlez 540x830mm pro krytinu skládanou nebo plechovou z Al plechu - dle specifikace v PD ozn. C</t>
  </si>
  <si>
    <t>-1211140171</t>
  </si>
  <si>
    <t xml:space="preserve">3   "C</t>
  </si>
  <si>
    <t>262</t>
  </si>
  <si>
    <t>764223456</t>
  </si>
  <si>
    <t>Sněhový zachytávač krytiny z Al plechu průběžný dvoutrubkový</t>
  </si>
  <si>
    <t>-966548370</t>
  </si>
  <si>
    <t xml:space="preserve">47,6   "pozn. H</t>
  </si>
  <si>
    <t>263</t>
  </si>
  <si>
    <t>764304112</t>
  </si>
  <si>
    <t>Montáž lemování střešních prostupů s krytinou skládanou nebo plechovou bez lišty</t>
  </si>
  <si>
    <t>963328526</t>
  </si>
  <si>
    <t xml:space="preserve">2   "pozn. E</t>
  </si>
  <si>
    <t>264</t>
  </si>
  <si>
    <t>55350112</t>
  </si>
  <si>
    <t>průchodka manžetová D 102-178mm</t>
  </si>
  <si>
    <t>-821646200</t>
  </si>
  <si>
    <t>265</t>
  </si>
  <si>
    <t>28615619</t>
  </si>
  <si>
    <t>koleno odpadní pro vysoké teploty HTB DN 110x87°</t>
  </si>
  <si>
    <t>-1803848431</t>
  </si>
  <si>
    <t>266</t>
  </si>
  <si>
    <t>764324412</t>
  </si>
  <si>
    <t>Lemování prostupů střech s krytinou skládanou nebo plechovou bez lišty z Al plechu</t>
  </si>
  <si>
    <t>-1309696929</t>
  </si>
  <si>
    <t xml:space="preserve">1,4*0,5   "komín</t>
  </si>
  <si>
    <t>1,0*0,5</t>
  </si>
  <si>
    <t xml:space="preserve">1,0  "komin nerez</t>
  </si>
  <si>
    <t>267</t>
  </si>
  <si>
    <t>764521404</t>
  </si>
  <si>
    <t>Žlab podokapní půlkruhový z Al plechu rš 330 mm</t>
  </si>
  <si>
    <t>-1251058637</t>
  </si>
  <si>
    <t xml:space="preserve">74,1   "pozn. I</t>
  </si>
  <si>
    <t>268</t>
  </si>
  <si>
    <t>764521413</t>
  </si>
  <si>
    <t>Žlab podokapní hranatý z Al plechu rš 250 mm</t>
  </si>
  <si>
    <t>-1963027130</t>
  </si>
  <si>
    <t xml:space="preserve">3,65+14,65   "terasa 1NP</t>
  </si>
  <si>
    <t xml:space="preserve">1,4+22,81  "balkon 2NP</t>
  </si>
  <si>
    <t>269</t>
  </si>
  <si>
    <t>764521424</t>
  </si>
  <si>
    <t>Roh nebo kout půlkruhového podokapního žlabu z Al plechu rš 330 mm</t>
  </si>
  <si>
    <t>922661475</t>
  </si>
  <si>
    <t xml:space="preserve">2   "schodiště</t>
  </si>
  <si>
    <t xml:space="preserve">4+2   "střecha</t>
  </si>
  <si>
    <t>764521433</t>
  </si>
  <si>
    <t>Roh nebo kout hranatého podokapního žlabu z Al plechu rš 250 mm</t>
  </si>
  <si>
    <t>-1213259242</t>
  </si>
  <si>
    <t xml:space="preserve">2   "terasa</t>
  </si>
  <si>
    <t xml:space="preserve">2   "balkon</t>
  </si>
  <si>
    <t>271</t>
  </si>
  <si>
    <t>764521444</t>
  </si>
  <si>
    <t>Kotlík oválný (trychtýřový) pro podokapní žlaby z Al plechu 330/100 mm</t>
  </si>
  <si>
    <t>253766284</t>
  </si>
  <si>
    <t>4+1</t>
  </si>
  <si>
    <t>272</t>
  </si>
  <si>
    <t>764521463</t>
  </si>
  <si>
    <t>Kotlík hranatý pro podokapní žlaby z Al plechu 250/80 mm</t>
  </si>
  <si>
    <t>609157360</t>
  </si>
  <si>
    <t xml:space="preserve">1   "terasa 1NP</t>
  </si>
  <si>
    <t xml:space="preserve">2  "balkon 2NP</t>
  </si>
  <si>
    <t>273</t>
  </si>
  <si>
    <t>764527504</t>
  </si>
  <si>
    <t>Dilatace žlabů z Al plechu vložením dilatačního pásu s pryžovou vložkou rš 330 mm</t>
  </si>
  <si>
    <t>1265020458</t>
  </si>
  <si>
    <t>274</t>
  </si>
  <si>
    <t>-795992834</t>
  </si>
  <si>
    <t>765</t>
  </si>
  <si>
    <t>Krytina skládaná</t>
  </si>
  <si>
    <t>275</t>
  </si>
  <si>
    <t>7651131.R1</t>
  </si>
  <si>
    <t>Příplatek za okapovou hranu s větracím pásem kovovým</t>
  </si>
  <si>
    <t>471968042</t>
  </si>
  <si>
    <t xml:space="preserve">1,95*2+11,3   "schodiště</t>
  </si>
  <si>
    <t xml:space="preserve">(24+11,7+1,35)*2   "střecha</t>
  </si>
  <si>
    <t>276</t>
  </si>
  <si>
    <t>765125202</t>
  </si>
  <si>
    <t xml:space="preserve">Montáž nástavce pro odvětrání kanalizace </t>
  </si>
  <si>
    <t>-152938086</t>
  </si>
  <si>
    <t>277</t>
  </si>
  <si>
    <t>62852002</t>
  </si>
  <si>
    <t>komínek střešní odvětrávací dn 110</t>
  </si>
  <si>
    <t>645430182</t>
  </si>
  <si>
    <t>278</t>
  </si>
  <si>
    <t>765191023</t>
  </si>
  <si>
    <t>Montáž pojistné hydroizolační nebo parotěsné kladené ve sklonu přes 20° s lepenými spoji na bednění</t>
  </si>
  <si>
    <t>-338406518</t>
  </si>
  <si>
    <t>279</t>
  </si>
  <si>
    <t>59660235</t>
  </si>
  <si>
    <t>fólie kontaktní difuzně propustná pro doplňkovou hydroizolační vrstvu, mikrofleece 145g/m2</t>
  </si>
  <si>
    <t>-886155307</t>
  </si>
  <si>
    <t>270*1,1 'Přepočtené koeficientem množství</t>
  </si>
  <si>
    <t>280</t>
  </si>
  <si>
    <t>765191041</t>
  </si>
  <si>
    <t>Montáž pojistné hydroizolační nebo parotěsné fólie střešních prostupů DN do 150 mm</t>
  </si>
  <si>
    <t>-130234267</t>
  </si>
  <si>
    <t>281</t>
  </si>
  <si>
    <t>28329044</t>
  </si>
  <si>
    <t>fólie kontaktní difuzně propustná pro doplňkovou hydroizolační vrstvu, třívrstvá mikroporézní PP 150g/m2</t>
  </si>
  <si>
    <t>-253893721</t>
  </si>
  <si>
    <t>6*1,15 'Přepočtené koeficientem množství</t>
  </si>
  <si>
    <t>282</t>
  </si>
  <si>
    <t>998765123</t>
  </si>
  <si>
    <t>Přesun hmot tonážní pro krytiny skládané ruční v objektech v přes 12 do 24 m</t>
  </si>
  <si>
    <t>2112165955</t>
  </si>
  <si>
    <t>283</t>
  </si>
  <si>
    <t>766112820</t>
  </si>
  <si>
    <t>Demontáž truhlářských stěn dřevěných zasklených</t>
  </si>
  <si>
    <t>-876488642</t>
  </si>
  <si>
    <t xml:space="preserve">1,725*2,9*2   "2NP</t>
  </si>
  <si>
    <t>284</t>
  </si>
  <si>
    <t>7661212.R1</t>
  </si>
  <si>
    <t>D+Mtž atyp. dřevěných stěn dle specifikace v PD mč. 1.01 - dveře vč. zárubně ve specifikaci</t>
  </si>
  <si>
    <t>-755646720</t>
  </si>
  <si>
    <t>2,95*2,99</t>
  </si>
  <si>
    <t>285</t>
  </si>
  <si>
    <t>766231113</t>
  </si>
  <si>
    <t>Montáž sklápěcích půdních schodů</t>
  </si>
  <si>
    <t>1552720267</t>
  </si>
  <si>
    <t xml:space="preserve">1   "DPS</t>
  </si>
  <si>
    <t>286</t>
  </si>
  <si>
    <t>55347584</t>
  </si>
  <si>
    <t>schody skládací protipožární,mech. z Al profilů, El 30, pro výšku max. 320cm, 13 schodnic 140x60cm</t>
  </si>
  <si>
    <t>-1752922058</t>
  </si>
  <si>
    <t>287</t>
  </si>
  <si>
    <t>7666601_D09</t>
  </si>
  <si>
    <t>D+Mtž dveře vnitřní bezfalcové jednokřídlé 800/1970 vč. obložkové zárubně, kování, zámku, prahu, apod. - dle specifikace - PD ozn. D09</t>
  </si>
  <si>
    <t>264390218</t>
  </si>
  <si>
    <t>288</t>
  </si>
  <si>
    <t>7666601_D10</t>
  </si>
  <si>
    <t>D+Mtž dveře vnitřní bezfalcové jednokřídlé 800/1970 vč. obložkové zárubně, kování, zámku, prahu, apod. - dle specifikace - PD ozn. D10</t>
  </si>
  <si>
    <t>1490705582</t>
  </si>
  <si>
    <t>289</t>
  </si>
  <si>
    <t>7666601_D11pož</t>
  </si>
  <si>
    <t>D+Mtž dveře vnitřní bezfalcové jednokřídlé 700/1970 s PO vč. obložkové zárubně, kování, zámku, prahu, apod. - dle specifikace - PD ozn. D11pož</t>
  </si>
  <si>
    <t>-1024707700</t>
  </si>
  <si>
    <t>290</t>
  </si>
  <si>
    <t>7666601_D12</t>
  </si>
  <si>
    <t>D+Mtž dveře vnitřní bezfalcové jednokřídlé 700/1970 vč. obložkové zárubně, kování, zámku, prahu, apod. - dle specifikace v PD ozn. D12</t>
  </si>
  <si>
    <t>-1273914922</t>
  </si>
  <si>
    <t>291</t>
  </si>
  <si>
    <t>7666601_D13</t>
  </si>
  <si>
    <t>D+Mtž dveře vnitřní bezfalcové jednokřídlé 800/1970 vč. obložkové zárubně, kování, zámku, prahu, apod. - dle specifikace v PD ozn. D13</t>
  </si>
  <si>
    <t>-1243210457</t>
  </si>
  <si>
    <t>292</t>
  </si>
  <si>
    <t>7666601_D14</t>
  </si>
  <si>
    <t>D+Mtž dveře vnitřní bezfalcové jednokřídlé 700/1970 vč. obložkové zárubně, kování, WC zámku, prahu, apod. - dle specifikace v PD ozn. D14</t>
  </si>
  <si>
    <t>272866869</t>
  </si>
  <si>
    <t>293</t>
  </si>
  <si>
    <t>7666601_D15</t>
  </si>
  <si>
    <t>D+Mtž dveře vnitřní bezfalcové jednokřídlé 800/1970 vč. obložkové zárubně, kování, zámku, prahu, apod. - dle specifikace v PD ozn. D15</t>
  </si>
  <si>
    <t>-1682093751</t>
  </si>
  <si>
    <t>294</t>
  </si>
  <si>
    <t>7666601_D16</t>
  </si>
  <si>
    <t>D+Mtž dveře vnitřní bezfalcové jednokřídlé 700/1970 vč. obložkové zárubně, kování, WC zámku, prahu, apod. - dle specifikace v PD ozn. D16</t>
  </si>
  <si>
    <t>-1422168324</t>
  </si>
  <si>
    <t>295</t>
  </si>
  <si>
    <t>7666601_D17</t>
  </si>
  <si>
    <t>D+Mtž dveře vnitřní bezfalcové jednokřídlé 700/1970 vč. obložkové zárubně, kování, WC zámku, prahu, apod. - dle specifikace v PD ozn. D17</t>
  </si>
  <si>
    <t>847449050</t>
  </si>
  <si>
    <t>296</t>
  </si>
  <si>
    <t>7666601_D19pož</t>
  </si>
  <si>
    <t>D+Mtž dveře vnitřní bezfalcové jednokřídlé 700/1970 s PO EW30 DP1-C vč. obložkové zárubně, kování, zámku, prahu, apod. - dle specifikace - PD ozn. D19pož</t>
  </si>
  <si>
    <t>-741883755</t>
  </si>
  <si>
    <t>297</t>
  </si>
  <si>
    <t>7666601_D21</t>
  </si>
  <si>
    <t>D+Mtž dveře vnitřní bezfalcové jednokřídlé 700/1970 vč. obložkové zárubně, kování, zámku, prahu, apod. - dle specifikace v PD ozn. D21</t>
  </si>
  <si>
    <t>-1178544475</t>
  </si>
  <si>
    <t>298</t>
  </si>
  <si>
    <t>7666601_D22</t>
  </si>
  <si>
    <t>D+Mtž dveře vnitřní bezfalcové jednokřídlé 600/1970 vč. obložkové zárubně, kování, zámku, prahu, apod. - dle specifikace v PD ozn. D22</t>
  </si>
  <si>
    <t>-1703872108</t>
  </si>
  <si>
    <t>299</t>
  </si>
  <si>
    <t>7666601_D23</t>
  </si>
  <si>
    <t>D+Mtž dveře vnitřní bezfalcové jednokřídlé 700/1970 vč. obložkové zárubně, kování, zámku, prahu, apod. - dle specifikace v PD ozn. D23</t>
  </si>
  <si>
    <t>1193168272</t>
  </si>
  <si>
    <t>300</t>
  </si>
  <si>
    <t>7666601_D24</t>
  </si>
  <si>
    <t>D+Mtž dveře vnitřní bezfalcové jednokřídlé 700/1970 vč. obložkové zárubně, kování, zámku, prahu, apod. - dle specifikace v PD ozn. D24</t>
  </si>
  <si>
    <t>1121994050</t>
  </si>
  <si>
    <t>301</t>
  </si>
  <si>
    <t>7666601_D25</t>
  </si>
  <si>
    <t>D+Mtž dveře vnitřní bezfalcové jednokřídlé 600/1970 vč. obložkové zárubně, kování, WC zámku, prahu, apod. - dle specifikace v PD ozn. D25</t>
  </si>
  <si>
    <t>-2144753210</t>
  </si>
  <si>
    <t>302</t>
  </si>
  <si>
    <t>7666601_D26</t>
  </si>
  <si>
    <t>D+Mtž dveře vnitřní bezfalcové jednokřídlé 700/1970 vč. obložkové zárubně, kování, zámku, prahu, apod. - dle specifikace v PD ozn. D26</t>
  </si>
  <si>
    <t>-580836501</t>
  </si>
  <si>
    <t>303</t>
  </si>
  <si>
    <t>7666601_D27</t>
  </si>
  <si>
    <t>D+Mtž dveře vnitřní bezfalcové jednokřídlé 700/1970 vč. obložkové zárubně, kování, zámku, prahu, apod. - dle specifikace v PD ozn. D27</t>
  </si>
  <si>
    <t>1800436167</t>
  </si>
  <si>
    <t>304</t>
  </si>
  <si>
    <t>7666601_D28</t>
  </si>
  <si>
    <t>D+Mtž dveře vnitřní bezfalcové jednokřídlé 800/1970 vč. obložkové zárubně, kování, zámku, prahu, apod. - dle specifikace v PD ozn. D28</t>
  </si>
  <si>
    <t>-192440792</t>
  </si>
  <si>
    <t>305</t>
  </si>
  <si>
    <t>7666601_D29</t>
  </si>
  <si>
    <t>D+Mtž dveře vnitřní bezfalcové jednokřídlé 800/1970 vč. obložkové zárubně, kování, zámku, prahu, apod. - dle specifikace v PD ozn. D29</t>
  </si>
  <si>
    <t>1548534832</t>
  </si>
  <si>
    <t>306</t>
  </si>
  <si>
    <t>7666601_D30</t>
  </si>
  <si>
    <t>D+Mtž dveře vnitřní bezfalcové jednokřídlé 800/1970 vč. zárubně, kování, zámku, prahu, apod.; dveře jsou součástí truhlářské příčky v mč. 1.01 - dle specifikace v PD ozn. D30</t>
  </si>
  <si>
    <t>107606483</t>
  </si>
  <si>
    <t>307</t>
  </si>
  <si>
    <t>7666601_D31</t>
  </si>
  <si>
    <t>D+Mtž dveře vnitřní posuvné jednokřídlé 800/1970 vč. zárubně, kování, zámku, prahu, apod.; pouzdro je oceněno samostatně - dle specifikace v PD ozn. D31</t>
  </si>
  <si>
    <t>143916514</t>
  </si>
  <si>
    <t>308</t>
  </si>
  <si>
    <t>7666601_D32</t>
  </si>
  <si>
    <t>D+Mtž dveře vnitřní bezfalcové jednokřídlé 800/1970 vč. obložkové zárubně, kování, zámku, prahu, apod. - dle specifikace v PD ozn. D32</t>
  </si>
  <si>
    <t>-661120755</t>
  </si>
  <si>
    <t>309</t>
  </si>
  <si>
    <t>7666601_D33</t>
  </si>
  <si>
    <t>D+Mtž dveře vnitřní bezfalcové jednokřídlé 700/1970 vč. obložkové zárubně, kování, zámku, prahu, apod. - dle specifikace v PD ozn. D33</t>
  </si>
  <si>
    <t>1176416980</t>
  </si>
  <si>
    <t>310</t>
  </si>
  <si>
    <t>7666601_D34</t>
  </si>
  <si>
    <t>D+Mtž dveře vnitřní bezfalcové jednokřídlé 700/1970 vč. obložkové zárubně, kování, WC zámku, prahu, apod. - dle specifikace v PD ozn. D34</t>
  </si>
  <si>
    <t>807975774</t>
  </si>
  <si>
    <t>311</t>
  </si>
  <si>
    <t>7666601_D35</t>
  </si>
  <si>
    <t>D+Mtž dveře vnitřní bezfalcové jednokřídlé 700/1970 vč. obložkové zárubně, kování, zámku, prahu, apod. - dle specifikace v PD ozn. D35</t>
  </si>
  <si>
    <t>-1716588310</t>
  </si>
  <si>
    <t>312</t>
  </si>
  <si>
    <t>7666601_D36</t>
  </si>
  <si>
    <t>D+Mtž dveře vnitřní bezfalcové jednokřídlé 600/1970 vč. obložkové zárubně, kování, WC zámku, prahu, apod. - dle specifikace v PD ozn. D36</t>
  </si>
  <si>
    <t>-122856883</t>
  </si>
  <si>
    <t>313</t>
  </si>
  <si>
    <t>7666601_D38</t>
  </si>
  <si>
    <t>D+Mtž dveře vnitřní bezfalcové jednokřídlé 900/1970 vč. obložkové zárubně, kování, zámku, prahu, apod. - dle specifikace v PD ozn. D38</t>
  </si>
  <si>
    <t>613833677</t>
  </si>
  <si>
    <t>314</t>
  </si>
  <si>
    <t>7666601_D39</t>
  </si>
  <si>
    <t>D+Mtž dveře vnitřní bezfalcové jednokřídlé 700/1970 vč. obložkové zárubně, kování, zámku, prahu, apod. - dle specifikace v PD ozn. D39</t>
  </si>
  <si>
    <t>-1455875420</t>
  </si>
  <si>
    <t>315</t>
  </si>
  <si>
    <t>7666601_D41</t>
  </si>
  <si>
    <t>D+Mtž dveře vnitřní bezfalcové jednokřídlé 800/1970 vč. obložkové zárubně, kování, zámku, prahu, apod. - dle specifikace v PD ozn. D41</t>
  </si>
  <si>
    <t>1920333731</t>
  </si>
  <si>
    <t>316</t>
  </si>
  <si>
    <t>7666601_D42</t>
  </si>
  <si>
    <t>D+Mtž dveře vnitřní bezfalcové jednokřídlé 800/1970 vč. obložkové zárubně, kování, zámku, prahu, apod. - dle specifikace v PD ozn. D42</t>
  </si>
  <si>
    <t>744820011</t>
  </si>
  <si>
    <t>317</t>
  </si>
  <si>
    <t>7666601_D44</t>
  </si>
  <si>
    <t>D+Mtž dveře vnitřní bezfalcové jednokřídlé 800/1970 vč. obložkové zárubně, kování, zámku, prahu, apod. - dle specifikace v PD ozn. D44</t>
  </si>
  <si>
    <t>1773557950</t>
  </si>
  <si>
    <t>318</t>
  </si>
  <si>
    <t>7666601_D45</t>
  </si>
  <si>
    <t>D+Mtž dveře vnitřní bezfalcové jednokřídlé 700/1970 vč. obložkové zárubně, kování, zámku, prahu, apod. - dle specifikace v PD ozn. D45</t>
  </si>
  <si>
    <t>-226030543</t>
  </si>
  <si>
    <t>319</t>
  </si>
  <si>
    <t>7666601_D63</t>
  </si>
  <si>
    <t>D+Mtž dveře vnitřní bezfalcové jednokřídlé 600/1970 vč. obložkové zárubně, kování, WC zámku, prahu, apod. - dle specifikace v PD ozn. D63</t>
  </si>
  <si>
    <t>2069927338</t>
  </si>
  <si>
    <t>320</t>
  </si>
  <si>
    <t>766691914</t>
  </si>
  <si>
    <t>Vyvěšení nebo zavěšení dřevěných křídel dveří pl do 2 m2</t>
  </si>
  <si>
    <t>-1016112586</t>
  </si>
  <si>
    <t xml:space="preserve">13   "1NP</t>
  </si>
  <si>
    <t>321</t>
  </si>
  <si>
    <t>766691915.R1</t>
  </si>
  <si>
    <t>Vyvěšení nebo zavěšení dřevěných křídel dveří pl přes 2 m2</t>
  </si>
  <si>
    <t>123543174</t>
  </si>
  <si>
    <t>322</t>
  </si>
  <si>
    <t>1185702399</t>
  </si>
  <si>
    <t>323</t>
  </si>
  <si>
    <t>767112811</t>
  </si>
  <si>
    <t>Demontáž stěn pro zasklení šroubovaných</t>
  </si>
  <si>
    <t>236531754</t>
  </si>
  <si>
    <t xml:space="preserve">4,0*2,03   "1.01</t>
  </si>
  <si>
    <t>324</t>
  </si>
  <si>
    <t>7671611_K1</t>
  </si>
  <si>
    <t>D+Mtž kotva zábradlí + dešťového žlabu (svařenec) - dle specifikace v PD vč. kotvení, PÚ, apod. ozn. K1</t>
  </si>
  <si>
    <t>1258850484</t>
  </si>
  <si>
    <t xml:space="preserve">8   "K1</t>
  </si>
  <si>
    <t>325</t>
  </si>
  <si>
    <t>7671611_K2</t>
  </si>
  <si>
    <t>D+Mtž kotva zábradlí + dešťového žlabu (svařenec) - dle specifikace v PD vč. kotvení, PÚ, apod. ozn. K2</t>
  </si>
  <si>
    <t>-1395174679</t>
  </si>
  <si>
    <t xml:space="preserve">2    "K2</t>
  </si>
  <si>
    <t>326</t>
  </si>
  <si>
    <t>7671611_K3</t>
  </si>
  <si>
    <t>D+Mtž podpěra krajní dlaždice (svařenec) - dle specifikace v PD vč. kotvení, PÚ, apod. ozn. K3</t>
  </si>
  <si>
    <t>-1738044715</t>
  </si>
  <si>
    <t xml:space="preserve">10   "K3</t>
  </si>
  <si>
    <t>327</t>
  </si>
  <si>
    <t>7671611_K4</t>
  </si>
  <si>
    <t>D+Mtž hák dešťového žlabu (svařenec) - dle specifikace v PD vč. kotvení, PÚ, apod. ozn. K4</t>
  </si>
  <si>
    <t>2089636666</t>
  </si>
  <si>
    <t xml:space="preserve">10   "K4</t>
  </si>
  <si>
    <t>328</t>
  </si>
  <si>
    <t>7671611_K5</t>
  </si>
  <si>
    <t xml:space="preserve">D+Mtž  kotva zábradlí + dešťového žlabu (svařenec) - dle specifikace v PD vč. kotvení, PÚ, apod. ozn. K5</t>
  </si>
  <si>
    <t>684088468</t>
  </si>
  <si>
    <t xml:space="preserve">13   "K5</t>
  </si>
  <si>
    <t>329</t>
  </si>
  <si>
    <t>7671611_K6</t>
  </si>
  <si>
    <t>D+Mtž hák dešťového žlabu (svařenec) - dle specifikace v PD vč. kotvení, PÚ, apod. ozn. K6</t>
  </si>
  <si>
    <t>990116968</t>
  </si>
  <si>
    <t xml:space="preserve">13    "K6</t>
  </si>
  <si>
    <t>330</t>
  </si>
  <si>
    <t>767161821</t>
  </si>
  <si>
    <t>Demontáž zábradlí schodišťového rozebíratelného hmotnosti 1 m zábradlí do 20 kg do suti</t>
  </si>
  <si>
    <t>1438816114</t>
  </si>
  <si>
    <t xml:space="preserve">3,1*2   "vstupní schodiště</t>
  </si>
  <si>
    <t>5,15</t>
  </si>
  <si>
    <t xml:space="preserve">(1,4*2+22,0)   "2NP balkon</t>
  </si>
  <si>
    <t>331</t>
  </si>
  <si>
    <t>767162812.R1</t>
  </si>
  <si>
    <t>Demontáž hliníkového zábradlí skleněného dl přes 3,0 do 6,0 m</t>
  </si>
  <si>
    <t>-1696472082</t>
  </si>
  <si>
    <t>332</t>
  </si>
  <si>
    <t>7671632_VZP</t>
  </si>
  <si>
    <t xml:space="preserve">D+Mtž vertikální zdvihací plošiny velikost plošiny 914x1394mm  - dle specifikace v PD vč. kotvení, PÚ, apod. </t>
  </si>
  <si>
    <t>-1599686765</t>
  </si>
  <si>
    <t>333</t>
  </si>
  <si>
    <t>7671632_Z01</t>
  </si>
  <si>
    <t>D+Mtž zábradlí rovného v. 900mm - dle specifikace v PD vč. kotvení, PÚ, apod. ozn. Z01</t>
  </si>
  <si>
    <t>928156860</t>
  </si>
  <si>
    <t xml:space="preserve">4,685    "Z01</t>
  </si>
  <si>
    <t>334</t>
  </si>
  <si>
    <t>7671632_Z02</t>
  </si>
  <si>
    <t>D+Mtž zábradlí rovného v. 900mm - dle specifikace v PD vč. kotvení, PÚ, apod. ozn. Z02</t>
  </si>
  <si>
    <t>742374851</t>
  </si>
  <si>
    <t xml:space="preserve">4,32   "Z02</t>
  </si>
  <si>
    <t>335</t>
  </si>
  <si>
    <t>7671632_Z03</t>
  </si>
  <si>
    <t>D+Mtž zábradlí schodišťového v. 900mm - dle specifikace v PD vč. kotvení, PÚ, apod. ozn. Z03</t>
  </si>
  <si>
    <t>960310223</t>
  </si>
  <si>
    <t xml:space="preserve">4,635   "Z03</t>
  </si>
  <si>
    <t>336</t>
  </si>
  <si>
    <t>7671632_Z04</t>
  </si>
  <si>
    <t>D+Mtž zábradlí schodišťového v. 900mm - dle specifikace v PD vč. kotvení, PÚ, apod. ozn. Z04</t>
  </si>
  <si>
    <t>-1511447675</t>
  </si>
  <si>
    <t xml:space="preserve">1,14     "Z04</t>
  </si>
  <si>
    <t>337</t>
  </si>
  <si>
    <t>7671632_Z05</t>
  </si>
  <si>
    <t>D+Mtž zábradlí schodišťového v. 900mm - dle specifikace v PD vč. kotvení, PÚ, apod. ozn. Z05</t>
  </si>
  <si>
    <t>1706500268</t>
  </si>
  <si>
    <t xml:space="preserve">3,1*2   "Z05</t>
  </si>
  <si>
    <t>338</t>
  </si>
  <si>
    <t>7671632_Z06</t>
  </si>
  <si>
    <t>D+Mtž zábradlí u zdvihací plošiny v.1100mm - dle specifikace v PD vč. kotvení, PÚ, apod. ozn. Z06</t>
  </si>
  <si>
    <t>-1000268809</t>
  </si>
  <si>
    <t xml:space="preserve">0,32+0,195     "Z06</t>
  </si>
  <si>
    <t>339</t>
  </si>
  <si>
    <t>7671632_Z07</t>
  </si>
  <si>
    <t>D+Mtž zábradlí terasy v 1NP v. 900mm - dle specifikace v PD vč. kotvení, PÚ, apod. ozn. Z07</t>
  </si>
  <si>
    <t>1162354133</t>
  </si>
  <si>
    <t xml:space="preserve">0,335+0,485     "Z07</t>
  </si>
  <si>
    <t>340</t>
  </si>
  <si>
    <t>7671632_Z08</t>
  </si>
  <si>
    <t>D+Mtž zábradlí terasy v 1NP v. 900mm - dle specifikace v PD vč. kotvení, PÚ, apod. ozn. Z08</t>
  </si>
  <si>
    <t>864545474</t>
  </si>
  <si>
    <t xml:space="preserve">2,29*5     "Z08</t>
  </si>
  <si>
    <t>341</t>
  </si>
  <si>
    <t>7671632_Z09</t>
  </si>
  <si>
    <t>D+Mtž zábradlí terasy v 1NP v. 900mm - dle specifikace v PD vč. kotvení, PÚ, apod. ozn. Z09</t>
  </si>
  <si>
    <t>1163612608</t>
  </si>
  <si>
    <t xml:space="preserve">0,52+0,62   "Z09</t>
  </si>
  <si>
    <t>342</t>
  </si>
  <si>
    <t>7671632_Z10a</t>
  </si>
  <si>
    <t>D+Mtž zábradlí terasy v 1NP v. 900mm - dle specifikace v PD vč. kotvení, PÚ, apod. ozn. Z10a</t>
  </si>
  <si>
    <t>-1736593643</t>
  </si>
  <si>
    <t xml:space="preserve">1,54    "Z10a</t>
  </si>
  <si>
    <t>343</t>
  </si>
  <si>
    <t>7671632_Z10b</t>
  </si>
  <si>
    <t>D+Mtž zábradlí terasy v 1NP v. 900mm - dle specifikace v PD vč. kotvení, PÚ, apod. ozn. Z10b</t>
  </si>
  <si>
    <t>-333221081</t>
  </si>
  <si>
    <t xml:space="preserve">1,49       "Z10b</t>
  </si>
  <si>
    <t>344</t>
  </si>
  <si>
    <t>7671632_Z11</t>
  </si>
  <si>
    <t>D+Mtž zábradlí balkon ve 2NP v. 1000mm - dle specifikace v PD vč. kotvení, PÚ, apod. ozn. Z11</t>
  </si>
  <si>
    <t>-1310864438</t>
  </si>
  <si>
    <t xml:space="preserve">1,785     "Z11</t>
  </si>
  <si>
    <t>345</t>
  </si>
  <si>
    <t>7671632_Z12</t>
  </si>
  <si>
    <t>D+Mtž zábradlí balkon ve 2NP v. 1000mm - dle specifikace v PD vč. kotvení, PÚ, apod. ozn. Z12</t>
  </si>
  <si>
    <t>1423040385</t>
  </si>
  <si>
    <t xml:space="preserve">2,28*4     "Z12</t>
  </si>
  <si>
    <t>346</t>
  </si>
  <si>
    <t>7671632_Z13</t>
  </si>
  <si>
    <t>D+Mtž zábradlí balkon ve 2NP v. 1000mm - dle specifikace v PD vč. kotvení, PÚ, apod. ozn. Z13</t>
  </si>
  <si>
    <t>-275794711</t>
  </si>
  <si>
    <t xml:space="preserve">2,19     "Z13</t>
  </si>
  <si>
    <t>347</t>
  </si>
  <si>
    <t>7671632_Z14</t>
  </si>
  <si>
    <t>D+Mtž zábradlí balkon ve 2NP v. 1000mm - dle specifikace v PD vč. kotvení, PÚ, apod. ozn. Z14</t>
  </si>
  <si>
    <t>377930743</t>
  </si>
  <si>
    <t xml:space="preserve">2,28*5  "Z14</t>
  </si>
  <si>
    <t>348</t>
  </si>
  <si>
    <t>7671632_Z15</t>
  </si>
  <si>
    <t>D+Mtž zábradlí balkon ve 2NP v. 1000mm - dle specifikace v PD vč. kotvení, PÚ, apod. ozn. Z15</t>
  </si>
  <si>
    <t>1878789888</t>
  </si>
  <si>
    <t xml:space="preserve">1,785  "Z15</t>
  </si>
  <si>
    <t>349</t>
  </si>
  <si>
    <t>7671721_Z20</t>
  </si>
  <si>
    <t xml:space="preserve">D+Mtž hlavní vjezdové samonosné jednokřídlé brány - dle specifikace v PD ozn. Z20 </t>
  </si>
  <si>
    <t>-58977371</t>
  </si>
  <si>
    <t>350</t>
  </si>
  <si>
    <t>7671721_Záv</t>
  </si>
  <si>
    <t xml:space="preserve">D+Mtž závora vjezdová - dle specifikace v PD </t>
  </si>
  <si>
    <t>265887930</t>
  </si>
  <si>
    <t>351</t>
  </si>
  <si>
    <t>767531111</t>
  </si>
  <si>
    <t>Montáž vstupních kovových nebo plastových rohoží čistících zón</t>
  </si>
  <si>
    <t>-1104284713</t>
  </si>
  <si>
    <t xml:space="preserve">3,4*2,0   "1.14</t>
  </si>
  <si>
    <t xml:space="preserve">1,2*0,8*3   "před vstupy do objektu</t>
  </si>
  <si>
    <t>352</t>
  </si>
  <si>
    <t>69752002</t>
  </si>
  <si>
    <t>rohož vstupní provedení hliník extra 27 mm</t>
  </si>
  <si>
    <t>-1311843164</t>
  </si>
  <si>
    <t>10,23</t>
  </si>
  <si>
    <t>10,23*1,05 'Přepočtené koeficientem množství</t>
  </si>
  <si>
    <t>353</t>
  </si>
  <si>
    <t>767531121</t>
  </si>
  <si>
    <t>Osazení zapuštěného rámu z L profilů k čistícím rohožím</t>
  </si>
  <si>
    <t>-641899137</t>
  </si>
  <si>
    <t xml:space="preserve">(3,4+2,0)*2   "1.14</t>
  </si>
  <si>
    <t xml:space="preserve">(1,2+0,8)*2*3   "před vstupy do objektu</t>
  </si>
  <si>
    <t>354</t>
  </si>
  <si>
    <t>69752160</t>
  </si>
  <si>
    <t>rám pro zapuštění profil L-30/30 25/25 20/30 15/30-Al</t>
  </si>
  <si>
    <t>81361911</t>
  </si>
  <si>
    <t>22,8*1,1 'Přepočtené koeficientem množství</t>
  </si>
  <si>
    <t>355</t>
  </si>
  <si>
    <t>7676301_D01</t>
  </si>
  <si>
    <t>D+M AL dveří 1800/2450mm dle specifikace v PD ozn. D01</t>
  </si>
  <si>
    <t>-1965625097</t>
  </si>
  <si>
    <t>1,8*2,45</t>
  </si>
  <si>
    <t>356</t>
  </si>
  <si>
    <t>7676301_D04</t>
  </si>
  <si>
    <t>D+M AL dveří 1530/2100mm dle specifikace v PD ozn. D04</t>
  </si>
  <si>
    <t>997418182</t>
  </si>
  <si>
    <t>1,53*2,015</t>
  </si>
  <si>
    <t>357</t>
  </si>
  <si>
    <t>7676301_D05</t>
  </si>
  <si>
    <t>D+M AL dveří posuvných 4090/2700mm dle specifikace v PD ozn. D05</t>
  </si>
  <si>
    <t>-1055682285</t>
  </si>
  <si>
    <t>4,09*2,7</t>
  </si>
  <si>
    <t>358</t>
  </si>
  <si>
    <t>7676301_D06</t>
  </si>
  <si>
    <t>D+M AL posuvných dveří 4640/2940mm dle specifikace v PD ozn. D06</t>
  </si>
  <si>
    <t>1762328524</t>
  </si>
  <si>
    <t>4,64*2,94</t>
  </si>
  <si>
    <t>359</t>
  </si>
  <si>
    <t>7676301_D07</t>
  </si>
  <si>
    <t>D+M AL dveří 1430/2865mm dle specifikace v PD ozn. D07</t>
  </si>
  <si>
    <t>1405775113</t>
  </si>
  <si>
    <t>1,43*2,865</t>
  </si>
  <si>
    <t>360</t>
  </si>
  <si>
    <t>7676301_D08</t>
  </si>
  <si>
    <t>D+M AL sestavy okna a dveří tř. bezp. RC2 1430/2865mm dle specifikace v PD ozn. D08</t>
  </si>
  <si>
    <t>-1457299696</t>
  </si>
  <si>
    <t>1,475*1,8+1,0*2,7</t>
  </si>
  <si>
    <t>361</t>
  </si>
  <si>
    <t>7676301_D18</t>
  </si>
  <si>
    <t>D+M AL dveří asymetrických 1600/2550mm dle specifikace v PD ozn. D18</t>
  </si>
  <si>
    <t>587775487</t>
  </si>
  <si>
    <t>1,6*2,55</t>
  </si>
  <si>
    <t>362</t>
  </si>
  <si>
    <t>7676301_D20pož</t>
  </si>
  <si>
    <t>D+M AL dveří 1315/2550mm s PO dle specifikace v PD ozn. D20pož</t>
  </si>
  <si>
    <t>270273638</t>
  </si>
  <si>
    <t>1,315*2,55</t>
  </si>
  <si>
    <t>363</t>
  </si>
  <si>
    <t>7676301_D37</t>
  </si>
  <si>
    <t>D+M AL dveří asymetrických 1725/2850mm dle specifikace v PD ozn. D37</t>
  </si>
  <si>
    <t>-365331532</t>
  </si>
  <si>
    <t>1,725*2,85</t>
  </si>
  <si>
    <t>364</t>
  </si>
  <si>
    <t>7676301_D40</t>
  </si>
  <si>
    <t>D+M AL dveří asymetrických 1500/2900mm dle specifikace v PD ozn. D40</t>
  </si>
  <si>
    <t>1341537482</t>
  </si>
  <si>
    <t>1,5*2,9</t>
  </si>
  <si>
    <t>365</t>
  </si>
  <si>
    <t>7676301_D43</t>
  </si>
  <si>
    <t>D+M AL dveří asymetrických 1385/2900mm dle specifikace v PD ozn. D43</t>
  </si>
  <si>
    <t>-1609767492</t>
  </si>
  <si>
    <t>1,385*2,9</t>
  </si>
  <si>
    <t>366</t>
  </si>
  <si>
    <t>767632811.R1</t>
  </si>
  <si>
    <t>Demontáž vstupních AL dveří vč. zárubní pl do 6 m2</t>
  </si>
  <si>
    <t>33504707</t>
  </si>
  <si>
    <t>367</t>
  </si>
  <si>
    <t>767646411</t>
  </si>
  <si>
    <t>Montáž revizních dveří a dvířek jednokřídlových s rámem plochy do 0,5 m2</t>
  </si>
  <si>
    <t>1678340804</t>
  </si>
  <si>
    <t xml:space="preserve">0,4*0,4*10   "předpokládané množství</t>
  </si>
  <si>
    <t>368</t>
  </si>
  <si>
    <t>56245711</t>
  </si>
  <si>
    <t>dvířka revizní 400x400 bílá se zámkem</t>
  </si>
  <si>
    <t>-1408382311</t>
  </si>
  <si>
    <t>369</t>
  </si>
  <si>
    <t>767651111</t>
  </si>
  <si>
    <t>Montáž vrat garážových sekčních zajížděcích pod strop pl do 6 m2</t>
  </si>
  <si>
    <t>1230356501</t>
  </si>
  <si>
    <t>370</t>
  </si>
  <si>
    <t>55345867_D03</t>
  </si>
  <si>
    <t>vrata garážová sekční z ocelových lamel, zateplená PUR tl 42mm 2500x2300m - dle specifikace v PD ozn. D03</t>
  </si>
  <si>
    <t>-1216109920</t>
  </si>
  <si>
    <t>371</t>
  </si>
  <si>
    <t>767651800</t>
  </si>
  <si>
    <t>Demontáž zárubní vrat odřezáním plochy přes 4,5 do 10,0 m2</t>
  </si>
  <si>
    <t>2002548180</t>
  </si>
  <si>
    <t xml:space="preserve">4   "1Pp</t>
  </si>
  <si>
    <t>372</t>
  </si>
  <si>
    <t>767651821</t>
  </si>
  <si>
    <t>Demontáž vrat garážových otvíravých pl do 6 m2</t>
  </si>
  <si>
    <t>-478095561</t>
  </si>
  <si>
    <t xml:space="preserve">4   "1PP</t>
  </si>
  <si>
    <t>373</t>
  </si>
  <si>
    <t>7676615_R01.1R02</t>
  </si>
  <si>
    <t>D+Mtž sestavy uzavíracích rolet s AL lamelami, FAB zámek, rohový sloupek vč. vodících lišt, apod. - komplet dle specifikace v PD ozn. R01 a R02</t>
  </si>
  <si>
    <t>1927954685</t>
  </si>
  <si>
    <t xml:space="preserve">1,75*1,5   "R01</t>
  </si>
  <si>
    <t xml:space="preserve">1,85*1,5   "R02</t>
  </si>
  <si>
    <t>374</t>
  </si>
  <si>
    <t>767691822</t>
  </si>
  <si>
    <t>Vyvěšení nebo zavěšení kovových křídel dveří do 2 m2</t>
  </si>
  <si>
    <t>1023965158</t>
  </si>
  <si>
    <t xml:space="preserve">1   "1PP přístř. pro agregát</t>
  </si>
  <si>
    <t>375</t>
  </si>
  <si>
    <t>767851104</t>
  </si>
  <si>
    <t>Montáž lávek komínových - kompletní celé lávky</t>
  </si>
  <si>
    <t>-1289638403</t>
  </si>
  <si>
    <t xml:space="preserve">1*1,0   "pozn. J</t>
  </si>
  <si>
    <t>2*1,6</t>
  </si>
  <si>
    <t>376</t>
  </si>
  <si>
    <t>55344680</t>
  </si>
  <si>
    <t>lávka komínová 250x1000mm</t>
  </si>
  <si>
    <t>949040683</t>
  </si>
  <si>
    <t>377</t>
  </si>
  <si>
    <t>767851803</t>
  </si>
  <si>
    <t>Demontáž komínových lávek - celé komínové lávky</t>
  </si>
  <si>
    <t>2114981920</t>
  </si>
  <si>
    <t>3*1,0</t>
  </si>
  <si>
    <t>378</t>
  </si>
  <si>
    <t>7678811.R1</t>
  </si>
  <si>
    <t>D+M bodů záchytného systému do dřevěných trámových konstrukcí sevřením, kotvením</t>
  </si>
  <si>
    <t>1404596497</t>
  </si>
  <si>
    <t>379</t>
  </si>
  <si>
    <t>7678811.R2</t>
  </si>
  <si>
    <t>D+Mtž nového oplechování stávajícího nerezového komína</t>
  </si>
  <si>
    <t>1055939639</t>
  </si>
  <si>
    <t xml:space="preserve">1   "pozn. B</t>
  </si>
  <si>
    <t>380</t>
  </si>
  <si>
    <t>-1848432616</t>
  </si>
  <si>
    <t>771</t>
  </si>
  <si>
    <t>Podlahy z dlaždic</t>
  </si>
  <si>
    <t>381</t>
  </si>
  <si>
    <t>771111011</t>
  </si>
  <si>
    <t>Vysátí podkladu před pokládkou dlažby</t>
  </si>
  <si>
    <t>-203532768</t>
  </si>
  <si>
    <t xml:space="preserve">30,57    "1.17</t>
  </si>
  <si>
    <t xml:space="preserve">29,24    "2.12</t>
  </si>
  <si>
    <t>382</t>
  </si>
  <si>
    <t>771121011</t>
  </si>
  <si>
    <t>Nátěr penetrační na podlahu</t>
  </si>
  <si>
    <t>542454423</t>
  </si>
  <si>
    <t>331,84*2</t>
  </si>
  <si>
    <t>383</t>
  </si>
  <si>
    <t>771151022</t>
  </si>
  <si>
    <t>Samonivelační stěrka podlah pevnosti 30 MPa tl přes 3 do 5 mm</t>
  </si>
  <si>
    <t>1087789887</t>
  </si>
  <si>
    <t>384</t>
  </si>
  <si>
    <t>771474112</t>
  </si>
  <si>
    <t>Montáž soklů z dlaždic keramických rovných lepených cementovým flexibilním lepidlem v přes 65 do 90 mm</t>
  </si>
  <si>
    <t>613582866</t>
  </si>
  <si>
    <t xml:space="preserve">(3,69+1,86)*2    "0.01</t>
  </si>
  <si>
    <t xml:space="preserve">(3,73+3,53)*2   "0.02</t>
  </si>
  <si>
    <t xml:space="preserve">(3,205+3,2)*2   "0.03</t>
  </si>
  <si>
    <t xml:space="preserve">(2,1+4,18)*2   "0.05</t>
  </si>
  <si>
    <t xml:space="preserve">(2,965+3,215)*2   "0.06</t>
  </si>
  <si>
    <t xml:space="preserve">(2,695+1,75)*2   "0.07</t>
  </si>
  <si>
    <t xml:space="preserve">(6,18+1,355+0,48)*2   "chodba</t>
  </si>
  <si>
    <t xml:space="preserve">(1,695+1,25)*2   "0.09</t>
  </si>
  <si>
    <t>(1,185+1,315+5,6+0,36)*2 "0.11</t>
  </si>
  <si>
    <t xml:space="preserve">(3,255+4,79)*2  "1.01</t>
  </si>
  <si>
    <t xml:space="preserve">(2,835+1,515+0,295)*2   "1.02</t>
  </si>
  <si>
    <t xml:space="preserve">(5,595+1,17)*2   "1.05</t>
  </si>
  <si>
    <t xml:space="preserve">(3,45+1,17)*2   "1.11</t>
  </si>
  <si>
    <t xml:space="preserve">(5,225+4,58)*2   "1.12</t>
  </si>
  <si>
    <t xml:space="preserve">(4,64+8,8+3,95+0,1)*2  "1.13</t>
  </si>
  <si>
    <t xml:space="preserve">(0,5+3,12+3,98)*2  "1.14</t>
  </si>
  <si>
    <t xml:space="preserve">(1,2+1,57)*2   "1.15</t>
  </si>
  <si>
    <t xml:space="preserve">(1,57+1,52)*2  "1.16</t>
  </si>
  <si>
    <t xml:space="preserve">1,925+3,13   "2.03</t>
  </si>
  <si>
    <t xml:space="preserve">(16,955+1,725)*2    "2.12</t>
  </si>
  <si>
    <t>385</t>
  </si>
  <si>
    <t>771571810</t>
  </si>
  <si>
    <t>Demontáž podlah z dlaždic keramických kladených do malty</t>
  </si>
  <si>
    <t>640226878</t>
  </si>
  <si>
    <t xml:space="preserve">54,5+27,23+17,66+6,89   "1NP</t>
  </si>
  <si>
    <t>2,08+2,94+2,99</t>
  </si>
  <si>
    <t xml:space="preserve">53,33+6,1+3,3+2,73   "2NP</t>
  </si>
  <si>
    <t>386</t>
  </si>
  <si>
    <t>771574476</t>
  </si>
  <si>
    <t>Montáž podlah keramických pro mechanické zatížení lepených cementovým flexibilním lepidlem přes 9 do 12 ks/m2</t>
  </si>
  <si>
    <t>-513935575</t>
  </si>
  <si>
    <t>387</t>
  </si>
  <si>
    <t>59761127</t>
  </si>
  <si>
    <t>dlažba keramická slinutá mrazuvzdorná R10/B povrch hladký/matný tl do 10mm přes 9 do 12ks/m2</t>
  </si>
  <si>
    <t>1421136223</t>
  </si>
  <si>
    <t>331,84</t>
  </si>
  <si>
    <t xml:space="preserve">283,155*0,1  "sokl</t>
  </si>
  <si>
    <t>360,156*1,15 'Přepočtené koeficientem množství</t>
  </si>
  <si>
    <t>388</t>
  </si>
  <si>
    <t>771577211</t>
  </si>
  <si>
    <t>Příplatek k montáži podlah keramických lepených cementovým flexibilním lepidlem za plochu do 5 m2</t>
  </si>
  <si>
    <t>-1868036138</t>
  </si>
  <si>
    <t>389</t>
  </si>
  <si>
    <t>771591112</t>
  </si>
  <si>
    <t>Izolace pod dlažbu nátěrem nebo stěrkou ve dvou vrstvách</t>
  </si>
  <si>
    <t>-59565226</t>
  </si>
  <si>
    <t>390</t>
  </si>
  <si>
    <t>771591117</t>
  </si>
  <si>
    <t>Podlahy spárování akrylem</t>
  </si>
  <si>
    <t>1015070180</t>
  </si>
  <si>
    <t>391</t>
  </si>
  <si>
    <t>771591241</t>
  </si>
  <si>
    <t>Izolace těsnícími pásy vnitřní kout</t>
  </si>
  <si>
    <t>-1585958841</t>
  </si>
  <si>
    <t xml:space="preserve">12   "0.04</t>
  </si>
  <si>
    <t xml:space="preserve">5   "0.06</t>
  </si>
  <si>
    <t xml:space="preserve">8    "0.09</t>
  </si>
  <si>
    <t xml:space="preserve">4   "0.10</t>
  </si>
  <si>
    <t xml:space="preserve">4   "0.11</t>
  </si>
  <si>
    <t xml:space="preserve">5   "1.02</t>
  </si>
  <si>
    <t xml:space="preserve">8  "1.03</t>
  </si>
  <si>
    <t>14 "1.06</t>
  </si>
  <si>
    <t xml:space="preserve">12   "1.07</t>
  </si>
  <si>
    <t xml:space="preserve">4   "1.08</t>
  </si>
  <si>
    <t xml:space="preserve">10   "1.09</t>
  </si>
  <si>
    <t xml:space="preserve">10  "1.10</t>
  </si>
  <si>
    <t xml:space="preserve">5   "1.12</t>
  </si>
  <si>
    <t xml:space="preserve">4  "1.14</t>
  </si>
  <si>
    <t xml:space="preserve">4   "1.15</t>
  </si>
  <si>
    <t xml:space="preserve">4   "2.03</t>
  </si>
  <si>
    <t xml:space="preserve">12   "2.04</t>
  </si>
  <si>
    <t xml:space="preserve">13    "2.05</t>
  </si>
  <si>
    <t xml:space="preserve">4  "2.06</t>
  </si>
  <si>
    <t>392</t>
  </si>
  <si>
    <t>771591242</t>
  </si>
  <si>
    <t>Izolace těsnícími pásy vnější roh</t>
  </si>
  <si>
    <t>1300160647</t>
  </si>
  <si>
    <t xml:space="preserve">1   "0.06</t>
  </si>
  <si>
    <t xml:space="preserve">1   "1.02</t>
  </si>
  <si>
    <t xml:space="preserve">2   "1.06</t>
  </si>
  <si>
    <t xml:space="preserve">2  "1.07</t>
  </si>
  <si>
    <t xml:space="preserve">1    "1.08</t>
  </si>
  <si>
    <t xml:space="preserve">2   "1.09</t>
  </si>
  <si>
    <t xml:space="preserve">2  "1.10</t>
  </si>
  <si>
    <t xml:space="preserve">1   "1.12</t>
  </si>
  <si>
    <t xml:space="preserve">1   "1.15</t>
  </si>
  <si>
    <t xml:space="preserve">2   "2.04</t>
  </si>
  <si>
    <t xml:space="preserve">1   "2.05</t>
  </si>
  <si>
    <t xml:space="preserve">2  "2.06</t>
  </si>
  <si>
    <t>393</t>
  </si>
  <si>
    <t>771591264</t>
  </si>
  <si>
    <t>Izolace těsnícími pásy mezi podlahou a stěnou</t>
  </si>
  <si>
    <t>851911745</t>
  </si>
  <si>
    <t>394</t>
  </si>
  <si>
    <t>771592011</t>
  </si>
  <si>
    <t>Čištění vnitřních ploch podlah nebo schodišť po položení dlažby chemickými prostředky</t>
  </si>
  <si>
    <t>403061794</t>
  </si>
  <si>
    <t>395</t>
  </si>
  <si>
    <t>998771123</t>
  </si>
  <si>
    <t>Přesun hmot tonážní pro podlahy z dlaždic ruční v objektech v přes 12 do 24 m</t>
  </si>
  <si>
    <t>1690904920</t>
  </si>
  <si>
    <t>776</t>
  </si>
  <si>
    <t>Podlahy povlakové</t>
  </si>
  <si>
    <t>396</t>
  </si>
  <si>
    <t>776111115</t>
  </si>
  <si>
    <t>Broušení podkladu povlakových podlah před litím stěrky</t>
  </si>
  <si>
    <t>709183584</t>
  </si>
  <si>
    <t xml:space="preserve">11,31   "2.02</t>
  </si>
  <si>
    <t xml:space="preserve">24,03  "2.08</t>
  </si>
  <si>
    <t xml:space="preserve">15,81    "2.10</t>
  </si>
  <si>
    <t>397</t>
  </si>
  <si>
    <t>776111116</t>
  </si>
  <si>
    <t>Odstranění zbytků lepidla z podkladu povlakových podlah broušením</t>
  </si>
  <si>
    <t>1013944328</t>
  </si>
  <si>
    <t>142,68</t>
  </si>
  <si>
    <t>60,49</t>
  </si>
  <si>
    <t>398</t>
  </si>
  <si>
    <t>776201811</t>
  </si>
  <si>
    <t>Demontáž lepených povlakových podlah bez podložky ručně</t>
  </si>
  <si>
    <t>-1571218025</t>
  </si>
  <si>
    <t>linoleum</t>
  </si>
  <si>
    <t xml:space="preserve">14,89+3,76+11,74+15,94+16,96    "1NP</t>
  </si>
  <si>
    <t xml:space="preserve">21,82+9,79+10,32+14,38+12,0+11,08    "2NP</t>
  </si>
  <si>
    <t>399</t>
  </si>
  <si>
    <t>776201812</t>
  </si>
  <si>
    <t>Demontáž lepených povlakových podlah s podložkou ručně</t>
  </si>
  <si>
    <t>-900283735</t>
  </si>
  <si>
    <t>koberec / zátěžový koberec</t>
  </si>
  <si>
    <t xml:space="preserve">11,47    "1NP</t>
  </si>
  <si>
    <t xml:space="preserve">23,87+9,94+15,21    "2NP</t>
  </si>
  <si>
    <t>400</t>
  </si>
  <si>
    <t>776221111</t>
  </si>
  <si>
    <t>Lepení pásů z PVC standardním lepidlem</t>
  </si>
  <si>
    <t>1843367810</t>
  </si>
  <si>
    <t>401</t>
  </si>
  <si>
    <t>28412245</t>
  </si>
  <si>
    <t>krytina podlahová heterogenní š 1,5m tl 2mm</t>
  </si>
  <si>
    <t>-81204184</t>
  </si>
  <si>
    <t>15,17*1,1 'Přepočtené koeficientem množství</t>
  </si>
  <si>
    <t>402</t>
  </si>
  <si>
    <t>776231111</t>
  </si>
  <si>
    <t>Lepení lamel a čtverců z vinylu standardním lepidlem</t>
  </si>
  <si>
    <t>-1310629249</t>
  </si>
  <si>
    <t>403</t>
  </si>
  <si>
    <t>28411050</t>
  </si>
  <si>
    <t>dílce vinylové tl 2,0mm, nášlapná vrstva 0,40mm, úprava PUR, třída zátěže 23/32/41, otlak 0,05mm, R10, třída otěru T, hořlavost Bfl S1, bez ftalátů</t>
  </si>
  <si>
    <t>-138696578</t>
  </si>
  <si>
    <t>134,69*1,1 'Přepočtené koeficientem množství</t>
  </si>
  <si>
    <t>404</t>
  </si>
  <si>
    <t>776410811</t>
  </si>
  <si>
    <t>Odstranění soklíků a lišt pryžových nebo plastových</t>
  </si>
  <si>
    <t>-761715313</t>
  </si>
  <si>
    <t>405</t>
  </si>
  <si>
    <t>776421111</t>
  </si>
  <si>
    <t>Montáž obvodových lišt lepením</t>
  </si>
  <si>
    <t>251482484</t>
  </si>
  <si>
    <t>406</t>
  </si>
  <si>
    <t>28342165</t>
  </si>
  <si>
    <t>lišta podlahová PVC zakončovací s fabionem</t>
  </si>
  <si>
    <t>-1809751991</t>
  </si>
  <si>
    <t>200*1,1 'Přepočtené koeficientem množství</t>
  </si>
  <si>
    <t>407</t>
  </si>
  <si>
    <t>776991121</t>
  </si>
  <si>
    <t>Základní čištění nově položených podlahovin vysátím a setřením vlhkým mopem</t>
  </si>
  <si>
    <t>1961822067</t>
  </si>
  <si>
    <t>408</t>
  </si>
  <si>
    <t>998776123</t>
  </si>
  <si>
    <t>Přesun hmot tonážní pro podlahy povlakové ruční v objektech v přes 12 do 24 m</t>
  </si>
  <si>
    <t>343728234</t>
  </si>
  <si>
    <t>781</t>
  </si>
  <si>
    <t>Dokončovací práce - obklady</t>
  </si>
  <si>
    <t>409</t>
  </si>
  <si>
    <t>781111011</t>
  </si>
  <si>
    <t>Ometení (oprášení) stěny při přípravě podkladu</t>
  </si>
  <si>
    <t>357062865</t>
  </si>
  <si>
    <t xml:space="preserve">(1,635+1,0+0,9+1,65+0,885+1,65)*2*2,0    "0.04</t>
  </si>
  <si>
    <t xml:space="preserve">1,0*1,4   "0.05</t>
  </si>
  <si>
    <t xml:space="preserve">(1,125+1,65)*2*2,0   "0.10</t>
  </si>
  <si>
    <t xml:space="preserve">(1,695+1,25+0,9+1,25)*2*2,0   "0.09</t>
  </si>
  <si>
    <t xml:space="preserve">1,0*1,4   "0.08</t>
  </si>
  <si>
    <t xml:space="preserve">(1,8+0,6)*0,6   "0.02</t>
  </si>
  <si>
    <t xml:space="preserve">(1,2+1,15)*2*2,0  "0.11 - úklid</t>
  </si>
  <si>
    <t xml:space="preserve">1,0*1,4   "1.01</t>
  </si>
  <si>
    <t xml:space="preserve">(1,7+0,6)*(1,4-0,8)   "1.02</t>
  </si>
  <si>
    <t xml:space="preserve">(1,23+1,48+1,2+1,48)*2*2,0  "1.03</t>
  </si>
  <si>
    <t xml:space="preserve">(2,1+1,55+1,5+1,1+1,5+0,9)*2*2,0  "1.06</t>
  </si>
  <si>
    <t xml:space="preserve">(1,65+1,54+2,225+1,5+0,39+1,345+0,975+0,39)*2*2,0    "1.07</t>
  </si>
  <si>
    <t xml:space="preserve">(1,87+1,665)*2*2,0   "1.08</t>
  </si>
  <si>
    <t xml:space="preserve">(1,895+1,025+1,895+2,0)*2*2,0   "1.09</t>
  </si>
  <si>
    <t xml:space="preserve">(1,025+0,9+1,215+2,015)*2*2,0   "1.10</t>
  </si>
  <si>
    <t xml:space="preserve">(5,025+4,58)*2*1,4   "1.12</t>
  </si>
  <si>
    <t xml:space="preserve">(0,6+1,83)*(2,94-0,8)  "1.13</t>
  </si>
  <si>
    <t>1,0*(1,4-0,8)</t>
  </si>
  <si>
    <t xml:space="preserve">(1,57+1,52)*2*2,0  "1.15</t>
  </si>
  <si>
    <t xml:space="preserve">(1,925+3,13)*2*2,0   "2.03</t>
  </si>
  <si>
    <t xml:space="preserve">(2,1+1,55+1,5+1,1+1,5+0,9)*2*2,0   "2.04</t>
  </si>
  <si>
    <t xml:space="preserve">(1,65+1,36+0,2+2,245+1,5+0,975+1,325)*2*2,0   "2.05</t>
  </si>
  <si>
    <t xml:space="preserve">(1,87+2,015)*2*2,0   "2.06</t>
  </si>
  <si>
    <t>410</t>
  </si>
  <si>
    <t>781121011</t>
  </si>
  <si>
    <t>Nátěr penetrační na stěnu</t>
  </si>
  <si>
    <t>288686028</t>
  </si>
  <si>
    <t>389,454*2</t>
  </si>
  <si>
    <t>411</t>
  </si>
  <si>
    <t>781131112</t>
  </si>
  <si>
    <t>Izolace pod obklad nátěrem nebo stěrkou ve dvou vrstvách</t>
  </si>
  <si>
    <t>-57794720</t>
  </si>
  <si>
    <t xml:space="preserve">(1,895+1,025)*2*2,0    "1.09</t>
  </si>
  <si>
    <t>412</t>
  </si>
  <si>
    <t>781131264</t>
  </si>
  <si>
    <t>Izolace pod obklad těsnícími pásy mezi podlahou a stěnou</t>
  </si>
  <si>
    <t>979470230</t>
  </si>
  <si>
    <t xml:space="preserve">2,0*4   "0.10</t>
  </si>
  <si>
    <t xml:space="preserve">2,0*4   "0.11</t>
  </si>
  <si>
    <t xml:space="preserve">2,0*2   "1.09</t>
  </si>
  <si>
    <t>413</t>
  </si>
  <si>
    <t>781151031</t>
  </si>
  <si>
    <t>Celoplošné vyrovnání podkladu stěrkou tl 3 mm</t>
  </si>
  <si>
    <t>-1709261401</t>
  </si>
  <si>
    <t>414</t>
  </si>
  <si>
    <t>781471810</t>
  </si>
  <si>
    <t>Demontáž obkladů z obkladaček keramických kladených do malty</t>
  </si>
  <si>
    <t>-2057834872</t>
  </si>
  <si>
    <t xml:space="preserve">(2,695+4,195+0,135)*2*2,5    "0.03</t>
  </si>
  <si>
    <t xml:space="preserve">(5,025+6,4)*2*2,5   "0.04</t>
  </si>
  <si>
    <t xml:space="preserve">(2,09+3,11)*2*2,5    "1.12 a 1.13</t>
  </si>
  <si>
    <t xml:space="preserve">(1,925+3,13+0,925)*2*2,5   "2.03</t>
  </si>
  <si>
    <t xml:space="preserve">(2,09+3,13)*2*2,5    "2.04 a 2.05</t>
  </si>
  <si>
    <t xml:space="preserve">1,0*1,0*2   "2.12 a 2.06</t>
  </si>
  <si>
    <t>415</t>
  </si>
  <si>
    <t>781472216</t>
  </si>
  <si>
    <t>Montáž obkladů keramických hladkých lepených cementovým flexibilním lepidlem přes 9 do 12 ks/m2</t>
  </si>
  <si>
    <t>172515512</t>
  </si>
  <si>
    <t>416</t>
  </si>
  <si>
    <t>59761701</t>
  </si>
  <si>
    <t>obklad keramický nemrazuvzdorný povrch hladký/lesklý tl do 10mm přes 12 do 19ks/m2</t>
  </si>
  <si>
    <t>-1177191381</t>
  </si>
  <si>
    <t>389,454*1,15 'Přepočtené koeficientem množství</t>
  </si>
  <si>
    <t>417</t>
  </si>
  <si>
    <t>781492251</t>
  </si>
  <si>
    <t>Montáž profilů ukončovacích lepených flexibilním cementovým lepidlem</t>
  </si>
  <si>
    <t>686038488</t>
  </si>
  <si>
    <t xml:space="preserve">(1,635+1,0+0,9+1,65+0,885+1,65)*2    "0.04</t>
  </si>
  <si>
    <t xml:space="preserve">1,0+1,4*2   "0.05</t>
  </si>
  <si>
    <t xml:space="preserve">(1,125+1,65)*2   "0.10</t>
  </si>
  <si>
    <t xml:space="preserve">(1,695+1,25+0,9+1,25)*2   "0.09</t>
  </si>
  <si>
    <t xml:space="preserve">1,0+1,4*2   "0.08</t>
  </si>
  <si>
    <t xml:space="preserve">(1,8+0,6)+0,6*2   "0.02</t>
  </si>
  <si>
    <t xml:space="preserve">(1,2+1,15)*2  "0.11 - úklid</t>
  </si>
  <si>
    <t xml:space="preserve">1,0+1,4*2   "1.01</t>
  </si>
  <si>
    <t xml:space="preserve">(1,7+0,6)+0,6*2   "1.02</t>
  </si>
  <si>
    <t xml:space="preserve">(1,23+1,48+1,2+1,48)*2  "1.03</t>
  </si>
  <si>
    <t xml:space="preserve">(2,1+1,55+1,5+1,1+1,5+0,9)*2  "1.06</t>
  </si>
  <si>
    <t xml:space="preserve">(1,65+1,54+2,225+1,5+0,39+1,345+0,975+0,39)*2    "1.07</t>
  </si>
  <si>
    <t xml:space="preserve">(1,87+1,665)*2   "1.08</t>
  </si>
  <si>
    <t xml:space="preserve">(1,895+1,025+1,895+2,0)*2  "1.09</t>
  </si>
  <si>
    <t xml:space="preserve">(1,025+0,9+1,215+2,015)*2   "1.10</t>
  </si>
  <si>
    <t xml:space="preserve">(5,025+4,58)*2   "1.12</t>
  </si>
  <si>
    <t xml:space="preserve">(0,6+1,83)*2+(2,94-0,8)*2  "1.13</t>
  </si>
  <si>
    <t>1,0+0,6*2</t>
  </si>
  <si>
    <t xml:space="preserve">(1,57+1,52)*2     "1.15</t>
  </si>
  <si>
    <t xml:space="preserve">(1,925+3,13)*2   "2.03</t>
  </si>
  <si>
    <t xml:space="preserve">(2,1+1,55+1,5+1,1+1,5+0,9)*2   "2.04</t>
  </si>
  <si>
    <t xml:space="preserve">(1,65+1,36+0,2+2,245+1,5+0,975+1,325)*2   "2.05</t>
  </si>
  <si>
    <t xml:space="preserve">(1,87+2,015)*2   "2.06</t>
  </si>
  <si>
    <t>418</t>
  </si>
  <si>
    <t>19416005</t>
  </si>
  <si>
    <t>lišta ukončovací z eloxovaného hliníku 10mm</t>
  </si>
  <si>
    <t>1429309052</t>
  </si>
  <si>
    <t>223,92*1,05 'Přepočtené koeficientem množství</t>
  </si>
  <si>
    <t>419</t>
  </si>
  <si>
    <t>781495117</t>
  </si>
  <si>
    <t>Spárování vnitřních obkladů akrylem</t>
  </si>
  <si>
    <t>1301443881</t>
  </si>
  <si>
    <t>420</t>
  </si>
  <si>
    <t>781495211</t>
  </si>
  <si>
    <t>Čištění vnitřních ploch stěn po provedení obkladu chemickými prostředky</t>
  </si>
  <si>
    <t>-1280645403</t>
  </si>
  <si>
    <t>421</t>
  </si>
  <si>
    <t>998781123</t>
  </si>
  <si>
    <t>Přesun hmot tonážní pro obklady keramické ruční v objektech v přes 12 do 24 m</t>
  </si>
  <si>
    <t>-51400481</t>
  </si>
  <si>
    <t>783</t>
  </si>
  <si>
    <t>Dokončovací práce - nátěry</t>
  </si>
  <si>
    <t>422</t>
  </si>
  <si>
    <t>783201403</t>
  </si>
  <si>
    <t>Oprášení tesařských konstrukcí před provedením nátěru</t>
  </si>
  <si>
    <t>-1241693103</t>
  </si>
  <si>
    <t>423</t>
  </si>
  <si>
    <t>783214121</t>
  </si>
  <si>
    <t>Sanační biocidní ošetření stříkáním tesařských konstrukcí zabudovaných do konstrukce</t>
  </si>
  <si>
    <t>-1429586035</t>
  </si>
  <si>
    <t>424</t>
  </si>
  <si>
    <t>783901453</t>
  </si>
  <si>
    <t>Vysátí betonových podlah před provedením nátěru</t>
  </si>
  <si>
    <t>1901433923</t>
  </si>
  <si>
    <t xml:space="preserve">32,16    "0.08</t>
  </si>
  <si>
    <t>425</t>
  </si>
  <si>
    <t>783933151</t>
  </si>
  <si>
    <t>Penetrační epoxidový nátěr hladkých betonových podlah</t>
  </si>
  <si>
    <t>1284509673</t>
  </si>
  <si>
    <t xml:space="preserve">32,16  "0.08</t>
  </si>
  <si>
    <t xml:space="preserve">(5,025+6,4+0,51)*2*0,15   "sokl 0.08</t>
  </si>
  <si>
    <t>426</t>
  </si>
  <si>
    <t>783937163</t>
  </si>
  <si>
    <t>Krycí dvojnásobný epoxidový rozpouštědlový nátěr betonové podlahy</t>
  </si>
  <si>
    <t>-2034187624</t>
  </si>
  <si>
    <t>427</t>
  </si>
  <si>
    <t>784121001</t>
  </si>
  <si>
    <t>Oškrabání malby v mísnostech v do 3,80 m</t>
  </si>
  <si>
    <t>685664034</t>
  </si>
  <si>
    <t>428</t>
  </si>
  <si>
    <t>784121011</t>
  </si>
  <si>
    <t>Rozmývání podkladu po oškrabání malby v místnostech v do 3,80 m</t>
  </si>
  <si>
    <t>1114331300</t>
  </si>
  <si>
    <t>429</t>
  </si>
  <si>
    <t>784161211</t>
  </si>
  <si>
    <t>Lokální vyrovnání podkladu sádrovou stěrkou pl přes 0,1 do 0,25 m2 v místnostech v do 3,80 m</t>
  </si>
  <si>
    <t>1600915249</t>
  </si>
  <si>
    <t xml:space="preserve">50   "předpokládané množství</t>
  </si>
  <si>
    <t>430</t>
  </si>
  <si>
    <t>338986496</t>
  </si>
  <si>
    <t xml:space="preserve">1302,712   "původní omítky - oprava</t>
  </si>
  <si>
    <t xml:space="preserve">313,509      "nové omítky</t>
  </si>
  <si>
    <t>431</t>
  </si>
  <si>
    <t>41641610</t>
  </si>
  <si>
    <t xml:space="preserve">373,96     "SDK podhledy</t>
  </si>
  <si>
    <t>432</t>
  </si>
  <si>
    <t>784312021</t>
  </si>
  <si>
    <t>Dvojnásobné bílé vápenné malby v místnostech v do 3,80 m</t>
  </si>
  <si>
    <t>231535906</t>
  </si>
  <si>
    <t>SO 701_001 - Slaboproud - neuplatnitelné náklady</t>
  </si>
  <si>
    <t>M_22_001 - STRUKTUROVANÁ KABELÁŽ - STC</t>
  </si>
  <si>
    <t>M_22_002 - SPOLEČNÁ TELEVIZNÍ ANTÉNA - STA</t>
  </si>
  <si>
    <t>M_22_003 - Nouzová signalizace WC</t>
  </si>
  <si>
    <t>M_22_004 - OSTATNÍ</t>
  </si>
  <si>
    <t>M_23 - Ostatní náklady</t>
  </si>
  <si>
    <t>M_22_001</t>
  </si>
  <si>
    <t>STRUKTUROVANÁ KABELÁŽ - STC</t>
  </si>
  <si>
    <t>000000101</t>
  </si>
  <si>
    <t>datový rozvaděč RDAT 42U 800x600 komplet</t>
  </si>
  <si>
    <t>000000102</t>
  </si>
  <si>
    <t>napájecí blok PDU 6x230V s PO T3</t>
  </si>
  <si>
    <t>000000103</t>
  </si>
  <si>
    <t>horizontální organizér kabelů 19" 1U</t>
  </si>
  <si>
    <t>000000104</t>
  </si>
  <si>
    <t>Ventilační jednotka 2x ventilátor do víka</t>
  </si>
  <si>
    <t>000000105</t>
  </si>
  <si>
    <t>modulární patch panel 24 keystone 19" 1U</t>
  </si>
  <si>
    <t>000000106</t>
  </si>
  <si>
    <t>modul RJ45 formát keystone cat.6 UTP</t>
  </si>
  <si>
    <t>000000107</t>
  </si>
  <si>
    <t>pevná police hl. 360mm 2-bodové uchycení</t>
  </si>
  <si>
    <t>000000108</t>
  </si>
  <si>
    <t>datový patch kabel 1m modrý U/UTP nestíněný</t>
  </si>
  <si>
    <t>000000109</t>
  </si>
  <si>
    <t>drobný materiál - spojovací,upevňovací,popisovací</t>
  </si>
  <si>
    <t>000000110</t>
  </si>
  <si>
    <t>Přepěťová ochrana UTP cat.6, SPD 1+2+3, instalační krabice</t>
  </si>
  <si>
    <t>000000111</t>
  </si>
  <si>
    <t>Konektor RJ45 UTP cat.6</t>
  </si>
  <si>
    <t>000000112</t>
  </si>
  <si>
    <t>Anténa pro příjem internetu dle poskytovatele vč konzole</t>
  </si>
  <si>
    <t>000000113</t>
  </si>
  <si>
    <t xml:space="preserve">zásuvka 1xRJ45/cat.6 UTP     Valena Life</t>
  </si>
  <si>
    <t>000000114</t>
  </si>
  <si>
    <t xml:space="preserve">zásuvka  2xRJ45/cat.6 UTP    Valena Life</t>
  </si>
  <si>
    <t>000209434</t>
  </si>
  <si>
    <t>kabel Cat.6 stíněný FTP 4x2</t>
  </si>
  <si>
    <t>000209433</t>
  </si>
  <si>
    <t>TCEPKPFLE 25x4x0,8</t>
  </si>
  <si>
    <t>000209541</t>
  </si>
  <si>
    <t>optický kabel single mode 12vl</t>
  </si>
  <si>
    <t>000209435</t>
  </si>
  <si>
    <t>kabel Cat.6 UTP 4x2xAWG23</t>
  </si>
  <si>
    <t>000321121</t>
  </si>
  <si>
    <t>trubka ohebná PVC pr. 20 na příchytkách UV stabilní, vč příchytek</t>
  </si>
  <si>
    <t>000321113</t>
  </si>
  <si>
    <t>trubka ohebná PVC pr. 20 pod omítku</t>
  </si>
  <si>
    <t>000321115</t>
  </si>
  <si>
    <t>trubka ohebná PVC pr. 40 pod omítku</t>
  </si>
  <si>
    <t>000322124</t>
  </si>
  <si>
    <t>trubka PVC tuhá střední namáhání 4032</t>
  </si>
  <si>
    <t>000322174</t>
  </si>
  <si>
    <t>/trubka PVC tuhá/ příchytka 5332</t>
  </si>
  <si>
    <t>000321500</t>
  </si>
  <si>
    <t>roura korugovaná KOPOFLEX KF09040 pr.40</t>
  </si>
  <si>
    <t>000000999</t>
  </si>
  <si>
    <t>chránička HDPE 32/27</t>
  </si>
  <si>
    <t>000000999.1</t>
  </si>
  <si>
    <t>rozvaděč sdělovacího vedení MIS do pilíře komplet vč osazení</t>
  </si>
  <si>
    <t>000000999.2</t>
  </si>
  <si>
    <t>Mikrotrubička optických kabelů OPTRO</t>
  </si>
  <si>
    <t>000000115</t>
  </si>
  <si>
    <t>M_22_002</t>
  </si>
  <si>
    <t>SPOLEČNÁ TELEVIZNÍ ANTÉNA - STA</t>
  </si>
  <si>
    <t>000000201</t>
  </si>
  <si>
    <t>rozvodnice STA, 1 x zásuvka 230V - komplet</t>
  </si>
  <si>
    <t>000000202</t>
  </si>
  <si>
    <t xml:space="preserve">Anténa DAT Boss TFORCE LTE700  149921</t>
  </si>
  <si>
    <t>000000203</t>
  </si>
  <si>
    <t xml:space="preserve">Anténa FM 87,5-108 MHz, kruhová  FM-102</t>
  </si>
  <si>
    <t>000000204</t>
  </si>
  <si>
    <t>DAB anténa, 174-240 MHz, BT-151</t>
  </si>
  <si>
    <t>000000205</t>
  </si>
  <si>
    <t>PŘEPĚŤOVÁ OCHRANA KOAX</t>
  </si>
  <si>
    <t>000000206</t>
  </si>
  <si>
    <t>ANTÉNNÍ STOŽÁR komplet vč uchycení</t>
  </si>
  <si>
    <t>000000207</t>
  </si>
  <si>
    <t>rozbočovač 1/2 XGVS-2</t>
  </si>
  <si>
    <t>000000209</t>
  </si>
  <si>
    <t>Digitální programovatelný zesilovač s konverzí LTE700/800 EVO PRO100</t>
  </si>
  <si>
    <t>000000210</t>
  </si>
  <si>
    <t>ostatní materiál podružný</t>
  </si>
  <si>
    <t>000000211</t>
  </si>
  <si>
    <t>zásuvka TV-RD-SAT 1,5dB koncová</t>
  </si>
  <si>
    <t>000000212</t>
  </si>
  <si>
    <t>000000213</t>
  </si>
  <si>
    <t xml:space="preserve">koaxiální kabel vnitřní   75-6,7</t>
  </si>
  <si>
    <t>000000214</t>
  </si>
  <si>
    <t xml:space="preserve">koaxiální kabel venkovní   75-6,7</t>
  </si>
  <si>
    <t>000321112</t>
  </si>
  <si>
    <t>000321122</t>
  </si>
  <si>
    <t>trubka ohebná PVC pr. 25 UV stabilní vč příchytek</t>
  </si>
  <si>
    <t>M_22_003</t>
  </si>
  <si>
    <t>Nouzová signalizace WC</t>
  </si>
  <si>
    <t>000000301</t>
  </si>
  <si>
    <t>Sada pro nouzovou signalizaci - nouzové tlačítko s táhlem, resetovací tlačítko, kontrolní modul se sirénou, transformátor 230VAC/15VAC</t>
  </si>
  <si>
    <t>000101615</t>
  </si>
  <si>
    <t>kabel SYKFY 2x2x0,6</t>
  </si>
  <si>
    <t>000321113.1</t>
  </si>
  <si>
    <t>trubka ohebná PVC pr. 20</t>
  </si>
  <si>
    <t>000311215</t>
  </si>
  <si>
    <t>krabice přístrojová KP67/1</t>
  </si>
  <si>
    <t>000999999</t>
  </si>
  <si>
    <t>materiál elektromontážní podružný</t>
  </si>
  <si>
    <t>M_22_004</t>
  </si>
  <si>
    <t>OSTATNÍ</t>
  </si>
  <si>
    <t>000209434.1</t>
  </si>
  <si>
    <t>kabel Cat.5 UTP 4x2</t>
  </si>
  <si>
    <t>000321115.1</t>
  </si>
  <si>
    <t>trubka ohebná PVC pr. 32</t>
  </si>
  <si>
    <t>M_23</t>
  </si>
  <si>
    <t>219002611</t>
  </si>
  <si>
    <t>vysekání rýhy/zeď cihla/ hl.do 30mm/š.do 30mm</t>
  </si>
  <si>
    <t>219003691</t>
  </si>
  <si>
    <t>omítka hladká rýhy ve stěně do 30mm vč.malty MV</t>
  </si>
  <si>
    <t>219002623</t>
  </si>
  <si>
    <t>vysekání rýhy/zeď cihla/ hl.do 50mm/š.do 150mm</t>
  </si>
  <si>
    <t>219003694</t>
  </si>
  <si>
    <t>omítka hladká rýhy ve stěně do 150mm vč.malty MV</t>
  </si>
  <si>
    <t>219001213</t>
  </si>
  <si>
    <t>vybour.otvoru ve zdi/cihla/ do pr.60mm/tl.do 0,45m</t>
  </si>
  <si>
    <t>000009999</t>
  </si>
  <si>
    <t>proměření signálu TV</t>
  </si>
  <si>
    <t>000009999.1</t>
  </si>
  <si>
    <t>oživení systému, zaškolení obsluhy atd.</t>
  </si>
  <si>
    <t>000009999.2</t>
  </si>
  <si>
    <t>zatěsnění požárních prostupů</t>
  </si>
  <si>
    <t>000009999.3</t>
  </si>
  <si>
    <t>průzkum před montáží, upřesnění vedení tras</t>
  </si>
  <si>
    <t>000009999.4</t>
  </si>
  <si>
    <t>demontáž stávajících slaboproudých rozvodů</t>
  </si>
  <si>
    <t>219000212</t>
  </si>
  <si>
    <t>doprava materiálu</t>
  </si>
  <si>
    <t>219002111</t>
  </si>
  <si>
    <t>pomocné stavební práce</t>
  </si>
  <si>
    <t xml:space="preserve">SO 701_002 - Silnoproud  - neuplatnitelné náklady</t>
  </si>
  <si>
    <t>M21_001 - Rozvaděče</t>
  </si>
  <si>
    <t>M21_002 - Osvětlení</t>
  </si>
  <si>
    <t>M21_003 - Přístroje - vypínače, zásuvky, ovladače</t>
  </si>
  <si>
    <t>M21_004 - Instalační materiál - krabice, trubky, lišty, žlaby</t>
  </si>
  <si>
    <t>M21_005 - Kabeláž - uložení pevně/pod omítkou</t>
  </si>
  <si>
    <t>M21_006 - Ostatní</t>
  </si>
  <si>
    <t>M21_007 - Zemní práce</t>
  </si>
  <si>
    <t>M21_008 - Ostatní náklady</t>
  </si>
  <si>
    <t>M21_001</t>
  </si>
  <si>
    <t>Rozvaděče</t>
  </si>
  <si>
    <t>Rozvaděč RS1 dle schématu, výroba, montáž</t>
  </si>
  <si>
    <t>Rozvaděč RS2 dle schématu, výroba, montáž</t>
  </si>
  <si>
    <t>000000102.1</t>
  </si>
  <si>
    <t>Rozvaděč RS3 dle schématu, výroba, montáž</t>
  </si>
  <si>
    <t>000000102.2</t>
  </si>
  <si>
    <t>Stávající rozvaděč RH - doplnění jističe 3x 160A, vodiče, vývodky, komplet</t>
  </si>
  <si>
    <t>M21_002</t>
  </si>
  <si>
    <t>Osvětlení</t>
  </si>
  <si>
    <t>Svítidlo A -CLEVER-Q UNI 2900/840 MPR</t>
  </si>
  <si>
    <t>Svítidlo B -LENTIL-R410 3000/840 OP IP44</t>
  </si>
  <si>
    <t>Svítidlo C -SPIRIT-72 1.4ft PCc 3500/840</t>
  </si>
  <si>
    <t>Svítidlo D -PASTEL-R320 2100/840 MPR</t>
  </si>
  <si>
    <t>Svítidlo E -ALINE-DI L1085 3400/840 OP</t>
  </si>
  <si>
    <t>Svítidlo F -CLEVER-Q UNI 4300/840 MPR</t>
  </si>
  <si>
    <t>000000206.1</t>
  </si>
  <si>
    <t>Svítidlo G - přisazené kruhové IP54, 24W, 3600/840</t>
  </si>
  <si>
    <t>Svítidlo H -SPIRIT-72 1.4ft PCc 6500/840</t>
  </si>
  <si>
    <t>000000208</t>
  </si>
  <si>
    <t>Svítidlo I -TRITON_2_LED-1L15B07_IN-184_3000</t>
  </si>
  <si>
    <t>Svítidlo J -TRITON_2_LED-1L15B07_IN-184_NK1W_3000_COLD</t>
  </si>
  <si>
    <t>Svítidlo K -ALINE-DI/IN L1625 5100-3300/840 MPR</t>
  </si>
  <si>
    <t>Svítidlo I -TRITON_2_LED-1L15B07_IN-184_3000_HF</t>
  </si>
  <si>
    <t>Svítidlo NO 1 -EMELI-P20 500/750 AT 3H SE - Open Area</t>
  </si>
  <si>
    <t>Svítidlo NO pikt -EMELI-PIK PC 150/750 AT 3h SA(SE)</t>
  </si>
  <si>
    <t>Svítidlo P -LED kruh 800mm závěsný černý</t>
  </si>
  <si>
    <t>000000215</t>
  </si>
  <si>
    <t>Svítidlo Q -Nástěnné LED dekorativní svítidlo</t>
  </si>
  <si>
    <t>000000216</t>
  </si>
  <si>
    <t>Svítidlo R -Downlight LED přisazený bílý</t>
  </si>
  <si>
    <t>000000217</t>
  </si>
  <si>
    <t>Svítidlo venkovní LED + čidlo pohybu IP44</t>
  </si>
  <si>
    <t>000000218</t>
  </si>
  <si>
    <t>Svítidlo venkovní LED stožár 4m, výložnik 1m, komplet montáž, osazení, zapojení</t>
  </si>
  <si>
    <t>M21_003</t>
  </si>
  <si>
    <t>Přístroje - vypínače, zásuvky, ovladače</t>
  </si>
  <si>
    <t>000411201</t>
  </si>
  <si>
    <t>spínač 10A/250Vstř řaz.1</t>
  </si>
  <si>
    <t>000411204</t>
  </si>
  <si>
    <t>spínač 10A/250Vstř řaz.5</t>
  </si>
  <si>
    <t>000411202</t>
  </si>
  <si>
    <t>přepínač 10A/250Vstř řaz.6</t>
  </si>
  <si>
    <t>000411205</t>
  </si>
  <si>
    <t>přepínač 10A/250Vstř řaz.6+6</t>
  </si>
  <si>
    <t>000411271</t>
  </si>
  <si>
    <t xml:space="preserve">spínač 10A/250Vstř/IP44  řaz.1   zapuštěný</t>
  </si>
  <si>
    <t>000411272</t>
  </si>
  <si>
    <t xml:space="preserve">spínač 10A/250Vstř/IP44  řaz.5   zapuštěný</t>
  </si>
  <si>
    <t>000418311</t>
  </si>
  <si>
    <t>nástěnné pohybové čidlo 180st. pro osvětlení 230V/10A IP44</t>
  </si>
  <si>
    <t>000421401</t>
  </si>
  <si>
    <t>zásuvka 16A/250Vstř +clonky</t>
  </si>
  <si>
    <t>000421406</t>
  </si>
  <si>
    <t>zásuvka 16A/230Vstř chráněná</t>
  </si>
  <si>
    <t>000423301</t>
  </si>
  <si>
    <t>zásuvka 16A/250Vstř zapuštěná IP44</t>
  </si>
  <si>
    <t>000418611</t>
  </si>
  <si>
    <t>tlačítko nouzové 230V/10A</t>
  </si>
  <si>
    <t>000414101</t>
  </si>
  <si>
    <t>Spínač trojpólový 400V/16A nástěnný IP65</t>
  </si>
  <si>
    <t>000414102</t>
  </si>
  <si>
    <t>Spínač trojpólový 400V/20A nástěnný IP65</t>
  </si>
  <si>
    <t>000414103</t>
  </si>
  <si>
    <t>Spínač trojpólový 400V/63A nástěnný IP65</t>
  </si>
  <si>
    <t>000421491</t>
  </si>
  <si>
    <t>rámeček krycí 1přístroj</t>
  </si>
  <si>
    <t>000421492</t>
  </si>
  <si>
    <t>rámeček krycí 2přístroje</t>
  </si>
  <si>
    <t>000421493</t>
  </si>
  <si>
    <t>rámeček krycí 3přístroje</t>
  </si>
  <si>
    <t>000421494</t>
  </si>
  <si>
    <t>rámeček krycí 4přístroje</t>
  </si>
  <si>
    <t>000421495</t>
  </si>
  <si>
    <t>rámeček krycí 5přístrojů</t>
  </si>
  <si>
    <t>M21_004</t>
  </si>
  <si>
    <t>Instalační materiál - krabice, trubky, lišty, žlaby</t>
  </si>
  <si>
    <t>000199095</t>
  </si>
  <si>
    <t>ekvipotenciální svorkovnice EPS 1 s krytem</t>
  </si>
  <si>
    <t>000199211</t>
  </si>
  <si>
    <t>svorky Wago (3-5) x 1,5-4mm2 krabicová bezšroubo</t>
  </si>
  <si>
    <t>000311422</t>
  </si>
  <si>
    <t>krabice přístrojová KP64/2</t>
  </si>
  <si>
    <t>000311423</t>
  </si>
  <si>
    <t>krabice přístrojová KP64/3</t>
  </si>
  <si>
    <t>000311424</t>
  </si>
  <si>
    <t>krabice přístrojová KP64/4</t>
  </si>
  <si>
    <t>000311425</t>
  </si>
  <si>
    <t>krabice přístrojová KP64/5</t>
  </si>
  <si>
    <t>000311116</t>
  </si>
  <si>
    <t>krabice univerzální/odbočná KU68-1902 vč.KO68</t>
  </si>
  <si>
    <t>000312001</t>
  </si>
  <si>
    <t>krabice KSK80/IP66 81x81x51mm</t>
  </si>
  <si>
    <t>000322123</t>
  </si>
  <si>
    <t>trubka PVC tuhá střední namáhání 4020</t>
  </si>
  <si>
    <t>000322173</t>
  </si>
  <si>
    <t>/trubka PVC tuhá/ příchytka 5320</t>
  </si>
  <si>
    <t>000322125</t>
  </si>
  <si>
    <t>000322175</t>
  </si>
  <si>
    <t>000321135</t>
  </si>
  <si>
    <t>000321502</t>
  </si>
  <si>
    <t>roura korugovaná KOPOFLEX KF09090 pr.90</t>
  </si>
  <si>
    <t>spojovací materiál - vruty, hmoždinky atd.</t>
  </si>
  <si>
    <t>M21_005</t>
  </si>
  <si>
    <t>Kabeláž - uložení pevně/pod omítkou</t>
  </si>
  <si>
    <t>000173108</t>
  </si>
  <si>
    <t>vodič CYA 6 ZŽ /H07V-K/</t>
  </si>
  <si>
    <t>000173110</t>
  </si>
  <si>
    <t>vodič CYA 16 ZŽ /H07V-K/</t>
  </si>
  <si>
    <t>000173111</t>
  </si>
  <si>
    <t>vodič CYA 25 ZŽ /H07V-K/</t>
  </si>
  <si>
    <t>000173112</t>
  </si>
  <si>
    <t>vodič CYA 50 ZŽ /H07V-K/</t>
  </si>
  <si>
    <t>000101005</t>
  </si>
  <si>
    <t>kabel CYKY-O 2x1,5</t>
  </si>
  <si>
    <t>000101105</t>
  </si>
  <si>
    <t>kabel CYKY-O 3x1,5</t>
  </si>
  <si>
    <t>000101105.1</t>
  </si>
  <si>
    <t>kabel CYKY-J 3x1,5</t>
  </si>
  <si>
    <t>000101106</t>
  </si>
  <si>
    <t>kabel CYKY-J 3x2,5</t>
  </si>
  <si>
    <t>000101306</t>
  </si>
  <si>
    <t>kabel CYKY-J 5x2,5</t>
  </si>
  <si>
    <t>000101307</t>
  </si>
  <si>
    <t>kabel CYKY-J 5x4</t>
  </si>
  <si>
    <t>000101305</t>
  </si>
  <si>
    <t>kabel CYKY-O 5x1,5</t>
  </si>
  <si>
    <t>000101305.1</t>
  </si>
  <si>
    <t>kabel CYKY-O 7x1,5</t>
  </si>
  <si>
    <t>000101305.2</t>
  </si>
  <si>
    <t>kabel CYKY-J 5x1,5</t>
  </si>
  <si>
    <t>000101309</t>
  </si>
  <si>
    <t>kabel CYKY-J 5x10</t>
  </si>
  <si>
    <t>000101312</t>
  </si>
  <si>
    <t>kabel 1kV CYKY-J 5x35</t>
  </si>
  <si>
    <t>000101314</t>
  </si>
  <si>
    <t>kabel 1kV CYKY-J 5x70</t>
  </si>
  <si>
    <t>000160302</t>
  </si>
  <si>
    <t>šňůra CGSG 3x2,5</t>
  </si>
  <si>
    <t>000160306</t>
  </si>
  <si>
    <t>šňůra CGSG 5x2,5</t>
  </si>
  <si>
    <t>000160307</t>
  </si>
  <si>
    <t>šňůra CGSG 5x4</t>
  </si>
  <si>
    <t>000160309</t>
  </si>
  <si>
    <t>šňůra CGSG 5x10</t>
  </si>
  <si>
    <t>000132005</t>
  </si>
  <si>
    <t>kabel 1kV CXKH-V-O 2x1,5</t>
  </si>
  <si>
    <t>000203303</t>
  </si>
  <si>
    <t>kabel JYTY 4x1</t>
  </si>
  <si>
    <t>kabel J-Y(ST)Y 5x2x0,8</t>
  </si>
  <si>
    <t>M21_006</t>
  </si>
  <si>
    <t>Ostatní</t>
  </si>
  <si>
    <t>000000252</t>
  </si>
  <si>
    <t>bezpečnostní tabulka plast</t>
  </si>
  <si>
    <t>000000933</t>
  </si>
  <si>
    <t>zatěsnění prostupu</t>
  </si>
  <si>
    <t>000199511</t>
  </si>
  <si>
    <t>štítek kabelový 30x10mm malý</t>
  </si>
  <si>
    <t>000199512</t>
  </si>
  <si>
    <t>štítek kabelový 40x15mm střední</t>
  </si>
  <si>
    <t>000999999.1</t>
  </si>
  <si>
    <t>materiál podružný spojovací, popisovací atd.</t>
  </si>
  <si>
    <t>000295441</t>
  </si>
  <si>
    <t>svorka zemnící Bernard/ZSA16</t>
  </si>
  <si>
    <t>000295443</t>
  </si>
  <si>
    <t>páska měděná uzemňovací ZSA16-délka 0,5 m</t>
  </si>
  <si>
    <t>montáž svítidla včetně zapojení</t>
  </si>
  <si>
    <t>210100001</t>
  </si>
  <si>
    <t>ukončení v rozvaděči vč.zapojení vodiče do 2,5mm2</t>
  </si>
  <si>
    <t>210100003</t>
  </si>
  <si>
    <t>ukončení v rozvaděči vč.zapojení vodiče do 16mm2</t>
  </si>
  <si>
    <t>210100005</t>
  </si>
  <si>
    <t>ukončení v rozvaděči vč.zapojení vodiče do 35mm2</t>
  </si>
  <si>
    <t>210100008</t>
  </si>
  <si>
    <t>ukončení v rozvaděči vč.zapojení vodiče do 95mm2</t>
  </si>
  <si>
    <t>210100101</t>
  </si>
  <si>
    <t>ukončení na svorkovnici vodič do 16mm2</t>
  </si>
  <si>
    <t>M21_007</t>
  </si>
  <si>
    <t>460200263</t>
  </si>
  <si>
    <t>výkop kabel.rýhy šířka 50/hloubka 80cm tz.3/ko1.0</t>
  </si>
  <si>
    <t>460420022</t>
  </si>
  <si>
    <t>kabelové lože 2x10cm kopaný písek šířka do 65cm</t>
  </si>
  <si>
    <t>460490012</t>
  </si>
  <si>
    <t>výstražná fólie šířka nad 30cm</t>
  </si>
  <si>
    <t>460560263</t>
  </si>
  <si>
    <t>zához kabelové rýhy šířka 50/hloubka 80cm tz.3</t>
  </si>
  <si>
    <t>460600001</t>
  </si>
  <si>
    <t>odvoz zeminy do 10km vč.poplatku za skládku</t>
  </si>
  <si>
    <t>460620013</t>
  </si>
  <si>
    <t>provizorní úprava terénu třída zeminy 3</t>
  </si>
  <si>
    <t>M21_008</t>
  </si>
  <si>
    <t>218009001</t>
  </si>
  <si>
    <t>poplatek za recyklaci svítidla přes 50cm</t>
  </si>
  <si>
    <t>219002612</t>
  </si>
  <si>
    <t>vysekání rýhy/zeď cihla/ hl.do 30mm/š.do 70mm</t>
  </si>
  <si>
    <t>219003692</t>
  </si>
  <si>
    <t>omítka hladká rýhy ve stěně do 70mm vč.malty MV</t>
  </si>
  <si>
    <t>219001253</t>
  </si>
  <si>
    <t>vybourání otvoru ve zdi/cihla/ do 1m2/tl.do 0,60m</t>
  </si>
  <si>
    <t>219000105</t>
  </si>
  <si>
    <t>zajištění provizorního napájení</t>
  </si>
  <si>
    <t>219000104</t>
  </si>
  <si>
    <t>součinnost správce sítě(rozvodného závodu)</t>
  </si>
  <si>
    <t>219000106</t>
  </si>
  <si>
    <t>219000107</t>
  </si>
  <si>
    <t>demontáž stávající elektroinstalace komplet</t>
  </si>
  <si>
    <t xml:space="preserve">SO 701_004 - Gastro - bufet  - neuplatnitelné náklady</t>
  </si>
  <si>
    <t>Pol1</t>
  </si>
  <si>
    <t>Pracovní stůl s vodovodním raménkem</t>
  </si>
  <si>
    <t>Pol2</t>
  </si>
  <si>
    <t>El. sporák 4-plotýnkový</t>
  </si>
  <si>
    <t>Pol3</t>
  </si>
  <si>
    <t>El. fritéza dvoukošová</t>
  </si>
  <si>
    <t>Pol4</t>
  </si>
  <si>
    <t>Pracovní stůl</t>
  </si>
  <si>
    <t>Pol5</t>
  </si>
  <si>
    <t>Odsávací digestoř - projekt VZT</t>
  </si>
  <si>
    <t>Pol6</t>
  </si>
  <si>
    <t>Pol7</t>
  </si>
  <si>
    <t>Mrazicí skříň podstolová</t>
  </si>
  <si>
    <t>Pol8</t>
  </si>
  <si>
    <t>El. parní konvektomat 6 x GN 2/3</t>
  </si>
  <si>
    <t>Pol9</t>
  </si>
  <si>
    <t>Regál na nádobí</t>
  </si>
  <si>
    <t>Pol10</t>
  </si>
  <si>
    <t>Pracovní stůl s dřezem</t>
  </si>
  <si>
    <t>Pol11</t>
  </si>
  <si>
    <t>Umývadlo - projekt ZTI</t>
  </si>
  <si>
    <t>Pol12</t>
  </si>
  <si>
    <t>Skladový regál</t>
  </si>
  <si>
    <t>Pol13</t>
  </si>
  <si>
    <t>Mrazicí skříň</t>
  </si>
  <si>
    <t>Pol14</t>
  </si>
  <si>
    <t>Chladicí skříň</t>
  </si>
  <si>
    <t>Pol15</t>
  </si>
  <si>
    <t>Chladicí stůl dvousekcový s dřezem</t>
  </si>
  <si>
    <t>Pol16</t>
  </si>
  <si>
    <t>Pol17</t>
  </si>
  <si>
    <t>Chladící skříň podstolová</t>
  </si>
  <si>
    <t>Pol18</t>
  </si>
  <si>
    <t>Pol19</t>
  </si>
  <si>
    <t>Neutrální vitrína stolní - projekt interiéru</t>
  </si>
  <si>
    <t>Pol20</t>
  </si>
  <si>
    <t>Výdejní pult uzavřený - projekt interiéru</t>
  </si>
  <si>
    <t>Pol21</t>
  </si>
  <si>
    <t>Pokladna - investor</t>
  </si>
  <si>
    <t>Pol22</t>
  </si>
  <si>
    <t xml:space="preserve">Teplá vitrína stolní  - projekt interiéru</t>
  </si>
  <si>
    <t>Pol23</t>
  </si>
  <si>
    <t>Chladicí vitrína stolní - projekt interiéru</t>
  </si>
  <si>
    <t>Pol24</t>
  </si>
  <si>
    <t>Zápultí s policemi a dřezem - projekt interiéru</t>
  </si>
  <si>
    <t>Pol25</t>
  </si>
  <si>
    <t>Mycí stroj na sklo a nádobí</t>
  </si>
  <si>
    <t>Pol26</t>
  </si>
  <si>
    <t>Kávovar - dodavatel kávy</t>
  </si>
  <si>
    <t>Pol27</t>
  </si>
  <si>
    <t>Chladicí skříň prosklená</t>
  </si>
  <si>
    <t>Pol28</t>
  </si>
  <si>
    <t>Výdejní regál na pečivo a další sortiment</t>
  </si>
  <si>
    <t>Pol29</t>
  </si>
  <si>
    <t>Montáž, doprava a zaškolení obsluhy</t>
  </si>
  <si>
    <t>komplet</t>
  </si>
  <si>
    <t>SO 701_005 - ZTI vč. přípojek - neuplatnitelné náklady</t>
  </si>
  <si>
    <t xml:space="preserve">    8 - Trubní vedení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</si>
  <si>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</si>
  <si>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</si>
  <si>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</si>
  <si>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</si>
  <si>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</si>
  <si>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</si>
  <si>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132212121</t>
  </si>
  <si>
    <t>Hloubení zapažených rýh šířky do 800 mm v soudržných horninách třídy těžitelnosti I skupiny 3 ručně</t>
  </si>
  <si>
    <t>CS ÚRS 2024 02</t>
  </si>
  <si>
    <t>634592036</t>
  </si>
  <si>
    <t>1418799854</t>
  </si>
  <si>
    <t>151101102</t>
  </si>
  <si>
    <t>Zřízení příložného pažení a rozepření stěn rýh hl přes 2 do 4 m</t>
  </si>
  <si>
    <t>-1267591680</t>
  </si>
  <si>
    <t>151101112</t>
  </si>
  <si>
    <t>Odstranění příložného pažení a rozepření stěn rýh hl přes 2 do 4 m</t>
  </si>
  <si>
    <t>-23419371</t>
  </si>
  <si>
    <t>161151103</t>
  </si>
  <si>
    <t>Svislé přemístění výkopku z horniny třídy těžitelnosti I skupiny 1 až 3 hl výkopu přes 4 do 8 m</t>
  </si>
  <si>
    <t>-1552086856</t>
  </si>
  <si>
    <t>162351103</t>
  </si>
  <si>
    <t>Vodorovné přemístění přes 50 do 500 m výkopku/sypaniny z horniny třídy těžitelnosti I skupiny 1 až 3</t>
  </si>
  <si>
    <t>610537038</t>
  </si>
  <si>
    <t>162351104</t>
  </si>
  <si>
    <t>Vodorovné přemístění přes 500 do 1000 m výkopku/sypaniny z horniny třídy těžitelnosti I skupiny 1 až 3</t>
  </si>
  <si>
    <t>1248389543</t>
  </si>
  <si>
    <t>-477885128</t>
  </si>
  <si>
    <t>92,9*20 'Přepočtené koeficientem množství</t>
  </si>
  <si>
    <t>1570841244</t>
  </si>
  <si>
    <t>92,9*1,9 'Přepočtené koeficientem množství</t>
  </si>
  <si>
    <t>-1967828021</t>
  </si>
  <si>
    <t>174111101</t>
  </si>
  <si>
    <t>Zásyp jam, šachet rýh nebo kolem objektů sypaninou se zhutněním ručně</t>
  </si>
  <si>
    <t>1666006484</t>
  </si>
  <si>
    <t>175151101</t>
  </si>
  <si>
    <t>Obsypání potrubí strojně sypaninou bez prohození, uloženou do 3 m</t>
  </si>
  <si>
    <t>-510771970</t>
  </si>
  <si>
    <t>58337303</t>
  </si>
  <si>
    <t>štěrkopísek frakce 0/8</t>
  </si>
  <si>
    <t>-962036248</t>
  </si>
  <si>
    <t>67,4*2 'Přepočtené koeficientem množství</t>
  </si>
  <si>
    <t>310236241</t>
  </si>
  <si>
    <t>Zazdívka otvorů pl přes 0,0225 do 0,09 m2 ve zdivu nadzákladovém cihlami pálenými tl do 300 mm</t>
  </si>
  <si>
    <t>340533235</t>
  </si>
  <si>
    <t>451573111</t>
  </si>
  <si>
    <t>Lože pod potrubí otevřený výkop ze štěrkopísku</t>
  </si>
  <si>
    <t>365749654</t>
  </si>
  <si>
    <t>612135101</t>
  </si>
  <si>
    <t>Hrubá výplň rýh ve stěnách maltou jakékoli šířky rýhy</t>
  </si>
  <si>
    <t>791316368</t>
  </si>
  <si>
    <t>Trubní vedení</t>
  </si>
  <si>
    <t>871211211</t>
  </si>
  <si>
    <t>Montáž potrubí z PE100 RC SDR 11 otevřený výkop svařovaných elektrotvarovkou d 63 x 5,8 mm</t>
  </si>
  <si>
    <t>-1596542668</t>
  </si>
  <si>
    <t>28613670</t>
  </si>
  <si>
    <t>potrubí vodovodní jednovrstvé PE100 RC SDR11 PN16 s dodatečným opláštěním a integrovaným detekčním vodičem, 63 x 5,8mm</t>
  </si>
  <si>
    <t>2118899230</t>
  </si>
  <si>
    <t>49,5*1,015 'Přepočtené koeficientem množství</t>
  </si>
  <si>
    <t>871363122</t>
  </si>
  <si>
    <t>Montáž kanalizačního potrubí hladkého plnostěnného SN 10 z PVC-U DN 250</t>
  </si>
  <si>
    <t>457040220</t>
  </si>
  <si>
    <t>28611179</t>
  </si>
  <si>
    <t>trubka kanalizační PVC-U plnostěnná jednovrstvá DN 250x3000mm SN10</t>
  </si>
  <si>
    <t>-1096590491</t>
  </si>
  <si>
    <t>46,2*1,03 'Přepočtené koeficientem množství</t>
  </si>
  <si>
    <t>892233122</t>
  </si>
  <si>
    <t>Proplach a dezinfekce vodovodního potrubí DN od 40 do 70</t>
  </si>
  <si>
    <t>2029421499</t>
  </si>
  <si>
    <t>892241111</t>
  </si>
  <si>
    <t>Tlaková zkouška vodou potrubí DN do 80</t>
  </si>
  <si>
    <t>-36567361</t>
  </si>
  <si>
    <t>892372111</t>
  </si>
  <si>
    <t>Zabezpečení konců potrubí DN do 300 při tlakových zkouškách vodou</t>
  </si>
  <si>
    <t>-6943816</t>
  </si>
  <si>
    <t>894812001</t>
  </si>
  <si>
    <t>Revizní a čistící šachta z PP šachtové dno DN 400/150 přímý tok</t>
  </si>
  <si>
    <t>-1771950503</t>
  </si>
  <si>
    <t>894812003</t>
  </si>
  <si>
    <t>Revizní a čistící šachta z PP šachtové dno DN 400/150 pravý a levý přítok</t>
  </si>
  <si>
    <t>877218072</t>
  </si>
  <si>
    <t>894812033</t>
  </si>
  <si>
    <t>Revizní a čistící šachta z PP DN 400 šachtová roura korugovaná bez hrdla světlé hloubky 2000 mm</t>
  </si>
  <si>
    <t>696245884</t>
  </si>
  <si>
    <t>894812041</t>
  </si>
  <si>
    <t>Příplatek k rourám revizní a čistící šachty z PP DN 400 za uříznutí šachtové roury</t>
  </si>
  <si>
    <t>507029245</t>
  </si>
  <si>
    <t>894812062</t>
  </si>
  <si>
    <t>Revizní a čistící šachta z PP DN 400 poklop litinový s betonovým rámem pro třídu zatížení B125</t>
  </si>
  <si>
    <t>963279695</t>
  </si>
  <si>
    <t>894812322</t>
  </si>
  <si>
    <t>Revizní a čistící šachta z PP typ DN 600/250 šachtové dno průtočné 30°, 60°, 90°</t>
  </si>
  <si>
    <t>912057712</t>
  </si>
  <si>
    <t>894812332</t>
  </si>
  <si>
    <t>Revizní a čistící šachta z PP DN 600 šachtová roura korugovaná světlé hloubky 2000 mm</t>
  </si>
  <si>
    <t>1524786880</t>
  </si>
  <si>
    <t>894812339</t>
  </si>
  <si>
    <t>Příplatek k rourám revizní a čistící šachty z PP DN 600 za uříznutí šachtové roury</t>
  </si>
  <si>
    <t>-1490973479</t>
  </si>
  <si>
    <t>894812356</t>
  </si>
  <si>
    <t>Revizní a čistící šachta z PP DN 600 poklop litinový pro třídu zatížení B125 s betonovým prstencem</t>
  </si>
  <si>
    <t>1611200134</t>
  </si>
  <si>
    <t>894812612</t>
  </si>
  <si>
    <t>Vyříznutí a utěsnění otvoru ve stěně šachty DN 160</t>
  </si>
  <si>
    <t>-32807160</t>
  </si>
  <si>
    <t>894812613</t>
  </si>
  <si>
    <t>Vyříznutí a utěsnění otvoru ve stěně šachty DN 200</t>
  </si>
  <si>
    <t>-422979732</t>
  </si>
  <si>
    <t>899722114</t>
  </si>
  <si>
    <t>Krytí potrubí z plastů výstražnou fólií z PVC přes 34 do 40 cm</t>
  </si>
  <si>
    <t>1461754152</t>
  </si>
  <si>
    <t>974031132</t>
  </si>
  <si>
    <t>Vysekání rýh ve zdivu cihelném hl do 50 mm š do 70 mm</t>
  </si>
  <si>
    <t>1635451929</t>
  </si>
  <si>
    <t>974031142</t>
  </si>
  <si>
    <t>Vysekání rýh ve zdivu cihelném hl do 70 mm š do 70 mm</t>
  </si>
  <si>
    <t>1862184884</t>
  </si>
  <si>
    <t>974031153</t>
  </si>
  <si>
    <t>Vysekání rýh ve zdivu cihelném hl do 100 mm š do 100 mm</t>
  </si>
  <si>
    <t>66068084</t>
  </si>
  <si>
    <t>974031164</t>
  </si>
  <si>
    <t>Vysekání rýh ve zdivu cihelném hl do 150 mm š do 150 mm</t>
  </si>
  <si>
    <t>-1906738686</t>
  </si>
  <si>
    <t>977151111</t>
  </si>
  <si>
    <t>Jádrové vrty diamantovými korunkami do stavebních materiálů D do 35 mm</t>
  </si>
  <si>
    <t>-175611222</t>
  </si>
  <si>
    <t>977151117</t>
  </si>
  <si>
    <t>Jádrové vrty diamantovými korunkami do stavebních materiálů D přes 80 do 90 mm</t>
  </si>
  <si>
    <t>809682357</t>
  </si>
  <si>
    <t>977151122</t>
  </si>
  <si>
    <t>Jádrové vrty diamantovými korunkami do stavebních materiálů D přes 120 do 130 mm</t>
  </si>
  <si>
    <t>198493928</t>
  </si>
  <si>
    <t>997013213</t>
  </si>
  <si>
    <t>Vnitrostaveništní doprava suti a vybouraných hmot pro budovy v přes 9 do 12 m ručně</t>
  </si>
  <si>
    <t>515585924</t>
  </si>
  <si>
    <t>1961235352</t>
  </si>
  <si>
    <t>-1149757363</t>
  </si>
  <si>
    <t>7,468*20 'Přepočtené koeficientem množství</t>
  </si>
  <si>
    <t>1363459888</t>
  </si>
  <si>
    <t>997221611</t>
  </si>
  <si>
    <t>Nakládání suti na dopravní prostředky pro vodorovnou dopravu</t>
  </si>
  <si>
    <t>-1107773013</t>
  </si>
  <si>
    <t>998011009</t>
  </si>
  <si>
    <t>Přesun hmot pro budovy zděné s omezením mechanizace pro budovy v přes 6 do 12 m</t>
  </si>
  <si>
    <t>1667329123</t>
  </si>
  <si>
    <t>998276101</t>
  </si>
  <si>
    <t>Přesun hmot pro trubní vedení z trub z plastických hmot otevřený výkop</t>
  </si>
  <si>
    <t>-1994023426</t>
  </si>
  <si>
    <t>713463111</t>
  </si>
  <si>
    <t>Montáž izolace tepelné potrubí potrubními pouzdry bez úpravy staženými drátem 1x D přes 50 do 100 mm</t>
  </si>
  <si>
    <t>1500899684</t>
  </si>
  <si>
    <t>63154018</t>
  </si>
  <si>
    <t>pouzdro izolační potrubní z minerální vlny s Al fólií max. 250/100°C 54/40mm</t>
  </si>
  <si>
    <t>-690714824</t>
  </si>
  <si>
    <t>16*1,02 'Přepočtené koeficientem množství</t>
  </si>
  <si>
    <t>63154533</t>
  </si>
  <si>
    <t>pouzdro izolační potrubní z minerální vlny s Al fólií max. 250/100°C 42/30mm</t>
  </si>
  <si>
    <t>-1064783467</t>
  </si>
  <si>
    <t>13*1,02 'Přepočtené koeficientem množství</t>
  </si>
  <si>
    <t>998713112</t>
  </si>
  <si>
    <t>Přesun hmot tonážní pro izolace tepelné s omezením mechanizace v objektech v přes 6 do 12 m</t>
  </si>
  <si>
    <t>1659798178</t>
  </si>
  <si>
    <t>721171803</t>
  </si>
  <si>
    <t>Demontáž potrubí z PVC D do 75</t>
  </si>
  <si>
    <t>-1920277833</t>
  </si>
  <si>
    <t>721171808</t>
  </si>
  <si>
    <t>Demontáž potrubí z PVC D přes 75 do 114</t>
  </si>
  <si>
    <t>-1308817456</t>
  </si>
  <si>
    <t>721173401</t>
  </si>
  <si>
    <t>Potrubí kanalizační z PVC SN 4 svodné DN 110</t>
  </si>
  <si>
    <t>96045687</t>
  </si>
  <si>
    <t>721173402</t>
  </si>
  <si>
    <t>Potrubí kanalizační z PVC SN 4 svodné DN 125</t>
  </si>
  <si>
    <t>749172559</t>
  </si>
  <si>
    <t>721173403</t>
  </si>
  <si>
    <t>Potrubí kanalizační z PVC SN 4 svodné DN 160</t>
  </si>
  <si>
    <t>1495155653</t>
  </si>
  <si>
    <t>721173404</t>
  </si>
  <si>
    <t>Potrubí kanalizační z PVC SN 4 svodné DN 200</t>
  </si>
  <si>
    <t>350055983</t>
  </si>
  <si>
    <t>28615602</t>
  </si>
  <si>
    <t>čistící tvarovka odpadní pro vysoké teploty HTRE DN 75</t>
  </si>
  <si>
    <t>819928534</t>
  </si>
  <si>
    <t>28615603</t>
  </si>
  <si>
    <t>čistící tvarovka odpadní pro vysoké teploty HTRE DN 110</t>
  </si>
  <si>
    <t>1213955812</t>
  </si>
  <si>
    <t>28615662</t>
  </si>
  <si>
    <t>připevňovací matice pro HTPO</t>
  </si>
  <si>
    <t>1616016669</t>
  </si>
  <si>
    <t>28615663</t>
  </si>
  <si>
    <t>připevňovací šroub pro HTPO</t>
  </si>
  <si>
    <t>1322261488</t>
  </si>
  <si>
    <t>721174024</t>
  </si>
  <si>
    <t>Potrubí kanalizační z PP odpadní DN 75</t>
  </si>
  <si>
    <t>380951658</t>
  </si>
  <si>
    <t>28615658</t>
  </si>
  <si>
    <t>objímka instalační pevná dvoušroubová HTPO DN 75</t>
  </si>
  <si>
    <t>-191086213</t>
  </si>
  <si>
    <t>721174025</t>
  </si>
  <si>
    <t>Potrubí kanalizační z PP odpadní DN 110</t>
  </si>
  <si>
    <t>-827768068</t>
  </si>
  <si>
    <t>28615659</t>
  </si>
  <si>
    <t>objímka instalační pevná dvoušroubová HTPO DN 110</t>
  </si>
  <si>
    <t>546476574</t>
  </si>
  <si>
    <t>721174041</t>
  </si>
  <si>
    <t>Potrubí kanalizační z PP připojovací DN 32</t>
  </si>
  <si>
    <t>-1443556304</t>
  </si>
  <si>
    <t>28615655</t>
  </si>
  <si>
    <t>objímka instalační pevná dvoušroubová HTPO DN 32</t>
  </si>
  <si>
    <t>1809600446</t>
  </si>
  <si>
    <t>721174043</t>
  </si>
  <si>
    <t>Potrubí kanalizační z PP připojovací DN 50</t>
  </si>
  <si>
    <t>-2068398903</t>
  </si>
  <si>
    <t>28615657</t>
  </si>
  <si>
    <t>objímka instalační pevná dvoušroubová HTPO DN 50</t>
  </si>
  <si>
    <t>1198360878</t>
  </si>
  <si>
    <t>721174045</t>
  </si>
  <si>
    <t>Potrubí kanalizační z PP připojovací DN 110</t>
  </si>
  <si>
    <t>588307893</t>
  </si>
  <si>
    <t>1329617755</t>
  </si>
  <si>
    <t>721194103</t>
  </si>
  <si>
    <t>Vyvedení a upevnění odpadních výpustek DN 32</t>
  </si>
  <si>
    <t>229794082</t>
  </si>
  <si>
    <t>721194105</t>
  </si>
  <si>
    <t>Vyvedení a upevnění odpadních výpustek DN 50</t>
  </si>
  <si>
    <t>-162371574</t>
  </si>
  <si>
    <t>721194109</t>
  </si>
  <si>
    <t>Vyvedení a upevnění odpadních výpustek DN 110</t>
  </si>
  <si>
    <t>365531962</t>
  </si>
  <si>
    <t>721211422</t>
  </si>
  <si>
    <t>Vpusť podlahová se svislým odtokem DN 50/75/110 mřížka nerez 138x138</t>
  </si>
  <si>
    <t>-1585985043</t>
  </si>
  <si>
    <t>721212127</t>
  </si>
  <si>
    <t>Odtokový sprchový žlab délky 1000 mm s krycím roštem a zápachovou uzávěrkou</t>
  </si>
  <si>
    <t>305047443</t>
  </si>
  <si>
    <t>721229111</t>
  </si>
  <si>
    <t>Montáž zápachové uzávěrky pro pračku a myčku do DN 50 ostatní typ</t>
  </si>
  <si>
    <t>-1235298357</t>
  </si>
  <si>
    <t>55162004</t>
  </si>
  <si>
    <t>kalich pro úkap s kuličkou</t>
  </si>
  <si>
    <t>769410107</t>
  </si>
  <si>
    <t>28654742</t>
  </si>
  <si>
    <t>sifon pro odvod kondenzátu, zpětná klapka s koulí, DN 40</t>
  </si>
  <si>
    <t>1325386642</t>
  </si>
  <si>
    <t>721242116</t>
  </si>
  <si>
    <t>Lapač střešních splavenin z PP s kulovým kloubem na odtoku DN 125</t>
  </si>
  <si>
    <t>1040694339</t>
  </si>
  <si>
    <t>721242804</t>
  </si>
  <si>
    <t>Demontáž lapače střešních splavenin DN 125</t>
  </si>
  <si>
    <t>-783555578</t>
  </si>
  <si>
    <t>721273152</t>
  </si>
  <si>
    <t>Hlavice ventilační polypropylen PP DN 75</t>
  </si>
  <si>
    <t>2096771878</t>
  </si>
  <si>
    <t>-267060947</t>
  </si>
  <si>
    <t>721290111</t>
  </si>
  <si>
    <t>Zkouška těsnosti potrubí kanalizace vodou DN do 125</t>
  </si>
  <si>
    <t>773818843</t>
  </si>
  <si>
    <t>721290112</t>
  </si>
  <si>
    <t>Zkouška těsnosti potrubí kanalizace vodou DN 150/DN 200</t>
  </si>
  <si>
    <t>632363851</t>
  </si>
  <si>
    <t>721290113</t>
  </si>
  <si>
    <t>Zkouška těsnosti potrubí kanalizace vodou DN 250/DN 300</t>
  </si>
  <si>
    <t>531321871</t>
  </si>
  <si>
    <t>998721112</t>
  </si>
  <si>
    <t>Přesun hmot tonážní pro vnitřní kanalizaci s omezením mechanizace v objektech v přes 6 do 12 m</t>
  </si>
  <si>
    <t>455340898</t>
  </si>
  <si>
    <t>722</t>
  </si>
  <si>
    <t>Zdravotechnika - vnitřní vodovod</t>
  </si>
  <si>
    <t>722130233</t>
  </si>
  <si>
    <t>Potrubí vodovodní ocelové závitové pozinkované svařované běžné DN 25</t>
  </si>
  <si>
    <t>-1391562209</t>
  </si>
  <si>
    <t>42390146</t>
  </si>
  <si>
    <t>objímka potrubí dvoušroubová M8 48-53 6/4"</t>
  </si>
  <si>
    <t>789935711</t>
  </si>
  <si>
    <t>722170801</t>
  </si>
  <si>
    <t>Demontáž rozvodů vody z plastů D do 25</t>
  </si>
  <si>
    <t>1024737392</t>
  </si>
  <si>
    <t>722174022</t>
  </si>
  <si>
    <t>Potrubí vodovodní plastové PPR svar polyfúze PN 20 D 20x3,4 mm</t>
  </si>
  <si>
    <t>-680066396</t>
  </si>
  <si>
    <t>42390136</t>
  </si>
  <si>
    <t>objímka potrubí jednošroubová M8 40-46 5/4"</t>
  </si>
  <si>
    <t>806395026</t>
  </si>
  <si>
    <t>722174023</t>
  </si>
  <si>
    <t>Potrubí vodovodní plastové PPR svar polyfúze PN 20 D 25x4,2 mm</t>
  </si>
  <si>
    <t>443900944</t>
  </si>
  <si>
    <t>42390137</t>
  </si>
  <si>
    <t>objímka potrubí jednošroubová M8 48-53 6/4"</t>
  </si>
  <si>
    <t>1602078642</t>
  </si>
  <si>
    <t>42390138</t>
  </si>
  <si>
    <t>objímka potrubí jednošroubová M8 60-64 2"</t>
  </si>
  <si>
    <t>1386347268</t>
  </si>
  <si>
    <t>722174024</t>
  </si>
  <si>
    <t>Potrubí vodovodní plastové PPR svar polyfúze PN 20 D 32x5,4 mm</t>
  </si>
  <si>
    <t>-1855296903</t>
  </si>
  <si>
    <t>42390147</t>
  </si>
  <si>
    <t>objímka potrubí dvoušroubová M8/M10 54-59</t>
  </si>
  <si>
    <t>-1824635478</t>
  </si>
  <si>
    <t>-166725797</t>
  </si>
  <si>
    <t>722174025</t>
  </si>
  <si>
    <t>Potrubí vodovodní plastové PPR svar polyfúze PN 20 D 40x6,7 mm</t>
  </si>
  <si>
    <t>1070496916</t>
  </si>
  <si>
    <t>42390149</t>
  </si>
  <si>
    <t>objímka potrubí dvoušroubová M8/M10 67-71</t>
  </si>
  <si>
    <t>324656164</t>
  </si>
  <si>
    <t>42390153</t>
  </si>
  <si>
    <t>objímka potrubí dvoušroubová M8/M10 95-103</t>
  </si>
  <si>
    <t>-831408806</t>
  </si>
  <si>
    <t>722174026</t>
  </si>
  <si>
    <t>Potrubí vodovodní plastové PPR svar polyfúze PN 20 D 50x8,4 mm</t>
  </si>
  <si>
    <t>-1527298907</t>
  </si>
  <si>
    <t>42390150</t>
  </si>
  <si>
    <t>objímka potrubí dvoušroubová M8/M10 78-78 2 1/2"</t>
  </si>
  <si>
    <t>-455916408</t>
  </si>
  <si>
    <t>42390155</t>
  </si>
  <si>
    <t>objímka potrubí dvoušroubová M8/M10 121-127</t>
  </si>
  <si>
    <t>-1434847394</t>
  </si>
  <si>
    <t>7221740261</t>
  </si>
  <si>
    <t>Potrubí vodovodní plastové PPR svar polyfúze PN 20 D 63x10,5 mm</t>
  </si>
  <si>
    <t>119724032</t>
  </si>
  <si>
    <t>42390152</t>
  </si>
  <si>
    <t>objímka potrubí dvoušroubová M8/M10 87-92 3"</t>
  </si>
  <si>
    <t>1490907954</t>
  </si>
  <si>
    <t>722181231</t>
  </si>
  <si>
    <t>Ochrana vodovodního potrubí přilepenými termoizolačními trubicemi z PE tl přes 9 do 13 mm DN do 22 mm</t>
  </si>
  <si>
    <t>101312196</t>
  </si>
  <si>
    <t>722181232</t>
  </si>
  <si>
    <t>Ochrana vodovodního potrubí přilepenými termoizolačními trubicemi z PE tl přes 9 do 13 mm DN přes 22 do 45 mm</t>
  </si>
  <si>
    <t>-11614294</t>
  </si>
  <si>
    <t>722181233</t>
  </si>
  <si>
    <t>Ochrana vodovodního potrubí přilepenými termoizolačními trubicemi z PE tl přes 9 do 13 mm DN přes 45 do 63 mm</t>
  </si>
  <si>
    <t>-235473769</t>
  </si>
  <si>
    <t>722181242</t>
  </si>
  <si>
    <t>Ochrana vodovodního potrubí přilepenými termoizolačními trubicemi z PE tl přes 13 do 20 mm DN přes 22 do 45 mm</t>
  </si>
  <si>
    <t>-556145024</t>
  </si>
  <si>
    <t>722181252</t>
  </si>
  <si>
    <t>Ochrana vodovodního potrubí přilepenými termoizolačními trubicemi z PE tl přes 20 do 25 mm DN přes 22 do 45 mm</t>
  </si>
  <si>
    <t>-2013495686</t>
  </si>
  <si>
    <t>722190401</t>
  </si>
  <si>
    <t>Vyvedení a upevnění výpustku DN do 25</t>
  </si>
  <si>
    <t>-148519140</t>
  </si>
  <si>
    <t>722220111</t>
  </si>
  <si>
    <t>Nástěnka pro výtokový ventil G 1/2" s jedním závitem</t>
  </si>
  <si>
    <t>2077028393</t>
  </si>
  <si>
    <t>722220121</t>
  </si>
  <si>
    <t>Nástěnka pro baterii G 1/2" s jedním závitem</t>
  </si>
  <si>
    <t>pár</t>
  </si>
  <si>
    <t>-852162999</t>
  </si>
  <si>
    <t>722221135</t>
  </si>
  <si>
    <t>Ventil výtokový G 3/4" s jedním závitem</t>
  </si>
  <si>
    <t>soubor</t>
  </si>
  <si>
    <t>-403234533</t>
  </si>
  <si>
    <t>722230101</t>
  </si>
  <si>
    <t>Ventil přímý G 1/2" se dvěma závity</t>
  </si>
  <si>
    <t>2098407179</t>
  </si>
  <si>
    <t>722230102</t>
  </si>
  <si>
    <t>Ventil přímý G 3/4" se dvěma závity</t>
  </si>
  <si>
    <t>1512207459</t>
  </si>
  <si>
    <t>722230103</t>
  </si>
  <si>
    <t>Ventil přímý G 1" se dvěma závity</t>
  </si>
  <si>
    <t>1732372756</t>
  </si>
  <si>
    <t>722230104</t>
  </si>
  <si>
    <t>Ventil přímý G 5/4" se dvěma závity</t>
  </si>
  <si>
    <t>-283735576</t>
  </si>
  <si>
    <t>722230105</t>
  </si>
  <si>
    <t>Ventil přímý G 6/4" se dvěma závity</t>
  </si>
  <si>
    <t>-1106587009</t>
  </si>
  <si>
    <t>722230106</t>
  </si>
  <si>
    <t>Ventil přímý G 2" se dvěma závity</t>
  </si>
  <si>
    <t>-268164381</t>
  </si>
  <si>
    <t>722230111</t>
  </si>
  <si>
    <t>Ventil přímý G 1/2" s odvodněním a dvěma závity</t>
  </si>
  <si>
    <t>-1054284627</t>
  </si>
  <si>
    <t>722230115</t>
  </si>
  <si>
    <t>Ventil přímý G 6/4" s odvodněním a dvěma závity</t>
  </si>
  <si>
    <t>1993092527</t>
  </si>
  <si>
    <t>722231072</t>
  </si>
  <si>
    <t>Ventil zpětný mosazný G 1/2" PN 10 do 110°C se dvěma závity</t>
  </si>
  <si>
    <t>-1714877125</t>
  </si>
  <si>
    <t>722231076</t>
  </si>
  <si>
    <t>Ventil zpětný mosazný G 6/4" PN 10 do 110°C se dvěma závity</t>
  </si>
  <si>
    <t>1748922539</t>
  </si>
  <si>
    <t>722231202</t>
  </si>
  <si>
    <t>Ventil redukční mosazný G 3/4" PN 6 do 25°C s 2x vnitřním závitem bez manometru</t>
  </si>
  <si>
    <t>-1621981310</t>
  </si>
  <si>
    <t>722231222</t>
  </si>
  <si>
    <t>Ventil pojistný mosazný G 3/4" PN 6 do 100°C k bojleru s vnitřním x vnějším závitem</t>
  </si>
  <si>
    <t>976011470</t>
  </si>
  <si>
    <t>722232503</t>
  </si>
  <si>
    <t>Potrubní oddělovač G 1" PN 10 do 65°C vnější závit</t>
  </si>
  <si>
    <t>578153258</t>
  </si>
  <si>
    <t>722239101</t>
  </si>
  <si>
    <t>Montáž armatur vodovodních se dvěma závity G 1/2"</t>
  </si>
  <si>
    <t>-23489147</t>
  </si>
  <si>
    <t>42241001</t>
  </si>
  <si>
    <t>ventil vyvažovací a regulační vnější závit tlakově nezávislý PN 16 T 90°C 1/2"</t>
  </si>
  <si>
    <t>-1914257802</t>
  </si>
  <si>
    <t>722262226</t>
  </si>
  <si>
    <t>Vodoměr závitový jednovtokový suchoběžný dálkový odečet do 40°C G 1/2"x 110 R100 Qn 1,6 m3/h horizont</t>
  </si>
  <si>
    <t>1773980892</t>
  </si>
  <si>
    <t>722290226</t>
  </si>
  <si>
    <t>Zkouška těsnosti vodovodního potrubí závitového DN do 50</t>
  </si>
  <si>
    <t>-166635333</t>
  </si>
  <si>
    <t>722290234</t>
  </si>
  <si>
    <t>Proplach a dezinfekce vodovodního potrubí DN do 80</t>
  </si>
  <si>
    <t>364140198</t>
  </si>
  <si>
    <t>722290246</t>
  </si>
  <si>
    <t>Zkouška těsnosti vodovodního potrubí plastového DN do 40</t>
  </si>
  <si>
    <t>1181144873</t>
  </si>
  <si>
    <t>722290249</t>
  </si>
  <si>
    <t>Zkouška těsnosti vodovodního potrubí plastového DN přes 40 do 90</t>
  </si>
  <si>
    <t>-1717857726</t>
  </si>
  <si>
    <t>998722112</t>
  </si>
  <si>
    <t>Přesun hmot tonážní pro vnitřní vodovod s omezením mechanizace v objektech v přes 6 do 12 m</t>
  </si>
  <si>
    <t>-1142958847</t>
  </si>
  <si>
    <t>724</t>
  </si>
  <si>
    <t>Zdravotechnika - strojní vybavení</t>
  </si>
  <si>
    <t>724231127</t>
  </si>
  <si>
    <t>Příslušenství domovních vodáren měřící manometr s membránou</t>
  </si>
  <si>
    <t>-1095315410</t>
  </si>
  <si>
    <t>724234108</t>
  </si>
  <si>
    <t>Nádoba expanzní tlaková vertikální pro rozvod užitkové vody s membránou PN 1,0 o objemu 25 l</t>
  </si>
  <si>
    <t>-1847145839</t>
  </si>
  <si>
    <t>998724112</t>
  </si>
  <si>
    <t>Přesun hmot tonážní pro strojní vybavení s omezením mechanizace v objektech v přes 6 do 12 m</t>
  </si>
  <si>
    <t>-548761554</t>
  </si>
  <si>
    <t>725</t>
  </si>
  <si>
    <t>Zdravotechnika - zařizovací předměty</t>
  </si>
  <si>
    <t>725110814</t>
  </si>
  <si>
    <t>Demontáž klozetu Kombi</t>
  </si>
  <si>
    <t>-1757794285</t>
  </si>
  <si>
    <t>725112022</t>
  </si>
  <si>
    <t>Klozet keramický závěsný na nosné stěny odpad vodorovný</t>
  </si>
  <si>
    <t>1062674643</t>
  </si>
  <si>
    <t>725112023</t>
  </si>
  <si>
    <t>Klozet keramický závěsný na nosné stěny pro handicapované odpad vodorovný</t>
  </si>
  <si>
    <t>1212334403</t>
  </si>
  <si>
    <t>725112171</t>
  </si>
  <si>
    <t>Kombi klozet s hlubokým splachováním odpad vodorovný</t>
  </si>
  <si>
    <t>842055795</t>
  </si>
  <si>
    <t>725121527</t>
  </si>
  <si>
    <t>Pisoárový záchodek automatický s integrovaným napájecím zdrojem</t>
  </si>
  <si>
    <t>104721197</t>
  </si>
  <si>
    <t>725210821</t>
  </si>
  <si>
    <t>Demontáž umyvadel bez výtokových armatur</t>
  </si>
  <si>
    <t>1972874552</t>
  </si>
  <si>
    <t>725211601</t>
  </si>
  <si>
    <t>Umyvadlo keramické bílé šířky 500 mm bez krytu na sifon připevněné na stěnu šrouby</t>
  </si>
  <si>
    <t>172083065</t>
  </si>
  <si>
    <t>725211602</t>
  </si>
  <si>
    <t>Umyvadlo keramické bílé šířky 550 mm bez krytu na sifon připevněné na stěnu šrouby</t>
  </si>
  <si>
    <t>-996666396</t>
  </si>
  <si>
    <t>725211681</t>
  </si>
  <si>
    <t>Umyvadlo keramické bílé zdravotní šířky 640 mm připevněné na stěnu šrouby</t>
  </si>
  <si>
    <t>1167273899</t>
  </si>
  <si>
    <t>725240812</t>
  </si>
  <si>
    <t>Demontáž vaniček sprchových bez výtokových armatur</t>
  </si>
  <si>
    <t>-1844172541</t>
  </si>
  <si>
    <t>725291668</t>
  </si>
  <si>
    <t>Montáž madla invalidního rovného</t>
  </si>
  <si>
    <t>-2060163783</t>
  </si>
  <si>
    <t>55147055</t>
  </si>
  <si>
    <t>madlo invalidní rovné bílé 800mm</t>
  </si>
  <si>
    <t>-471917141</t>
  </si>
  <si>
    <t>725291670</t>
  </si>
  <si>
    <t>Montáž madla invalidního krakorcového sklopného</t>
  </si>
  <si>
    <t>1871005346</t>
  </si>
  <si>
    <t>55147061</t>
  </si>
  <si>
    <t>madlo invalidní krakorcové sklopné bílé 813mm</t>
  </si>
  <si>
    <t>-2085466557</t>
  </si>
  <si>
    <t>725310821</t>
  </si>
  <si>
    <t>Demontáž dřez jednoduchý na ocelové konzole bez výtokových armatur</t>
  </si>
  <si>
    <t>1237838636</t>
  </si>
  <si>
    <t>725311121</t>
  </si>
  <si>
    <t>Dřez jednoduchý nerezový se zápachovou uzávěrkou s odkapávací plochou 560x480 mm a miskou</t>
  </si>
  <si>
    <t>-1673086471</t>
  </si>
  <si>
    <t>725331112</t>
  </si>
  <si>
    <t>Výlevka bez výtokových armatur keramická se sklopnou plastovou mřížkou závěsná výšky 500 mm</t>
  </si>
  <si>
    <t>-104950650</t>
  </si>
  <si>
    <t>725813112</t>
  </si>
  <si>
    <t>Ventil rohový pračkový G 3/4"</t>
  </si>
  <si>
    <t>-1885577317</t>
  </si>
  <si>
    <t>725819401</t>
  </si>
  <si>
    <t>Montáž ventilů rohových G 1/2" s připojovací trubičkou</t>
  </si>
  <si>
    <t>40697383</t>
  </si>
  <si>
    <t>55141001</t>
  </si>
  <si>
    <t>kohout kulový rohový mosazný R 1/2"x3/8"</t>
  </si>
  <si>
    <t>137437076</t>
  </si>
  <si>
    <t>725820801</t>
  </si>
  <si>
    <t>Demontáž baterie nástěnné do G 3 / 4</t>
  </si>
  <si>
    <t>-720856044</t>
  </si>
  <si>
    <t>725821329</t>
  </si>
  <si>
    <t>Baterie dřezová stojánková páková s vytahovací sprškou</t>
  </si>
  <si>
    <t>174393446</t>
  </si>
  <si>
    <t>725822613</t>
  </si>
  <si>
    <t>Baterie umyvadlová stojánková páková s výpustí</t>
  </si>
  <si>
    <t>-2030056963</t>
  </si>
  <si>
    <t>725840850</t>
  </si>
  <si>
    <t>Demontáž baterie sprch diferenciální do G 3/4x1</t>
  </si>
  <si>
    <t>-1443280659</t>
  </si>
  <si>
    <t>725841354</t>
  </si>
  <si>
    <t>Baterie sprchová automatická s termostatickým ventilem a sprchovou růžicí</t>
  </si>
  <si>
    <t>-562458199</t>
  </si>
  <si>
    <t>725851315</t>
  </si>
  <si>
    <t>Ventil odpadní dřezový s přepadem G 6/4"</t>
  </si>
  <si>
    <t>-1072669133</t>
  </si>
  <si>
    <t>725860811</t>
  </si>
  <si>
    <t>Demontáž uzávěrů zápachu jednoduchých</t>
  </si>
  <si>
    <t>855828529</t>
  </si>
  <si>
    <t>725861102</t>
  </si>
  <si>
    <t>Zápachová uzávěrka pro umyvadla DN 40</t>
  </si>
  <si>
    <t>-350526977</t>
  </si>
  <si>
    <t>725861312</t>
  </si>
  <si>
    <t>Zápachová uzávěrka pro umyvadlo DN 40 podomítková</t>
  </si>
  <si>
    <t>981254699</t>
  </si>
  <si>
    <t>725862103</t>
  </si>
  <si>
    <t>Zápachová uzávěrka pro dřezy DN 40/50</t>
  </si>
  <si>
    <t>1861079959</t>
  </si>
  <si>
    <t>725865411</t>
  </si>
  <si>
    <t>Zápachová uzávěrka pisoárová DN 32/40</t>
  </si>
  <si>
    <t>1215275395</t>
  </si>
  <si>
    <t>998725112</t>
  </si>
  <si>
    <t>Přesun hmot tonážní pro zařizovací předměty s omezením mechanizace v objektech v přes 6 do 12 m</t>
  </si>
  <si>
    <t>-1642977106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</si>
  <si>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</si>
  <si>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</si>
  <si>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</si>
  <si>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</si>
  <si>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785644395</t>
  </si>
  <si>
    <t>998726122</t>
  </si>
  <si>
    <t>Přesun hmot tonážní pro instalační prefabrikáty s omezením mechanizace v objektech v přes 6 do 12 m</t>
  </si>
  <si>
    <t>-20039997</t>
  </si>
  <si>
    <t>727</t>
  </si>
  <si>
    <t>Zdravotechnika - požární ochrana</t>
  </si>
  <si>
    <t>727222001</t>
  </si>
  <si>
    <t>Protipožární manžeta prostupu plastového potrubí bez izolace D 32 mm stěnou tl 100 mm požární odolnost EI 90</t>
  </si>
  <si>
    <t>471275641</t>
  </si>
  <si>
    <t>727223103</t>
  </si>
  <si>
    <t>Protipožární manžeta prostupu plastového potrubí bez izolace D 75 mm stropem tl 150 mm požární odolnost EI 90</t>
  </si>
  <si>
    <t>-400447280</t>
  </si>
  <si>
    <t>727223105</t>
  </si>
  <si>
    <t>Protipožární manžeta prostupu plastového potrubí bez izolace D 110 mm stropem tl 150 mm požární odolnost EI 90</t>
  </si>
  <si>
    <t>1250004740</t>
  </si>
  <si>
    <t>727223121</t>
  </si>
  <si>
    <t>Protipožární manžeta prostupu plastového potrubí bez izolace D 32 mm stropem tl 150 mm požární odolnost EI 90-120</t>
  </si>
  <si>
    <t>-1611533305</t>
  </si>
  <si>
    <t>998727112</t>
  </si>
  <si>
    <t>Přesun hmot tonážní pro protipožární ochranu s omezením mechanizace v objektech v přes 6 do 12 m</t>
  </si>
  <si>
    <t>624361825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</si>
  <si>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</si>
  <si>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</si>
  <si>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</si>
  <si>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</si>
  <si>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1276591894</t>
  </si>
  <si>
    <t>998732111</t>
  </si>
  <si>
    <t>Přesun hmot tonážní pro strojovny s omezením mechanizace v objektech v do 6 m</t>
  </si>
  <si>
    <t>-1493198589</t>
  </si>
  <si>
    <t xml:space="preserve">SO 701_006 - VZT  - neuplatnitelné náklady</t>
  </si>
  <si>
    <t>D1 - Zdrojová část</t>
  </si>
  <si>
    <t>D2 - Otopná soustava</t>
  </si>
  <si>
    <t>D3 - Zónová regulace podlahového vytápění</t>
  </si>
  <si>
    <t>D4 - Klimatizace</t>
  </si>
  <si>
    <t>D5 - VZT sociální zařízení</t>
  </si>
  <si>
    <t>D6 - VZT Kuchyň</t>
  </si>
  <si>
    <t>Zdrojová část</t>
  </si>
  <si>
    <t>Pol200</t>
  </si>
  <si>
    <t>Stiebel Eltron HPA-O 13 C Premium - kompaktní invertorové tepelné čerpadlo systém vzduch/voda, monoblok, venkovní prrovedení, tepelný výkon při A2/W35 = 13,64kW, topný faktor A2/W35 = 4,14</t>
  </si>
  <si>
    <t>Pol201</t>
  </si>
  <si>
    <t>Stiebel Eltron STD 520-1 - zásobník teplé vody stacionární pro tepelné čerpadlo, objem 522 l, velkoplošný výměník pro tepelná čerpadla s teplosměnnou plochou min. 3,2 m2, stacionární</t>
  </si>
  <si>
    <t>Pol202</t>
  </si>
  <si>
    <t>Stiebel Eltron STH 210 - akumulační vyrovnávací nádrž, objem 207l, přípojky DN50, stacionární</t>
  </si>
  <si>
    <t>Pol203</t>
  </si>
  <si>
    <t>Regulátor pro tepelné čerpadlo Stiebel Eltron WPM international</t>
  </si>
  <si>
    <t>Pol204</t>
  </si>
  <si>
    <t>Rozšiřující modul regulace Stiebel Eltron WPE pro řízení kaskády tepelných čerpadel</t>
  </si>
  <si>
    <t>Pol205</t>
  </si>
  <si>
    <t>Teplotní čidlo jímkové/potrubní k regulaci TČ</t>
  </si>
  <si>
    <t>Pol206</t>
  </si>
  <si>
    <t>Topný kabel na vyhřívání odtoku kondenzátu</t>
  </si>
  <si>
    <t>Pol207</t>
  </si>
  <si>
    <t>Oběhové čerpadlo Wilo UP 25/7.5 E</t>
  </si>
  <si>
    <t>Pol208</t>
  </si>
  <si>
    <t>BGC 45 - topné těleso 6 kW pro zásobníky do 500 l</t>
  </si>
  <si>
    <t>Pol209</t>
  </si>
  <si>
    <t>Expanzní nádoba topné vody 50 l</t>
  </si>
  <si>
    <t>Pol210</t>
  </si>
  <si>
    <t>Oběhové čerpadlo otopné soustavy 25/6</t>
  </si>
  <si>
    <t>Pol211</t>
  </si>
  <si>
    <t>Třícestný směšovací vetntil DN 25, Kvs = 6,3 m3/h</t>
  </si>
  <si>
    <t>Pol212</t>
  </si>
  <si>
    <t>Sada fitinek a armatur pro připojení tepelného čerpadla na systém vytápění DN 25 (magnetický filtr, pojistný ventil 3 Bar, kulové kohouty, šroubení, zpětná klapka, vypouštění, odvzdušnění, teploměry, atd.)</t>
  </si>
  <si>
    <t>Pol213</t>
  </si>
  <si>
    <t>Sada fitinek a armatur pro připojení tepelného čerpadla na zásobník teplé vody DN 25 (kulové kohouty, šroubení, zpětná klapka, vypouštění, odvzdušnění, teploměry, atd.)</t>
  </si>
  <si>
    <t>Pol214</t>
  </si>
  <si>
    <t>Sada fitinek a armatur pro připojení vyrovnávacího zásobníku do systému vytápění - vstup i výstup, DN 32 (vývody zásobníku DN50), včetně napojení expanzní nádoby (kulové kohouty, šroubení, zpětná klapka, vypouštění, teploměry, atd.)</t>
  </si>
  <si>
    <t>Pol215</t>
  </si>
  <si>
    <t>Sada fitinek a armatur pro napojení nesměšované topné větve, DN 25 (kulové kohouty, šroubení, zpětná klapka, vypouštění, teploměry, atd.)</t>
  </si>
  <si>
    <t>Pol216</t>
  </si>
  <si>
    <t>Sada fitinek a armatur pro napojení směšované topné větve, DN 25 (kulové kohouty, šroubení, zpětná klapka, vypouštění, teploměry, atd.)</t>
  </si>
  <si>
    <t>Pol217</t>
  </si>
  <si>
    <t>Propojovací potrubí DN20 v rámci technické místosti - včetně tvarovek, spojování, kotvení atd., cena za bm (vedení k VZT jednotce)</t>
  </si>
  <si>
    <t>bm</t>
  </si>
  <si>
    <t>Pol218</t>
  </si>
  <si>
    <t>Propojovací potrubí DN25 v rámci technické místosti - včetně tvarovek, spojování, kotvení atd., cena za bm</t>
  </si>
  <si>
    <t>Pol219</t>
  </si>
  <si>
    <t>Propojovací potrubí DN32 v rámci technické místosti - včetně tvarovek, spojování, kotvení atd., cena za bm</t>
  </si>
  <si>
    <t>Pol220</t>
  </si>
  <si>
    <t>Propojovací potrubí DN40 v rámci technické místosti - včetně tvarovek, spojování, kotvení atd., cena za bm</t>
  </si>
  <si>
    <t>Pol221</t>
  </si>
  <si>
    <t>Tepelná izolace návleková pro potrubí DN20, tl. 15 mm, cena za bm</t>
  </si>
  <si>
    <t>Pol222</t>
  </si>
  <si>
    <t>Tepelná izolace návleková pro potrubí DN25, tl. 20 mm, cena za bm</t>
  </si>
  <si>
    <t>Pol223</t>
  </si>
  <si>
    <t>Tepelná izolace návleková pro potrubí DN32, tl. 25 mm, cena za bm</t>
  </si>
  <si>
    <t>Pol224</t>
  </si>
  <si>
    <t>Tepelná izolace návleková pro potrubí DN40, tl. 25 mm, cena za bm</t>
  </si>
  <si>
    <t>Pol225</t>
  </si>
  <si>
    <t>Podružný rozvaděč elektro pro technologii tepelných čerpadel, včetně kompletního jištění tepelných čerpadel i regulace, včetně spínacích prvků pro bivalentní zdroj (topné jednotky v zásobnících) atd.</t>
  </si>
  <si>
    <t>Pol226</t>
  </si>
  <si>
    <t>Elektromateriál - připojení tepelných čerpadel, regulace čidel atd.</t>
  </si>
  <si>
    <t>Pol227</t>
  </si>
  <si>
    <t>Montáž elektro - zapojení tepelných čerpadel a regulace, montýž podružného rozvaděče</t>
  </si>
  <si>
    <t>Pol228</t>
  </si>
  <si>
    <t>Montáž zdrojové části topenářská</t>
  </si>
  <si>
    <t>Pol229</t>
  </si>
  <si>
    <t>Proplach a napuštění systému</t>
  </si>
  <si>
    <t>Pol230</t>
  </si>
  <si>
    <t>Úprava parametrů otopné vody dle záručních podmínek výrobce TČ</t>
  </si>
  <si>
    <t>Pol231</t>
  </si>
  <si>
    <t>Uvedení tepelných čerpadel do provozu servisním technikem, funkční zkouška, zaškolení obsluhy</t>
  </si>
  <si>
    <t>Poznámka k položce:_x000d_
Voda - napojení na bojler, expanze ? -&gt; předpokládám součást ZTI_x000d_
Základy pro tepelná čerpadla, průrazy, stavební úpravy, začištění? -&gt; předpokládám součást stavba_x000d_
Měření tepla??? -&gt; nepředpokládáme</t>
  </si>
  <si>
    <t>Otopná soustava</t>
  </si>
  <si>
    <t>Pol232</t>
  </si>
  <si>
    <t>Rozdělovač+sběrač topných okruhů s průtokoměry, včetně skříně pro zabudování, 8 topných okruhů</t>
  </si>
  <si>
    <t>Pol233</t>
  </si>
  <si>
    <t>Rozdělovač+sběrač topných okruhů s průtokoměry, včetně skříně pro zabudování, 10 topných okruhů</t>
  </si>
  <si>
    <t>Pol234</t>
  </si>
  <si>
    <t>Systémová deska Tacker 20-2, útlum kročejového hluku min. 26 dB, bez výstupků, tloušťka 20 mm</t>
  </si>
  <si>
    <t>Pol235</t>
  </si>
  <si>
    <t>Otopná trubka pro podlahové vytápění ze síťovaného polyetylénu PE-Xa, 17x2</t>
  </si>
  <si>
    <t>Pol236</t>
  </si>
  <si>
    <t>Otopná trubka pro napojení otopných těles ze síťovaného polyetylénu s hliníkovou vložkou AL-PEX, 16x2</t>
  </si>
  <si>
    <t>Pol237</t>
  </si>
  <si>
    <t>Příchytná spona tacker pro trubku 17 mm</t>
  </si>
  <si>
    <t>Pol238</t>
  </si>
  <si>
    <t>Adaptér svěrný PEX 17x2-3/4"EK</t>
  </si>
  <si>
    <t>Pol239</t>
  </si>
  <si>
    <t>Adaptér svěrný AL-PEX 16x2-3/4"EK</t>
  </si>
  <si>
    <t>Pol240</t>
  </si>
  <si>
    <t>Chránička pro otopné trubky do 17 mm</t>
  </si>
  <si>
    <t>Pol241</t>
  </si>
  <si>
    <t>Sada kulových uzávěrů Standard (převl. Matice)</t>
  </si>
  <si>
    <t>Pol242</t>
  </si>
  <si>
    <t>Vodící oblouk</t>
  </si>
  <si>
    <t>Pol243</t>
  </si>
  <si>
    <t>Dilatační lem PE-F 160x8 mm, samolepící</t>
  </si>
  <si>
    <t>Pol244</t>
  </si>
  <si>
    <t xml:space="preserve">Trubkové otopné těleso KLCM 1820x600, provedení classic, rovné,  středové připojení, bílá barva</t>
  </si>
  <si>
    <t>Pol245</t>
  </si>
  <si>
    <t>Připojovací armatura pro trubková tělesa se středovým připojením, včetně termostatické hlavice a přechodů</t>
  </si>
  <si>
    <t>Pol246</t>
  </si>
  <si>
    <t>Elektrická topná tyč pro koupelnová tělesa, výkon min. 500 W, včetně termostatu</t>
  </si>
  <si>
    <t>Pol247</t>
  </si>
  <si>
    <t>Potrubí pro přívod do rozdělovače podlahového vytápění DN25,- včetně tvarovek, spojování, kotvení atd., cena za bm</t>
  </si>
  <si>
    <t>Pol248</t>
  </si>
  <si>
    <t>Potrubí pro přívod do rozdělovače podlahového vytápění DN20,- včetně tvarovek, spojování, kotvení atd., cena za bm</t>
  </si>
  <si>
    <t>Pol249</t>
  </si>
  <si>
    <t>Montáž podlahového vytápění a otopných těles, včetně tlakové zkoušky</t>
  </si>
  <si>
    <t>Pol250</t>
  </si>
  <si>
    <t>Proplach a napuštění otopné soustavy upravenou vodou (dle záručních podmínek výrobce TČ)</t>
  </si>
  <si>
    <t>Pol251</t>
  </si>
  <si>
    <t>Uvedení do provozu, zaregulování, režijní náklady</t>
  </si>
  <si>
    <t>Zónová regulace podlahového vytápění</t>
  </si>
  <si>
    <t>Pol252</t>
  </si>
  <si>
    <t>Digitální prostorový termostat Varimatic STANDARD s LCD, pro regulaci podlahového vytápění, bez časového plánu, napájení 230 V</t>
  </si>
  <si>
    <t>Pol253</t>
  </si>
  <si>
    <t>Termopohon Varimatic 100 N, provedení NC, napájení 230 V</t>
  </si>
  <si>
    <t>Pol254</t>
  </si>
  <si>
    <t>Sběrnice Varimatic pro 6 zón, napájení 230 V</t>
  </si>
  <si>
    <t>Pol255</t>
  </si>
  <si>
    <t>Pomocný materiál elektro - zónová regulace (kabely od termostatů a přívody napájení do rozdělovačů budou připraveny v rámci dodávky rozvodů elektro)</t>
  </si>
  <si>
    <t>Pol256</t>
  </si>
  <si>
    <t>Montáž zónové regulace, připojení na připravené přívody</t>
  </si>
  <si>
    <t>Pol257</t>
  </si>
  <si>
    <t>Nastavení a otestování systému zónové regulace, zaškolení obsluhy</t>
  </si>
  <si>
    <t>Klimatizace</t>
  </si>
  <si>
    <t>Pol258</t>
  </si>
  <si>
    <t>Venkovní jednotka klimatizace Free Multi systém, pro připojení 3 ks vnitřních jednotek, jmenovitý výkon chlazení 6,8 kW (rozsah chladícího výkonu 1,9-8 kW), chladivo R32, napájení 230 V</t>
  </si>
  <si>
    <t>Pol259</t>
  </si>
  <si>
    <t>Vnitřní jednotka klimatizace, jmenovitý výkon chlazení 2,0 kW, technologie čištění vzduhu nanoe-x, hladina akustického tlaku v režimu chlazení 39/26/21 dB(A) (pro otáčky max/norm/min)</t>
  </si>
  <si>
    <t>Pol260</t>
  </si>
  <si>
    <t>Vnitřní jednotka klimatizace, jmenovitý výkon chlazení 2,5 kW, technologie čištění vzduhu nanoe-x, hladina akustického tlaku v režimu chlazení 41/27/21 dB(A) (pro otáčky max/norm/min)</t>
  </si>
  <si>
    <t>Pol261</t>
  </si>
  <si>
    <t>Vnitřní jednotka klimatizace, jmenovitý výkon chlazení 3,5 kW, technologie čištění vzduhu nanoe-x, hladina akustického tlaku v režimu chlazení 44/30/21 dB(A) (pro otáčky max/norm/min)</t>
  </si>
  <si>
    <t>Pol262</t>
  </si>
  <si>
    <t>Vnitřní jednotka klimatizace, jmenovitý výkon chlazení 5,0 kW, technologie čištění vzduhu nanoe-x, hladina akustického tlaku v režimu chlazení 44/39/32 dB(A) (pro otáčky max/norm/min)</t>
  </si>
  <si>
    <t>Pol263</t>
  </si>
  <si>
    <t>Cu potrubí pro vedení chladiva DUO, předizolované, 6+10 (1/4"+3/8"), cena za bm</t>
  </si>
  <si>
    <t>Pol264</t>
  </si>
  <si>
    <t>Cu potrubí pro vedení chladiva DUO, předizolované, 6+12 (1/4"+1/2"), cena za bm</t>
  </si>
  <si>
    <t>Pol265</t>
  </si>
  <si>
    <t>Redukce chladivového potrubí 1/2"-3/8" (pro vnitřní jednotky nad 3,5 kW)</t>
  </si>
  <si>
    <t>Pol266</t>
  </si>
  <si>
    <t>Propojovací kabel 5x1,5 pro propojení venkovní a vitřní jednotky, včetně chráničky (vedený podél potrubí chladiva)</t>
  </si>
  <si>
    <t>Pol267</t>
  </si>
  <si>
    <t>Montáž potrubí chladiva včetně natažení propojovacích kabelů</t>
  </si>
  <si>
    <t>Pol268</t>
  </si>
  <si>
    <t>Montáž venkovních a vnitřních jednotek klimatizace</t>
  </si>
  <si>
    <t>Pol269</t>
  </si>
  <si>
    <t>Propojení chladivových okruhů, vyvakuování, naplnení chladivem</t>
  </si>
  <si>
    <t>Pol270</t>
  </si>
  <si>
    <t>Uvedení klimatizace do provozu, funkční zkouška, zaškolení obsluhy</t>
  </si>
  <si>
    <t>VZT sociální zařízení</t>
  </si>
  <si>
    <t>Pol271</t>
  </si>
  <si>
    <t xml:space="preserve">potrubní ventilátor TD 500/160  T 3V, s doběhem</t>
  </si>
  <si>
    <t>Pol272</t>
  </si>
  <si>
    <t xml:space="preserve">potrubní ventilátor TD 350/125  T, s doběhem</t>
  </si>
  <si>
    <t>Pol273</t>
  </si>
  <si>
    <t xml:space="preserve">potrubní ventilátor TD 800/200  T 3V, s doběhem</t>
  </si>
  <si>
    <t>Pol274</t>
  </si>
  <si>
    <t>Rozvody vzduchu dle podrobného výpisu materiálu v příloze PD</t>
  </si>
  <si>
    <t>Pol275</t>
  </si>
  <si>
    <t>Montáž rozvodů vzduchu</t>
  </si>
  <si>
    <t>Pol276</t>
  </si>
  <si>
    <t>Montáž ventilátorů, včetně připojení na připravené přívody elektro</t>
  </si>
  <si>
    <t>Pol277</t>
  </si>
  <si>
    <t>Otestování systému, zaregulování průtoků vzduchu v jednotlivých místnostech</t>
  </si>
  <si>
    <t>Poznámka k položce:_x000d_
Dveřní mřížky -&gt; ve výkazu stavební části</t>
  </si>
  <si>
    <t>D6</t>
  </si>
  <si>
    <t>VZT Kuchyň</t>
  </si>
  <si>
    <t>Pol278</t>
  </si>
  <si>
    <t>Rekuperační jednotka Duplex 2500 Multi ECO s regulací A-motion dle specifikace, součástí jednotky pružné manžety na všech hrdlech, uzavírací klapky na hrdlech e1 + i1, vestavěný teplovodní dohřívač včetně 3-cestného šměšovacího ventilu a oběhového čerpadl</t>
  </si>
  <si>
    <t>Pol279</t>
  </si>
  <si>
    <t>Digestoř Grande-1R 1350x1250x430 mm dle specifikace, včetně lamelového filtru</t>
  </si>
  <si>
    <t>Pol280</t>
  </si>
  <si>
    <t>Digestoř Grande-2R 2250x1600x430 mm dle specifikace, včetně lamelového filtru (4ks)</t>
  </si>
  <si>
    <t>Pol281</t>
  </si>
  <si>
    <t>Pol282</t>
  </si>
  <si>
    <t>Kabely a ostatní drobný elektromateriál pro propojení regulace VZT jednotky (rozvody k čidlům, ovladači, spínání předehřívače, blokování VZT jednotky při zavření požárních klapek atd.), včetně lišt a pomocného materiálu</t>
  </si>
  <si>
    <t>Pol283</t>
  </si>
  <si>
    <t>Pol284</t>
  </si>
  <si>
    <t>Montáž VZT jednotky, včetně dopojení na připravené rozvody</t>
  </si>
  <si>
    <t>Pol285</t>
  </si>
  <si>
    <t>Montáž elektro a regulace VZT jednotky</t>
  </si>
  <si>
    <t>Pol286</t>
  </si>
  <si>
    <t>Uvedení jednotky do provozu servisním technikem, zaregulování průtoků vzduchu, zaškolení obsluhy</t>
  </si>
  <si>
    <t>Pol287</t>
  </si>
  <si>
    <t>Režijní a pomocný montážní materiál</t>
  </si>
  <si>
    <t>Pol288</t>
  </si>
  <si>
    <t>Dokumentace skutečného provedení</t>
  </si>
  <si>
    <t>Pol289</t>
  </si>
  <si>
    <t>Předání a zaškolení obsluhy</t>
  </si>
  <si>
    <t>Pol290</t>
  </si>
  <si>
    <t>Doprava, přesun hmot</t>
  </si>
  <si>
    <t>Poznámka k položce:_x000d_
Ceny uvedeny bez DPH</t>
  </si>
  <si>
    <t>SO 909 - VRN - neuplatnitelné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</si>
  <si>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</si>
  <si>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</si>
  <si>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</si>
  <si>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</si>
  <si>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</si>
  <si>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</si>
  <si>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</si>
  <si>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</si>
  <si>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 a při provádění stavby</t>
  </si>
  <si>
    <t>012303000</t>
  </si>
  <si>
    <t>Průzkumné, geodetické a projektové práce geodetické práce po výstavbě</t>
  </si>
  <si>
    <t>013254000</t>
  </si>
  <si>
    <t>Průzkumné, geodetické a projektové práce projektové práce dokumentace stavby (výkresová a textová) skutečného provedení stavby</t>
  </si>
  <si>
    <t>VRN3</t>
  </si>
  <si>
    <t>Zařízení staveniště</t>
  </si>
  <si>
    <t>032903000</t>
  </si>
  <si>
    <t xml:space="preserve">Zařízení staveniště vybavení staveniště náklady na provoz a údržbu vybavení staveniště včetně buňky - kanceláře pro KD a  TDI</t>
  </si>
  <si>
    <t>033203000</t>
  </si>
  <si>
    <t>Energie pro zařízení staveniště</t>
  </si>
  <si>
    <t>1024</t>
  </si>
  <si>
    <t>-1042170295</t>
  </si>
  <si>
    <t>034203000</t>
  </si>
  <si>
    <t>Zařízení staveniště zabezpečení staveniště oplocení staveniště</t>
  </si>
  <si>
    <t>26,25</t>
  </si>
  <si>
    <t>17,0</t>
  </si>
  <si>
    <t>13,75</t>
  </si>
  <si>
    <t>16,0</t>
  </si>
  <si>
    <t>19,5</t>
  </si>
  <si>
    <t>9,0</t>
  </si>
  <si>
    <t>3,75</t>
  </si>
  <si>
    <t>12,25</t>
  </si>
  <si>
    <t>9,5</t>
  </si>
  <si>
    <t>4,75</t>
  </si>
  <si>
    <t>034503000</t>
  </si>
  <si>
    <t>Zařízení staveniště zabezpečení staveniště informační tabule</t>
  </si>
  <si>
    <t>034603000</t>
  </si>
  <si>
    <t>Zařízení staveniště zabezpečení staveniště alarm, strážní služba</t>
  </si>
  <si>
    <t>034703000</t>
  </si>
  <si>
    <t>Zařízení staveniště zabezpečení staveniště osvětlení staveniště</t>
  </si>
  <si>
    <t>VRN7</t>
  </si>
  <si>
    <t>Provozní vlivy</t>
  </si>
  <si>
    <t>071103000</t>
  </si>
  <si>
    <t>Provoz investora</t>
  </si>
  <si>
    <t>984466300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</si>
</sst>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ZN2024_041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Nemocnice Varnsdorf - administrativní budova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Varnsdorf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Varnsdorf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ForWood - Ing. Václav Jára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Bc. Zuzana Kosáková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ROUND(AS95+AS104,2)</f>
        <v>0</v>
      </c>
      <c r="AT94" s="115">
        <f>ROUND(SUM(AV94:AW94),2)</f>
        <v>0</v>
      </c>
      <c r="AU94" s="116">
        <f>ROUND(AU95+AU104,5)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ROUND(AZ95+AZ104,2)</f>
        <v>0</v>
      </c>
      <c r="BA94" s="115">
        <f>ROUND(BA95+BA104,2)</f>
        <v>0</v>
      </c>
      <c r="BB94" s="115">
        <f>ROUND(BB95+BB104,2)</f>
        <v>0</v>
      </c>
      <c r="BC94" s="115">
        <f>ROUND(BC95+BC104,2)</f>
        <v>0</v>
      </c>
      <c r="BD94" s="117">
        <f>ROUND(BD95+BD104,2)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ROUND(AG96+AG97+AG103,2)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ROUND(AS96+AS97+AS103,2)</f>
        <v>0</v>
      </c>
      <c r="AT95" s="129">
        <f>ROUND(SUM(AV95:AW95),2)</f>
        <v>0</v>
      </c>
      <c r="AU95" s="130">
        <f>ROUND(AU96+AU97+AU103,5)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ROUND(AZ96+AZ97+AZ103,2)</f>
        <v>0</v>
      </c>
      <c r="BA95" s="129">
        <f>ROUND(BA96+BA97+BA103,2)</f>
        <v>0</v>
      </c>
      <c r="BB95" s="129">
        <f>ROUND(BB96+BB97+BB103,2)</f>
        <v>0</v>
      </c>
      <c r="BC95" s="129">
        <f>ROUND(BC96+BC97+BC103,2)</f>
        <v>0</v>
      </c>
      <c r="BD95" s="131">
        <f>ROUND(BD96+BD97+BD103,2)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23.2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701_A - Stavební část,...'!J32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'SO 701_A - Stavební část,...'!P136</f>
        <v>0</v>
      </c>
      <c r="AV96" s="139">
        <f>'SO 701_A - Stavební část,...'!J35</f>
        <v>0</v>
      </c>
      <c r="AW96" s="139">
        <f>'SO 701_A - Stavební část,...'!J36</f>
        <v>0</v>
      </c>
      <c r="AX96" s="139">
        <f>'SO 701_A - Stavební část,...'!J37</f>
        <v>0</v>
      </c>
      <c r="AY96" s="139">
        <f>'SO 701_A - Stavební část,...'!J38</f>
        <v>0</v>
      </c>
      <c r="AZ96" s="139">
        <f>'SO 701_A - Stavební část,...'!F35</f>
        <v>0</v>
      </c>
      <c r="BA96" s="139">
        <f>'SO 701_A - Stavební část,...'!F36</f>
        <v>0</v>
      </c>
      <c r="BB96" s="139">
        <f>'SO 701_A - Stavební část,...'!F37</f>
        <v>0</v>
      </c>
      <c r="BC96" s="139">
        <f>'SO 701_A - Stavební část,...'!F38</f>
        <v>0</v>
      </c>
      <c r="BD96" s="141">
        <f>'SO 701_A - Stavební část,...'!F39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23.25" customHeight="1">
      <c r="A97" s="4"/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43">
        <f>ROUND(SUM(AG98:AG102),2)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f>ROUND(SUM(AS98:AS102),2)</f>
        <v>0</v>
      </c>
      <c r="AT97" s="139">
        <f>ROUND(SUM(AV97:AW97),2)</f>
        <v>0</v>
      </c>
      <c r="AU97" s="140">
        <f>ROUND(SUM(AU98:AU102),5)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ROUND(SUM(AZ98:AZ102),2)</f>
        <v>0</v>
      </c>
      <c r="BA97" s="139">
        <f>ROUND(SUM(BA98:BA102),2)</f>
        <v>0</v>
      </c>
      <c r="BB97" s="139">
        <f>ROUND(SUM(BB98:BB102),2)</f>
        <v>0</v>
      </c>
      <c r="BC97" s="139">
        <f>ROUND(SUM(BC98:BC102),2)</f>
        <v>0</v>
      </c>
      <c r="BD97" s="141">
        <f>ROUND(SUM(BD98:BD102),2)</f>
        <v>0</v>
      </c>
      <c r="BE97" s="4"/>
      <c r="BS97" s="142" t="s">
        <v>75</v>
      </c>
      <c r="BT97" s="142" t="s">
        <v>85</v>
      </c>
      <c r="BU97" s="142" t="s">
        <v>77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23.25" customHeight="1">
      <c r="A98" s="133" t="s">
        <v>86</v>
      </c>
      <c r="B98" s="71"/>
      <c r="C98" s="134"/>
      <c r="D98" s="134"/>
      <c r="E98" s="134"/>
      <c r="F98" s="135" t="s">
        <v>94</v>
      </c>
      <c r="G98" s="135"/>
      <c r="H98" s="135"/>
      <c r="I98" s="135"/>
      <c r="J98" s="135"/>
      <c r="K98" s="134"/>
      <c r="L98" s="135" t="s">
        <v>95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701_006a - AC část'!J34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'SO 701_006a - AC část'!P129</f>
        <v>0</v>
      </c>
      <c r="AV98" s="139">
        <f>'SO 701_006a - AC část'!J37</f>
        <v>0</v>
      </c>
      <c r="AW98" s="139">
        <f>'SO 701_006a - AC část'!J38</f>
        <v>0</v>
      </c>
      <c r="AX98" s="139">
        <f>'SO 701_006a - AC část'!J39</f>
        <v>0</v>
      </c>
      <c r="AY98" s="139">
        <f>'SO 701_006a - AC část'!J40</f>
        <v>0</v>
      </c>
      <c r="AZ98" s="139">
        <f>'SO 701_006a - AC část'!F37</f>
        <v>0</v>
      </c>
      <c r="BA98" s="139">
        <f>'SO 701_006a - AC část'!F38</f>
        <v>0</v>
      </c>
      <c r="BB98" s="139">
        <f>'SO 701_006a - AC část'!F39</f>
        <v>0</v>
      </c>
      <c r="BC98" s="139">
        <f>'SO 701_006a - AC část'!F40</f>
        <v>0</v>
      </c>
      <c r="BD98" s="141">
        <f>'SO 701_006a - AC část'!F41</f>
        <v>0</v>
      </c>
      <c r="BE98" s="4"/>
      <c r="BT98" s="142" t="s">
        <v>96</v>
      </c>
      <c r="BV98" s="142" t="s">
        <v>78</v>
      </c>
      <c r="BW98" s="142" t="s">
        <v>97</v>
      </c>
      <c r="BX98" s="142" t="s">
        <v>93</v>
      </c>
      <c r="CL98" s="142" t="s">
        <v>1</v>
      </c>
    </row>
    <row r="99" s="4" customFormat="1" ht="23.25" customHeight="1">
      <c r="A99" s="133" t="s">
        <v>86</v>
      </c>
      <c r="B99" s="71"/>
      <c r="C99" s="134"/>
      <c r="D99" s="134"/>
      <c r="E99" s="134"/>
      <c r="F99" s="135" t="s">
        <v>98</v>
      </c>
      <c r="G99" s="135"/>
      <c r="H99" s="135"/>
      <c r="I99" s="135"/>
      <c r="J99" s="135"/>
      <c r="K99" s="134"/>
      <c r="L99" s="135" t="s">
        <v>99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701_006b - DC část'!J34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'SO 701_006b - DC část'!P129</f>
        <v>0</v>
      </c>
      <c r="AV99" s="139">
        <f>'SO 701_006b - DC část'!J37</f>
        <v>0</v>
      </c>
      <c r="AW99" s="139">
        <f>'SO 701_006b - DC část'!J38</f>
        <v>0</v>
      </c>
      <c r="AX99" s="139">
        <f>'SO 701_006b - DC část'!J39</f>
        <v>0</v>
      </c>
      <c r="AY99" s="139">
        <f>'SO 701_006b - DC část'!J40</f>
        <v>0</v>
      </c>
      <c r="AZ99" s="139">
        <f>'SO 701_006b - DC část'!F37</f>
        <v>0</v>
      </c>
      <c r="BA99" s="139">
        <f>'SO 701_006b - DC část'!F38</f>
        <v>0</v>
      </c>
      <c r="BB99" s="139">
        <f>'SO 701_006b - DC část'!F39</f>
        <v>0</v>
      </c>
      <c r="BC99" s="139">
        <f>'SO 701_006b - DC část'!F40</f>
        <v>0</v>
      </c>
      <c r="BD99" s="141">
        <f>'SO 701_006b - DC část'!F41</f>
        <v>0</v>
      </c>
      <c r="BE99" s="4"/>
      <c r="BT99" s="142" t="s">
        <v>96</v>
      </c>
      <c r="BV99" s="142" t="s">
        <v>78</v>
      </c>
      <c r="BW99" s="142" t="s">
        <v>100</v>
      </c>
      <c r="BX99" s="142" t="s">
        <v>93</v>
      </c>
      <c r="CL99" s="142" t="s">
        <v>1</v>
      </c>
    </row>
    <row r="100" s="4" customFormat="1" ht="23.25" customHeight="1">
      <c r="A100" s="133" t="s">
        <v>86</v>
      </c>
      <c r="B100" s="71"/>
      <c r="C100" s="134"/>
      <c r="D100" s="134"/>
      <c r="E100" s="134"/>
      <c r="F100" s="135" t="s">
        <v>101</v>
      </c>
      <c r="G100" s="135"/>
      <c r="H100" s="135"/>
      <c r="I100" s="135"/>
      <c r="J100" s="135"/>
      <c r="K100" s="134"/>
      <c r="L100" s="135" t="s">
        <v>102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701_006c - Konstrukce'!J34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'SO 701_006c - Konstrukce'!P128</f>
        <v>0</v>
      </c>
      <c r="AV100" s="139">
        <f>'SO 701_006c - Konstrukce'!J37</f>
        <v>0</v>
      </c>
      <c r="AW100" s="139">
        <f>'SO 701_006c - Konstrukce'!J38</f>
        <v>0</v>
      </c>
      <c r="AX100" s="139">
        <f>'SO 701_006c - Konstrukce'!J39</f>
        <v>0</v>
      </c>
      <c r="AY100" s="139">
        <f>'SO 701_006c - Konstrukce'!J40</f>
        <v>0</v>
      </c>
      <c r="AZ100" s="139">
        <f>'SO 701_006c - Konstrukce'!F37</f>
        <v>0</v>
      </c>
      <c r="BA100" s="139">
        <f>'SO 701_006c - Konstrukce'!F38</f>
        <v>0</v>
      </c>
      <c r="BB100" s="139">
        <f>'SO 701_006c - Konstrukce'!F39</f>
        <v>0</v>
      </c>
      <c r="BC100" s="139">
        <f>'SO 701_006c - Konstrukce'!F40</f>
        <v>0</v>
      </c>
      <c r="BD100" s="141">
        <f>'SO 701_006c - Konstrukce'!F41</f>
        <v>0</v>
      </c>
      <c r="BE100" s="4"/>
      <c r="BT100" s="142" t="s">
        <v>96</v>
      </c>
      <c r="BV100" s="142" t="s">
        <v>78</v>
      </c>
      <c r="BW100" s="142" t="s">
        <v>103</v>
      </c>
      <c r="BX100" s="142" t="s">
        <v>93</v>
      </c>
      <c r="CL100" s="142" t="s">
        <v>1</v>
      </c>
    </row>
    <row r="101" s="4" customFormat="1" ht="23.25" customHeight="1">
      <c r="A101" s="133" t="s">
        <v>86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701_006d - Střídače a 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'SO 701_006d - Střídače a ...'!P128</f>
        <v>0</v>
      </c>
      <c r="AV101" s="139">
        <f>'SO 701_006d - Střídače a ...'!J37</f>
        <v>0</v>
      </c>
      <c r="AW101" s="139">
        <f>'SO 701_006d - Střídače a ...'!J38</f>
        <v>0</v>
      </c>
      <c r="AX101" s="139">
        <f>'SO 701_006d - Střídače a ...'!J39</f>
        <v>0</v>
      </c>
      <c r="AY101" s="139">
        <f>'SO 701_006d - Střídače a ...'!J40</f>
        <v>0</v>
      </c>
      <c r="AZ101" s="139">
        <f>'SO 701_006d - Střídače a ...'!F37</f>
        <v>0</v>
      </c>
      <c r="BA101" s="139">
        <f>'SO 701_006d - Střídače a ...'!F38</f>
        <v>0</v>
      </c>
      <c r="BB101" s="139">
        <f>'SO 701_006d - Střídače a ...'!F39</f>
        <v>0</v>
      </c>
      <c r="BC101" s="139">
        <f>'SO 701_006d - Střídače a ...'!F40</f>
        <v>0</v>
      </c>
      <c r="BD101" s="141">
        <f>'SO 701_006d - Střídače a ...'!F41</f>
        <v>0</v>
      </c>
      <c r="BE101" s="4"/>
      <c r="BT101" s="142" t="s">
        <v>96</v>
      </c>
      <c r="BV101" s="142" t="s">
        <v>78</v>
      </c>
      <c r="BW101" s="142" t="s">
        <v>106</v>
      </c>
      <c r="BX101" s="142" t="s">
        <v>93</v>
      </c>
      <c r="CL101" s="142" t="s">
        <v>1</v>
      </c>
    </row>
    <row r="102" s="4" customFormat="1" ht="23.25" customHeight="1">
      <c r="A102" s="133" t="s">
        <v>86</v>
      </c>
      <c r="B102" s="71"/>
      <c r="C102" s="134"/>
      <c r="D102" s="134"/>
      <c r="E102" s="134"/>
      <c r="F102" s="135" t="s">
        <v>107</v>
      </c>
      <c r="G102" s="135"/>
      <c r="H102" s="135"/>
      <c r="I102" s="135"/>
      <c r="J102" s="135"/>
      <c r="K102" s="134"/>
      <c r="L102" s="135" t="s">
        <v>108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701_006e - VRN'!J34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'SO 701_006e - VRN'!P127</f>
        <v>0</v>
      </c>
      <c r="AV102" s="139">
        <f>'SO 701_006e - VRN'!J37</f>
        <v>0</v>
      </c>
      <c r="AW102" s="139">
        <f>'SO 701_006e - VRN'!J38</f>
        <v>0</v>
      </c>
      <c r="AX102" s="139">
        <f>'SO 701_006e - VRN'!J39</f>
        <v>0</v>
      </c>
      <c r="AY102" s="139">
        <f>'SO 701_006e - VRN'!J40</f>
        <v>0</v>
      </c>
      <c r="AZ102" s="139">
        <f>'SO 701_006e - VRN'!F37</f>
        <v>0</v>
      </c>
      <c r="BA102" s="139">
        <f>'SO 701_006e - VRN'!F38</f>
        <v>0</v>
      </c>
      <c r="BB102" s="139">
        <f>'SO 701_006e - VRN'!F39</f>
        <v>0</v>
      </c>
      <c r="BC102" s="139">
        <f>'SO 701_006e - VRN'!F40</f>
        <v>0</v>
      </c>
      <c r="BD102" s="141">
        <f>'SO 701_006e - VRN'!F41</f>
        <v>0</v>
      </c>
      <c r="BE102" s="4"/>
      <c r="BT102" s="142" t="s">
        <v>96</v>
      </c>
      <c r="BV102" s="142" t="s">
        <v>78</v>
      </c>
      <c r="BW102" s="142" t="s">
        <v>109</v>
      </c>
      <c r="BX102" s="142" t="s">
        <v>93</v>
      </c>
      <c r="CL102" s="142" t="s">
        <v>1</v>
      </c>
    </row>
    <row r="103" s="4" customFormat="1" ht="23.25" customHeight="1">
      <c r="A103" s="133" t="s">
        <v>86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701_C - Stínění - upla...'!J32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'SO 701_C - Stínění - upla...'!P122</f>
        <v>0</v>
      </c>
      <c r="AV103" s="139">
        <f>'SO 701_C - Stínění - upla...'!J35</f>
        <v>0</v>
      </c>
      <c r="AW103" s="139">
        <f>'SO 701_C - Stínění - upla...'!J36</f>
        <v>0</v>
      </c>
      <c r="AX103" s="139">
        <f>'SO 701_C - Stínění - upla...'!J37</f>
        <v>0</v>
      </c>
      <c r="AY103" s="139">
        <f>'SO 701_C - Stínění - upla...'!J38</f>
        <v>0</v>
      </c>
      <c r="AZ103" s="139">
        <f>'SO 701_C - Stínění - upla...'!F35</f>
        <v>0</v>
      </c>
      <c r="BA103" s="139">
        <f>'SO 701_C - Stínění - upla...'!F36</f>
        <v>0</v>
      </c>
      <c r="BB103" s="139">
        <f>'SO 701_C - Stínění - upla...'!F37</f>
        <v>0</v>
      </c>
      <c r="BC103" s="139">
        <f>'SO 701_C - Stínění - upla...'!F38</f>
        <v>0</v>
      </c>
      <c r="BD103" s="141">
        <f>'SO 701_C - Stínění - upla...'!F39</f>
        <v>0</v>
      </c>
      <c r="BE103" s="4"/>
      <c r="BT103" s="142" t="s">
        <v>85</v>
      </c>
      <c r="BV103" s="142" t="s">
        <v>78</v>
      </c>
      <c r="BW103" s="142" t="s">
        <v>112</v>
      </c>
      <c r="BX103" s="142" t="s">
        <v>84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ROUND(SUM(AG105:AG111),2)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28">
        <f>ROUND(SUM(AS105:AS111),2)</f>
        <v>0</v>
      </c>
      <c r="AT104" s="129">
        <f>ROUND(SUM(AV104:AW104),2)</f>
        <v>0</v>
      </c>
      <c r="AU104" s="130">
        <f>ROUND(SUM(AU105:AU111),5)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ROUND(SUM(AZ105:AZ111),2)</f>
        <v>0</v>
      </c>
      <c r="BA104" s="129">
        <f>ROUND(SUM(BA105:BA111),2)</f>
        <v>0</v>
      </c>
      <c r="BB104" s="129">
        <f>ROUND(SUM(BB105:BB111),2)</f>
        <v>0</v>
      </c>
      <c r="BC104" s="129">
        <f>ROUND(SUM(BC105:BC111),2)</f>
        <v>0</v>
      </c>
      <c r="BD104" s="131">
        <f>ROUND(SUM(BD105:BD111),2)</f>
        <v>0</v>
      </c>
      <c r="BE104" s="7"/>
      <c r="BS104" s="132" t="s">
        <v>75</v>
      </c>
      <c r="BT104" s="132" t="s">
        <v>83</v>
      </c>
      <c r="BU104" s="132" t="s">
        <v>77</v>
      </c>
      <c r="BV104" s="132" t="s">
        <v>78</v>
      </c>
      <c r="BW104" s="132" t="s">
        <v>115</v>
      </c>
      <c r="BX104" s="132" t="s">
        <v>5</v>
      </c>
      <c r="CL104" s="132" t="s">
        <v>1</v>
      </c>
      <c r="CM104" s="132" t="s">
        <v>85</v>
      </c>
    </row>
    <row r="105" s="4" customFormat="1" ht="23.25" customHeight="1">
      <c r="A105" s="133" t="s">
        <v>86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117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701_000 - Stavební čás...'!J32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'SO 701_000 - Stavební čás...'!P147</f>
        <v>0</v>
      </c>
      <c r="AV105" s="139">
        <f>'SO 701_000 - Stavební čás...'!J35</f>
        <v>0</v>
      </c>
      <c r="AW105" s="139">
        <f>'SO 701_000 - Stavební čás...'!J36</f>
        <v>0</v>
      </c>
      <c r="AX105" s="139">
        <f>'SO 701_000 - Stavební čás...'!J37</f>
        <v>0</v>
      </c>
      <c r="AY105" s="139">
        <f>'SO 701_000 - Stavební čás...'!J38</f>
        <v>0</v>
      </c>
      <c r="AZ105" s="139">
        <f>'SO 701_000 - Stavební čás...'!F35</f>
        <v>0</v>
      </c>
      <c r="BA105" s="139">
        <f>'SO 701_000 - Stavební čás...'!F36</f>
        <v>0</v>
      </c>
      <c r="BB105" s="139">
        <f>'SO 701_000 - Stavební čás...'!F37</f>
        <v>0</v>
      </c>
      <c r="BC105" s="139">
        <f>'SO 701_000 - Stavební čás...'!F38</f>
        <v>0</v>
      </c>
      <c r="BD105" s="141">
        <f>'SO 701_000 - Stavební čás...'!F39</f>
        <v>0</v>
      </c>
      <c r="BE105" s="4"/>
      <c r="BT105" s="142" t="s">
        <v>85</v>
      </c>
      <c r="BV105" s="142" t="s">
        <v>78</v>
      </c>
      <c r="BW105" s="142" t="s">
        <v>118</v>
      </c>
      <c r="BX105" s="142" t="s">
        <v>115</v>
      </c>
      <c r="CL105" s="142" t="s">
        <v>1</v>
      </c>
    </row>
    <row r="106" s="4" customFormat="1" ht="23.25" customHeight="1">
      <c r="A106" s="133" t="s">
        <v>86</v>
      </c>
      <c r="B106" s="71"/>
      <c r="C106" s="134"/>
      <c r="D106" s="134"/>
      <c r="E106" s="135" t="s">
        <v>119</v>
      </c>
      <c r="F106" s="135"/>
      <c r="G106" s="135"/>
      <c r="H106" s="135"/>
      <c r="I106" s="135"/>
      <c r="J106" s="134"/>
      <c r="K106" s="135" t="s">
        <v>120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701_001 - Slaboproud -...'!J32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'SO 701_001 - Slaboproud -...'!P125</f>
        <v>0</v>
      </c>
      <c r="AV106" s="139">
        <f>'SO 701_001 - Slaboproud -...'!J35</f>
        <v>0</v>
      </c>
      <c r="AW106" s="139">
        <f>'SO 701_001 - Slaboproud -...'!J36</f>
        <v>0</v>
      </c>
      <c r="AX106" s="139">
        <f>'SO 701_001 - Slaboproud -...'!J37</f>
        <v>0</v>
      </c>
      <c r="AY106" s="139">
        <f>'SO 701_001 - Slaboproud -...'!J38</f>
        <v>0</v>
      </c>
      <c r="AZ106" s="139">
        <f>'SO 701_001 - Slaboproud -...'!F35</f>
        <v>0</v>
      </c>
      <c r="BA106" s="139">
        <f>'SO 701_001 - Slaboproud -...'!F36</f>
        <v>0</v>
      </c>
      <c r="BB106" s="139">
        <f>'SO 701_001 - Slaboproud -...'!F37</f>
        <v>0</v>
      </c>
      <c r="BC106" s="139">
        <f>'SO 701_001 - Slaboproud -...'!F38</f>
        <v>0</v>
      </c>
      <c r="BD106" s="141">
        <f>'SO 701_001 - Slaboproud -...'!F39</f>
        <v>0</v>
      </c>
      <c r="BE106" s="4"/>
      <c r="BT106" s="142" t="s">
        <v>85</v>
      </c>
      <c r="BV106" s="142" t="s">
        <v>78</v>
      </c>
      <c r="BW106" s="142" t="s">
        <v>121</v>
      </c>
      <c r="BX106" s="142" t="s">
        <v>115</v>
      </c>
      <c r="CL106" s="142" t="s">
        <v>1</v>
      </c>
    </row>
    <row r="107" s="4" customFormat="1" ht="23.25" customHeight="1">
      <c r="A107" s="133" t="s">
        <v>86</v>
      </c>
      <c r="B107" s="71"/>
      <c r="C107" s="134"/>
      <c r="D107" s="134"/>
      <c r="E107" s="135" t="s">
        <v>122</v>
      </c>
      <c r="F107" s="135"/>
      <c r="G107" s="135"/>
      <c r="H107" s="135"/>
      <c r="I107" s="135"/>
      <c r="J107" s="134"/>
      <c r="K107" s="135" t="s">
        <v>123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701_002 - Silnoproud  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'SO 701_002 - Silnoproud  ...'!P128</f>
        <v>0</v>
      </c>
      <c r="AV107" s="139">
        <f>'SO 701_002 - Silnoproud  ...'!J35</f>
        <v>0</v>
      </c>
      <c r="AW107" s="139">
        <f>'SO 701_002 - Silnoproud  ...'!J36</f>
        <v>0</v>
      </c>
      <c r="AX107" s="139">
        <f>'SO 701_002 - Silnoproud  ...'!J37</f>
        <v>0</v>
      </c>
      <c r="AY107" s="139">
        <f>'SO 701_002 - Silnoproud  ...'!J38</f>
        <v>0</v>
      </c>
      <c r="AZ107" s="139">
        <f>'SO 701_002 - Silnoproud  ...'!F35</f>
        <v>0</v>
      </c>
      <c r="BA107" s="139">
        <f>'SO 701_002 - Silnoproud  ...'!F36</f>
        <v>0</v>
      </c>
      <c r="BB107" s="139">
        <f>'SO 701_002 - Silnoproud  ...'!F37</f>
        <v>0</v>
      </c>
      <c r="BC107" s="139">
        <f>'SO 701_002 - Silnoproud  ...'!F38</f>
        <v>0</v>
      </c>
      <c r="BD107" s="141">
        <f>'SO 701_002 - Silnoproud  ...'!F39</f>
        <v>0</v>
      </c>
      <c r="BE107" s="4"/>
      <c r="BT107" s="142" t="s">
        <v>85</v>
      </c>
      <c r="BV107" s="142" t="s">
        <v>78</v>
      </c>
      <c r="BW107" s="142" t="s">
        <v>124</v>
      </c>
      <c r="BX107" s="142" t="s">
        <v>115</v>
      </c>
      <c r="CL107" s="142" t="s">
        <v>1</v>
      </c>
    </row>
    <row r="108" s="4" customFormat="1" ht="23.25" customHeight="1">
      <c r="A108" s="133" t="s">
        <v>86</v>
      </c>
      <c r="B108" s="71"/>
      <c r="C108" s="134"/>
      <c r="D108" s="134"/>
      <c r="E108" s="135" t="s">
        <v>125</v>
      </c>
      <c r="F108" s="135"/>
      <c r="G108" s="135"/>
      <c r="H108" s="135"/>
      <c r="I108" s="135"/>
      <c r="J108" s="134"/>
      <c r="K108" s="135" t="s">
        <v>126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701_004 - Gastro - buf...'!J32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'SO 701_004 - Gastro - buf...'!P120</f>
        <v>0</v>
      </c>
      <c r="AV108" s="139">
        <f>'SO 701_004 - Gastro - buf...'!J35</f>
        <v>0</v>
      </c>
      <c r="AW108" s="139">
        <f>'SO 701_004 - Gastro - buf...'!J36</f>
        <v>0</v>
      </c>
      <c r="AX108" s="139">
        <f>'SO 701_004 - Gastro - buf...'!J37</f>
        <v>0</v>
      </c>
      <c r="AY108" s="139">
        <f>'SO 701_004 - Gastro - buf...'!J38</f>
        <v>0</v>
      </c>
      <c r="AZ108" s="139">
        <f>'SO 701_004 - Gastro - buf...'!F35</f>
        <v>0</v>
      </c>
      <c r="BA108" s="139">
        <f>'SO 701_004 - Gastro - buf...'!F36</f>
        <v>0</v>
      </c>
      <c r="BB108" s="139">
        <f>'SO 701_004 - Gastro - buf...'!F37</f>
        <v>0</v>
      </c>
      <c r="BC108" s="139">
        <f>'SO 701_004 - Gastro - buf...'!F38</f>
        <v>0</v>
      </c>
      <c r="BD108" s="141">
        <f>'SO 701_004 - Gastro - buf...'!F39</f>
        <v>0</v>
      </c>
      <c r="BE108" s="4"/>
      <c r="BT108" s="142" t="s">
        <v>85</v>
      </c>
      <c r="BV108" s="142" t="s">
        <v>78</v>
      </c>
      <c r="BW108" s="142" t="s">
        <v>127</v>
      </c>
      <c r="BX108" s="142" t="s">
        <v>115</v>
      </c>
      <c r="CL108" s="142" t="s">
        <v>1</v>
      </c>
    </row>
    <row r="109" s="4" customFormat="1" ht="23.25" customHeight="1">
      <c r="A109" s="133" t="s">
        <v>86</v>
      </c>
      <c r="B109" s="71"/>
      <c r="C109" s="134"/>
      <c r="D109" s="134"/>
      <c r="E109" s="135" t="s">
        <v>128</v>
      </c>
      <c r="F109" s="135"/>
      <c r="G109" s="135"/>
      <c r="H109" s="135"/>
      <c r="I109" s="135"/>
      <c r="J109" s="134"/>
      <c r="K109" s="135" t="s">
        <v>129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'SO 701_005 - ZTI vč. příp...'!J32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'SO 701_005 - ZTI vč. příp...'!P138</f>
        <v>0</v>
      </c>
      <c r="AV109" s="139">
        <f>'SO 701_005 - ZTI vč. příp...'!J35</f>
        <v>0</v>
      </c>
      <c r="AW109" s="139">
        <f>'SO 701_005 - ZTI vč. příp...'!J36</f>
        <v>0</v>
      </c>
      <c r="AX109" s="139">
        <f>'SO 701_005 - ZTI vč. příp...'!J37</f>
        <v>0</v>
      </c>
      <c r="AY109" s="139">
        <f>'SO 701_005 - ZTI vč. příp...'!J38</f>
        <v>0</v>
      </c>
      <c r="AZ109" s="139">
        <f>'SO 701_005 - ZTI vč. příp...'!F35</f>
        <v>0</v>
      </c>
      <c r="BA109" s="139">
        <f>'SO 701_005 - ZTI vč. příp...'!F36</f>
        <v>0</v>
      </c>
      <c r="BB109" s="139">
        <f>'SO 701_005 - ZTI vč. příp...'!F37</f>
        <v>0</v>
      </c>
      <c r="BC109" s="139">
        <f>'SO 701_005 - ZTI vč. příp...'!F38</f>
        <v>0</v>
      </c>
      <c r="BD109" s="141">
        <f>'SO 701_005 - ZTI vč. příp...'!F39</f>
        <v>0</v>
      </c>
      <c r="BE109" s="4"/>
      <c r="BT109" s="142" t="s">
        <v>85</v>
      </c>
      <c r="BV109" s="142" t="s">
        <v>78</v>
      </c>
      <c r="BW109" s="142" t="s">
        <v>130</v>
      </c>
      <c r="BX109" s="142" t="s">
        <v>115</v>
      </c>
      <c r="CL109" s="142" t="s">
        <v>1</v>
      </c>
    </row>
    <row r="110" s="4" customFormat="1" ht="23.25" customHeight="1">
      <c r="A110" s="133" t="s">
        <v>86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'SO 701_006 - VZT  - neupl...'!J32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'SO 701_006 - VZT  - neupl...'!P126</f>
        <v>0</v>
      </c>
      <c r="AV110" s="139">
        <f>'SO 701_006 - VZT  - neupl...'!J35</f>
        <v>0</v>
      </c>
      <c r="AW110" s="139">
        <f>'SO 701_006 - VZT  - neupl...'!J36</f>
        <v>0</v>
      </c>
      <c r="AX110" s="139">
        <f>'SO 701_006 - VZT  - neupl...'!J37</f>
        <v>0</v>
      </c>
      <c r="AY110" s="139">
        <f>'SO 701_006 - VZT  - neupl...'!J38</f>
        <v>0</v>
      </c>
      <c r="AZ110" s="139">
        <f>'SO 701_006 - VZT  - neupl...'!F35</f>
        <v>0</v>
      </c>
      <c r="BA110" s="139">
        <f>'SO 701_006 - VZT  - neupl...'!F36</f>
        <v>0</v>
      </c>
      <c r="BB110" s="139">
        <f>'SO 701_006 - VZT  - neupl...'!F37</f>
        <v>0</v>
      </c>
      <c r="BC110" s="139">
        <f>'SO 701_006 - VZT  - neupl...'!F38</f>
        <v>0</v>
      </c>
      <c r="BD110" s="141">
        <f>'SO 701_006 - VZT  - neupl...'!F39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115</v>
      </c>
      <c r="CL110" s="142" t="s">
        <v>1</v>
      </c>
    </row>
    <row r="111" s="4" customFormat="1" ht="16.5" customHeight="1">
      <c r="A111" s="133" t="s">
        <v>86</v>
      </c>
      <c r="B111" s="71"/>
      <c r="C111" s="134"/>
      <c r="D111" s="134"/>
      <c r="E111" s="135" t="s">
        <v>134</v>
      </c>
      <c r="F111" s="135"/>
      <c r="G111" s="135"/>
      <c r="H111" s="135"/>
      <c r="I111" s="135"/>
      <c r="J111" s="134"/>
      <c r="K111" s="135" t="s">
        <v>135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'SO 909 - VRN - neuplatnit...'!J32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44">
        <v>0</v>
      </c>
      <c r="AT111" s="145">
        <f>ROUND(SUM(AV111:AW111),2)</f>
        <v>0</v>
      </c>
      <c r="AU111" s="146">
        <f>'SO 909 - VRN - neuplatnit...'!P124</f>
        <v>0</v>
      </c>
      <c r="AV111" s="145">
        <f>'SO 909 - VRN - neuplatnit...'!J35</f>
        <v>0</v>
      </c>
      <c r="AW111" s="145">
        <f>'SO 909 - VRN - neuplatnit...'!J36</f>
        <v>0</v>
      </c>
      <c r="AX111" s="145">
        <f>'SO 909 - VRN - neuplatnit...'!J37</f>
        <v>0</v>
      </c>
      <c r="AY111" s="145">
        <f>'SO 909 - VRN - neuplatnit...'!J38</f>
        <v>0</v>
      </c>
      <c r="AZ111" s="145">
        <f>'SO 909 - VRN - neuplatnit...'!F35</f>
        <v>0</v>
      </c>
      <c r="BA111" s="145">
        <f>'SO 909 - VRN - neuplatnit...'!F36</f>
        <v>0</v>
      </c>
      <c r="BB111" s="145">
        <f>'SO 909 - VRN - neuplatnit...'!F37</f>
        <v>0</v>
      </c>
      <c r="BC111" s="145">
        <f>'SO 909 - VRN - neuplatnit...'!F38</f>
        <v>0</v>
      </c>
      <c r="BD111" s="147">
        <f>'SO 909 - VRN - neuplatnit...'!F39</f>
        <v>0</v>
      </c>
      <c r="BE111" s="4"/>
      <c r="BT111" s="142" t="s">
        <v>85</v>
      </c>
      <c r="BV111" s="142" t="s">
        <v>78</v>
      </c>
      <c r="BW111" s="142" t="s">
        <v>136</v>
      </c>
      <c r="BX111" s="142" t="s">
        <v>115</v>
      </c>
      <c r="CL111" s="142" t="s">
        <v>1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D13ehz2NKqejdtPi0q28zZoM/HK9+sd0HS+rYqKGFr2XiGLIfn1a5N8RgcBxaRE9ZF/CnpirWzq42aTrtCeVuQ==" hashValue="2oOjkrmKsOflhGSM5piJ2/bnIXlqe7yWKi6DsTvtIMascGzgRJNOpaVmV9XRWfmgeojLEhXj5tOj54Cq6WIZAg==" algorithmName="SHA-512" password="CC35"/>
  <mergeCells count="106">
    <mergeCell ref="C92:G92"/>
    <mergeCell ref="D95:H95"/>
    <mergeCell ref="D104:H104"/>
    <mergeCell ref="E103:I103"/>
    <mergeCell ref="E96:I96"/>
    <mergeCell ref="E97:I97"/>
    <mergeCell ref="F102:J102"/>
    <mergeCell ref="F101:J101"/>
    <mergeCell ref="F100:J100"/>
    <mergeCell ref="F99:J99"/>
    <mergeCell ref="F98:J98"/>
    <mergeCell ref="I92:AF92"/>
    <mergeCell ref="J95:AF95"/>
    <mergeCell ref="J104:AF104"/>
    <mergeCell ref="K97:AF97"/>
    <mergeCell ref="K96:AF96"/>
    <mergeCell ref="K103:AF103"/>
    <mergeCell ref="L100:AF100"/>
    <mergeCell ref="L101:AF101"/>
    <mergeCell ref="L102:AF102"/>
    <mergeCell ref="L99:AF99"/>
    <mergeCell ref="L98:AF98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2:AM92"/>
    <mergeCell ref="AG104:AM104"/>
    <mergeCell ref="AG98:AM98"/>
    <mergeCell ref="AG96:AM96"/>
    <mergeCell ref="AG103:AM103"/>
    <mergeCell ref="AG99:AM99"/>
    <mergeCell ref="AG97:AM97"/>
    <mergeCell ref="AG95:AM95"/>
    <mergeCell ref="AG100:AM100"/>
    <mergeCell ref="AG102:AM102"/>
    <mergeCell ref="AG101:AM101"/>
    <mergeCell ref="AM89:AP89"/>
    <mergeCell ref="AM90:AP90"/>
    <mergeCell ref="AM87:AN87"/>
    <mergeCell ref="AN103:AP103"/>
    <mergeCell ref="AN102:AP102"/>
    <mergeCell ref="AN98:AP98"/>
    <mergeCell ref="AN101:AP101"/>
    <mergeCell ref="AN100:AP100"/>
    <mergeCell ref="AN95:AP95"/>
    <mergeCell ref="AN99:AP99"/>
    <mergeCell ref="AN96:AP96"/>
    <mergeCell ref="AN97:AP97"/>
    <mergeCell ref="AN92:AP9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94:AM94"/>
    <mergeCell ref="AN94:AP94"/>
  </mergeCells>
  <hyperlinks>
    <hyperlink ref="A96" location="'SO 701_A - Stavební část,...'!C2" display="/"/>
    <hyperlink ref="A98" location="'SO 701_006a - AC část'!C2" display="/"/>
    <hyperlink ref="A99" location="'SO 701_006b - DC část'!C2" display="/"/>
    <hyperlink ref="A100" location="'SO 701_006c - Konstrukce'!C2" display="/"/>
    <hyperlink ref="A101" location="'SO 701_006d - Střídače a ...'!C2" display="/"/>
    <hyperlink ref="A102" location="'SO 701_006e - VRN'!C2" display="/"/>
    <hyperlink ref="A103" location="'SO 701_C - Stínění - upla...'!C2" display="/"/>
    <hyperlink ref="A105" location="'SO 701_000 - Stavební čás...'!C2" display="/"/>
    <hyperlink ref="A106" location="'SO 701_001 - Slaboproud -...'!C2" display="/"/>
    <hyperlink ref="A107" location="'SO 701_002 - Silnoproud  ...'!C2" display="/"/>
    <hyperlink ref="A108" location="'SO 701_004 - Gastro - buf...'!C2" display="/"/>
    <hyperlink ref="A109" location="'SO 701_005 - ZTI vč. příp...'!C2" display="/"/>
    <hyperlink ref="A110" location="'SO 701_006 - VZT  - neupl...'!C2" display="/"/>
    <hyperlink ref="A111" location="'SO 909 - VRN - neuplatni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ROUND((SUM(BE136:BE641)),  2)</f>
        <v>0</v>
      </c>
      <c r="G35" s="39"/>
      <c r="H35" s="39"/>
      <c r="I35" s="166">
        <v>0.20999999999999999</v>
      </c>
      <c r="J35" s="165">
        <f>ROUND(((SUM(BE136:BE641))*I35),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ROUND((SUM(BF136:BF641)),  2)</f>
        <v>0</v>
      </c>
      <c r="G36" s="39"/>
      <c r="H36" s="39"/>
      <c r="I36" s="166">
        <v>0.12</v>
      </c>
      <c r="J36" s="165">
        <f>ROUND(((SUM(BF136:BF641))*I36),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ROUND((SUM(BG136:BG641)),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ROUND((SUM(BH136:BH641)),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ROUND((SUM(BI136:BI641)),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701_A - Stavební část, obálka budovy - 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147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148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149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150</v>
      </c>
      <c r="E102" s="198"/>
      <c r="F102" s="198"/>
      <c r="G102" s="198"/>
      <c r="H102" s="198"/>
      <c r="I102" s="198"/>
      <c r="J102" s="199">
        <f>J326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151</v>
      </c>
      <c r="E103" s="198"/>
      <c r="F103" s="198"/>
      <c r="G103" s="198"/>
      <c r="H103" s="198"/>
      <c r="I103" s="198"/>
      <c r="J103" s="199">
        <f>J390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152</v>
      </c>
      <c r="E104" s="198"/>
      <c r="F104" s="198"/>
      <c r="G104" s="198"/>
      <c r="H104" s="198"/>
      <c r="I104" s="198"/>
      <c r="J104" s="199">
        <f>J411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153</v>
      </c>
      <c r="E105" s="193"/>
      <c r="F105" s="193"/>
      <c r="G105" s="193"/>
      <c r="H105" s="193"/>
      <c r="I105" s="193"/>
      <c r="J105" s="194">
        <f>J413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154</v>
      </c>
      <c r="E106" s="198"/>
      <c r="F106" s="198"/>
      <c r="G106" s="198"/>
      <c r="H106" s="198"/>
      <c r="I106" s="198"/>
      <c r="J106" s="199">
        <f>J414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155</v>
      </c>
      <c r="E107" s="198"/>
      <c r="F107" s="198"/>
      <c r="G107" s="198"/>
      <c r="H107" s="198"/>
      <c r="I107" s="198"/>
      <c r="J107" s="199">
        <f>J457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156</v>
      </c>
      <c r="E108" s="198"/>
      <c r="F108" s="198"/>
      <c r="G108" s="198"/>
      <c r="H108" s="198"/>
      <c r="I108" s="198"/>
      <c r="J108" s="199">
        <f>J477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157</v>
      </c>
      <c r="E109" s="198"/>
      <c r="F109" s="198"/>
      <c r="G109" s="198"/>
      <c r="H109" s="198"/>
      <c r="I109" s="198"/>
      <c r="J109" s="199">
        <f>J521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158</v>
      </c>
      <c r="E110" s="198"/>
      <c r="F110" s="198"/>
      <c r="G110" s="198"/>
      <c r="H110" s="198"/>
      <c r="I110" s="198"/>
      <c r="J110" s="199">
        <f>J534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159</v>
      </c>
      <c r="E111" s="198"/>
      <c r="F111" s="198"/>
      <c r="G111" s="198"/>
      <c r="H111" s="198"/>
      <c r="I111" s="198"/>
      <c r="J111" s="199">
        <f>J571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160</v>
      </c>
      <c r="E112" s="198"/>
      <c r="F112" s="198"/>
      <c r="G112" s="198"/>
      <c r="H112" s="198"/>
      <c r="I112" s="198"/>
      <c r="J112" s="199">
        <f>J623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161</v>
      </c>
      <c r="E113" s="198"/>
      <c r="F113" s="198"/>
      <c r="G113" s="198"/>
      <c r="H113" s="198"/>
      <c r="I113" s="198"/>
      <c r="J113" s="199">
        <f>J627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162</v>
      </c>
      <c r="E114" s="198"/>
      <c r="F114" s="198"/>
      <c r="G114" s="198"/>
      <c r="H114" s="198"/>
      <c r="I114" s="198"/>
      <c r="J114" s="199">
        <f>J636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163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Nemocnice Varnsdorf - administrativní budova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138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139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140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30" customHeight="1">
      <c r="A128" s="39"/>
      <c r="B128" s="40"/>
      <c r="C128" s="41"/>
      <c r="D128" s="41"/>
      <c r="E128" s="77" t="str">
        <f>E11</f>
        <v>SO 701_A - Stavební část, obálka budovy - uplatnitelné náklady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Varnsdorf</v>
      </c>
      <c r="G130" s="41"/>
      <c r="H130" s="41"/>
      <c r="I130" s="33" t="s">
        <v>22</v>
      </c>
      <c r="J130" s="80" t="str">
        <f>IF(J14="","",J14)</f>
        <v>2. 9. 2024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E17</f>
        <v>Nemocnice Varnsdorf</v>
      </c>
      <c r="G132" s="41"/>
      <c r="H132" s="41"/>
      <c r="I132" s="33" t="s">
        <v>30</v>
      </c>
      <c r="J132" s="37" t="str">
        <f>E23</f>
        <v>ForWood - Ing. Václav Jára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>Bc. Zuzana Kosáková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164</v>
      </c>
      <c r="D135" s="204" t="s">
        <v>61</v>
      </c>
      <c r="E135" s="204" t="s">
        <v>57</v>
      </c>
      <c r="F135" s="204" t="s">
        <v>58</v>
      </c>
      <c r="G135" s="204" t="s">
        <v>165</v>
      </c>
      <c r="H135" s="204" t="s">
        <v>166</v>
      </c>
      <c r="I135" s="204" t="s">
        <v>167</v>
      </c>
      <c r="J135" s="204" t="s">
        <v>144</v>
      </c>
      <c r="K135" s="205" t="s">
        <v>168</v>
      </c>
      <c r="L135" s="206"/>
      <c r="M135" s="101" t="s">
        <v>1</v>
      </c>
      <c r="N135" s="102" t="s">
        <v>40</v>
      </c>
      <c r="O135" s="102" t="s">
        <v>169</v>
      </c>
      <c r="P135" s="102" t="s">
        <v>170</v>
      </c>
      <c r="Q135" s="102" t="s">
        <v>171</v>
      </c>
      <c r="R135" s="102" t="s">
        <v>172</v>
      </c>
      <c r="S135" s="102" t="s">
        <v>173</v>
      </c>
      <c r="T135" s="103" t="s">
        <v>174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175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P137+P413</f>
        <v>0</v>
      </c>
      <c r="Q136" s="105"/>
      <c r="R136" s="209">
        <f>R137+R413</f>
        <v>60.953535063370296</v>
      </c>
      <c r="S136" s="105"/>
      <c r="T136" s="210">
        <f>T137+T413</f>
        <v>54.439628599999999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146</v>
      </c>
      <c r="BK136" s="211">
        <f>BK137+BK413</f>
        <v>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176</v>
      </c>
      <c r="F137" s="215" t="s">
        <v>177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P138+P145+P326+P390+P411</f>
        <v>0</v>
      </c>
      <c r="Q137" s="220"/>
      <c r="R137" s="221">
        <f>R138+R145+R326+R390+R411</f>
        <v>43.7390148956503</v>
      </c>
      <c r="S137" s="220"/>
      <c r="T137" s="222">
        <f>T138+T145+T326+T390+T411</f>
        <v>45.354517000000001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178</v>
      </c>
      <c r="BK137" s="225">
        <f>BK138+BK145+BK326+BK390+BK411</f>
        <v>0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83</v>
      </c>
      <c r="F138" s="226" t="s">
        <v>179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SUM(P139:P144)</f>
        <v>0</v>
      </c>
      <c r="Q138" s="220"/>
      <c r="R138" s="221">
        <f>SUM(R139:R144)</f>
        <v>0</v>
      </c>
      <c r="S138" s="220"/>
      <c r="T138" s="22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75</v>
      </c>
      <c r="AU138" s="224" t="s">
        <v>83</v>
      </c>
      <c r="AY138" s="223" t="s">
        <v>178</v>
      </c>
      <c r="BK138" s="225">
        <f>SUM(BK139:BK144)</f>
        <v>0</v>
      </c>
    </row>
    <row r="139" s="2" customFormat="1" ht="33" customHeight="1">
      <c r="A139" s="39"/>
      <c r="B139" s="40"/>
      <c r="C139" s="228" t="s">
        <v>83</v>
      </c>
      <c r="D139" s="228" t="s">
        <v>180</v>
      </c>
      <c r="E139" s="229" t="s">
        <v>181</v>
      </c>
      <c r="F139" s="230" t="s">
        <v>182</v>
      </c>
      <c r="G139" s="231" t="s">
        <v>183</v>
      </c>
      <c r="H139" s="232">
        <v>8.4250000000000007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85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185</v>
      </c>
    </row>
    <row r="140" s="13" customFormat="1">
      <c r="A140" s="13"/>
      <c r="B140" s="241"/>
      <c r="C140" s="242"/>
      <c r="D140" s="243" t="s">
        <v>186</v>
      </c>
      <c r="E140" s="244" t="s">
        <v>1</v>
      </c>
      <c r="F140" s="245" t="s">
        <v>187</v>
      </c>
      <c r="G140" s="242"/>
      <c r="H140" s="246">
        <v>8.4250000000000007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186</v>
      </c>
      <c r="AU140" s="252" t="s">
        <v>85</v>
      </c>
      <c r="AV140" s="13" t="s">
        <v>85</v>
      </c>
      <c r="AW140" s="13" t="s">
        <v>32</v>
      </c>
      <c r="AX140" s="13" t="s">
        <v>83</v>
      </c>
      <c r="AY140" s="252" t="s">
        <v>178</v>
      </c>
    </row>
    <row r="141" s="2" customFormat="1" ht="33" customHeight="1">
      <c r="A141" s="39"/>
      <c r="B141" s="40"/>
      <c r="C141" s="228" t="s">
        <v>85</v>
      </c>
      <c r="D141" s="228" t="s">
        <v>180</v>
      </c>
      <c r="E141" s="229" t="s">
        <v>188</v>
      </c>
      <c r="F141" s="230" t="s">
        <v>189</v>
      </c>
      <c r="G141" s="231" t="s">
        <v>183</v>
      </c>
      <c r="H141" s="232">
        <v>33.700000000000003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85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190</v>
      </c>
    </row>
    <row r="142" s="13" customFormat="1">
      <c r="A142" s="13"/>
      <c r="B142" s="241"/>
      <c r="C142" s="242"/>
      <c r="D142" s="243" t="s">
        <v>186</v>
      </c>
      <c r="E142" s="244" t="s">
        <v>1</v>
      </c>
      <c r="F142" s="245" t="s">
        <v>191</v>
      </c>
      <c r="G142" s="242"/>
      <c r="H142" s="246">
        <v>33.700000000000003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186</v>
      </c>
      <c r="AU142" s="252" t="s">
        <v>85</v>
      </c>
      <c r="AV142" s="13" t="s">
        <v>85</v>
      </c>
      <c r="AW142" s="13" t="s">
        <v>32</v>
      </c>
      <c r="AX142" s="13" t="s">
        <v>83</v>
      </c>
      <c r="AY142" s="252" t="s">
        <v>178</v>
      </c>
    </row>
    <row r="143" s="2" customFormat="1" ht="24.15" customHeight="1">
      <c r="A143" s="39"/>
      <c r="B143" s="40"/>
      <c r="C143" s="228" t="s">
        <v>96</v>
      </c>
      <c r="D143" s="228" t="s">
        <v>180</v>
      </c>
      <c r="E143" s="229" t="s">
        <v>192</v>
      </c>
      <c r="F143" s="230" t="s">
        <v>193</v>
      </c>
      <c r="G143" s="231" t="s">
        <v>183</v>
      </c>
      <c r="H143" s="232">
        <v>8.4250000000000007</v>
      </c>
      <c r="I143" s="233"/>
      <c r="J143" s="234">
        <f>ROUND(I143*H143,2)</f>
        <v>0</v>
      </c>
      <c r="K143" s="230" t="s">
        <v>194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85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195</v>
      </c>
    </row>
    <row r="144" s="2" customFormat="1" ht="24.15" customHeight="1">
      <c r="A144" s="39"/>
      <c r="B144" s="40"/>
      <c r="C144" s="228" t="s">
        <v>184</v>
      </c>
      <c r="D144" s="228" t="s">
        <v>180</v>
      </c>
      <c r="E144" s="229" t="s">
        <v>196</v>
      </c>
      <c r="F144" s="230" t="s">
        <v>197</v>
      </c>
      <c r="G144" s="231" t="s">
        <v>183</v>
      </c>
      <c r="H144" s="232">
        <v>33.700000000000003</v>
      </c>
      <c r="I144" s="233"/>
      <c r="J144" s="234">
        <f>ROUND(I144*H144,2)</f>
        <v>0</v>
      </c>
      <c r="K144" s="230" t="s">
        <v>194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85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198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199</v>
      </c>
      <c r="F145" s="226" t="s">
        <v>200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SUM(P146:P325)</f>
        <v>0</v>
      </c>
      <c r="Q145" s="220"/>
      <c r="R145" s="221">
        <f>SUM(R146:R325)</f>
        <v>43.6930403956503</v>
      </c>
      <c r="S145" s="220"/>
      <c r="T145" s="222">
        <f>SUM(T146:T325)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178</v>
      </c>
      <c r="BK145" s="225">
        <f>SUM(BK146:BK325)</f>
        <v>0</v>
      </c>
    </row>
    <row r="146" s="2" customFormat="1" ht="24.15" customHeight="1">
      <c r="A146" s="39"/>
      <c r="B146" s="40"/>
      <c r="C146" s="228" t="s">
        <v>201</v>
      </c>
      <c r="D146" s="228" t="s">
        <v>180</v>
      </c>
      <c r="E146" s="229" t="s">
        <v>202</v>
      </c>
      <c r="F146" s="230" t="s">
        <v>203</v>
      </c>
      <c r="G146" s="231" t="s">
        <v>204</v>
      </c>
      <c r="H146" s="232">
        <v>117.541</v>
      </c>
      <c r="I146" s="233"/>
      <c r="J146" s="234">
        <f>ROUND(I146*H146,2)</f>
        <v>0</v>
      </c>
      <c r="K146" s="230" t="s">
        <v>194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0.033579999999999999</v>
      </c>
      <c r="R146" s="237">
        <f>Q146*H146</f>
        <v>3.9470267799999998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85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205</v>
      </c>
    </row>
    <row r="147" s="13" customFormat="1">
      <c r="A147" s="13"/>
      <c r="B147" s="241"/>
      <c r="C147" s="242"/>
      <c r="D147" s="243" t="s">
        <v>186</v>
      </c>
      <c r="E147" s="244" t="s">
        <v>1</v>
      </c>
      <c r="F147" s="245" t="s">
        <v>206</v>
      </c>
      <c r="G147" s="242"/>
      <c r="H147" s="246">
        <v>6.0620000000000003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186</v>
      </c>
      <c r="AU147" s="252" t="s">
        <v>85</v>
      </c>
      <c r="AV147" s="13" t="s">
        <v>85</v>
      </c>
      <c r="AW147" s="13" t="s">
        <v>32</v>
      </c>
      <c r="AX147" s="13" t="s">
        <v>76</v>
      </c>
      <c r="AY147" s="252" t="s">
        <v>178</v>
      </c>
    </row>
    <row r="148" s="13" customFormat="1">
      <c r="A148" s="13"/>
      <c r="B148" s="241"/>
      <c r="C148" s="242"/>
      <c r="D148" s="243" t="s">
        <v>186</v>
      </c>
      <c r="E148" s="244" t="s">
        <v>1</v>
      </c>
      <c r="F148" s="245" t="s">
        <v>207</v>
      </c>
      <c r="G148" s="242"/>
      <c r="H148" s="246">
        <v>2.5790000000000002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186</v>
      </c>
      <c r="AU148" s="252" t="s">
        <v>85</v>
      </c>
      <c r="AV148" s="13" t="s">
        <v>85</v>
      </c>
      <c r="AW148" s="13" t="s">
        <v>32</v>
      </c>
      <c r="AX148" s="13" t="s">
        <v>76</v>
      </c>
      <c r="AY148" s="252" t="s">
        <v>178</v>
      </c>
    </row>
    <row r="149" s="13" customFormat="1">
      <c r="A149" s="13"/>
      <c r="B149" s="241"/>
      <c r="C149" s="242"/>
      <c r="D149" s="243" t="s">
        <v>186</v>
      </c>
      <c r="E149" s="244" t="s">
        <v>1</v>
      </c>
      <c r="F149" s="245" t="s">
        <v>208</v>
      </c>
      <c r="G149" s="242"/>
      <c r="H149" s="246">
        <v>6.548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186</v>
      </c>
      <c r="AU149" s="252" t="s">
        <v>85</v>
      </c>
      <c r="AV149" s="13" t="s">
        <v>85</v>
      </c>
      <c r="AW149" s="13" t="s">
        <v>32</v>
      </c>
      <c r="AX149" s="13" t="s">
        <v>76</v>
      </c>
      <c r="AY149" s="252" t="s">
        <v>178</v>
      </c>
    </row>
    <row r="150" s="14" customFormat="1">
      <c r="A150" s="14"/>
      <c r="B150" s="253"/>
      <c r="C150" s="254"/>
      <c r="D150" s="243" t="s">
        <v>186</v>
      </c>
      <c r="E150" s="255" t="s">
        <v>1</v>
      </c>
      <c r="F150" s="256" t="s">
        <v>209</v>
      </c>
      <c r="G150" s="254"/>
      <c r="H150" s="257">
        <v>15.189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186</v>
      </c>
      <c r="AU150" s="263" t="s">
        <v>85</v>
      </c>
      <c r="AV150" s="14" t="s">
        <v>96</v>
      </c>
      <c r="AW150" s="14" t="s">
        <v>32</v>
      </c>
      <c r="AX150" s="14" t="s">
        <v>76</v>
      </c>
      <c r="AY150" s="263" t="s">
        <v>178</v>
      </c>
    </row>
    <row r="151" s="13" customFormat="1">
      <c r="A151" s="13"/>
      <c r="B151" s="241"/>
      <c r="C151" s="242"/>
      <c r="D151" s="243" t="s">
        <v>186</v>
      </c>
      <c r="E151" s="244" t="s">
        <v>1</v>
      </c>
      <c r="F151" s="245" t="s">
        <v>210</v>
      </c>
      <c r="G151" s="242"/>
      <c r="H151" s="246">
        <v>10.099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186</v>
      </c>
      <c r="AU151" s="252" t="s">
        <v>85</v>
      </c>
      <c r="AV151" s="13" t="s">
        <v>85</v>
      </c>
      <c r="AW151" s="13" t="s">
        <v>32</v>
      </c>
      <c r="AX151" s="13" t="s">
        <v>76</v>
      </c>
      <c r="AY151" s="252" t="s">
        <v>178</v>
      </c>
    </row>
    <row r="152" s="13" customFormat="1">
      <c r="A152" s="13"/>
      <c r="B152" s="241"/>
      <c r="C152" s="242"/>
      <c r="D152" s="243" t="s">
        <v>186</v>
      </c>
      <c r="E152" s="244" t="s">
        <v>1</v>
      </c>
      <c r="F152" s="245" t="s">
        <v>211</v>
      </c>
      <c r="G152" s="242"/>
      <c r="H152" s="246">
        <v>6.298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186</v>
      </c>
      <c r="AU152" s="252" t="s">
        <v>85</v>
      </c>
      <c r="AV152" s="13" t="s">
        <v>85</v>
      </c>
      <c r="AW152" s="13" t="s">
        <v>32</v>
      </c>
      <c r="AX152" s="13" t="s">
        <v>76</v>
      </c>
      <c r="AY152" s="252" t="s">
        <v>178</v>
      </c>
    </row>
    <row r="153" s="13" customFormat="1">
      <c r="A153" s="13"/>
      <c r="B153" s="241"/>
      <c r="C153" s="242"/>
      <c r="D153" s="243" t="s">
        <v>186</v>
      </c>
      <c r="E153" s="244" t="s">
        <v>1</v>
      </c>
      <c r="F153" s="245" t="s">
        <v>212</v>
      </c>
      <c r="G153" s="242"/>
      <c r="H153" s="246">
        <v>14.147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186</v>
      </c>
      <c r="AU153" s="252" t="s">
        <v>85</v>
      </c>
      <c r="AV153" s="13" t="s">
        <v>85</v>
      </c>
      <c r="AW153" s="13" t="s">
        <v>32</v>
      </c>
      <c r="AX153" s="13" t="s">
        <v>76</v>
      </c>
      <c r="AY153" s="252" t="s">
        <v>178</v>
      </c>
    </row>
    <row r="154" s="13" customFormat="1">
      <c r="A154" s="13"/>
      <c r="B154" s="241"/>
      <c r="C154" s="242"/>
      <c r="D154" s="243" t="s">
        <v>186</v>
      </c>
      <c r="E154" s="244" t="s">
        <v>1</v>
      </c>
      <c r="F154" s="245" t="s">
        <v>213</v>
      </c>
      <c r="G154" s="242"/>
      <c r="H154" s="246">
        <v>18.513999999999999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186</v>
      </c>
      <c r="AU154" s="252" t="s">
        <v>85</v>
      </c>
      <c r="AV154" s="13" t="s">
        <v>85</v>
      </c>
      <c r="AW154" s="13" t="s">
        <v>32</v>
      </c>
      <c r="AX154" s="13" t="s">
        <v>76</v>
      </c>
      <c r="AY154" s="252" t="s">
        <v>178</v>
      </c>
    </row>
    <row r="155" s="13" customFormat="1">
      <c r="A155" s="13"/>
      <c r="B155" s="241"/>
      <c r="C155" s="242"/>
      <c r="D155" s="243" t="s">
        <v>186</v>
      </c>
      <c r="E155" s="244" t="s">
        <v>1</v>
      </c>
      <c r="F155" s="245" t="s">
        <v>214</v>
      </c>
      <c r="G155" s="242"/>
      <c r="H155" s="246">
        <v>2.4329999999999998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186</v>
      </c>
      <c r="AU155" s="252" t="s">
        <v>85</v>
      </c>
      <c r="AV155" s="13" t="s">
        <v>85</v>
      </c>
      <c r="AW155" s="13" t="s">
        <v>32</v>
      </c>
      <c r="AX155" s="13" t="s">
        <v>76</v>
      </c>
      <c r="AY155" s="252" t="s">
        <v>178</v>
      </c>
    </row>
    <row r="156" s="14" customFormat="1">
      <c r="A156" s="14"/>
      <c r="B156" s="253"/>
      <c r="C156" s="254"/>
      <c r="D156" s="243" t="s">
        <v>186</v>
      </c>
      <c r="E156" s="255" t="s">
        <v>1</v>
      </c>
      <c r="F156" s="256" t="s">
        <v>209</v>
      </c>
      <c r="G156" s="254"/>
      <c r="H156" s="257">
        <v>51.491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186</v>
      </c>
      <c r="AU156" s="263" t="s">
        <v>85</v>
      </c>
      <c r="AV156" s="14" t="s">
        <v>96</v>
      </c>
      <c r="AW156" s="14" t="s">
        <v>32</v>
      </c>
      <c r="AX156" s="14" t="s">
        <v>76</v>
      </c>
      <c r="AY156" s="263" t="s">
        <v>178</v>
      </c>
    </row>
    <row r="157" s="13" customFormat="1">
      <c r="A157" s="13"/>
      <c r="B157" s="241"/>
      <c r="C157" s="242"/>
      <c r="D157" s="243" t="s">
        <v>186</v>
      </c>
      <c r="E157" s="244" t="s">
        <v>1</v>
      </c>
      <c r="F157" s="245" t="s">
        <v>215</v>
      </c>
      <c r="G157" s="242"/>
      <c r="H157" s="246">
        <v>44.962000000000003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186</v>
      </c>
      <c r="AU157" s="252" t="s">
        <v>85</v>
      </c>
      <c r="AV157" s="13" t="s">
        <v>85</v>
      </c>
      <c r="AW157" s="13" t="s">
        <v>32</v>
      </c>
      <c r="AX157" s="13" t="s">
        <v>76</v>
      </c>
      <c r="AY157" s="252" t="s">
        <v>178</v>
      </c>
    </row>
    <row r="158" s="13" customFormat="1">
      <c r="A158" s="13"/>
      <c r="B158" s="241"/>
      <c r="C158" s="242"/>
      <c r="D158" s="243" t="s">
        <v>186</v>
      </c>
      <c r="E158" s="244" t="s">
        <v>1</v>
      </c>
      <c r="F158" s="245" t="s">
        <v>216</v>
      </c>
      <c r="G158" s="242"/>
      <c r="H158" s="246">
        <v>3.4660000000000002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186</v>
      </c>
      <c r="AU158" s="252" t="s">
        <v>85</v>
      </c>
      <c r="AV158" s="13" t="s">
        <v>85</v>
      </c>
      <c r="AW158" s="13" t="s">
        <v>32</v>
      </c>
      <c r="AX158" s="13" t="s">
        <v>76</v>
      </c>
      <c r="AY158" s="252" t="s">
        <v>178</v>
      </c>
    </row>
    <row r="159" s="13" customFormat="1">
      <c r="A159" s="13"/>
      <c r="B159" s="241"/>
      <c r="C159" s="242"/>
      <c r="D159" s="243" t="s">
        <v>186</v>
      </c>
      <c r="E159" s="244" t="s">
        <v>1</v>
      </c>
      <c r="F159" s="245" t="s">
        <v>214</v>
      </c>
      <c r="G159" s="242"/>
      <c r="H159" s="246">
        <v>2.4329999999999998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186</v>
      </c>
      <c r="AU159" s="252" t="s">
        <v>85</v>
      </c>
      <c r="AV159" s="13" t="s">
        <v>85</v>
      </c>
      <c r="AW159" s="13" t="s">
        <v>32</v>
      </c>
      <c r="AX159" s="13" t="s">
        <v>76</v>
      </c>
      <c r="AY159" s="252" t="s">
        <v>178</v>
      </c>
    </row>
    <row r="160" s="14" customFormat="1">
      <c r="A160" s="14"/>
      <c r="B160" s="253"/>
      <c r="C160" s="254"/>
      <c r="D160" s="243" t="s">
        <v>186</v>
      </c>
      <c r="E160" s="255" t="s">
        <v>1</v>
      </c>
      <c r="F160" s="256" t="s">
        <v>209</v>
      </c>
      <c r="G160" s="254"/>
      <c r="H160" s="257">
        <v>50.860999999999997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186</v>
      </c>
      <c r="AU160" s="263" t="s">
        <v>85</v>
      </c>
      <c r="AV160" s="14" t="s">
        <v>96</v>
      </c>
      <c r="AW160" s="14" t="s">
        <v>32</v>
      </c>
      <c r="AX160" s="14" t="s">
        <v>76</v>
      </c>
      <c r="AY160" s="263" t="s">
        <v>178</v>
      </c>
    </row>
    <row r="161" s="15" customFormat="1">
      <c r="A161" s="15"/>
      <c r="B161" s="264"/>
      <c r="C161" s="265"/>
      <c r="D161" s="243" t="s">
        <v>186</v>
      </c>
      <c r="E161" s="266" t="s">
        <v>1</v>
      </c>
      <c r="F161" s="267" t="s">
        <v>217</v>
      </c>
      <c r="G161" s="265"/>
      <c r="H161" s="268">
        <v>117.541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186</v>
      </c>
      <c r="AU161" s="274" t="s">
        <v>85</v>
      </c>
      <c r="AV161" s="15" t="s">
        <v>184</v>
      </c>
      <c r="AW161" s="15" t="s">
        <v>32</v>
      </c>
      <c r="AX161" s="15" t="s">
        <v>83</v>
      </c>
      <c r="AY161" s="274" t="s">
        <v>178</v>
      </c>
    </row>
    <row r="162" s="2" customFormat="1" ht="24.15" customHeight="1">
      <c r="A162" s="39"/>
      <c r="B162" s="40"/>
      <c r="C162" s="228" t="s">
        <v>199</v>
      </c>
      <c r="D162" s="228" t="s">
        <v>180</v>
      </c>
      <c r="E162" s="229" t="s">
        <v>218</v>
      </c>
      <c r="F162" s="230" t="s">
        <v>219</v>
      </c>
      <c r="G162" s="231" t="s">
        <v>204</v>
      </c>
      <c r="H162" s="232">
        <v>128.96000000000001</v>
      </c>
      <c r="I162" s="233"/>
      <c r="J162" s="234">
        <f>ROUND(I162*H162,2)</f>
        <v>0</v>
      </c>
      <c r="K162" s="230" t="s">
        <v>194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0.00022000000000000001</v>
      </c>
      <c r="R162" s="237">
        <f>Q162*H162</f>
        <v>0.028371200000000003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220</v>
      </c>
    </row>
    <row r="163" s="16" customFormat="1">
      <c r="A163" s="16"/>
      <c r="B163" s="275"/>
      <c r="C163" s="276"/>
      <c r="D163" s="243" t="s">
        <v>186</v>
      </c>
      <c r="E163" s="277" t="s">
        <v>1</v>
      </c>
      <c r="F163" s="278" t="s">
        <v>221</v>
      </c>
      <c r="G163" s="276"/>
      <c r="H163" s="277" t="s">
        <v>1</v>
      </c>
      <c r="I163" s="279"/>
      <c r="J163" s="276"/>
      <c r="K163" s="276"/>
      <c r="L163" s="280"/>
      <c r="M163" s="281"/>
      <c r="N163" s="282"/>
      <c r="O163" s="282"/>
      <c r="P163" s="282"/>
      <c r="Q163" s="282"/>
      <c r="R163" s="282"/>
      <c r="S163" s="282"/>
      <c r="T163" s="28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4" t="s">
        <v>186</v>
      </c>
      <c r="AU163" s="284" t="s">
        <v>85</v>
      </c>
      <c r="AV163" s="16" t="s">
        <v>83</v>
      </c>
      <c r="AW163" s="16" t="s">
        <v>32</v>
      </c>
      <c r="AX163" s="16" t="s">
        <v>76</v>
      </c>
      <c r="AY163" s="284" t="s">
        <v>178</v>
      </c>
    </row>
    <row r="164" s="13" customFormat="1">
      <c r="A164" s="13"/>
      <c r="B164" s="241"/>
      <c r="C164" s="242"/>
      <c r="D164" s="243" t="s">
        <v>186</v>
      </c>
      <c r="E164" s="244" t="s">
        <v>1</v>
      </c>
      <c r="F164" s="245" t="s">
        <v>222</v>
      </c>
      <c r="G164" s="242"/>
      <c r="H164" s="246">
        <v>30.57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186</v>
      </c>
      <c r="AU164" s="252" t="s">
        <v>85</v>
      </c>
      <c r="AV164" s="13" t="s">
        <v>85</v>
      </c>
      <c r="AW164" s="13" t="s">
        <v>32</v>
      </c>
      <c r="AX164" s="13" t="s">
        <v>76</v>
      </c>
      <c r="AY164" s="252" t="s">
        <v>178</v>
      </c>
    </row>
    <row r="165" s="13" customFormat="1">
      <c r="A165" s="13"/>
      <c r="B165" s="241"/>
      <c r="C165" s="242"/>
      <c r="D165" s="243" t="s">
        <v>186</v>
      </c>
      <c r="E165" s="244" t="s">
        <v>1</v>
      </c>
      <c r="F165" s="245" t="s">
        <v>223</v>
      </c>
      <c r="G165" s="242"/>
      <c r="H165" s="246">
        <v>33.189999999999998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186</v>
      </c>
      <c r="AU165" s="252" t="s">
        <v>85</v>
      </c>
      <c r="AV165" s="13" t="s">
        <v>85</v>
      </c>
      <c r="AW165" s="13" t="s">
        <v>32</v>
      </c>
      <c r="AX165" s="13" t="s">
        <v>76</v>
      </c>
      <c r="AY165" s="252" t="s">
        <v>178</v>
      </c>
    </row>
    <row r="166" s="13" customFormat="1">
      <c r="A166" s="13"/>
      <c r="B166" s="241"/>
      <c r="C166" s="242"/>
      <c r="D166" s="243" t="s">
        <v>186</v>
      </c>
      <c r="E166" s="244" t="s">
        <v>1</v>
      </c>
      <c r="F166" s="245" t="s">
        <v>224</v>
      </c>
      <c r="G166" s="242"/>
      <c r="H166" s="246">
        <v>6.7300000000000004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186</v>
      </c>
      <c r="AU166" s="252" t="s">
        <v>85</v>
      </c>
      <c r="AV166" s="13" t="s">
        <v>85</v>
      </c>
      <c r="AW166" s="13" t="s">
        <v>32</v>
      </c>
      <c r="AX166" s="13" t="s">
        <v>76</v>
      </c>
      <c r="AY166" s="252" t="s">
        <v>178</v>
      </c>
    </row>
    <row r="167" s="13" customFormat="1">
      <c r="A167" s="13"/>
      <c r="B167" s="241"/>
      <c r="C167" s="242"/>
      <c r="D167" s="243" t="s">
        <v>186</v>
      </c>
      <c r="E167" s="244" t="s">
        <v>1</v>
      </c>
      <c r="F167" s="245" t="s">
        <v>225</v>
      </c>
      <c r="G167" s="242"/>
      <c r="H167" s="246">
        <v>58.469999999999999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186</v>
      </c>
      <c r="AU167" s="252" t="s">
        <v>85</v>
      </c>
      <c r="AV167" s="13" t="s">
        <v>85</v>
      </c>
      <c r="AW167" s="13" t="s">
        <v>32</v>
      </c>
      <c r="AX167" s="13" t="s">
        <v>76</v>
      </c>
      <c r="AY167" s="252" t="s">
        <v>178</v>
      </c>
    </row>
    <row r="168" s="15" customFormat="1">
      <c r="A168" s="15"/>
      <c r="B168" s="264"/>
      <c r="C168" s="265"/>
      <c r="D168" s="243" t="s">
        <v>186</v>
      </c>
      <c r="E168" s="266" t="s">
        <v>1</v>
      </c>
      <c r="F168" s="267" t="s">
        <v>217</v>
      </c>
      <c r="G168" s="265"/>
      <c r="H168" s="268">
        <v>128.95999999999998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186</v>
      </c>
      <c r="AU168" s="274" t="s">
        <v>85</v>
      </c>
      <c r="AV168" s="15" t="s">
        <v>184</v>
      </c>
      <c r="AW168" s="15" t="s">
        <v>32</v>
      </c>
      <c r="AX168" s="15" t="s">
        <v>83</v>
      </c>
      <c r="AY168" s="274" t="s">
        <v>178</v>
      </c>
    </row>
    <row r="169" s="2" customFormat="1" ht="37.8" customHeight="1">
      <c r="A169" s="39"/>
      <c r="B169" s="40"/>
      <c r="C169" s="228" t="s">
        <v>226</v>
      </c>
      <c r="D169" s="228" t="s">
        <v>180</v>
      </c>
      <c r="E169" s="229" t="s">
        <v>227</v>
      </c>
      <c r="F169" s="230" t="s">
        <v>228</v>
      </c>
      <c r="G169" s="231" t="s">
        <v>204</v>
      </c>
      <c r="H169" s="232">
        <v>128.96000000000001</v>
      </c>
      <c r="I169" s="233"/>
      <c r="J169" s="234">
        <f>ROUND(I169*H169,2)</f>
        <v>0</v>
      </c>
      <c r="K169" s="230" t="s">
        <v>194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0.01239472</v>
      </c>
      <c r="R169" s="237">
        <f>Q169*H169</f>
        <v>1.5984230912000002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184</v>
      </c>
      <c r="AT169" s="239" t="s">
        <v>180</v>
      </c>
      <c r="AU169" s="239" t="s">
        <v>85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184</v>
      </c>
      <c r="BM169" s="239" t="s">
        <v>229</v>
      </c>
    </row>
    <row r="170" s="16" customFormat="1">
      <c r="A170" s="16"/>
      <c r="B170" s="275"/>
      <c r="C170" s="276"/>
      <c r="D170" s="243" t="s">
        <v>186</v>
      </c>
      <c r="E170" s="277" t="s">
        <v>1</v>
      </c>
      <c r="F170" s="278" t="s">
        <v>230</v>
      </c>
      <c r="G170" s="276"/>
      <c r="H170" s="277" t="s">
        <v>1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4" t="s">
        <v>186</v>
      </c>
      <c r="AU170" s="284" t="s">
        <v>85</v>
      </c>
      <c r="AV170" s="16" t="s">
        <v>83</v>
      </c>
      <c r="AW170" s="16" t="s">
        <v>32</v>
      </c>
      <c r="AX170" s="16" t="s">
        <v>76</v>
      </c>
      <c r="AY170" s="284" t="s">
        <v>178</v>
      </c>
    </row>
    <row r="171" s="13" customFormat="1">
      <c r="A171" s="13"/>
      <c r="B171" s="241"/>
      <c r="C171" s="242"/>
      <c r="D171" s="243" t="s">
        <v>186</v>
      </c>
      <c r="E171" s="244" t="s">
        <v>1</v>
      </c>
      <c r="F171" s="245" t="s">
        <v>223</v>
      </c>
      <c r="G171" s="242"/>
      <c r="H171" s="246">
        <v>33.189999999999998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186</v>
      </c>
      <c r="AU171" s="252" t="s">
        <v>85</v>
      </c>
      <c r="AV171" s="13" t="s">
        <v>85</v>
      </c>
      <c r="AW171" s="13" t="s">
        <v>32</v>
      </c>
      <c r="AX171" s="13" t="s">
        <v>76</v>
      </c>
      <c r="AY171" s="252" t="s">
        <v>178</v>
      </c>
    </row>
    <row r="172" s="13" customFormat="1">
      <c r="A172" s="13"/>
      <c r="B172" s="241"/>
      <c r="C172" s="242"/>
      <c r="D172" s="243" t="s">
        <v>186</v>
      </c>
      <c r="E172" s="244" t="s">
        <v>1</v>
      </c>
      <c r="F172" s="245" t="s">
        <v>224</v>
      </c>
      <c r="G172" s="242"/>
      <c r="H172" s="246">
        <v>6.7300000000000004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186</v>
      </c>
      <c r="AU172" s="252" t="s">
        <v>85</v>
      </c>
      <c r="AV172" s="13" t="s">
        <v>85</v>
      </c>
      <c r="AW172" s="13" t="s">
        <v>32</v>
      </c>
      <c r="AX172" s="13" t="s">
        <v>76</v>
      </c>
      <c r="AY172" s="252" t="s">
        <v>178</v>
      </c>
    </row>
    <row r="173" s="13" customFormat="1">
      <c r="A173" s="13"/>
      <c r="B173" s="241"/>
      <c r="C173" s="242"/>
      <c r="D173" s="243" t="s">
        <v>186</v>
      </c>
      <c r="E173" s="244" t="s">
        <v>1</v>
      </c>
      <c r="F173" s="245" t="s">
        <v>222</v>
      </c>
      <c r="G173" s="242"/>
      <c r="H173" s="246">
        <v>30.57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186</v>
      </c>
      <c r="AU173" s="252" t="s">
        <v>85</v>
      </c>
      <c r="AV173" s="13" t="s">
        <v>85</v>
      </c>
      <c r="AW173" s="13" t="s">
        <v>32</v>
      </c>
      <c r="AX173" s="13" t="s">
        <v>76</v>
      </c>
      <c r="AY173" s="252" t="s">
        <v>178</v>
      </c>
    </row>
    <row r="174" s="13" customFormat="1">
      <c r="A174" s="13"/>
      <c r="B174" s="241"/>
      <c r="C174" s="242"/>
      <c r="D174" s="243" t="s">
        <v>186</v>
      </c>
      <c r="E174" s="244" t="s">
        <v>1</v>
      </c>
      <c r="F174" s="245" t="s">
        <v>225</v>
      </c>
      <c r="G174" s="242"/>
      <c r="H174" s="246">
        <v>58.469999999999999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186</v>
      </c>
      <c r="AU174" s="252" t="s">
        <v>85</v>
      </c>
      <c r="AV174" s="13" t="s">
        <v>85</v>
      </c>
      <c r="AW174" s="13" t="s">
        <v>32</v>
      </c>
      <c r="AX174" s="13" t="s">
        <v>76</v>
      </c>
      <c r="AY174" s="252" t="s">
        <v>178</v>
      </c>
    </row>
    <row r="175" s="15" customFormat="1">
      <c r="A175" s="15"/>
      <c r="B175" s="264"/>
      <c r="C175" s="265"/>
      <c r="D175" s="243" t="s">
        <v>186</v>
      </c>
      <c r="E175" s="266" t="s">
        <v>1</v>
      </c>
      <c r="F175" s="267" t="s">
        <v>217</v>
      </c>
      <c r="G175" s="265"/>
      <c r="H175" s="268">
        <v>128.96000000000001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4" t="s">
        <v>186</v>
      </c>
      <c r="AU175" s="274" t="s">
        <v>85</v>
      </c>
      <c r="AV175" s="15" t="s">
        <v>184</v>
      </c>
      <c r="AW175" s="15" t="s">
        <v>32</v>
      </c>
      <c r="AX175" s="15" t="s">
        <v>83</v>
      </c>
      <c r="AY175" s="274" t="s">
        <v>178</v>
      </c>
    </row>
    <row r="176" s="2" customFormat="1" ht="24.15" customHeight="1">
      <c r="A176" s="39"/>
      <c r="B176" s="40"/>
      <c r="C176" s="285" t="s">
        <v>231</v>
      </c>
      <c r="D176" s="285" t="s">
        <v>232</v>
      </c>
      <c r="E176" s="286" t="s">
        <v>233</v>
      </c>
      <c r="F176" s="287" t="s">
        <v>234</v>
      </c>
      <c r="G176" s="288" t="s">
        <v>204</v>
      </c>
      <c r="H176" s="289">
        <v>135.40799999999999</v>
      </c>
      <c r="I176" s="290"/>
      <c r="J176" s="291">
        <f>ROUND(I176*H176,2)</f>
        <v>0</v>
      </c>
      <c r="K176" s="287" t="s">
        <v>194</v>
      </c>
      <c r="L176" s="292"/>
      <c r="M176" s="293" t="s">
        <v>1</v>
      </c>
      <c r="N176" s="294" t="s">
        <v>41</v>
      </c>
      <c r="O176" s="92"/>
      <c r="P176" s="237">
        <f>O176*H176</f>
        <v>0</v>
      </c>
      <c r="Q176" s="237">
        <v>0.0015</v>
      </c>
      <c r="R176" s="237">
        <f>Q176*H176</f>
        <v>0.20311199999999999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231</v>
      </c>
      <c r="AT176" s="239" t="s">
        <v>232</v>
      </c>
      <c r="AU176" s="239" t="s">
        <v>85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184</v>
      </c>
      <c r="BM176" s="239" t="s">
        <v>235</v>
      </c>
    </row>
    <row r="177" s="2" customFormat="1" ht="37.8" customHeight="1">
      <c r="A177" s="39"/>
      <c r="B177" s="40"/>
      <c r="C177" s="228" t="s">
        <v>236</v>
      </c>
      <c r="D177" s="228" t="s">
        <v>180</v>
      </c>
      <c r="E177" s="229" t="s">
        <v>237</v>
      </c>
      <c r="F177" s="230" t="s">
        <v>238</v>
      </c>
      <c r="G177" s="231" t="s">
        <v>204</v>
      </c>
      <c r="H177" s="232">
        <v>128.96000000000001</v>
      </c>
      <c r="I177" s="233"/>
      <c r="J177" s="234">
        <f>ROUND(I177*H177,2)</f>
        <v>0</v>
      </c>
      <c r="K177" s="230" t="s">
        <v>194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0.00010060000000000001</v>
      </c>
      <c r="R177" s="237">
        <f>Q177*H177</f>
        <v>0.012973376000000002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184</v>
      </c>
      <c r="AT177" s="239" t="s">
        <v>180</v>
      </c>
      <c r="AU177" s="239" t="s">
        <v>85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184</v>
      </c>
      <c r="BM177" s="239" t="s">
        <v>239</v>
      </c>
    </row>
    <row r="178" s="16" customFormat="1">
      <c r="A178" s="16"/>
      <c r="B178" s="275"/>
      <c r="C178" s="276"/>
      <c r="D178" s="243" t="s">
        <v>186</v>
      </c>
      <c r="E178" s="277" t="s">
        <v>1</v>
      </c>
      <c r="F178" s="278" t="s">
        <v>230</v>
      </c>
      <c r="G178" s="276"/>
      <c r="H178" s="277" t="s">
        <v>1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4" t="s">
        <v>186</v>
      </c>
      <c r="AU178" s="284" t="s">
        <v>85</v>
      </c>
      <c r="AV178" s="16" t="s">
        <v>83</v>
      </c>
      <c r="AW178" s="16" t="s">
        <v>32</v>
      </c>
      <c r="AX178" s="16" t="s">
        <v>76</v>
      </c>
      <c r="AY178" s="284" t="s">
        <v>178</v>
      </c>
    </row>
    <row r="179" s="13" customFormat="1">
      <c r="A179" s="13"/>
      <c r="B179" s="241"/>
      <c r="C179" s="242"/>
      <c r="D179" s="243" t="s">
        <v>186</v>
      </c>
      <c r="E179" s="244" t="s">
        <v>1</v>
      </c>
      <c r="F179" s="245" t="s">
        <v>223</v>
      </c>
      <c r="G179" s="242"/>
      <c r="H179" s="246">
        <v>33.189999999999998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186</v>
      </c>
      <c r="AU179" s="252" t="s">
        <v>85</v>
      </c>
      <c r="AV179" s="13" t="s">
        <v>85</v>
      </c>
      <c r="AW179" s="13" t="s">
        <v>32</v>
      </c>
      <c r="AX179" s="13" t="s">
        <v>76</v>
      </c>
      <c r="AY179" s="252" t="s">
        <v>178</v>
      </c>
    </row>
    <row r="180" s="13" customFormat="1">
      <c r="A180" s="13"/>
      <c r="B180" s="241"/>
      <c r="C180" s="242"/>
      <c r="D180" s="243" t="s">
        <v>186</v>
      </c>
      <c r="E180" s="244" t="s">
        <v>1</v>
      </c>
      <c r="F180" s="245" t="s">
        <v>224</v>
      </c>
      <c r="G180" s="242"/>
      <c r="H180" s="246">
        <v>6.7300000000000004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186</v>
      </c>
      <c r="AU180" s="252" t="s">
        <v>85</v>
      </c>
      <c r="AV180" s="13" t="s">
        <v>85</v>
      </c>
      <c r="AW180" s="13" t="s">
        <v>32</v>
      </c>
      <c r="AX180" s="13" t="s">
        <v>76</v>
      </c>
      <c r="AY180" s="252" t="s">
        <v>178</v>
      </c>
    </row>
    <row r="181" s="13" customFormat="1">
      <c r="A181" s="13"/>
      <c r="B181" s="241"/>
      <c r="C181" s="242"/>
      <c r="D181" s="243" t="s">
        <v>186</v>
      </c>
      <c r="E181" s="244" t="s">
        <v>1</v>
      </c>
      <c r="F181" s="245" t="s">
        <v>222</v>
      </c>
      <c r="G181" s="242"/>
      <c r="H181" s="246">
        <v>30.57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186</v>
      </c>
      <c r="AU181" s="252" t="s">
        <v>85</v>
      </c>
      <c r="AV181" s="13" t="s">
        <v>85</v>
      </c>
      <c r="AW181" s="13" t="s">
        <v>32</v>
      </c>
      <c r="AX181" s="13" t="s">
        <v>76</v>
      </c>
      <c r="AY181" s="252" t="s">
        <v>178</v>
      </c>
    </row>
    <row r="182" s="13" customFormat="1">
      <c r="A182" s="13"/>
      <c r="B182" s="241"/>
      <c r="C182" s="242"/>
      <c r="D182" s="243" t="s">
        <v>186</v>
      </c>
      <c r="E182" s="244" t="s">
        <v>1</v>
      </c>
      <c r="F182" s="245" t="s">
        <v>225</v>
      </c>
      <c r="G182" s="242"/>
      <c r="H182" s="246">
        <v>58.469999999999999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186</v>
      </c>
      <c r="AU182" s="252" t="s">
        <v>85</v>
      </c>
      <c r="AV182" s="13" t="s">
        <v>85</v>
      </c>
      <c r="AW182" s="13" t="s">
        <v>32</v>
      </c>
      <c r="AX182" s="13" t="s">
        <v>76</v>
      </c>
      <c r="AY182" s="252" t="s">
        <v>178</v>
      </c>
    </row>
    <row r="183" s="15" customFormat="1">
      <c r="A183" s="15"/>
      <c r="B183" s="264"/>
      <c r="C183" s="265"/>
      <c r="D183" s="243" t="s">
        <v>186</v>
      </c>
      <c r="E183" s="266" t="s">
        <v>1</v>
      </c>
      <c r="F183" s="267" t="s">
        <v>217</v>
      </c>
      <c r="G183" s="265"/>
      <c r="H183" s="268">
        <v>128.96000000000001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186</v>
      </c>
      <c r="AU183" s="274" t="s">
        <v>85</v>
      </c>
      <c r="AV183" s="15" t="s">
        <v>184</v>
      </c>
      <c r="AW183" s="15" t="s">
        <v>32</v>
      </c>
      <c r="AX183" s="15" t="s">
        <v>83</v>
      </c>
      <c r="AY183" s="274" t="s">
        <v>178</v>
      </c>
    </row>
    <row r="184" s="2" customFormat="1" ht="24.15" customHeight="1">
      <c r="A184" s="39"/>
      <c r="B184" s="40"/>
      <c r="C184" s="228" t="s">
        <v>240</v>
      </c>
      <c r="D184" s="228" t="s">
        <v>180</v>
      </c>
      <c r="E184" s="229" t="s">
        <v>241</v>
      </c>
      <c r="F184" s="230" t="s">
        <v>242</v>
      </c>
      <c r="G184" s="231" t="s">
        <v>204</v>
      </c>
      <c r="H184" s="232">
        <v>128.96000000000001</v>
      </c>
      <c r="I184" s="233"/>
      <c r="J184" s="234">
        <f>ROUND(I184*H184,2)</f>
        <v>0</v>
      </c>
      <c r="K184" s="230" t="s">
        <v>194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0.0033600000000000001</v>
      </c>
      <c r="R184" s="237">
        <f>Q184*H184</f>
        <v>0.43330560000000007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184</v>
      </c>
      <c r="AT184" s="239" t="s">
        <v>180</v>
      </c>
      <c r="AU184" s="239" t="s">
        <v>85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184</v>
      </c>
      <c r="BM184" s="239" t="s">
        <v>243</v>
      </c>
    </row>
    <row r="185" s="16" customFormat="1">
      <c r="A185" s="16"/>
      <c r="B185" s="275"/>
      <c r="C185" s="276"/>
      <c r="D185" s="243" t="s">
        <v>186</v>
      </c>
      <c r="E185" s="277" t="s">
        <v>1</v>
      </c>
      <c r="F185" s="278" t="s">
        <v>230</v>
      </c>
      <c r="G185" s="276"/>
      <c r="H185" s="277" t="s">
        <v>1</v>
      </c>
      <c r="I185" s="279"/>
      <c r="J185" s="276"/>
      <c r="K185" s="276"/>
      <c r="L185" s="280"/>
      <c r="M185" s="281"/>
      <c r="N185" s="282"/>
      <c r="O185" s="282"/>
      <c r="P185" s="282"/>
      <c r="Q185" s="282"/>
      <c r="R185" s="282"/>
      <c r="S185" s="282"/>
      <c r="T185" s="283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4" t="s">
        <v>186</v>
      </c>
      <c r="AU185" s="284" t="s">
        <v>85</v>
      </c>
      <c r="AV185" s="16" t="s">
        <v>83</v>
      </c>
      <c r="AW185" s="16" t="s">
        <v>32</v>
      </c>
      <c r="AX185" s="16" t="s">
        <v>76</v>
      </c>
      <c r="AY185" s="284" t="s">
        <v>178</v>
      </c>
    </row>
    <row r="186" s="13" customFormat="1">
      <c r="A186" s="13"/>
      <c r="B186" s="241"/>
      <c r="C186" s="242"/>
      <c r="D186" s="243" t="s">
        <v>186</v>
      </c>
      <c r="E186" s="244" t="s">
        <v>1</v>
      </c>
      <c r="F186" s="245" t="s">
        <v>223</v>
      </c>
      <c r="G186" s="242"/>
      <c r="H186" s="246">
        <v>33.189999999999998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186</v>
      </c>
      <c r="AU186" s="252" t="s">
        <v>85</v>
      </c>
      <c r="AV186" s="13" t="s">
        <v>85</v>
      </c>
      <c r="AW186" s="13" t="s">
        <v>32</v>
      </c>
      <c r="AX186" s="13" t="s">
        <v>76</v>
      </c>
      <c r="AY186" s="252" t="s">
        <v>178</v>
      </c>
    </row>
    <row r="187" s="13" customFormat="1">
      <c r="A187" s="13"/>
      <c r="B187" s="241"/>
      <c r="C187" s="242"/>
      <c r="D187" s="243" t="s">
        <v>186</v>
      </c>
      <c r="E187" s="244" t="s">
        <v>1</v>
      </c>
      <c r="F187" s="245" t="s">
        <v>224</v>
      </c>
      <c r="G187" s="242"/>
      <c r="H187" s="246">
        <v>6.7300000000000004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186</v>
      </c>
      <c r="AU187" s="252" t="s">
        <v>85</v>
      </c>
      <c r="AV187" s="13" t="s">
        <v>85</v>
      </c>
      <c r="AW187" s="13" t="s">
        <v>32</v>
      </c>
      <c r="AX187" s="13" t="s">
        <v>76</v>
      </c>
      <c r="AY187" s="252" t="s">
        <v>178</v>
      </c>
    </row>
    <row r="188" s="13" customFormat="1">
      <c r="A188" s="13"/>
      <c r="B188" s="241"/>
      <c r="C188" s="242"/>
      <c r="D188" s="243" t="s">
        <v>186</v>
      </c>
      <c r="E188" s="244" t="s">
        <v>1</v>
      </c>
      <c r="F188" s="245" t="s">
        <v>222</v>
      </c>
      <c r="G188" s="242"/>
      <c r="H188" s="246">
        <v>30.57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186</v>
      </c>
      <c r="AU188" s="252" t="s">
        <v>85</v>
      </c>
      <c r="AV188" s="13" t="s">
        <v>85</v>
      </c>
      <c r="AW188" s="13" t="s">
        <v>32</v>
      </c>
      <c r="AX188" s="13" t="s">
        <v>76</v>
      </c>
      <c r="AY188" s="252" t="s">
        <v>178</v>
      </c>
    </row>
    <row r="189" s="13" customFormat="1">
      <c r="A189" s="13"/>
      <c r="B189" s="241"/>
      <c r="C189" s="242"/>
      <c r="D189" s="243" t="s">
        <v>186</v>
      </c>
      <c r="E189" s="244" t="s">
        <v>1</v>
      </c>
      <c r="F189" s="245" t="s">
        <v>225</v>
      </c>
      <c r="G189" s="242"/>
      <c r="H189" s="246">
        <v>58.469999999999999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186</v>
      </c>
      <c r="AU189" s="252" t="s">
        <v>85</v>
      </c>
      <c r="AV189" s="13" t="s">
        <v>85</v>
      </c>
      <c r="AW189" s="13" t="s">
        <v>32</v>
      </c>
      <c r="AX189" s="13" t="s">
        <v>76</v>
      </c>
      <c r="AY189" s="252" t="s">
        <v>178</v>
      </c>
    </row>
    <row r="190" s="15" customFormat="1">
      <c r="A190" s="15"/>
      <c r="B190" s="264"/>
      <c r="C190" s="265"/>
      <c r="D190" s="243" t="s">
        <v>186</v>
      </c>
      <c r="E190" s="266" t="s">
        <v>1</v>
      </c>
      <c r="F190" s="267" t="s">
        <v>217</v>
      </c>
      <c r="G190" s="265"/>
      <c r="H190" s="268">
        <v>128.96000000000001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186</v>
      </c>
      <c r="AU190" s="274" t="s">
        <v>85</v>
      </c>
      <c r="AV190" s="15" t="s">
        <v>184</v>
      </c>
      <c r="AW190" s="15" t="s">
        <v>32</v>
      </c>
      <c r="AX190" s="15" t="s">
        <v>83</v>
      </c>
      <c r="AY190" s="274" t="s">
        <v>178</v>
      </c>
    </row>
    <row r="191" s="2" customFormat="1" ht="21.75" customHeight="1">
      <c r="A191" s="39"/>
      <c r="B191" s="40"/>
      <c r="C191" s="228" t="s">
        <v>244</v>
      </c>
      <c r="D191" s="228" t="s">
        <v>180</v>
      </c>
      <c r="E191" s="229" t="s">
        <v>245</v>
      </c>
      <c r="F191" s="230" t="s">
        <v>246</v>
      </c>
      <c r="G191" s="231" t="s">
        <v>204</v>
      </c>
      <c r="H191" s="232">
        <v>35.924999999999997</v>
      </c>
      <c r="I191" s="233"/>
      <c r="J191" s="234">
        <f>ROUND(I191*H191,2)</f>
        <v>0</v>
      </c>
      <c r="K191" s="230" t="s">
        <v>194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0.0019300000000000001</v>
      </c>
      <c r="R191" s="237">
        <f>Q191*H191</f>
        <v>0.069335250000000001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184</v>
      </c>
      <c r="AT191" s="239" t="s">
        <v>180</v>
      </c>
      <c r="AU191" s="239" t="s">
        <v>85</v>
      </c>
      <c r="AY191" s="18" t="s">
        <v>178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184</v>
      </c>
      <c r="BM191" s="239" t="s">
        <v>247</v>
      </c>
    </row>
    <row r="192" s="13" customFormat="1">
      <c r="A192" s="13"/>
      <c r="B192" s="241"/>
      <c r="C192" s="242"/>
      <c r="D192" s="243" t="s">
        <v>186</v>
      </c>
      <c r="E192" s="244" t="s">
        <v>1</v>
      </c>
      <c r="F192" s="245" t="s">
        <v>248</v>
      </c>
      <c r="G192" s="242"/>
      <c r="H192" s="246">
        <v>44.847000000000001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186</v>
      </c>
      <c r="AU192" s="252" t="s">
        <v>85</v>
      </c>
      <c r="AV192" s="13" t="s">
        <v>85</v>
      </c>
      <c r="AW192" s="13" t="s">
        <v>32</v>
      </c>
      <c r="AX192" s="13" t="s">
        <v>76</v>
      </c>
      <c r="AY192" s="252" t="s">
        <v>178</v>
      </c>
    </row>
    <row r="193" s="13" customFormat="1">
      <c r="A193" s="13"/>
      <c r="B193" s="241"/>
      <c r="C193" s="242"/>
      <c r="D193" s="243" t="s">
        <v>186</v>
      </c>
      <c r="E193" s="244" t="s">
        <v>1</v>
      </c>
      <c r="F193" s="245" t="s">
        <v>249</v>
      </c>
      <c r="G193" s="242"/>
      <c r="H193" s="246">
        <v>-8.9220000000000006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186</v>
      </c>
      <c r="AU193" s="252" t="s">
        <v>85</v>
      </c>
      <c r="AV193" s="13" t="s">
        <v>85</v>
      </c>
      <c r="AW193" s="13" t="s">
        <v>32</v>
      </c>
      <c r="AX193" s="13" t="s">
        <v>76</v>
      </c>
      <c r="AY193" s="252" t="s">
        <v>178</v>
      </c>
    </row>
    <row r="194" s="15" customFormat="1">
      <c r="A194" s="15"/>
      <c r="B194" s="264"/>
      <c r="C194" s="265"/>
      <c r="D194" s="243" t="s">
        <v>186</v>
      </c>
      <c r="E194" s="266" t="s">
        <v>1</v>
      </c>
      <c r="F194" s="267" t="s">
        <v>217</v>
      </c>
      <c r="G194" s="265"/>
      <c r="H194" s="268">
        <v>35.924999999999997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186</v>
      </c>
      <c r="AU194" s="274" t="s">
        <v>85</v>
      </c>
      <c r="AV194" s="15" t="s">
        <v>184</v>
      </c>
      <c r="AW194" s="15" t="s">
        <v>32</v>
      </c>
      <c r="AX194" s="15" t="s">
        <v>83</v>
      </c>
      <c r="AY194" s="274" t="s">
        <v>178</v>
      </c>
    </row>
    <row r="195" s="2" customFormat="1" ht="24.15" customHeight="1">
      <c r="A195" s="39"/>
      <c r="B195" s="40"/>
      <c r="C195" s="228" t="s">
        <v>8</v>
      </c>
      <c r="D195" s="228" t="s">
        <v>180</v>
      </c>
      <c r="E195" s="229" t="s">
        <v>250</v>
      </c>
      <c r="F195" s="230" t="s">
        <v>251</v>
      </c>
      <c r="G195" s="231" t="s">
        <v>204</v>
      </c>
      <c r="H195" s="232">
        <v>377.33999999999998</v>
      </c>
      <c r="I195" s="233"/>
      <c r="J195" s="234">
        <f>ROUND(I195*H195,2)</f>
        <v>0</v>
      </c>
      <c r="K195" s="230" t="s">
        <v>194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0.00022000000000000001</v>
      </c>
      <c r="R195" s="237">
        <f>Q195*H195</f>
        <v>0.0830148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184</v>
      </c>
      <c r="AT195" s="239" t="s">
        <v>180</v>
      </c>
      <c r="AU195" s="239" t="s">
        <v>85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184</v>
      </c>
      <c r="BM195" s="239" t="s">
        <v>252</v>
      </c>
    </row>
    <row r="196" s="16" customFormat="1">
      <c r="A196" s="16"/>
      <c r="B196" s="275"/>
      <c r="C196" s="276"/>
      <c r="D196" s="243" t="s">
        <v>186</v>
      </c>
      <c r="E196" s="277" t="s">
        <v>1</v>
      </c>
      <c r="F196" s="278" t="s">
        <v>221</v>
      </c>
      <c r="G196" s="276"/>
      <c r="H196" s="277" t="s">
        <v>1</v>
      </c>
      <c r="I196" s="279"/>
      <c r="J196" s="276"/>
      <c r="K196" s="276"/>
      <c r="L196" s="280"/>
      <c r="M196" s="281"/>
      <c r="N196" s="282"/>
      <c r="O196" s="282"/>
      <c r="P196" s="282"/>
      <c r="Q196" s="282"/>
      <c r="R196" s="282"/>
      <c r="S196" s="282"/>
      <c r="T196" s="28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4" t="s">
        <v>186</v>
      </c>
      <c r="AU196" s="284" t="s">
        <v>85</v>
      </c>
      <c r="AV196" s="16" t="s">
        <v>83</v>
      </c>
      <c r="AW196" s="16" t="s">
        <v>32</v>
      </c>
      <c r="AX196" s="16" t="s">
        <v>76</v>
      </c>
      <c r="AY196" s="284" t="s">
        <v>178</v>
      </c>
    </row>
    <row r="197" s="13" customFormat="1">
      <c r="A197" s="13"/>
      <c r="B197" s="241"/>
      <c r="C197" s="242"/>
      <c r="D197" s="243" t="s">
        <v>186</v>
      </c>
      <c r="E197" s="244" t="s">
        <v>1</v>
      </c>
      <c r="F197" s="245" t="s">
        <v>253</v>
      </c>
      <c r="G197" s="242"/>
      <c r="H197" s="246">
        <v>113.62000000000001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186</v>
      </c>
      <c r="AU197" s="252" t="s">
        <v>85</v>
      </c>
      <c r="AV197" s="13" t="s">
        <v>85</v>
      </c>
      <c r="AW197" s="13" t="s">
        <v>32</v>
      </c>
      <c r="AX197" s="13" t="s">
        <v>76</v>
      </c>
      <c r="AY197" s="252" t="s">
        <v>178</v>
      </c>
    </row>
    <row r="198" s="13" customFormat="1">
      <c r="A198" s="13"/>
      <c r="B198" s="241"/>
      <c r="C198" s="242"/>
      <c r="D198" s="243" t="s">
        <v>186</v>
      </c>
      <c r="E198" s="244" t="s">
        <v>1</v>
      </c>
      <c r="F198" s="245" t="s">
        <v>254</v>
      </c>
      <c r="G198" s="242"/>
      <c r="H198" s="246">
        <v>45.450000000000003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186</v>
      </c>
      <c r="AU198" s="252" t="s">
        <v>85</v>
      </c>
      <c r="AV198" s="13" t="s">
        <v>85</v>
      </c>
      <c r="AW198" s="13" t="s">
        <v>32</v>
      </c>
      <c r="AX198" s="13" t="s">
        <v>76</v>
      </c>
      <c r="AY198" s="252" t="s">
        <v>178</v>
      </c>
    </row>
    <row r="199" s="13" customFormat="1">
      <c r="A199" s="13"/>
      <c r="B199" s="241"/>
      <c r="C199" s="242"/>
      <c r="D199" s="243" t="s">
        <v>186</v>
      </c>
      <c r="E199" s="244" t="s">
        <v>1</v>
      </c>
      <c r="F199" s="245" t="s">
        <v>255</v>
      </c>
      <c r="G199" s="242"/>
      <c r="H199" s="246">
        <v>122.41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186</v>
      </c>
      <c r="AU199" s="252" t="s">
        <v>85</v>
      </c>
      <c r="AV199" s="13" t="s">
        <v>85</v>
      </c>
      <c r="AW199" s="13" t="s">
        <v>32</v>
      </c>
      <c r="AX199" s="13" t="s">
        <v>76</v>
      </c>
      <c r="AY199" s="252" t="s">
        <v>178</v>
      </c>
    </row>
    <row r="200" s="13" customFormat="1">
      <c r="A200" s="13"/>
      <c r="B200" s="241"/>
      <c r="C200" s="242"/>
      <c r="D200" s="243" t="s">
        <v>186</v>
      </c>
      <c r="E200" s="244" t="s">
        <v>1</v>
      </c>
      <c r="F200" s="245" t="s">
        <v>256</v>
      </c>
      <c r="G200" s="242"/>
      <c r="H200" s="246">
        <v>95.859999999999999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186</v>
      </c>
      <c r="AU200" s="252" t="s">
        <v>85</v>
      </c>
      <c r="AV200" s="13" t="s">
        <v>85</v>
      </c>
      <c r="AW200" s="13" t="s">
        <v>32</v>
      </c>
      <c r="AX200" s="13" t="s">
        <v>76</v>
      </c>
      <c r="AY200" s="252" t="s">
        <v>178</v>
      </c>
    </row>
    <row r="201" s="15" customFormat="1">
      <c r="A201" s="15"/>
      <c r="B201" s="264"/>
      <c r="C201" s="265"/>
      <c r="D201" s="243" t="s">
        <v>186</v>
      </c>
      <c r="E201" s="266" t="s">
        <v>1</v>
      </c>
      <c r="F201" s="267" t="s">
        <v>217</v>
      </c>
      <c r="G201" s="265"/>
      <c r="H201" s="268">
        <v>377.33999999999998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186</v>
      </c>
      <c r="AU201" s="274" t="s">
        <v>85</v>
      </c>
      <c r="AV201" s="15" t="s">
        <v>184</v>
      </c>
      <c r="AW201" s="15" t="s">
        <v>32</v>
      </c>
      <c r="AX201" s="15" t="s">
        <v>83</v>
      </c>
      <c r="AY201" s="274" t="s">
        <v>178</v>
      </c>
    </row>
    <row r="202" s="2" customFormat="1" ht="24.15" customHeight="1">
      <c r="A202" s="39"/>
      <c r="B202" s="40"/>
      <c r="C202" s="228" t="s">
        <v>257</v>
      </c>
      <c r="D202" s="228" t="s">
        <v>180</v>
      </c>
      <c r="E202" s="229" t="s">
        <v>258</v>
      </c>
      <c r="F202" s="230" t="s">
        <v>259</v>
      </c>
      <c r="G202" s="231" t="s">
        <v>204</v>
      </c>
      <c r="H202" s="232">
        <v>52</v>
      </c>
      <c r="I202" s="233"/>
      <c r="J202" s="234">
        <f>ROUND(I202*H202,2)</f>
        <v>0</v>
      </c>
      <c r="K202" s="230" t="s">
        <v>194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0.00018000000000000001</v>
      </c>
      <c r="R202" s="237">
        <f>Q202*H202</f>
        <v>0.0093600000000000003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184</v>
      </c>
      <c r="AT202" s="239" t="s">
        <v>180</v>
      </c>
      <c r="AU202" s="239" t="s">
        <v>85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184</v>
      </c>
      <c r="BM202" s="239" t="s">
        <v>260</v>
      </c>
    </row>
    <row r="203" s="16" customFormat="1">
      <c r="A203" s="16"/>
      <c r="B203" s="275"/>
      <c r="C203" s="276"/>
      <c r="D203" s="243" t="s">
        <v>186</v>
      </c>
      <c r="E203" s="277" t="s">
        <v>1</v>
      </c>
      <c r="F203" s="278" t="s">
        <v>221</v>
      </c>
      <c r="G203" s="276"/>
      <c r="H203" s="277" t="s">
        <v>1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186</v>
      </c>
      <c r="AU203" s="284" t="s">
        <v>85</v>
      </c>
      <c r="AV203" s="16" t="s">
        <v>83</v>
      </c>
      <c r="AW203" s="16" t="s">
        <v>32</v>
      </c>
      <c r="AX203" s="16" t="s">
        <v>76</v>
      </c>
      <c r="AY203" s="284" t="s">
        <v>178</v>
      </c>
    </row>
    <row r="204" s="13" customFormat="1">
      <c r="A204" s="13"/>
      <c r="B204" s="241"/>
      <c r="C204" s="242"/>
      <c r="D204" s="243" t="s">
        <v>186</v>
      </c>
      <c r="E204" s="244" t="s">
        <v>1</v>
      </c>
      <c r="F204" s="245" t="s">
        <v>261</v>
      </c>
      <c r="G204" s="242"/>
      <c r="H204" s="246">
        <v>22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186</v>
      </c>
      <c r="AU204" s="252" t="s">
        <v>85</v>
      </c>
      <c r="AV204" s="13" t="s">
        <v>85</v>
      </c>
      <c r="AW204" s="13" t="s">
        <v>32</v>
      </c>
      <c r="AX204" s="13" t="s">
        <v>76</v>
      </c>
      <c r="AY204" s="252" t="s">
        <v>178</v>
      </c>
    </row>
    <row r="205" s="13" customFormat="1">
      <c r="A205" s="13"/>
      <c r="B205" s="241"/>
      <c r="C205" s="242"/>
      <c r="D205" s="243" t="s">
        <v>186</v>
      </c>
      <c r="E205" s="244" t="s">
        <v>1</v>
      </c>
      <c r="F205" s="245" t="s">
        <v>262</v>
      </c>
      <c r="G205" s="242"/>
      <c r="H205" s="246">
        <v>11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186</v>
      </c>
      <c r="AU205" s="252" t="s">
        <v>85</v>
      </c>
      <c r="AV205" s="13" t="s">
        <v>85</v>
      </c>
      <c r="AW205" s="13" t="s">
        <v>32</v>
      </c>
      <c r="AX205" s="13" t="s">
        <v>76</v>
      </c>
      <c r="AY205" s="252" t="s">
        <v>178</v>
      </c>
    </row>
    <row r="206" s="13" customFormat="1">
      <c r="A206" s="13"/>
      <c r="B206" s="241"/>
      <c r="C206" s="242"/>
      <c r="D206" s="243" t="s">
        <v>186</v>
      </c>
      <c r="E206" s="244" t="s">
        <v>1</v>
      </c>
      <c r="F206" s="245" t="s">
        <v>263</v>
      </c>
      <c r="G206" s="242"/>
      <c r="H206" s="246">
        <v>8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186</v>
      </c>
      <c r="AU206" s="252" t="s">
        <v>85</v>
      </c>
      <c r="AV206" s="13" t="s">
        <v>85</v>
      </c>
      <c r="AW206" s="13" t="s">
        <v>32</v>
      </c>
      <c r="AX206" s="13" t="s">
        <v>76</v>
      </c>
      <c r="AY206" s="252" t="s">
        <v>178</v>
      </c>
    </row>
    <row r="207" s="13" customFormat="1">
      <c r="A207" s="13"/>
      <c r="B207" s="241"/>
      <c r="C207" s="242"/>
      <c r="D207" s="243" t="s">
        <v>186</v>
      </c>
      <c r="E207" s="244" t="s">
        <v>1</v>
      </c>
      <c r="F207" s="245" t="s">
        <v>264</v>
      </c>
      <c r="G207" s="242"/>
      <c r="H207" s="246">
        <v>11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186</v>
      </c>
      <c r="AU207" s="252" t="s">
        <v>85</v>
      </c>
      <c r="AV207" s="13" t="s">
        <v>85</v>
      </c>
      <c r="AW207" s="13" t="s">
        <v>32</v>
      </c>
      <c r="AX207" s="13" t="s">
        <v>76</v>
      </c>
      <c r="AY207" s="252" t="s">
        <v>178</v>
      </c>
    </row>
    <row r="208" s="15" customFormat="1">
      <c r="A208" s="15"/>
      <c r="B208" s="264"/>
      <c r="C208" s="265"/>
      <c r="D208" s="243" t="s">
        <v>186</v>
      </c>
      <c r="E208" s="266" t="s">
        <v>1</v>
      </c>
      <c r="F208" s="267" t="s">
        <v>217</v>
      </c>
      <c r="G208" s="265"/>
      <c r="H208" s="268">
        <v>52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186</v>
      </c>
      <c r="AU208" s="274" t="s">
        <v>85</v>
      </c>
      <c r="AV208" s="15" t="s">
        <v>184</v>
      </c>
      <c r="AW208" s="15" t="s">
        <v>32</v>
      </c>
      <c r="AX208" s="15" t="s">
        <v>83</v>
      </c>
      <c r="AY208" s="274" t="s">
        <v>178</v>
      </c>
    </row>
    <row r="209" s="2" customFormat="1" ht="44.25" customHeight="1">
      <c r="A209" s="39"/>
      <c r="B209" s="40"/>
      <c r="C209" s="228" t="s">
        <v>265</v>
      </c>
      <c r="D209" s="228" t="s">
        <v>180</v>
      </c>
      <c r="E209" s="229" t="s">
        <v>266</v>
      </c>
      <c r="F209" s="230" t="s">
        <v>267</v>
      </c>
      <c r="G209" s="231" t="s">
        <v>204</v>
      </c>
      <c r="H209" s="232">
        <v>52.799999999999997</v>
      </c>
      <c r="I209" s="233"/>
      <c r="J209" s="234">
        <f>ROUND(I209*H209,2)</f>
        <v>0</v>
      </c>
      <c r="K209" s="230" t="s">
        <v>194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0.0085961600000000003</v>
      </c>
      <c r="R209" s="237">
        <f>Q209*H209</f>
        <v>0.45387724800000001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184</v>
      </c>
      <c r="AT209" s="239" t="s">
        <v>180</v>
      </c>
      <c r="AU209" s="239" t="s">
        <v>85</v>
      </c>
      <c r="AY209" s="18" t="s">
        <v>178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184</v>
      </c>
      <c r="BM209" s="239" t="s">
        <v>268</v>
      </c>
    </row>
    <row r="210" s="2" customFormat="1" ht="24.15" customHeight="1">
      <c r="A210" s="39"/>
      <c r="B210" s="40"/>
      <c r="C210" s="285" t="s">
        <v>269</v>
      </c>
      <c r="D210" s="285" t="s">
        <v>232</v>
      </c>
      <c r="E210" s="286" t="s">
        <v>270</v>
      </c>
      <c r="F210" s="287" t="s">
        <v>271</v>
      </c>
      <c r="G210" s="288" t="s">
        <v>204</v>
      </c>
      <c r="H210" s="289">
        <v>55.439999999999998</v>
      </c>
      <c r="I210" s="290"/>
      <c r="J210" s="291">
        <f>ROUND(I210*H210,2)</f>
        <v>0</v>
      </c>
      <c r="K210" s="287" t="s">
        <v>194</v>
      </c>
      <c r="L210" s="292"/>
      <c r="M210" s="293" t="s">
        <v>1</v>
      </c>
      <c r="N210" s="294" t="s">
        <v>41</v>
      </c>
      <c r="O210" s="92"/>
      <c r="P210" s="237">
        <f>O210*H210</f>
        <v>0</v>
      </c>
      <c r="Q210" s="237">
        <v>0.0047999999999999996</v>
      </c>
      <c r="R210" s="237">
        <f>Q210*H210</f>
        <v>0.26611199999999996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231</v>
      </c>
      <c r="AT210" s="239" t="s">
        <v>232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184</v>
      </c>
      <c r="BM210" s="239" t="s">
        <v>272</v>
      </c>
    </row>
    <row r="211" s="13" customFormat="1">
      <c r="A211" s="13"/>
      <c r="B211" s="241"/>
      <c r="C211" s="242"/>
      <c r="D211" s="243" t="s">
        <v>186</v>
      </c>
      <c r="E211" s="242"/>
      <c r="F211" s="245" t="s">
        <v>273</v>
      </c>
      <c r="G211" s="242"/>
      <c r="H211" s="246">
        <v>55.439999999999998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186</v>
      </c>
      <c r="AU211" s="252" t="s">
        <v>85</v>
      </c>
      <c r="AV211" s="13" t="s">
        <v>85</v>
      </c>
      <c r="AW211" s="13" t="s">
        <v>4</v>
      </c>
      <c r="AX211" s="13" t="s">
        <v>83</v>
      </c>
      <c r="AY211" s="252" t="s">
        <v>178</v>
      </c>
    </row>
    <row r="212" s="2" customFormat="1" ht="37.8" customHeight="1">
      <c r="A212" s="39"/>
      <c r="B212" s="40"/>
      <c r="C212" s="228" t="s">
        <v>274</v>
      </c>
      <c r="D212" s="228" t="s">
        <v>180</v>
      </c>
      <c r="E212" s="229" t="s">
        <v>275</v>
      </c>
      <c r="F212" s="230" t="s">
        <v>276</v>
      </c>
      <c r="G212" s="231" t="s">
        <v>204</v>
      </c>
      <c r="H212" s="232">
        <v>377.33999999999998</v>
      </c>
      <c r="I212" s="233"/>
      <c r="J212" s="234">
        <f>ROUND(I212*H212,2)</f>
        <v>0</v>
      </c>
      <c r="K212" s="230" t="s">
        <v>194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0.0086724160000000005</v>
      </c>
      <c r="R212" s="237">
        <f>Q212*H212</f>
        <v>3.2724494534400002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184</v>
      </c>
      <c r="AT212" s="239" t="s">
        <v>180</v>
      </c>
      <c r="AU212" s="239" t="s">
        <v>85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184</v>
      </c>
      <c r="BM212" s="239" t="s">
        <v>277</v>
      </c>
    </row>
    <row r="213" s="16" customFormat="1">
      <c r="A213" s="16"/>
      <c r="B213" s="275"/>
      <c r="C213" s="276"/>
      <c r="D213" s="243" t="s">
        <v>186</v>
      </c>
      <c r="E213" s="277" t="s">
        <v>1</v>
      </c>
      <c r="F213" s="278" t="s">
        <v>221</v>
      </c>
      <c r="G213" s="276"/>
      <c r="H213" s="277" t="s">
        <v>1</v>
      </c>
      <c r="I213" s="279"/>
      <c r="J213" s="276"/>
      <c r="K213" s="276"/>
      <c r="L213" s="280"/>
      <c r="M213" s="281"/>
      <c r="N213" s="282"/>
      <c r="O213" s="282"/>
      <c r="P213" s="282"/>
      <c r="Q213" s="282"/>
      <c r="R213" s="282"/>
      <c r="S213" s="282"/>
      <c r="T213" s="283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4" t="s">
        <v>186</v>
      </c>
      <c r="AU213" s="284" t="s">
        <v>85</v>
      </c>
      <c r="AV213" s="16" t="s">
        <v>83</v>
      </c>
      <c r="AW213" s="16" t="s">
        <v>32</v>
      </c>
      <c r="AX213" s="16" t="s">
        <v>76</v>
      </c>
      <c r="AY213" s="284" t="s">
        <v>178</v>
      </c>
    </row>
    <row r="214" s="13" customFormat="1">
      <c r="A214" s="13"/>
      <c r="B214" s="241"/>
      <c r="C214" s="242"/>
      <c r="D214" s="243" t="s">
        <v>186</v>
      </c>
      <c r="E214" s="244" t="s">
        <v>1</v>
      </c>
      <c r="F214" s="245" t="s">
        <v>253</v>
      </c>
      <c r="G214" s="242"/>
      <c r="H214" s="246">
        <v>113.62000000000001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186</v>
      </c>
      <c r="AU214" s="252" t="s">
        <v>85</v>
      </c>
      <c r="AV214" s="13" t="s">
        <v>85</v>
      </c>
      <c r="AW214" s="13" t="s">
        <v>32</v>
      </c>
      <c r="AX214" s="13" t="s">
        <v>76</v>
      </c>
      <c r="AY214" s="252" t="s">
        <v>178</v>
      </c>
    </row>
    <row r="215" s="13" customFormat="1">
      <c r="A215" s="13"/>
      <c r="B215" s="241"/>
      <c r="C215" s="242"/>
      <c r="D215" s="243" t="s">
        <v>186</v>
      </c>
      <c r="E215" s="244" t="s">
        <v>1</v>
      </c>
      <c r="F215" s="245" t="s">
        <v>254</v>
      </c>
      <c r="G215" s="242"/>
      <c r="H215" s="246">
        <v>45.450000000000003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186</v>
      </c>
      <c r="AU215" s="252" t="s">
        <v>85</v>
      </c>
      <c r="AV215" s="13" t="s">
        <v>85</v>
      </c>
      <c r="AW215" s="13" t="s">
        <v>32</v>
      </c>
      <c r="AX215" s="13" t="s">
        <v>76</v>
      </c>
      <c r="AY215" s="252" t="s">
        <v>178</v>
      </c>
    </row>
    <row r="216" s="13" customFormat="1">
      <c r="A216" s="13"/>
      <c r="B216" s="241"/>
      <c r="C216" s="242"/>
      <c r="D216" s="243" t="s">
        <v>186</v>
      </c>
      <c r="E216" s="244" t="s">
        <v>1</v>
      </c>
      <c r="F216" s="245" t="s">
        <v>255</v>
      </c>
      <c r="G216" s="242"/>
      <c r="H216" s="246">
        <v>122.41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186</v>
      </c>
      <c r="AU216" s="252" t="s">
        <v>85</v>
      </c>
      <c r="AV216" s="13" t="s">
        <v>85</v>
      </c>
      <c r="AW216" s="13" t="s">
        <v>32</v>
      </c>
      <c r="AX216" s="13" t="s">
        <v>76</v>
      </c>
      <c r="AY216" s="252" t="s">
        <v>178</v>
      </c>
    </row>
    <row r="217" s="13" customFormat="1">
      <c r="A217" s="13"/>
      <c r="B217" s="241"/>
      <c r="C217" s="242"/>
      <c r="D217" s="243" t="s">
        <v>186</v>
      </c>
      <c r="E217" s="244" t="s">
        <v>1</v>
      </c>
      <c r="F217" s="245" t="s">
        <v>256</v>
      </c>
      <c r="G217" s="242"/>
      <c r="H217" s="246">
        <v>95.859999999999999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186</v>
      </c>
      <c r="AU217" s="252" t="s">
        <v>85</v>
      </c>
      <c r="AV217" s="13" t="s">
        <v>85</v>
      </c>
      <c r="AW217" s="13" t="s">
        <v>32</v>
      </c>
      <c r="AX217" s="13" t="s">
        <v>76</v>
      </c>
      <c r="AY217" s="252" t="s">
        <v>178</v>
      </c>
    </row>
    <row r="218" s="15" customFormat="1">
      <c r="A218" s="15"/>
      <c r="B218" s="264"/>
      <c r="C218" s="265"/>
      <c r="D218" s="243" t="s">
        <v>186</v>
      </c>
      <c r="E218" s="266" t="s">
        <v>1</v>
      </c>
      <c r="F218" s="267" t="s">
        <v>217</v>
      </c>
      <c r="G218" s="265"/>
      <c r="H218" s="268">
        <v>377.33999999999998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4" t="s">
        <v>186</v>
      </c>
      <c r="AU218" s="274" t="s">
        <v>85</v>
      </c>
      <c r="AV218" s="15" t="s">
        <v>184</v>
      </c>
      <c r="AW218" s="15" t="s">
        <v>32</v>
      </c>
      <c r="AX218" s="15" t="s">
        <v>83</v>
      </c>
      <c r="AY218" s="274" t="s">
        <v>178</v>
      </c>
    </row>
    <row r="219" s="2" customFormat="1" ht="16.5" customHeight="1">
      <c r="A219" s="39"/>
      <c r="B219" s="40"/>
      <c r="C219" s="285" t="s">
        <v>278</v>
      </c>
      <c r="D219" s="285" t="s">
        <v>232</v>
      </c>
      <c r="E219" s="286" t="s">
        <v>279</v>
      </c>
      <c r="F219" s="287" t="s">
        <v>280</v>
      </c>
      <c r="G219" s="288" t="s">
        <v>204</v>
      </c>
      <c r="H219" s="289">
        <v>396.20699999999999</v>
      </c>
      <c r="I219" s="290"/>
      <c r="J219" s="291">
        <f>ROUND(I219*H219,2)</f>
        <v>0</v>
      </c>
      <c r="K219" s="287" t="s">
        <v>194</v>
      </c>
      <c r="L219" s="292"/>
      <c r="M219" s="293" t="s">
        <v>1</v>
      </c>
      <c r="N219" s="294" t="s">
        <v>41</v>
      </c>
      <c r="O219" s="92"/>
      <c r="P219" s="237">
        <f>O219*H219</f>
        <v>0</v>
      </c>
      <c r="Q219" s="237">
        <v>0.0022399999999999998</v>
      </c>
      <c r="R219" s="237">
        <f>Q219*H219</f>
        <v>0.88750367999999991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231</v>
      </c>
      <c r="AT219" s="239" t="s">
        <v>232</v>
      </c>
      <c r="AU219" s="239" t="s">
        <v>85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184</v>
      </c>
      <c r="BM219" s="239" t="s">
        <v>281</v>
      </c>
    </row>
    <row r="220" s="13" customFormat="1">
      <c r="A220" s="13"/>
      <c r="B220" s="241"/>
      <c r="C220" s="242"/>
      <c r="D220" s="243" t="s">
        <v>186</v>
      </c>
      <c r="E220" s="242"/>
      <c r="F220" s="245" t="s">
        <v>282</v>
      </c>
      <c r="G220" s="242"/>
      <c r="H220" s="246">
        <v>396.20699999999999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186</v>
      </c>
      <c r="AU220" s="252" t="s">
        <v>85</v>
      </c>
      <c r="AV220" s="13" t="s">
        <v>85</v>
      </c>
      <c r="AW220" s="13" t="s">
        <v>4</v>
      </c>
      <c r="AX220" s="13" t="s">
        <v>83</v>
      </c>
      <c r="AY220" s="252" t="s">
        <v>178</v>
      </c>
    </row>
    <row r="221" s="2" customFormat="1" ht="37.8" customHeight="1">
      <c r="A221" s="39"/>
      <c r="B221" s="40"/>
      <c r="C221" s="228" t="s">
        <v>283</v>
      </c>
      <c r="D221" s="228" t="s">
        <v>180</v>
      </c>
      <c r="E221" s="229" t="s">
        <v>284</v>
      </c>
      <c r="F221" s="230" t="s">
        <v>285</v>
      </c>
      <c r="G221" s="231" t="s">
        <v>204</v>
      </c>
      <c r="H221" s="232">
        <v>429.33999999999998</v>
      </c>
      <c r="I221" s="233"/>
      <c r="J221" s="234">
        <f>ROUND(I221*H221,2)</f>
        <v>0</v>
      </c>
      <c r="K221" s="230" t="s">
        <v>194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8.0599999999999994E-05</v>
      </c>
      <c r="R221" s="237">
        <f>Q221*H221</f>
        <v>0.034604803999999996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184</v>
      </c>
      <c r="AT221" s="239" t="s">
        <v>180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184</v>
      </c>
      <c r="BM221" s="239" t="s">
        <v>286</v>
      </c>
    </row>
    <row r="222" s="13" customFormat="1">
      <c r="A222" s="13"/>
      <c r="B222" s="241"/>
      <c r="C222" s="242"/>
      <c r="D222" s="243" t="s">
        <v>186</v>
      </c>
      <c r="E222" s="244" t="s">
        <v>1</v>
      </c>
      <c r="F222" s="245" t="s">
        <v>287</v>
      </c>
      <c r="G222" s="242"/>
      <c r="H222" s="246">
        <v>429.33999999999998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186</v>
      </c>
      <c r="AU222" s="252" t="s">
        <v>85</v>
      </c>
      <c r="AV222" s="13" t="s">
        <v>85</v>
      </c>
      <c r="AW222" s="13" t="s">
        <v>32</v>
      </c>
      <c r="AX222" s="13" t="s">
        <v>83</v>
      </c>
      <c r="AY222" s="252" t="s">
        <v>178</v>
      </c>
    </row>
    <row r="223" s="2" customFormat="1" ht="24.15" customHeight="1">
      <c r="A223" s="39"/>
      <c r="B223" s="40"/>
      <c r="C223" s="228" t="s">
        <v>288</v>
      </c>
      <c r="D223" s="228" t="s">
        <v>180</v>
      </c>
      <c r="E223" s="229" t="s">
        <v>289</v>
      </c>
      <c r="F223" s="230" t="s">
        <v>290</v>
      </c>
      <c r="G223" s="231" t="s">
        <v>291</v>
      </c>
      <c r="H223" s="232">
        <v>74.700000000000003</v>
      </c>
      <c r="I223" s="233"/>
      <c r="J223" s="234">
        <f>ROUND(I223*H223,2)</f>
        <v>0</v>
      </c>
      <c r="K223" s="230" t="s">
        <v>194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3.0000000000000001E-05</v>
      </c>
      <c r="R223" s="237">
        <f>Q223*H223</f>
        <v>0.0022409999999999999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184</v>
      </c>
      <c r="AT223" s="239" t="s">
        <v>180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184</v>
      </c>
      <c r="BM223" s="239" t="s">
        <v>292</v>
      </c>
    </row>
    <row r="224" s="13" customFormat="1">
      <c r="A224" s="13"/>
      <c r="B224" s="241"/>
      <c r="C224" s="242"/>
      <c r="D224" s="243" t="s">
        <v>186</v>
      </c>
      <c r="E224" s="244" t="s">
        <v>1</v>
      </c>
      <c r="F224" s="245" t="s">
        <v>293</v>
      </c>
      <c r="G224" s="242"/>
      <c r="H224" s="246">
        <v>74.700000000000003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186</v>
      </c>
      <c r="AU224" s="252" t="s">
        <v>85</v>
      </c>
      <c r="AV224" s="13" t="s">
        <v>85</v>
      </c>
      <c r="AW224" s="13" t="s">
        <v>32</v>
      </c>
      <c r="AX224" s="13" t="s">
        <v>83</v>
      </c>
      <c r="AY224" s="252" t="s">
        <v>178</v>
      </c>
    </row>
    <row r="225" s="2" customFormat="1" ht="24.15" customHeight="1">
      <c r="A225" s="39"/>
      <c r="B225" s="40"/>
      <c r="C225" s="285" t="s">
        <v>294</v>
      </c>
      <c r="D225" s="285" t="s">
        <v>232</v>
      </c>
      <c r="E225" s="286" t="s">
        <v>295</v>
      </c>
      <c r="F225" s="287" t="s">
        <v>296</v>
      </c>
      <c r="G225" s="288" t="s">
        <v>291</v>
      </c>
      <c r="H225" s="289">
        <v>78.435000000000002</v>
      </c>
      <c r="I225" s="290"/>
      <c r="J225" s="291">
        <f>ROUND(I225*H225,2)</f>
        <v>0</v>
      </c>
      <c r="K225" s="287" t="s">
        <v>194</v>
      </c>
      <c r="L225" s="292"/>
      <c r="M225" s="293" t="s">
        <v>1</v>
      </c>
      <c r="N225" s="294" t="s">
        <v>41</v>
      </c>
      <c r="O225" s="92"/>
      <c r="P225" s="237">
        <f>O225*H225</f>
        <v>0</v>
      </c>
      <c r="Q225" s="237">
        <v>0.00059999999999999995</v>
      </c>
      <c r="R225" s="237">
        <f>Q225*H225</f>
        <v>0.047060999999999999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231</v>
      </c>
      <c r="AT225" s="239" t="s">
        <v>232</v>
      </c>
      <c r="AU225" s="239" t="s">
        <v>85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184</v>
      </c>
      <c r="BM225" s="239" t="s">
        <v>297</v>
      </c>
    </row>
    <row r="226" s="13" customFormat="1">
      <c r="A226" s="13"/>
      <c r="B226" s="241"/>
      <c r="C226" s="242"/>
      <c r="D226" s="243" t="s">
        <v>186</v>
      </c>
      <c r="E226" s="242"/>
      <c r="F226" s="245" t="s">
        <v>298</v>
      </c>
      <c r="G226" s="242"/>
      <c r="H226" s="246">
        <v>78.435000000000002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186</v>
      </c>
      <c r="AU226" s="252" t="s">
        <v>85</v>
      </c>
      <c r="AV226" s="13" t="s">
        <v>85</v>
      </c>
      <c r="AW226" s="13" t="s">
        <v>4</v>
      </c>
      <c r="AX226" s="13" t="s">
        <v>83</v>
      </c>
      <c r="AY226" s="252" t="s">
        <v>178</v>
      </c>
    </row>
    <row r="227" s="2" customFormat="1" ht="16.5" customHeight="1">
      <c r="A227" s="39"/>
      <c r="B227" s="40"/>
      <c r="C227" s="228" t="s">
        <v>7</v>
      </c>
      <c r="D227" s="228" t="s">
        <v>180</v>
      </c>
      <c r="E227" s="229" t="s">
        <v>299</v>
      </c>
      <c r="F227" s="230" t="s">
        <v>300</v>
      </c>
      <c r="G227" s="231" t="s">
        <v>291</v>
      </c>
      <c r="H227" s="232">
        <v>651.96000000000004</v>
      </c>
      <c r="I227" s="233"/>
      <c r="J227" s="234">
        <f>ROUND(I227*H227,2)</f>
        <v>0</v>
      </c>
      <c r="K227" s="230" t="s">
        <v>194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184</v>
      </c>
      <c r="AT227" s="239" t="s">
        <v>180</v>
      </c>
      <c r="AU227" s="239" t="s">
        <v>85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184</v>
      </c>
      <c r="BM227" s="239" t="s">
        <v>301</v>
      </c>
    </row>
    <row r="228" s="13" customFormat="1">
      <c r="A228" s="13"/>
      <c r="B228" s="241"/>
      <c r="C228" s="242"/>
      <c r="D228" s="243" t="s">
        <v>186</v>
      </c>
      <c r="E228" s="244" t="s">
        <v>1</v>
      </c>
      <c r="F228" s="245" t="s">
        <v>302</v>
      </c>
      <c r="G228" s="242"/>
      <c r="H228" s="246">
        <v>494.61000000000001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186</v>
      </c>
      <c r="AU228" s="252" t="s">
        <v>85</v>
      </c>
      <c r="AV228" s="13" t="s">
        <v>85</v>
      </c>
      <c r="AW228" s="13" t="s">
        <v>32</v>
      </c>
      <c r="AX228" s="13" t="s">
        <v>76</v>
      </c>
      <c r="AY228" s="252" t="s">
        <v>178</v>
      </c>
    </row>
    <row r="229" s="13" customFormat="1">
      <c r="A229" s="13"/>
      <c r="B229" s="241"/>
      <c r="C229" s="242"/>
      <c r="D229" s="243" t="s">
        <v>186</v>
      </c>
      <c r="E229" s="244" t="s">
        <v>1</v>
      </c>
      <c r="F229" s="245" t="s">
        <v>303</v>
      </c>
      <c r="G229" s="242"/>
      <c r="H229" s="246">
        <v>157.34999999999999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186</v>
      </c>
      <c r="AU229" s="252" t="s">
        <v>85</v>
      </c>
      <c r="AV229" s="13" t="s">
        <v>85</v>
      </c>
      <c r="AW229" s="13" t="s">
        <v>32</v>
      </c>
      <c r="AX229" s="13" t="s">
        <v>76</v>
      </c>
      <c r="AY229" s="252" t="s">
        <v>178</v>
      </c>
    </row>
    <row r="230" s="15" customFormat="1">
      <c r="A230" s="15"/>
      <c r="B230" s="264"/>
      <c r="C230" s="265"/>
      <c r="D230" s="243" t="s">
        <v>186</v>
      </c>
      <c r="E230" s="266" t="s">
        <v>1</v>
      </c>
      <c r="F230" s="267" t="s">
        <v>217</v>
      </c>
      <c r="G230" s="265"/>
      <c r="H230" s="268">
        <v>651.96000000000004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186</v>
      </c>
      <c r="AU230" s="274" t="s">
        <v>85</v>
      </c>
      <c r="AV230" s="15" t="s">
        <v>184</v>
      </c>
      <c r="AW230" s="15" t="s">
        <v>32</v>
      </c>
      <c r="AX230" s="15" t="s">
        <v>83</v>
      </c>
      <c r="AY230" s="274" t="s">
        <v>178</v>
      </c>
    </row>
    <row r="231" s="2" customFormat="1" ht="24.15" customHeight="1">
      <c r="A231" s="39"/>
      <c r="B231" s="40"/>
      <c r="C231" s="285" t="s">
        <v>304</v>
      </c>
      <c r="D231" s="285" t="s">
        <v>232</v>
      </c>
      <c r="E231" s="286" t="s">
        <v>305</v>
      </c>
      <c r="F231" s="287" t="s">
        <v>306</v>
      </c>
      <c r="G231" s="288" t="s">
        <v>291</v>
      </c>
      <c r="H231" s="289">
        <v>272.036</v>
      </c>
      <c r="I231" s="290"/>
      <c r="J231" s="291">
        <f>ROUND(I231*H231,2)</f>
        <v>0</v>
      </c>
      <c r="K231" s="287" t="s">
        <v>194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4.0000000000000003E-05</v>
      </c>
      <c r="R231" s="237">
        <f>Q231*H231</f>
        <v>0.010881440000000001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232</v>
      </c>
      <c r="AU231" s="239" t="s">
        <v>85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184</v>
      </c>
      <c r="BM231" s="239" t="s">
        <v>307</v>
      </c>
    </row>
    <row r="232" s="13" customFormat="1">
      <c r="A232" s="13"/>
      <c r="B232" s="241"/>
      <c r="C232" s="242"/>
      <c r="D232" s="243" t="s">
        <v>186</v>
      </c>
      <c r="E232" s="244" t="s">
        <v>1</v>
      </c>
      <c r="F232" s="245" t="s">
        <v>308</v>
      </c>
      <c r="G232" s="242"/>
      <c r="H232" s="246">
        <v>20.204999999999998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186</v>
      </c>
      <c r="AU232" s="252" t="s">
        <v>85</v>
      </c>
      <c r="AV232" s="13" t="s">
        <v>85</v>
      </c>
      <c r="AW232" s="13" t="s">
        <v>32</v>
      </c>
      <c r="AX232" s="13" t="s">
        <v>76</v>
      </c>
      <c r="AY232" s="252" t="s">
        <v>178</v>
      </c>
    </row>
    <row r="233" s="13" customFormat="1">
      <c r="A233" s="13"/>
      <c r="B233" s="241"/>
      <c r="C233" s="242"/>
      <c r="D233" s="243" t="s">
        <v>186</v>
      </c>
      <c r="E233" s="244" t="s">
        <v>1</v>
      </c>
      <c r="F233" s="245" t="s">
        <v>309</v>
      </c>
      <c r="G233" s="242"/>
      <c r="H233" s="246">
        <v>5.7300000000000004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186</v>
      </c>
      <c r="AU233" s="252" t="s">
        <v>85</v>
      </c>
      <c r="AV233" s="13" t="s">
        <v>85</v>
      </c>
      <c r="AW233" s="13" t="s">
        <v>32</v>
      </c>
      <c r="AX233" s="13" t="s">
        <v>76</v>
      </c>
      <c r="AY233" s="252" t="s">
        <v>178</v>
      </c>
    </row>
    <row r="234" s="13" customFormat="1">
      <c r="A234" s="13"/>
      <c r="B234" s="241"/>
      <c r="C234" s="242"/>
      <c r="D234" s="243" t="s">
        <v>186</v>
      </c>
      <c r="E234" s="244" t="s">
        <v>1</v>
      </c>
      <c r="F234" s="245" t="s">
        <v>310</v>
      </c>
      <c r="G234" s="242"/>
      <c r="H234" s="246">
        <v>12.84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186</v>
      </c>
      <c r="AU234" s="252" t="s">
        <v>85</v>
      </c>
      <c r="AV234" s="13" t="s">
        <v>85</v>
      </c>
      <c r="AW234" s="13" t="s">
        <v>32</v>
      </c>
      <c r="AX234" s="13" t="s">
        <v>76</v>
      </c>
      <c r="AY234" s="252" t="s">
        <v>178</v>
      </c>
    </row>
    <row r="235" s="14" customFormat="1">
      <c r="A235" s="14"/>
      <c r="B235" s="253"/>
      <c r="C235" s="254"/>
      <c r="D235" s="243" t="s">
        <v>186</v>
      </c>
      <c r="E235" s="255" t="s">
        <v>1</v>
      </c>
      <c r="F235" s="256" t="s">
        <v>209</v>
      </c>
      <c r="G235" s="254"/>
      <c r="H235" s="257">
        <v>38.774999999999999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186</v>
      </c>
      <c r="AU235" s="263" t="s">
        <v>85</v>
      </c>
      <c r="AV235" s="14" t="s">
        <v>96</v>
      </c>
      <c r="AW235" s="14" t="s">
        <v>32</v>
      </c>
      <c r="AX235" s="14" t="s">
        <v>76</v>
      </c>
      <c r="AY235" s="263" t="s">
        <v>178</v>
      </c>
    </row>
    <row r="236" s="13" customFormat="1">
      <c r="A236" s="13"/>
      <c r="B236" s="241"/>
      <c r="C236" s="242"/>
      <c r="D236" s="243" t="s">
        <v>186</v>
      </c>
      <c r="E236" s="244" t="s">
        <v>1</v>
      </c>
      <c r="F236" s="245" t="s">
        <v>311</v>
      </c>
      <c r="G236" s="242"/>
      <c r="H236" s="246">
        <v>15.779999999999999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186</v>
      </c>
      <c r="AU236" s="252" t="s">
        <v>85</v>
      </c>
      <c r="AV236" s="13" t="s">
        <v>85</v>
      </c>
      <c r="AW236" s="13" t="s">
        <v>32</v>
      </c>
      <c r="AX236" s="13" t="s">
        <v>76</v>
      </c>
      <c r="AY236" s="252" t="s">
        <v>178</v>
      </c>
    </row>
    <row r="237" s="13" customFormat="1">
      <c r="A237" s="13"/>
      <c r="B237" s="241"/>
      <c r="C237" s="242"/>
      <c r="D237" s="243" t="s">
        <v>186</v>
      </c>
      <c r="E237" s="244" t="s">
        <v>1</v>
      </c>
      <c r="F237" s="245" t="s">
        <v>312</v>
      </c>
      <c r="G237" s="242"/>
      <c r="H237" s="246">
        <v>9.1150000000000002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186</v>
      </c>
      <c r="AU237" s="252" t="s">
        <v>85</v>
      </c>
      <c r="AV237" s="13" t="s">
        <v>85</v>
      </c>
      <c r="AW237" s="13" t="s">
        <v>32</v>
      </c>
      <c r="AX237" s="13" t="s">
        <v>76</v>
      </c>
      <c r="AY237" s="252" t="s">
        <v>178</v>
      </c>
    </row>
    <row r="238" s="13" customFormat="1">
      <c r="A238" s="13"/>
      <c r="B238" s="241"/>
      <c r="C238" s="242"/>
      <c r="D238" s="243" t="s">
        <v>186</v>
      </c>
      <c r="E238" s="244" t="s">
        <v>1</v>
      </c>
      <c r="F238" s="245" t="s">
        <v>313</v>
      </c>
      <c r="G238" s="242"/>
      <c r="H238" s="246">
        <v>27.954999999999998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186</v>
      </c>
      <c r="AU238" s="252" t="s">
        <v>85</v>
      </c>
      <c r="AV238" s="13" t="s">
        <v>85</v>
      </c>
      <c r="AW238" s="13" t="s">
        <v>32</v>
      </c>
      <c r="AX238" s="13" t="s">
        <v>76</v>
      </c>
      <c r="AY238" s="252" t="s">
        <v>178</v>
      </c>
    </row>
    <row r="239" s="13" customFormat="1">
      <c r="A239" s="13"/>
      <c r="B239" s="241"/>
      <c r="C239" s="242"/>
      <c r="D239" s="243" t="s">
        <v>186</v>
      </c>
      <c r="E239" s="244" t="s">
        <v>1</v>
      </c>
      <c r="F239" s="245" t="s">
        <v>314</v>
      </c>
      <c r="G239" s="242"/>
      <c r="H239" s="246">
        <v>38.57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186</v>
      </c>
      <c r="AU239" s="252" t="s">
        <v>85</v>
      </c>
      <c r="AV239" s="13" t="s">
        <v>85</v>
      </c>
      <c r="AW239" s="13" t="s">
        <v>32</v>
      </c>
      <c r="AX239" s="13" t="s">
        <v>76</v>
      </c>
      <c r="AY239" s="252" t="s">
        <v>178</v>
      </c>
    </row>
    <row r="240" s="13" customFormat="1">
      <c r="A240" s="13"/>
      <c r="B240" s="241"/>
      <c r="C240" s="242"/>
      <c r="D240" s="243" t="s">
        <v>186</v>
      </c>
      <c r="E240" s="244" t="s">
        <v>1</v>
      </c>
      <c r="F240" s="245" t="s">
        <v>315</v>
      </c>
      <c r="G240" s="242"/>
      <c r="H240" s="246">
        <v>8.1099999999999994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186</v>
      </c>
      <c r="AU240" s="252" t="s">
        <v>85</v>
      </c>
      <c r="AV240" s="13" t="s">
        <v>85</v>
      </c>
      <c r="AW240" s="13" t="s">
        <v>32</v>
      </c>
      <c r="AX240" s="13" t="s">
        <v>76</v>
      </c>
      <c r="AY240" s="252" t="s">
        <v>178</v>
      </c>
    </row>
    <row r="241" s="14" customFormat="1">
      <c r="A241" s="14"/>
      <c r="B241" s="253"/>
      <c r="C241" s="254"/>
      <c r="D241" s="243" t="s">
        <v>186</v>
      </c>
      <c r="E241" s="255" t="s">
        <v>1</v>
      </c>
      <c r="F241" s="256" t="s">
        <v>209</v>
      </c>
      <c r="G241" s="254"/>
      <c r="H241" s="257">
        <v>99.530000000000001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186</v>
      </c>
      <c r="AU241" s="263" t="s">
        <v>85</v>
      </c>
      <c r="AV241" s="14" t="s">
        <v>96</v>
      </c>
      <c r="AW241" s="14" t="s">
        <v>32</v>
      </c>
      <c r="AX241" s="14" t="s">
        <v>76</v>
      </c>
      <c r="AY241" s="263" t="s">
        <v>178</v>
      </c>
    </row>
    <row r="242" s="13" customFormat="1">
      <c r="A242" s="13"/>
      <c r="B242" s="241"/>
      <c r="C242" s="242"/>
      <c r="D242" s="243" t="s">
        <v>186</v>
      </c>
      <c r="E242" s="244" t="s">
        <v>1</v>
      </c>
      <c r="F242" s="245" t="s">
        <v>316</v>
      </c>
      <c r="G242" s="242"/>
      <c r="H242" s="246">
        <v>93.670000000000002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186</v>
      </c>
      <c r="AU242" s="252" t="s">
        <v>85</v>
      </c>
      <c r="AV242" s="13" t="s">
        <v>85</v>
      </c>
      <c r="AW242" s="13" t="s">
        <v>32</v>
      </c>
      <c r="AX242" s="13" t="s">
        <v>76</v>
      </c>
      <c r="AY242" s="252" t="s">
        <v>178</v>
      </c>
    </row>
    <row r="243" s="13" customFormat="1">
      <c r="A243" s="13"/>
      <c r="B243" s="241"/>
      <c r="C243" s="242"/>
      <c r="D243" s="243" t="s">
        <v>186</v>
      </c>
      <c r="E243" s="244" t="s">
        <v>1</v>
      </c>
      <c r="F243" s="245" t="s">
        <v>317</v>
      </c>
      <c r="G243" s="242"/>
      <c r="H243" s="246">
        <v>7.2199999999999998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186</v>
      </c>
      <c r="AU243" s="252" t="s">
        <v>85</v>
      </c>
      <c r="AV243" s="13" t="s">
        <v>85</v>
      </c>
      <c r="AW243" s="13" t="s">
        <v>32</v>
      </c>
      <c r="AX243" s="13" t="s">
        <v>76</v>
      </c>
      <c r="AY243" s="252" t="s">
        <v>178</v>
      </c>
    </row>
    <row r="244" s="13" customFormat="1">
      <c r="A244" s="13"/>
      <c r="B244" s="241"/>
      <c r="C244" s="242"/>
      <c r="D244" s="243" t="s">
        <v>186</v>
      </c>
      <c r="E244" s="244" t="s">
        <v>1</v>
      </c>
      <c r="F244" s="245" t="s">
        <v>315</v>
      </c>
      <c r="G244" s="242"/>
      <c r="H244" s="246">
        <v>8.1099999999999994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186</v>
      </c>
      <c r="AU244" s="252" t="s">
        <v>85</v>
      </c>
      <c r="AV244" s="13" t="s">
        <v>85</v>
      </c>
      <c r="AW244" s="13" t="s">
        <v>32</v>
      </c>
      <c r="AX244" s="13" t="s">
        <v>76</v>
      </c>
      <c r="AY244" s="252" t="s">
        <v>178</v>
      </c>
    </row>
    <row r="245" s="14" customFormat="1">
      <c r="A245" s="14"/>
      <c r="B245" s="253"/>
      <c r="C245" s="254"/>
      <c r="D245" s="243" t="s">
        <v>186</v>
      </c>
      <c r="E245" s="255" t="s">
        <v>1</v>
      </c>
      <c r="F245" s="256" t="s">
        <v>209</v>
      </c>
      <c r="G245" s="254"/>
      <c r="H245" s="257">
        <v>109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186</v>
      </c>
      <c r="AU245" s="263" t="s">
        <v>85</v>
      </c>
      <c r="AV245" s="14" t="s">
        <v>96</v>
      </c>
      <c r="AW245" s="14" t="s">
        <v>32</v>
      </c>
      <c r="AX245" s="14" t="s">
        <v>76</v>
      </c>
      <c r="AY245" s="263" t="s">
        <v>178</v>
      </c>
    </row>
    <row r="246" s="15" customFormat="1">
      <c r="A246" s="15"/>
      <c r="B246" s="264"/>
      <c r="C246" s="265"/>
      <c r="D246" s="243" t="s">
        <v>186</v>
      </c>
      <c r="E246" s="266" t="s">
        <v>1</v>
      </c>
      <c r="F246" s="267" t="s">
        <v>217</v>
      </c>
      <c r="G246" s="265"/>
      <c r="H246" s="268">
        <v>247.30500000000001</v>
      </c>
      <c r="I246" s="269"/>
      <c r="J246" s="265"/>
      <c r="K246" s="265"/>
      <c r="L246" s="270"/>
      <c r="M246" s="271"/>
      <c r="N246" s="272"/>
      <c r="O246" s="272"/>
      <c r="P246" s="272"/>
      <c r="Q246" s="272"/>
      <c r="R246" s="272"/>
      <c r="S246" s="272"/>
      <c r="T246" s="27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4" t="s">
        <v>186</v>
      </c>
      <c r="AU246" s="274" t="s">
        <v>85</v>
      </c>
      <c r="AV246" s="15" t="s">
        <v>184</v>
      </c>
      <c r="AW246" s="15" t="s">
        <v>32</v>
      </c>
      <c r="AX246" s="15" t="s">
        <v>83</v>
      </c>
      <c r="AY246" s="274" t="s">
        <v>178</v>
      </c>
    </row>
    <row r="247" s="13" customFormat="1">
      <c r="A247" s="13"/>
      <c r="B247" s="241"/>
      <c r="C247" s="242"/>
      <c r="D247" s="243" t="s">
        <v>186</v>
      </c>
      <c r="E247" s="242"/>
      <c r="F247" s="245" t="s">
        <v>318</v>
      </c>
      <c r="G247" s="242"/>
      <c r="H247" s="246">
        <v>272.036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186</v>
      </c>
      <c r="AU247" s="252" t="s">
        <v>85</v>
      </c>
      <c r="AV247" s="13" t="s">
        <v>85</v>
      </c>
      <c r="AW247" s="13" t="s">
        <v>4</v>
      </c>
      <c r="AX247" s="13" t="s">
        <v>83</v>
      </c>
      <c r="AY247" s="252" t="s">
        <v>178</v>
      </c>
    </row>
    <row r="248" s="2" customFormat="1" ht="24.15" customHeight="1">
      <c r="A248" s="39"/>
      <c r="B248" s="40"/>
      <c r="C248" s="285" t="s">
        <v>319</v>
      </c>
      <c r="D248" s="285" t="s">
        <v>232</v>
      </c>
      <c r="E248" s="286" t="s">
        <v>320</v>
      </c>
      <c r="F248" s="287" t="s">
        <v>321</v>
      </c>
      <c r="G248" s="288" t="s">
        <v>291</v>
      </c>
      <c r="H248" s="289">
        <v>86.543000000000006</v>
      </c>
      <c r="I248" s="290"/>
      <c r="J248" s="291">
        <f>ROUND(I248*H248,2)</f>
        <v>0</v>
      </c>
      <c r="K248" s="287" t="s">
        <v>194</v>
      </c>
      <c r="L248" s="292"/>
      <c r="M248" s="293" t="s">
        <v>1</v>
      </c>
      <c r="N248" s="294" t="s">
        <v>41</v>
      </c>
      <c r="O248" s="92"/>
      <c r="P248" s="237">
        <f>O248*H248</f>
        <v>0</v>
      </c>
      <c r="Q248" s="237">
        <v>0.00029999999999999997</v>
      </c>
      <c r="R248" s="237">
        <f>Q248*H248</f>
        <v>0.025962900000000001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231</v>
      </c>
      <c r="AT248" s="239" t="s">
        <v>232</v>
      </c>
      <c r="AU248" s="239" t="s">
        <v>85</v>
      </c>
      <c r="AY248" s="18" t="s">
        <v>178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184</v>
      </c>
      <c r="BM248" s="239" t="s">
        <v>322</v>
      </c>
    </row>
    <row r="249" s="13" customFormat="1">
      <c r="A249" s="13"/>
      <c r="B249" s="241"/>
      <c r="C249" s="242"/>
      <c r="D249" s="243" t="s">
        <v>186</v>
      </c>
      <c r="E249" s="244" t="s">
        <v>1</v>
      </c>
      <c r="F249" s="245" t="s">
        <v>323</v>
      </c>
      <c r="G249" s="242"/>
      <c r="H249" s="246">
        <v>6.3049999999999997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186</v>
      </c>
      <c r="AU249" s="252" t="s">
        <v>85</v>
      </c>
      <c r="AV249" s="13" t="s">
        <v>85</v>
      </c>
      <c r="AW249" s="13" t="s">
        <v>32</v>
      </c>
      <c r="AX249" s="13" t="s">
        <v>76</v>
      </c>
      <c r="AY249" s="252" t="s">
        <v>178</v>
      </c>
    </row>
    <row r="250" s="13" customFormat="1">
      <c r="A250" s="13"/>
      <c r="B250" s="241"/>
      <c r="C250" s="242"/>
      <c r="D250" s="243" t="s">
        <v>186</v>
      </c>
      <c r="E250" s="244" t="s">
        <v>1</v>
      </c>
      <c r="F250" s="245" t="s">
        <v>324</v>
      </c>
      <c r="G250" s="242"/>
      <c r="H250" s="246">
        <v>1.53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186</v>
      </c>
      <c r="AU250" s="252" t="s">
        <v>85</v>
      </c>
      <c r="AV250" s="13" t="s">
        <v>85</v>
      </c>
      <c r="AW250" s="13" t="s">
        <v>32</v>
      </c>
      <c r="AX250" s="13" t="s">
        <v>76</v>
      </c>
      <c r="AY250" s="252" t="s">
        <v>178</v>
      </c>
    </row>
    <row r="251" s="13" customFormat="1">
      <c r="A251" s="13"/>
      <c r="B251" s="241"/>
      <c r="C251" s="242"/>
      <c r="D251" s="243" t="s">
        <v>186</v>
      </c>
      <c r="E251" s="244" t="s">
        <v>1</v>
      </c>
      <c r="F251" s="245" t="s">
        <v>325</v>
      </c>
      <c r="G251" s="242"/>
      <c r="H251" s="246">
        <v>3.46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186</v>
      </c>
      <c r="AU251" s="252" t="s">
        <v>85</v>
      </c>
      <c r="AV251" s="13" t="s">
        <v>85</v>
      </c>
      <c r="AW251" s="13" t="s">
        <v>32</v>
      </c>
      <c r="AX251" s="13" t="s">
        <v>76</v>
      </c>
      <c r="AY251" s="252" t="s">
        <v>178</v>
      </c>
    </row>
    <row r="252" s="14" customFormat="1">
      <c r="A252" s="14"/>
      <c r="B252" s="253"/>
      <c r="C252" s="254"/>
      <c r="D252" s="243" t="s">
        <v>186</v>
      </c>
      <c r="E252" s="255" t="s">
        <v>1</v>
      </c>
      <c r="F252" s="256" t="s">
        <v>209</v>
      </c>
      <c r="G252" s="254"/>
      <c r="H252" s="257">
        <v>11.295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186</v>
      </c>
      <c r="AU252" s="263" t="s">
        <v>85</v>
      </c>
      <c r="AV252" s="14" t="s">
        <v>96</v>
      </c>
      <c r="AW252" s="14" t="s">
        <v>32</v>
      </c>
      <c r="AX252" s="14" t="s">
        <v>76</v>
      </c>
      <c r="AY252" s="263" t="s">
        <v>178</v>
      </c>
    </row>
    <row r="253" s="13" customFormat="1">
      <c r="A253" s="13"/>
      <c r="B253" s="241"/>
      <c r="C253" s="242"/>
      <c r="D253" s="243" t="s">
        <v>186</v>
      </c>
      <c r="E253" s="244" t="s">
        <v>1</v>
      </c>
      <c r="F253" s="245" t="s">
        <v>326</v>
      </c>
      <c r="G253" s="242"/>
      <c r="H253" s="246">
        <v>8.8800000000000008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186</v>
      </c>
      <c r="AU253" s="252" t="s">
        <v>85</v>
      </c>
      <c r="AV253" s="13" t="s">
        <v>85</v>
      </c>
      <c r="AW253" s="13" t="s">
        <v>32</v>
      </c>
      <c r="AX253" s="13" t="s">
        <v>76</v>
      </c>
      <c r="AY253" s="252" t="s">
        <v>178</v>
      </c>
    </row>
    <row r="254" s="13" customFormat="1">
      <c r="A254" s="13"/>
      <c r="B254" s="241"/>
      <c r="C254" s="242"/>
      <c r="D254" s="243" t="s">
        <v>186</v>
      </c>
      <c r="E254" s="244" t="s">
        <v>1</v>
      </c>
      <c r="F254" s="245" t="s">
        <v>327</v>
      </c>
      <c r="G254" s="242"/>
      <c r="H254" s="246">
        <v>6.1050000000000004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186</v>
      </c>
      <c r="AU254" s="252" t="s">
        <v>85</v>
      </c>
      <c r="AV254" s="13" t="s">
        <v>85</v>
      </c>
      <c r="AW254" s="13" t="s">
        <v>32</v>
      </c>
      <c r="AX254" s="13" t="s">
        <v>76</v>
      </c>
      <c r="AY254" s="252" t="s">
        <v>178</v>
      </c>
    </row>
    <row r="255" s="13" customFormat="1">
      <c r="A255" s="13"/>
      <c r="B255" s="241"/>
      <c r="C255" s="242"/>
      <c r="D255" s="243" t="s">
        <v>186</v>
      </c>
      <c r="E255" s="244" t="s">
        <v>1</v>
      </c>
      <c r="F255" s="245" t="s">
        <v>328</v>
      </c>
      <c r="G255" s="242"/>
      <c r="H255" s="246">
        <v>10.675000000000001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186</v>
      </c>
      <c r="AU255" s="252" t="s">
        <v>85</v>
      </c>
      <c r="AV255" s="13" t="s">
        <v>85</v>
      </c>
      <c r="AW255" s="13" t="s">
        <v>32</v>
      </c>
      <c r="AX255" s="13" t="s">
        <v>76</v>
      </c>
      <c r="AY255" s="252" t="s">
        <v>178</v>
      </c>
    </row>
    <row r="256" s="13" customFormat="1">
      <c r="A256" s="13"/>
      <c r="B256" s="241"/>
      <c r="C256" s="242"/>
      <c r="D256" s="243" t="s">
        <v>186</v>
      </c>
      <c r="E256" s="244" t="s">
        <v>1</v>
      </c>
      <c r="F256" s="245" t="s">
        <v>329</v>
      </c>
      <c r="G256" s="242"/>
      <c r="H256" s="246">
        <v>10.85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186</v>
      </c>
      <c r="AU256" s="252" t="s">
        <v>85</v>
      </c>
      <c r="AV256" s="13" t="s">
        <v>85</v>
      </c>
      <c r="AW256" s="13" t="s">
        <v>32</v>
      </c>
      <c r="AX256" s="13" t="s">
        <v>76</v>
      </c>
      <c r="AY256" s="252" t="s">
        <v>178</v>
      </c>
    </row>
    <row r="257" s="13" customFormat="1">
      <c r="A257" s="13"/>
      <c r="B257" s="241"/>
      <c r="C257" s="242"/>
      <c r="D257" s="243" t="s">
        <v>186</v>
      </c>
      <c r="E257" s="244" t="s">
        <v>1</v>
      </c>
      <c r="F257" s="245" t="s">
        <v>330</v>
      </c>
      <c r="G257" s="242"/>
      <c r="H257" s="246">
        <v>1.55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186</v>
      </c>
      <c r="AU257" s="252" t="s">
        <v>85</v>
      </c>
      <c r="AV257" s="13" t="s">
        <v>85</v>
      </c>
      <c r="AW257" s="13" t="s">
        <v>32</v>
      </c>
      <c r="AX257" s="13" t="s">
        <v>76</v>
      </c>
      <c r="AY257" s="252" t="s">
        <v>178</v>
      </c>
    </row>
    <row r="258" s="14" customFormat="1">
      <c r="A258" s="14"/>
      <c r="B258" s="253"/>
      <c r="C258" s="254"/>
      <c r="D258" s="243" t="s">
        <v>186</v>
      </c>
      <c r="E258" s="255" t="s">
        <v>1</v>
      </c>
      <c r="F258" s="256" t="s">
        <v>209</v>
      </c>
      <c r="G258" s="254"/>
      <c r="H258" s="257">
        <v>38.060000000000002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186</v>
      </c>
      <c r="AU258" s="263" t="s">
        <v>85</v>
      </c>
      <c r="AV258" s="14" t="s">
        <v>96</v>
      </c>
      <c r="AW258" s="14" t="s">
        <v>32</v>
      </c>
      <c r="AX258" s="14" t="s">
        <v>76</v>
      </c>
      <c r="AY258" s="263" t="s">
        <v>178</v>
      </c>
    </row>
    <row r="259" s="13" customFormat="1">
      <c r="A259" s="13"/>
      <c r="B259" s="241"/>
      <c r="C259" s="242"/>
      <c r="D259" s="243" t="s">
        <v>186</v>
      </c>
      <c r="E259" s="244" t="s">
        <v>1</v>
      </c>
      <c r="F259" s="245" t="s">
        <v>331</v>
      </c>
      <c r="G259" s="242"/>
      <c r="H259" s="246">
        <v>26.350000000000001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186</v>
      </c>
      <c r="AU259" s="252" t="s">
        <v>85</v>
      </c>
      <c r="AV259" s="13" t="s">
        <v>85</v>
      </c>
      <c r="AW259" s="13" t="s">
        <v>32</v>
      </c>
      <c r="AX259" s="13" t="s">
        <v>76</v>
      </c>
      <c r="AY259" s="252" t="s">
        <v>178</v>
      </c>
    </row>
    <row r="260" s="13" customFormat="1">
      <c r="A260" s="13"/>
      <c r="B260" s="241"/>
      <c r="C260" s="242"/>
      <c r="D260" s="243" t="s">
        <v>186</v>
      </c>
      <c r="E260" s="244" t="s">
        <v>1</v>
      </c>
      <c r="F260" s="245" t="s">
        <v>332</v>
      </c>
      <c r="G260" s="242"/>
      <c r="H260" s="246">
        <v>1.4199999999999999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186</v>
      </c>
      <c r="AU260" s="252" t="s">
        <v>85</v>
      </c>
      <c r="AV260" s="13" t="s">
        <v>85</v>
      </c>
      <c r="AW260" s="13" t="s">
        <v>32</v>
      </c>
      <c r="AX260" s="13" t="s">
        <v>76</v>
      </c>
      <c r="AY260" s="252" t="s">
        <v>178</v>
      </c>
    </row>
    <row r="261" s="13" customFormat="1">
      <c r="A261" s="13"/>
      <c r="B261" s="241"/>
      <c r="C261" s="242"/>
      <c r="D261" s="243" t="s">
        <v>186</v>
      </c>
      <c r="E261" s="244" t="s">
        <v>1</v>
      </c>
      <c r="F261" s="245" t="s">
        <v>330</v>
      </c>
      <c r="G261" s="242"/>
      <c r="H261" s="246">
        <v>1.55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186</v>
      </c>
      <c r="AU261" s="252" t="s">
        <v>85</v>
      </c>
      <c r="AV261" s="13" t="s">
        <v>85</v>
      </c>
      <c r="AW261" s="13" t="s">
        <v>32</v>
      </c>
      <c r="AX261" s="13" t="s">
        <v>76</v>
      </c>
      <c r="AY261" s="252" t="s">
        <v>178</v>
      </c>
    </row>
    <row r="262" s="14" customFormat="1">
      <c r="A262" s="14"/>
      <c r="B262" s="253"/>
      <c r="C262" s="254"/>
      <c r="D262" s="243" t="s">
        <v>186</v>
      </c>
      <c r="E262" s="255" t="s">
        <v>1</v>
      </c>
      <c r="F262" s="256" t="s">
        <v>209</v>
      </c>
      <c r="G262" s="254"/>
      <c r="H262" s="257">
        <v>29.32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186</v>
      </c>
      <c r="AU262" s="263" t="s">
        <v>85</v>
      </c>
      <c r="AV262" s="14" t="s">
        <v>96</v>
      </c>
      <c r="AW262" s="14" t="s">
        <v>32</v>
      </c>
      <c r="AX262" s="14" t="s">
        <v>76</v>
      </c>
      <c r="AY262" s="263" t="s">
        <v>178</v>
      </c>
    </row>
    <row r="263" s="15" customFormat="1">
      <c r="A263" s="15"/>
      <c r="B263" s="264"/>
      <c r="C263" s="265"/>
      <c r="D263" s="243" t="s">
        <v>186</v>
      </c>
      <c r="E263" s="266" t="s">
        <v>1</v>
      </c>
      <c r="F263" s="267" t="s">
        <v>217</v>
      </c>
      <c r="G263" s="265"/>
      <c r="H263" s="268">
        <v>78.674999999999997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186</v>
      </c>
      <c r="AU263" s="274" t="s">
        <v>85</v>
      </c>
      <c r="AV263" s="15" t="s">
        <v>184</v>
      </c>
      <c r="AW263" s="15" t="s">
        <v>32</v>
      </c>
      <c r="AX263" s="15" t="s">
        <v>83</v>
      </c>
      <c r="AY263" s="274" t="s">
        <v>178</v>
      </c>
    </row>
    <row r="264" s="13" customFormat="1">
      <c r="A264" s="13"/>
      <c r="B264" s="241"/>
      <c r="C264" s="242"/>
      <c r="D264" s="243" t="s">
        <v>186</v>
      </c>
      <c r="E264" s="242"/>
      <c r="F264" s="245" t="s">
        <v>333</v>
      </c>
      <c r="G264" s="242"/>
      <c r="H264" s="246">
        <v>86.543000000000006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186</v>
      </c>
      <c r="AU264" s="252" t="s">
        <v>85</v>
      </c>
      <c r="AV264" s="13" t="s">
        <v>85</v>
      </c>
      <c r="AW264" s="13" t="s">
        <v>4</v>
      </c>
      <c r="AX264" s="13" t="s">
        <v>83</v>
      </c>
      <c r="AY264" s="252" t="s">
        <v>178</v>
      </c>
    </row>
    <row r="265" s="2" customFormat="1" ht="16.5" customHeight="1">
      <c r="A265" s="39"/>
      <c r="B265" s="40"/>
      <c r="C265" s="285" t="s">
        <v>334</v>
      </c>
      <c r="D265" s="285" t="s">
        <v>232</v>
      </c>
      <c r="E265" s="286" t="s">
        <v>335</v>
      </c>
      <c r="F265" s="287" t="s">
        <v>336</v>
      </c>
      <c r="G265" s="288" t="s">
        <v>291</v>
      </c>
      <c r="H265" s="289">
        <v>272.036</v>
      </c>
      <c r="I265" s="290"/>
      <c r="J265" s="291">
        <f>ROUND(I265*H265,2)</f>
        <v>0</v>
      </c>
      <c r="K265" s="287" t="s">
        <v>194</v>
      </c>
      <c r="L265" s="292"/>
      <c r="M265" s="293" t="s">
        <v>1</v>
      </c>
      <c r="N265" s="294" t="s">
        <v>41</v>
      </c>
      <c r="O265" s="92"/>
      <c r="P265" s="237">
        <f>O265*H265</f>
        <v>0</v>
      </c>
      <c r="Q265" s="237">
        <v>0.00029999999999999997</v>
      </c>
      <c r="R265" s="237">
        <f>Q265*H265</f>
        <v>0.081610799999999997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231</v>
      </c>
      <c r="AT265" s="239" t="s">
        <v>232</v>
      </c>
      <c r="AU265" s="239" t="s">
        <v>85</v>
      </c>
      <c r="AY265" s="18" t="s">
        <v>178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184</v>
      </c>
      <c r="BM265" s="239" t="s">
        <v>337</v>
      </c>
    </row>
    <row r="266" s="13" customFormat="1">
      <c r="A266" s="13"/>
      <c r="B266" s="241"/>
      <c r="C266" s="242"/>
      <c r="D266" s="243" t="s">
        <v>186</v>
      </c>
      <c r="E266" s="242"/>
      <c r="F266" s="245" t="s">
        <v>318</v>
      </c>
      <c r="G266" s="242"/>
      <c r="H266" s="246">
        <v>272.036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186</v>
      </c>
      <c r="AU266" s="252" t="s">
        <v>85</v>
      </c>
      <c r="AV266" s="13" t="s">
        <v>85</v>
      </c>
      <c r="AW266" s="13" t="s">
        <v>4</v>
      </c>
      <c r="AX266" s="13" t="s">
        <v>83</v>
      </c>
      <c r="AY266" s="252" t="s">
        <v>178</v>
      </c>
    </row>
    <row r="267" s="2" customFormat="1" ht="24.15" customHeight="1">
      <c r="A267" s="39"/>
      <c r="B267" s="40"/>
      <c r="C267" s="285" t="s">
        <v>338</v>
      </c>
      <c r="D267" s="285" t="s">
        <v>232</v>
      </c>
      <c r="E267" s="286" t="s">
        <v>339</v>
      </c>
      <c r="F267" s="287" t="s">
        <v>340</v>
      </c>
      <c r="G267" s="288" t="s">
        <v>291</v>
      </c>
      <c r="H267" s="289">
        <v>86.543000000000006</v>
      </c>
      <c r="I267" s="290"/>
      <c r="J267" s="291">
        <f>ROUND(I267*H267,2)</f>
        <v>0</v>
      </c>
      <c r="K267" s="287" t="s">
        <v>194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0.00020000000000000001</v>
      </c>
      <c r="R267" s="237">
        <f>Q267*H267</f>
        <v>0.0173086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231</v>
      </c>
      <c r="AT267" s="239" t="s">
        <v>232</v>
      </c>
      <c r="AU267" s="239" t="s">
        <v>85</v>
      </c>
      <c r="AY267" s="18" t="s">
        <v>178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184</v>
      </c>
      <c r="BM267" s="239" t="s">
        <v>341</v>
      </c>
    </row>
    <row r="268" s="13" customFormat="1">
      <c r="A268" s="13"/>
      <c r="B268" s="241"/>
      <c r="C268" s="242"/>
      <c r="D268" s="243" t="s">
        <v>186</v>
      </c>
      <c r="E268" s="242"/>
      <c r="F268" s="245" t="s">
        <v>333</v>
      </c>
      <c r="G268" s="242"/>
      <c r="H268" s="246">
        <v>86.543000000000006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186</v>
      </c>
      <c r="AU268" s="252" t="s">
        <v>85</v>
      </c>
      <c r="AV268" s="13" t="s">
        <v>85</v>
      </c>
      <c r="AW268" s="13" t="s">
        <v>4</v>
      </c>
      <c r="AX268" s="13" t="s">
        <v>83</v>
      </c>
      <c r="AY268" s="252" t="s">
        <v>178</v>
      </c>
    </row>
    <row r="269" s="2" customFormat="1" ht="24.15" customHeight="1">
      <c r="A269" s="39"/>
      <c r="B269" s="40"/>
      <c r="C269" s="228" t="s">
        <v>342</v>
      </c>
      <c r="D269" s="228" t="s">
        <v>180</v>
      </c>
      <c r="E269" s="229" t="s">
        <v>343</v>
      </c>
      <c r="F269" s="230" t="s">
        <v>344</v>
      </c>
      <c r="G269" s="231" t="s">
        <v>204</v>
      </c>
      <c r="H269" s="232">
        <v>514.00999999999999</v>
      </c>
      <c r="I269" s="233"/>
      <c r="J269" s="234">
        <f>ROUND(I269*H269,2)</f>
        <v>0</v>
      </c>
      <c r="K269" s="230" t="s">
        <v>194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0.01146</v>
      </c>
      <c r="R269" s="237">
        <f>Q269*H269</f>
        <v>5.8905545999999998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184</v>
      </c>
      <c r="AT269" s="239" t="s">
        <v>180</v>
      </c>
      <c r="AU269" s="239" t="s">
        <v>85</v>
      </c>
      <c r="AY269" s="18" t="s">
        <v>178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184</v>
      </c>
      <c r="BM269" s="239" t="s">
        <v>345</v>
      </c>
    </row>
    <row r="270" s="16" customFormat="1">
      <c r="A270" s="16"/>
      <c r="B270" s="275"/>
      <c r="C270" s="276"/>
      <c r="D270" s="243" t="s">
        <v>186</v>
      </c>
      <c r="E270" s="277" t="s">
        <v>1</v>
      </c>
      <c r="F270" s="278" t="s">
        <v>346</v>
      </c>
      <c r="G270" s="276"/>
      <c r="H270" s="277" t="s">
        <v>1</v>
      </c>
      <c r="I270" s="279"/>
      <c r="J270" s="276"/>
      <c r="K270" s="276"/>
      <c r="L270" s="280"/>
      <c r="M270" s="281"/>
      <c r="N270" s="282"/>
      <c r="O270" s="282"/>
      <c r="P270" s="282"/>
      <c r="Q270" s="282"/>
      <c r="R270" s="282"/>
      <c r="S270" s="282"/>
      <c r="T270" s="283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4" t="s">
        <v>186</v>
      </c>
      <c r="AU270" s="284" t="s">
        <v>85</v>
      </c>
      <c r="AV270" s="16" t="s">
        <v>83</v>
      </c>
      <c r="AW270" s="16" t="s">
        <v>32</v>
      </c>
      <c r="AX270" s="16" t="s">
        <v>76</v>
      </c>
      <c r="AY270" s="284" t="s">
        <v>178</v>
      </c>
    </row>
    <row r="271" s="13" customFormat="1">
      <c r="A271" s="13"/>
      <c r="B271" s="241"/>
      <c r="C271" s="242"/>
      <c r="D271" s="243" t="s">
        <v>186</v>
      </c>
      <c r="E271" s="244" t="s">
        <v>1</v>
      </c>
      <c r="F271" s="245" t="s">
        <v>253</v>
      </c>
      <c r="G271" s="242"/>
      <c r="H271" s="246">
        <v>113.62000000000001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186</v>
      </c>
      <c r="AU271" s="252" t="s">
        <v>85</v>
      </c>
      <c r="AV271" s="13" t="s">
        <v>85</v>
      </c>
      <c r="AW271" s="13" t="s">
        <v>32</v>
      </c>
      <c r="AX271" s="13" t="s">
        <v>76</v>
      </c>
      <c r="AY271" s="252" t="s">
        <v>178</v>
      </c>
    </row>
    <row r="272" s="13" customFormat="1">
      <c r="A272" s="13"/>
      <c r="B272" s="241"/>
      <c r="C272" s="242"/>
      <c r="D272" s="243" t="s">
        <v>186</v>
      </c>
      <c r="E272" s="244" t="s">
        <v>1</v>
      </c>
      <c r="F272" s="245" t="s">
        <v>254</v>
      </c>
      <c r="G272" s="242"/>
      <c r="H272" s="246">
        <v>45.450000000000003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186</v>
      </c>
      <c r="AU272" s="252" t="s">
        <v>85</v>
      </c>
      <c r="AV272" s="13" t="s">
        <v>85</v>
      </c>
      <c r="AW272" s="13" t="s">
        <v>32</v>
      </c>
      <c r="AX272" s="13" t="s">
        <v>76</v>
      </c>
      <c r="AY272" s="252" t="s">
        <v>178</v>
      </c>
    </row>
    <row r="273" s="13" customFormat="1">
      <c r="A273" s="13"/>
      <c r="B273" s="241"/>
      <c r="C273" s="242"/>
      <c r="D273" s="243" t="s">
        <v>186</v>
      </c>
      <c r="E273" s="244" t="s">
        <v>1</v>
      </c>
      <c r="F273" s="245" t="s">
        <v>255</v>
      </c>
      <c r="G273" s="242"/>
      <c r="H273" s="246">
        <v>122.41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186</v>
      </c>
      <c r="AU273" s="252" t="s">
        <v>85</v>
      </c>
      <c r="AV273" s="13" t="s">
        <v>85</v>
      </c>
      <c r="AW273" s="13" t="s">
        <v>32</v>
      </c>
      <c r="AX273" s="13" t="s">
        <v>76</v>
      </c>
      <c r="AY273" s="252" t="s">
        <v>178</v>
      </c>
    </row>
    <row r="274" s="13" customFormat="1">
      <c r="A274" s="13"/>
      <c r="B274" s="241"/>
      <c r="C274" s="242"/>
      <c r="D274" s="243" t="s">
        <v>186</v>
      </c>
      <c r="E274" s="244" t="s">
        <v>1</v>
      </c>
      <c r="F274" s="245" t="s">
        <v>256</v>
      </c>
      <c r="G274" s="242"/>
      <c r="H274" s="246">
        <v>95.859999999999999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186</v>
      </c>
      <c r="AU274" s="252" t="s">
        <v>85</v>
      </c>
      <c r="AV274" s="13" t="s">
        <v>85</v>
      </c>
      <c r="AW274" s="13" t="s">
        <v>32</v>
      </c>
      <c r="AX274" s="13" t="s">
        <v>76</v>
      </c>
      <c r="AY274" s="252" t="s">
        <v>178</v>
      </c>
    </row>
    <row r="275" s="14" customFormat="1">
      <c r="A275" s="14"/>
      <c r="B275" s="253"/>
      <c r="C275" s="254"/>
      <c r="D275" s="243" t="s">
        <v>186</v>
      </c>
      <c r="E275" s="255" t="s">
        <v>1</v>
      </c>
      <c r="F275" s="256" t="s">
        <v>209</v>
      </c>
      <c r="G275" s="254"/>
      <c r="H275" s="257">
        <v>377.33999999999998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186</v>
      </c>
      <c r="AU275" s="263" t="s">
        <v>85</v>
      </c>
      <c r="AV275" s="14" t="s">
        <v>96</v>
      </c>
      <c r="AW275" s="14" t="s">
        <v>32</v>
      </c>
      <c r="AX275" s="14" t="s">
        <v>76</v>
      </c>
      <c r="AY275" s="263" t="s">
        <v>178</v>
      </c>
    </row>
    <row r="276" s="16" customFormat="1">
      <c r="A276" s="16"/>
      <c r="B276" s="275"/>
      <c r="C276" s="276"/>
      <c r="D276" s="243" t="s">
        <v>186</v>
      </c>
      <c r="E276" s="277" t="s">
        <v>1</v>
      </c>
      <c r="F276" s="278" t="s">
        <v>347</v>
      </c>
      <c r="G276" s="276"/>
      <c r="H276" s="277" t="s">
        <v>1</v>
      </c>
      <c r="I276" s="279"/>
      <c r="J276" s="276"/>
      <c r="K276" s="276"/>
      <c r="L276" s="280"/>
      <c r="M276" s="281"/>
      <c r="N276" s="282"/>
      <c r="O276" s="282"/>
      <c r="P276" s="282"/>
      <c r="Q276" s="282"/>
      <c r="R276" s="282"/>
      <c r="S276" s="282"/>
      <c r="T276" s="283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4" t="s">
        <v>186</v>
      </c>
      <c r="AU276" s="284" t="s">
        <v>85</v>
      </c>
      <c r="AV276" s="16" t="s">
        <v>83</v>
      </c>
      <c r="AW276" s="16" t="s">
        <v>32</v>
      </c>
      <c r="AX276" s="16" t="s">
        <v>76</v>
      </c>
      <c r="AY276" s="284" t="s">
        <v>178</v>
      </c>
    </row>
    <row r="277" s="13" customFormat="1">
      <c r="A277" s="13"/>
      <c r="B277" s="241"/>
      <c r="C277" s="242"/>
      <c r="D277" s="243" t="s">
        <v>186</v>
      </c>
      <c r="E277" s="244" t="s">
        <v>1</v>
      </c>
      <c r="F277" s="245" t="s">
        <v>261</v>
      </c>
      <c r="G277" s="242"/>
      <c r="H277" s="246">
        <v>22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186</v>
      </c>
      <c r="AU277" s="252" t="s">
        <v>85</v>
      </c>
      <c r="AV277" s="13" t="s">
        <v>85</v>
      </c>
      <c r="AW277" s="13" t="s">
        <v>32</v>
      </c>
      <c r="AX277" s="13" t="s">
        <v>76</v>
      </c>
      <c r="AY277" s="252" t="s">
        <v>178</v>
      </c>
    </row>
    <row r="278" s="13" customFormat="1">
      <c r="A278" s="13"/>
      <c r="B278" s="241"/>
      <c r="C278" s="242"/>
      <c r="D278" s="243" t="s">
        <v>186</v>
      </c>
      <c r="E278" s="244" t="s">
        <v>1</v>
      </c>
      <c r="F278" s="245" t="s">
        <v>262</v>
      </c>
      <c r="G278" s="242"/>
      <c r="H278" s="246">
        <v>11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186</v>
      </c>
      <c r="AU278" s="252" t="s">
        <v>85</v>
      </c>
      <c r="AV278" s="13" t="s">
        <v>85</v>
      </c>
      <c r="AW278" s="13" t="s">
        <v>32</v>
      </c>
      <c r="AX278" s="13" t="s">
        <v>76</v>
      </c>
      <c r="AY278" s="252" t="s">
        <v>178</v>
      </c>
    </row>
    <row r="279" s="13" customFormat="1">
      <c r="A279" s="13"/>
      <c r="B279" s="241"/>
      <c r="C279" s="242"/>
      <c r="D279" s="243" t="s">
        <v>186</v>
      </c>
      <c r="E279" s="244" t="s">
        <v>1</v>
      </c>
      <c r="F279" s="245" t="s">
        <v>263</v>
      </c>
      <c r="G279" s="242"/>
      <c r="H279" s="246">
        <v>8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186</v>
      </c>
      <c r="AU279" s="252" t="s">
        <v>85</v>
      </c>
      <c r="AV279" s="13" t="s">
        <v>85</v>
      </c>
      <c r="AW279" s="13" t="s">
        <v>32</v>
      </c>
      <c r="AX279" s="13" t="s">
        <v>76</v>
      </c>
      <c r="AY279" s="252" t="s">
        <v>178</v>
      </c>
    </row>
    <row r="280" s="13" customFormat="1">
      <c r="A280" s="13"/>
      <c r="B280" s="241"/>
      <c r="C280" s="242"/>
      <c r="D280" s="243" t="s">
        <v>186</v>
      </c>
      <c r="E280" s="244" t="s">
        <v>1</v>
      </c>
      <c r="F280" s="245" t="s">
        <v>264</v>
      </c>
      <c r="G280" s="242"/>
      <c r="H280" s="246">
        <v>11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186</v>
      </c>
      <c r="AU280" s="252" t="s">
        <v>85</v>
      </c>
      <c r="AV280" s="13" t="s">
        <v>85</v>
      </c>
      <c r="AW280" s="13" t="s">
        <v>32</v>
      </c>
      <c r="AX280" s="13" t="s">
        <v>76</v>
      </c>
      <c r="AY280" s="252" t="s">
        <v>178</v>
      </c>
    </row>
    <row r="281" s="14" customFormat="1">
      <c r="A281" s="14"/>
      <c r="B281" s="253"/>
      <c r="C281" s="254"/>
      <c r="D281" s="243" t="s">
        <v>186</v>
      </c>
      <c r="E281" s="255" t="s">
        <v>1</v>
      </c>
      <c r="F281" s="256" t="s">
        <v>209</v>
      </c>
      <c r="G281" s="254"/>
      <c r="H281" s="257">
        <v>52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186</v>
      </c>
      <c r="AU281" s="263" t="s">
        <v>85</v>
      </c>
      <c r="AV281" s="14" t="s">
        <v>96</v>
      </c>
      <c r="AW281" s="14" t="s">
        <v>32</v>
      </c>
      <c r="AX281" s="14" t="s">
        <v>76</v>
      </c>
      <c r="AY281" s="263" t="s">
        <v>178</v>
      </c>
    </row>
    <row r="282" s="13" customFormat="1">
      <c r="A282" s="13"/>
      <c r="B282" s="241"/>
      <c r="C282" s="242"/>
      <c r="D282" s="243" t="s">
        <v>186</v>
      </c>
      <c r="E282" s="244" t="s">
        <v>1</v>
      </c>
      <c r="F282" s="245" t="s">
        <v>348</v>
      </c>
      <c r="G282" s="242"/>
      <c r="H282" s="246">
        <v>13.4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186</v>
      </c>
      <c r="AU282" s="252" t="s">
        <v>85</v>
      </c>
      <c r="AV282" s="13" t="s">
        <v>85</v>
      </c>
      <c r="AW282" s="13" t="s">
        <v>32</v>
      </c>
      <c r="AX282" s="13" t="s">
        <v>76</v>
      </c>
      <c r="AY282" s="252" t="s">
        <v>178</v>
      </c>
    </row>
    <row r="283" s="13" customFormat="1">
      <c r="A283" s="13"/>
      <c r="B283" s="241"/>
      <c r="C283" s="242"/>
      <c r="D283" s="243" t="s">
        <v>186</v>
      </c>
      <c r="E283" s="244" t="s">
        <v>1</v>
      </c>
      <c r="F283" s="245" t="s">
        <v>349</v>
      </c>
      <c r="G283" s="242"/>
      <c r="H283" s="246">
        <v>38.5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186</v>
      </c>
      <c r="AU283" s="252" t="s">
        <v>85</v>
      </c>
      <c r="AV283" s="13" t="s">
        <v>85</v>
      </c>
      <c r="AW283" s="13" t="s">
        <v>32</v>
      </c>
      <c r="AX283" s="13" t="s">
        <v>76</v>
      </c>
      <c r="AY283" s="252" t="s">
        <v>178</v>
      </c>
    </row>
    <row r="284" s="13" customFormat="1">
      <c r="A284" s="13"/>
      <c r="B284" s="241"/>
      <c r="C284" s="242"/>
      <c r="D284" s="243" t="s">
        <v>186</v>
      </c>
      <c r="E284" s="244" t="s">
        <v>1</v>
      </c>
      <c r="F284" s="245" t="s">
        <v>350</v>
      </c>
      <c r="G284" s="242"/>
      <c r="H284" s="246">
        <v>32.770000000000003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186</v>
      </c>
      <c r="AU284" s="252" t="s">
        <v>85</v>
      </c>
      <c r="AV284" s="13" t="s">
        <v>85</v>
      </c>
      <c r="AW284" s="13" t="s">
        <v>32</v>
      </c>
      <c r="AX284" s="13" t="s">
        <v>76</v>
      </c>
      <c r="AY284" s="252" t="s">
        <v>178</v>
      </c>
    </row>
    <row r="285" s="14" customFormat="1">
      <c r="A285" s="14"/>
      <c r="B285" s="253"/>
      <c r="C285" s="254"/>
      <c r="D285" s="243" t="s">
        <v>186</v>
      </c>
      <c r="E285" s="255" t="s">
        <v>1</v>
      </c>
      <c r="F285" s="256" t="s">
        <v>209</v>
      </c>
      <c r="G285" s="254"/>
      <c r="H285" s="257">
        <v>84.670000000000002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186</v>
      </c>
      <c r="AU285" s="263" t="s">
        <v>85</v>
      </c>
      <c r="AV285" s="14" t="s">
        <v>96</v>
      </c>
      <c r="AW285" s="14" t="s">
        <v>32</v>
      </c>
      <c r="AX285" s="14" t="s">
        <v>76</v>
      </c>
      <c r="AY285" s="263" t="s">
        <v>178</v>
      </c>
    </row>
    <row r="286" s="15" customFormat="1">
      <c r="A286" s="15"/>
      <c r="B286" s="264"/>
      <c r="C286" s="265"/>
      <c r="D286" s="243" t="s">
        <v>186</v>
      </c>
      <c r="E286" s="266" t="s">
        <v>1</v>
      </c>
      <c r="F286" s="267" t="s">
        <v>217</v>
      </c>
      <c r="G286" s="265"/>
      <c r="H286" s="268">
        <v>514.00999999999999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186</v>
      </c>
      <c r="AU286" s="274" t="s">
        <v>85</v>
      </c>
      <c r="AV286" s="15" t="s">
        <v>184</v>
      </c>
      <c r="AW286" s="15" t="s">
        <v>32</v>
      </c>
      <c r="AX286" s="15" t="s">
        <v>83</v>
      </c>
      <c r="AY286" s="274" t="s">
        <v>178</v>
      </c>
    </row>
    <row r="287" s="2" customFormat="1" ht="24.15" customHeight="1">
      <c r="A287" s="39"/>
      <c r="B287" s="40"/>
      <c r="C287" s="228" t="s">
        <v>351</v>
      </c>
      <c r="D287" s="228" t="s">
        <v>180</v>
      </c>
      <c r="E287" s="229" t="s">
        <v>352</v>
      </c>
      <c r="F287" s="230" t="s">
        <v>353</v>
      </c>
      <c r="G287" s="231" t="s">
        <v>204</v>
      </c>
      <c r="H287" s="232">
        <v>52</v>
      </c>
      <c r="I287" s="233"/>
      <c r="J287" s="234">
        <f>ROUND(I287*H287,2)</f>
        <v>0</v>
      </c>
      <c r="K287" s="230" t="s">
        <v>194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0.0057000000000000002</v>
      </c>
      <c r="R287" s="237">
        <f>Q287*H287</f>
        <v>0.2964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184</v>
      </c>
      <c r="AT287" s="239" t="s">
        <v>180</v>
      </c>
      <c r="AU287" s="239" t="s">
        <v>85</v>
      </c>
      <c r="AY287" s="18" t="s">
        <v>178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184</v>
      </c>
      <c r="BM287" s="239" t="s">
        <v>354</v>
      </c>
    </row>
    <row r="288" s="16" customFormat="1">
      <c r="A288" s="16"/>
      <c r="B288" s="275"/>
      <c r="C288" s="276"/>
      <c r="D288" s="243" t="s">
        <v>186</v>
      </c>
      <c r="E288" s="277" t="s">
        <v>1</v>
      </c>
      <c r="F288" s="278" t="s">
        <v>221</v>
      </c>
      <c r="G288" s="276"/>
      <c r="H288" s="277" t="s">
        <v>1</v>
      </c>
      <c r="I288" s="279"/>
      <c r="J288" s="276"/>
      <c r="K288" s="276"/>
      <c r="L288" s="280"/>
      <c r="M288" s="281"/>
      <c r="N288" s="282"/>
      <c r="O288" s="282"/>
      <c r="P288" s="282"/>
      <c r="Q288" s="282"/>
      <c r="R288" s="282"/>
      <c r="S288" s="282"/>
      <c r="T288" s="283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4" t="s">
        <v>186</v>
      </c>
      <c r="AU288" s="284" t="s">
        <v>85</v>
      </c>
      <c r="AV288" s="16" t="s">
        <v>83</v>
      </c>
      <c r="AW288" s="16" t="s">
        <v>32</v>
      </c>
      <c r="AX288" s="16" t="s">
        <v>76</v>
      </c>
      <c r="AY288" s="284" t="s">
        <v>178</v>
      </c>
    </row>
    <row r="289" s="13" customFormat="1">
      <c r="A289" s="13"/>
      <c r="B289" s="241"/>
      <c r="C289" s="242"/>
      <c r="D289" s="243" t="s">
        <v>186</v>
      </c>
      <c r="E289" s="244" t="s">
        <v>1</v>
      </c>
      <c r="F289" s="245" t="s">
        <v>261</v>
      </c>
      <c r="G289" s="242"/>
      <c r="H289" s="246">
        <v>22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186</v>
      </c>
      <c r="AU289" s="252" t="s">
        <v>85</v>
      </c>
      <c r="AV289" s="13" t="s">
        <v>85</v>
      </c>
      <c r="AW289" s="13" t="s">
        <v>32</v>
      </c>
      <c r="AX289" s="13" t="s">
        <v>76</v>
      </c>
      <c r="AY289" s="252" t="s">
        <v>178</v>
      </c>
    </row>
    <row r="290" s="13" customFormat="1">
      <c r="A290" s="13"/>
      <c r="B290" s="241"/>
      <c r="C290" s="242"/>
      <c r="D290" s="243" t="s">
        <v>186</v>
      </c>
      <c r="E290" s="244" t="s">
        <v>1</v>
      </c>
      <c r="F290" s="245" t="s">
        <v>262</v>
      </c>
      <c r="G290" s="242"/>
      <c r="H290" s="246">
        <v>11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186</v>
      </c>
      <c r="AU290" s="252" t="s">
        <v>85</v>
      </c>
      <c r="AV290" s="13" t="s">
        <v>85</v>
      </c>
      <c r="AW290" s="13" t="s">
        <v>32</v>
      </c>
      <c r="AX290" s="13" t="s">
        <v>76</v>
      </c>
      <c r="AY290" s="252" t="s">
        <v>178</v>
      </c>
    </row>
    <row r="291" s="13" customFormat="1">
      <c r="A291" s="13"/>
      <c r="B291" s="241"/>
      <c r="C291" s="242"/>
      <c r="D291" s="243" t="s">
        <v>186</v>
      </c>
      <c r="E291" s="244" t="s">
        <v>1</v>
      </c>
      <c r="F291" s="245" t="s">
        <v>263</v>
      </c>
      <c r="G291" s="242"/>
      <c r="H291" s="246">
        <v>8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186</v>
      </c>
      <c r="AU291" s="252" t="s">
        <v>85</v>
      </c>
      <c r="AV291" s="13" t="s">
        <v>85</v>
      </c>
      <c r="AW291" s="13" t="s">
        <v>32</v>
      </c>
      <c r="AX291" s="13" t="s">
        <v>76</v>
      </c>
      <c r="AY291" s="252" t="s">
        <v>178</v>
      </c>
    </row>
    <row r="292" s="13" customFormat="1">
      <c r="A292" s="13"/>
      <c r="B292" s="241"/>
      <c r="C292" s="242"/>
      <c r="D292" s="243" t="s">
        <v>186</v>
      </c>
      <c r="E292" s="244" t="s">
        <v>1</v>
      </c>
      <c r="F292" s="245" t="s">
        <v>264</v>
      </c>
      <c r="G292" s="242"/>
      <c r="H292" s="246">
        <v>11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186</v>
      </c>
      <c r="AU292" s="252" t="s">
        <v>85</v>
      </c>
      <c r="AV292" s="13" t="s">
        <v>85</v>
      </c>
      <c r="AW292" s="13" t="s">
        <v>32</v>
      </c>
      <c r="AX292" s="13" t="s">
        <v>76</v>
      </c>
      <c r="AY292" s="252" t="s">
        <v>178</v>
      </c>
    </row>
    <row r="293" s="15" customFormat="1">
      <c r="A293" s="15"/>
      <c r="B293" s="264"/>
      <c r="C293" s="265"/>
      <c r="D293" s="243" t="s">
        <v>186</v>
      </c>
      <c r="E293" s="266" t="s">
        <v>1</v>
      </c>
      <c r="F293" s="267" t="s">
        <v>217</v>
      </c>
      <c r="G293" s="265"/>
      <c r="H293" s="268">
        <v>52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4" t="s">
        <v>186</v>
      </c>
      <c r="AU293" s="274" t="s">
        <v>85</v>
      </c>
      <c r="AV293" s="15" t="s">
        <v>184</v>
      </c>
      <c r="AW293" s="15" t="s">
        <v>32</v>
      </c>
      <c r="AX293" s="15" t="s">
        <v>83</v>
      </c>
      <c r="AY293" s="274" t="s">
        <v>178</v>
      </c>
    </row>
    <row r="294" s="2" customFormat="1" ht="24.15" customHeight="1">
      <c r="A294" s="39"/>
      <c r="B294" s="40"/>
      <c r="C294" s="228" t="s">
        <v>355</v>
      </c>
      <c r="D294" s="228" t="s">
        <v>180</v>
      </c>
      <c r="E294" s="229" t="s">
        <v>356</v>
      </c>
      <c r="F294" s="230" t="s">
        <v>357</v>
      </c>
      <c r="G294" s="231" t="s">
        <v>204</v>
      </c>
      <c r="H294" s="232">
        <v>377.33999999999998</v>
      </c>
      <c r="I294" s="233"/>
      <c r="J294" s="234">
        <f>ROUND(I294*H294,2)</f>
        <v>0</v>
      </c>
      <c r="K294" s="230" t="s">
        <v>194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0.0033</v>
      </c>
      <c r="R294" s="237">
        <f>Q294*H294</f>
        <v>1.2452219999999998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184</v>
      </c>
      <c r="AT294" s="239" t="s">
        <v>180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184</v>
      </c>
      <c r="BM294" s="239" t="s">
        <v>358</v>
      </c>
    </row>
    <row r="295" s="16" customFormat="1">
      <c r="A295" s="16"/>
      <c r="B295" s="275"/>
      <c r="C295" s="276"/>
      <c r="D295" s="243" t="s">
        <v>186</v>
      </c>
      <c r="E295" s="277" t="s">
        <v>1</v>
      </c>
      <c r="F295" s="278" t="s">
        <v>221</v>
      </c>
      <c r="G295" s="276"/>
      <c r="H295" s="277" t="s">
        <v>1</v>
      </c>
      <c r="I295" s="279"/>
      <c r="J295" s="276"/>
      <c r="K295" s="276"/>
      <c r="L295" s="280"/>
      <c r="M295" s="281"/>
      <c r="N295" s="282"/>
      <c r="O295" s="282"/>
      <c r="P295" s="282"/>
      <c r="Q295" s="282"/>
      <c r="R295" s="282"/>
      <c r="S295" s="282"/>
      <c r="T295" s="283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4" t="s">
        <v>186</v>
      </c>
      <c r="AU295" s="284" t="s">
        <v>85</v>
      </c>
      <c r="AV295" s="16" t="s">
        <v>83</v>
      </c>
      <c r="AW295" s="16" t="s">
        <v>32</v>
      </c>
      <c r="AX295" s="16" t="s">
        <v>76</v>
      </c>
      <c r="AY295" s="284" t="s">
        <v>178</v>
      </c>
    </row>
    <row r="296" s="13" customFormat="1">
      <c r="A296" s="13"/>
      <c r="B296" s="241"/>
      <c r="C296" s="242"/>
      <c r="D296" s="243" t="s">
        <v>186</v>
      </c>
      <c r="E296" s="244" t="s">
        <v>1</v>
      </c>
      <c r="F296" s="245" t="s">
        <v>253</v>
      </c>
      <c r="G296" s="242"/>
      <c r="H296" s="246">
        <v>113.62000000000001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186</v>
      </c>
      <c r="AU296" s="252" t="s">
        <v>85</v>
      </c>
      <c r="AV296" s="13" t="s">
        <v>85</v>
      </c>
      <c r="AW296" s="13" t="s">
        <v>32</v>
      </c>
      <c r="AX296" s="13" t="s">
        <v>76</v>
      </c>
      <c r="AY296" s="252" t="s">
        <v>178</v>
      </c>
    </row>
    <row r="297" s="13" customFormat="1">
      <c r="A297" s="13"/>
      <c r="B297" s="241"/>
      <c r="C297" s="242"/>
      <c r="D297" s="243" t="s">
        <v>186</v>
      </c>
      <c r="E297" s="244" t="s">
        <v>1</v>
      </c>
      <c r="F297" s="245" t="s">
        <v>254</v>
      </c>
      <c r="G297" s="242"/>
      <c r="H297" s="246">
        <v>45.450000000000003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186</v>
      </c>
      <c r="AU297" s="252" t="s">
        <v>85</v>
      </c>
      <c r="AV297" s="13" t="s">
        <v>85</v>
      </c>
      <c r="AW297" s="13" t="s">
        <v>32</v>
      </c>
      <c r="AX297" s="13" t="s">
        <v>76</v>
      </c>
      <c r="AY297" s="252" t="s">
        <v>178</v>
      </c>
    </row>
    <row r="298" s="13" customFormat="1">
      <c r="A298" s="13"/>
      <c r="B298" s="241"/>
      <c r="C298" s="242"/>
      <c r="D298" s="243" t="s">
        <v>186</v>
      </c>
      <c r="E298" s="244" t="s">
        <v>1</v>
      </c>
      <c r="F298" s="245" t="s">
        <v>255</v>
      </c>
      <c r="G298" s="242"/>
      <c r="H298" s="246">
        <v>122.41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186</v>
      </c>
      <c r="AU298" s="252" t="s">
        <v>85</v>
      </c>
      <c r="AV298" s="13" t="s">
        <v>85</v>
      </c>
      <c r="AW298" s="13" t="s">
        <v>32</v>
      </c>
      <c r="AX298" s="13" t="s">
        <v>76</v>
      </c>
      <c r="AY298" s="252" t="s">
        <v>178</v>
      </c>
    </row>
    <row r="299" s="13" customFormat="1">
      <c r="A299" s="13"/>
      <c r="B299" s="241"/>
      <c r="C299" s="242"/>
      <c r="D299" s="243" t="s">
        <v>186</v>
      </c>
      <c r="E299" s="244" t="s">
        <v>1</v>
      </c>
      <c r="F299" s="245" t="s">
        <v>256</v>
      </c>
      <c r="G299" s="242"/>
      <c r="H299" s="246">
        <v>95.859999999999999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186</v>
      </c>
      <c r="AU299" s="252" t="s">
        <v>85</v>
      </c>
      <c r="AV299" s="13" t="s">
        <v>85</v>
      </c>
      <c r="AW299" s="13" t="s">
        <v>32</v>
      </c>
      <c r="AX299" s="13" t="s">
        <v>76</v>
      </c>
      <c r="AY299" s="252" t="s">
        <v>178</v>
      </c>
    </row>
    <row r="300" s="15" customFormat="1">
      <c r="A300" s="15"/>
      <c r="B300" s="264"/>
      <c r="C300" s="265"/>
      <c r="D300" s="243" t="s">
        <v>186</v>
      </c>
      <c r="E300" s="266" t="s">
        <v>1</v>
      </c>
      <c r="F300" s="267" t="s">
        <v>217</v>
      </c>
      <c r="G300" s="265"/>
      <c r="H300" s="268">
        <v>377.33999999999998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186</v>
      </c>
      <c r="AU300" s="274" t="s">
        <v>85</v>
      </c>
      <c r="AV300" s="15" t="s">
        <v>184</v>
      </c>
      <c r="AW300" s="15" t="s">
        <v>32</v>
      </c>
      <c r="AX300" s="15" t="s">
        <v>83</v>
      </c>
      <c r="AY300" s="274" t="s">
        <v>178</v>
      </c>
    </row>
    <row r="301" s="2" customFormat="1" ht="33" customHeight="1">
      <c r="A301" s="39"/>
      <c r="B301" s="40"/>
      <c r="C301" s="228" t="s">
        <v>359</v>
      </c>
      <c r="D301" s="228" t="s">
        <v>180</v>
      </c>
      <c r="E301" s="229" t="s">
        <v>360</v>
      </c>
      <c r="F301" s="230" t="s">
        <v>361</v>
      </c>
      <c r="G301" s="231" t="s">
        <v>183</v>
      </c>
      <c r="H301" s="232">
        <v>3.7799999999999998</v>
      </c>
      <c r="I301" s="233"/>
      <c r="J301" s="234">
        <f>ROUND(I301*H301,2)</f>
        <v>0</v>
      </c>
      <c r="K301" s="230" t="s">
        <v>194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2.5018699999999998</v>
      </c>
      <c r="R301" s="237">
        <f>Q301*H301</f>
        <v>9.4570685999999995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184</v>
      </c>
      <c r="AT301" s="239" t="s">
        <v>180</v>
      </c>
      <c r="AU301" s="239" t="s">
        <v>85</v>
      </c>
      <c r="AY301" s="18" t="s">
        <v>178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184</v>
      </c>
      <c r="BM301" s="239" t="s">
        <v>362</v>
      </c>
    </row>
    <row r="302" s="13" customFormat="1">
      <c r="A302" s="13"/>
      <c r="B302" s="241"/>
      <c r="C302" s="242"/>
      <c r="D302" s="243" t="s">
        <v>186</v>
      </c>
      <c r="E302" s="244" t="s">
        <v>1</v>
      </c>
      <c r="F302" s="245" t="s">
        <v>363</v>
      </c>
      <c r="G302" s="242"/>
      <c r="H302" s="246">
        <v>0.98499999999999999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186</v>
      </c>
      <c r="AU302" s="252" t="s">
        <v>85</v>
      </c>
      <c r="AV302" s="13" t="s">
        <v>85</v>
      </c>
      <c r="AW302" s="13" t="s">
        <v>32</v>
      </c>
      <c r="AX302" s="13" t="s">
        <v>76</v>
      </c>
      <c r="AY302" s="252" t="s">
        <v>178</v>
      </c>
    </row>
    <row r="303" s="13" customFormat="1">
      <c r="A303" s="13"/>
      <c r="B303" s="241"/>
      <c r="C303" s="242"/>
      <c r="D303" s="243" t="s">
        <v>186</v>
      </c>
      <c r="E303" s="244" t="s">
        <v>1</v>
      </c>
      <c r="F303" s="245" t="s">
        <v>364</v>
      </c>
      <c r="G303" s="242"/>
      <c r="H303" s="246">
        <v>1.0189999999999999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186</v>
      </c>
      <c r="AU303" s="252" t="s">
        <v>85</v>
      </c>
      <c r="AV303" s="13" t="s">
        <v>85</v>
      </c>
      <c r="AW303" s="13" t="s">
        <v>32</v>
      </c>
      <c r="AX303" s="13" t="s">
        <v>76</v>
      </c>
      <c r="AY303" s="252" t="s">
        <v>178</v>
      </c>
    </row>
    <row r="304" s="13" customFormat="1">
      <c r="A304" s="13"/>
      <c r="B304" s="241"/>
      <c r="C304" s="242"/>
      <c r="D304" s="243" t="s">
        <v>186</v>
      </c>
      <c r="E304" s="244" t="s">
        <v>1</v>
      </c>
      <c r="F304" s="245" t="s">
        <v>365</v>
      </c>
      <c r="G304" s="242"/>
      <c r="H304" s="246">
        <v>1.776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186</v>
      </c>
      <c r="AU304" s="252" t="s">
        <v>85</v>
      </c>
      <c r="AV304" s="13" t="s">
        <v>85</v>
      </c>
      <c r="AW304" s="13" t="s">
        <v>32</v>
      </c>
      <c r="AX304" s="13" t="s">
        <v>76</v>
      </c>
      <c r="AY304" s="252" t="s">
        <v>178</v>
      </c>
    </row>
    <row r="305" s="15" customFormat="1">
      <c r="A305" s="15"/>
      <c r="B305" s="264"/>
      <c r="C305" s="265"/>
      <c r="D305" s="243" t="s">
        <v>186</v>
      </c>
      <c r="E305" s="266" t="s">
        <v>1</v>
      </c>
      <c r="F305" s="267" t="s">
        <v>217</v>
      </c>
      <c r="G305" s="265"/>
      <c r="H305" s="268">
        <v>3.7799999999999998</v>
      </c>
      <c r="I305" s="269"/>
      <c r="J305" s="265"/>
      <c r="K305" s="265"/>
      <c r="L305" s="270"/>
      <c r="M305" s="271"/>
      <c r="N305" s="272"/>
      <c r="O305" s="272"/>
      <c r="P305" s="272"/>
      <c r="Q305" s="272"/>
      <c r="R305" s="272"/>
      <c r="S305" s="272"/>
      <c r="T305" s="27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4" t="s">
        <v>186</v>
      </c>
      <c r="AU305" s="274" t="s">
        <v>85</v>
      </c>
      <c r="AV305" s="15" t="s">
        <v>184</v>
      </c>
      <c r="AW305" s="15" t="s">
        <v>32</v>
      </c>
      <c r="AX305" s="15" t="s">
        <v>83</v>
      </c>
      <c r="AY305" s="274" t="s">
        <v>178</v>
      </c>
    </row>
    <row r="306" s="2" customFormat="1" ht="33" customHeight="1">
      <c r="A306" s="39"/>
      <c r="B306" s="40"/>
      <c r="C306" s="228" t="s">
        <v>366</v>
      </c>
      <c r="D306" s="228" t="s">
        <v>180</v>
      </c>
      <c r="E306" s="229" t="s">
        <v>367</v>
      </c>
      <c r="F306" s="230" t="s">
        <v>368</v>
      </c>
      <c r="G306" s="231" t="s">
        <v>183</v>
      </c>
      <c r="H306" s="232">
        <v>6.2999999999999998</v>
      </c>
      <c r="I306" s="233"/>
      <c r="J306" s="234">
        <f>ROUND(I306*H306,2)</f>
        <v>0</v>
      </c>
      <c r="K306" s="230" t="s">
        <v>194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2.3010199999999998</v>
      </c>
      <c r="R306" s="237">
        <f>Q306*H306</f>
        <v>14.496425999999998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184</v>
      </c>
      <c r="AT306" s="239" t="s">
        <v>180</v>
      </c>
      <c r="AU306" s="239" t="s">
        <v>85</v>
      </c>
      <c r="AY306" s="18" t="s">
        <v>178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184</v>
      </c>
      <c r="BM306" s="239" t="s">
        <v>369</v>
      </c>
    </row>
    <row r="307" s="13" customFormat="1">
      <c r="A307" s="13"/>
      <c r="B307" s="241"/>
      <c r="C307" s="242"/>
      <c r="D307" s="243" t="s">
        <v>186</v>
      </c>
      <c r="E307" s="244" t="s">
        <v>1</v>
      </c>
      <c r="F307" s="245" t="s">
        <v>370</v>
      </c>
      <c r="G307" s="242"/>
      <c r="H307" s="246">
        <v>1.6419999999999999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186</v>
      </c>
      <c r="AU307" s="252" t="s">
        <v>85</v>
      </c>
      <c r="AV307" s="13" t="s">
        <v>85</v>
      </c>
      <c r="AW307" s="13" t="s">
        <v>32</v>
      </c>
      <c r="AX307" s="13" t="s">
        <v>76</v>
      </c>
      <c r="AY307" s="252" t="s">
        <v>178</v>
      </c>
    </row>
    <row r="308" s="13" customFormat="1">
      <c r="A308" s="13"/>
      <c r="B308" s="241"/>
      <c r="C308" s="242"/>
      <c r="D308" s="243" t="s">
        <v>186</v>
      </c>
      <c r="E308" s="244" t="s">
        <v>1</v>
      </c>
      <c r="F308" s="245" t="s">
        <v>371</v>
      </c>
      <c r="G308" s="242"/>
      <c r="H308" s="246">
        <v>1.698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186</v>
      </c>
      <c r="AU308" s="252" t="s">
        <v>85</v>
      </c>
      <c r="AV308" s="13" t="s">
        <v>85</v>
      </c>
      <c r="AW308" s="13" t="s">
        <v>32</v>
      </c>
      <c r="AX308" s="13" t="s">
        <v>76</v>
      </c>
      <c r="AY308" s="252" t="s">
        <v>178</v>
      </c>
    </row>
    <row r="309" s="13" customFormat="1">
      <c r="A309" s="13"/>
      <c r="B309" s="241"/>
      <c r="C309" s="242"/>
      <c r="D309" s="243" t="s">
        <v>186</v>
      </c>
      <c r="E309" s="244" t="s">
        <v>1</v>
      </c>
      <c r="F309" s="245" t="s">
        <v>372</v>
      </c>
      <c r="G309" s="242"/>
      <c r="H309" s="246">
        <v>2.96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186</v>
      </c>
      <c r="AU309" s="252" t="s">
        <v>85</v>
      </c>
      <c r="AV309" s="13" t="s">
        <v>85</v>
      </c>
      <c r="AW309" s="13" t="s">
        <v>32</v>
      </c>
      <c r="AX309" s="13" t="s">
        <v>76</v>
      </c>
      <c r="AY309" s="252" t="s">
        <v>178</v>
      </c>
    </row>
    <row r="310" s="15" customFormat="1">
      <c r="A310" s="15"/>
      <c r="B310" s="264"/>
      <c r="C310" s="265"/>
      <c r="D310" s="243" t="s">
        <v>186</v>
      </c>
      <c r="E310" s="266" t="s">
        <v>1</v>
      </c>
      <c r="F310" s="267" t="s">
        <v>217</v>
      </c>
      <c r="G310" s="265"/>
      <c r="H310" s="268">
        <v>6.2999999999999998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186</v>
      </c>
      <c r="AU310" s="274" t="s">
        <v>85</v>
      </c>
      <c r="AV310" s="15" t="s">
        <v>184</v>
      </c>
      <c r="AW310" s="15" t="s">
        <v>32</v>
      </c>
      <c r="AX310" s="15" t="s">
        <v>83</v>
      </c>
      <c r="AY310" s="274" t="s">
        <v>178</v>
      </c>
    </row>
    <row r="311" s="2" customFormat="1" ht="33" customHeight="1">
      <c r="A311" s="39"/>
      <c r="B311" s="40"/>
      <c r="C311" s="228" t="s">
        <v>373</v>
      </c>
      <c r="D311" s="228" t="s">
        <v>180</v>
      </c>
      <c r="E311" s="229" t="s">
        <v>374</v>
      </c>
      <c r="F311" s="230" t="s">
        <v>375</v>
      </c>
      <c r="G311" s="231" t="s">
        <v>183</v>
      </c>
      <c r="H311" s="232">
        <v>3.7799999999999998</v>
      </c>
      <c r="I311" s="233"/>
      <c r="J311" s="234">
        <f>ROUND(I311*H311,2)</f>
        <v>0</v>
      </c>
      <c r="K311" s="230" t="s">
        <v>194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184</v>
      </c>
      <c r="AT311" s="239" t="s">
        <v>180</v>
      </c>
      <c r="AU311" s="239" t="s">
        <v>85</v>
      </c>
      <c r="AY311" s="18" t="s">
        <v>178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184</v>
      </c>
      <c r="BM311" s="239" t="s">
        <v>376</v>
      </c>
    </row>
    <row r="312" s="2" customFormat="1" ht="33" customHeight="1">
      <c r="A312" s="39"/>
      <c r="B312" s="40"/>
      <c r="C312" s="228" t="s">
        <v>377</v>
      </c>
      <c r="D312" s="228" t="s">
        <v>180</v>
      </c>
      <c r="E312" s="229" t="s">
        <v>378</v>
      </c>
      <c r="F312" s="230" t="s">
        <v>379</v>
      </c>
      <c r="G312" s="231" t="s">
        <v>183</v>
      </c>
      <c r="H312" s="232">
        <v>6.2999999999999998</v>
      </c>
      <c r="I312" s="233"/>
      <c r="J312" s="234">
        <f>ROUND(I312*H312,2)</f>
        <v>0</v>
      </c>
      <c r="K312" s="230" t="s">
        <v>194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184</v>
      </c>
      <c r="AT312" s="239" t="s">
        <v>180</v>
      </c>
      <c r="AU312" s="239" t="s">
        <v>85</v>
      </c>
      <c r="AY312" s="18" t="s">
        <v>178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184</v>
      </c>
      <c r="BM312" s="239" t="s">
        <v>380</v>
      </c>
    </row>
    <row r="313" s="2" customFormat="1" ht="16.5" customHeight="1">
      <c r="A313" s="39"/>
      <c r="B313" s="40"/>
      <c r="C313" s="228" t="s">
        <v>381</v>
      </c>
      <c r="D313" s="228" t="s">
        <v>180</v>
      </c>
      <c r="E313" s="229" t="s">
        <v>382</v>
      </c>
      <c r="F313" s="230" t="s">
        <v>383</v>
      </c>
      <c r="G313" s="231" t="s">
        <v>384</v>
      </c>
      <c r="H313" s="232">
        <v>0.69899999999999995</v>
      </c>
      <c r="I313" s="233"/>
      <c r="J313" s="234">
        <f>ROUND(I313*H313,2)</f>
        <v>0</v>
      </c>
      <c r="K313" s="230" t="s">
        <v>194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1.0627727797</v>
      </c>
      <c r="R313" s="237">
        <f>Q313*H313</f>
        <v>0.7428781730102999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184</v>
      </c>
      <c r="AT313" s="239" t="s">
        <v>180</v>
      </c>
      <c r="AU313" s="239" t="s">
        <v>85</v>
      </c>
      <c r="AY313" s="18" t="s">
        <v>178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184</v>
      </c>
      <c r="BM313" s="239" t="s">
        <v>385</v>
      </c>
    </row>
    <row r="314" s="13" customFormat="1">
      <c r="A314" s="13"/>
      <c r="B314" s="241"/>
      <c r="C314" s="242"/>
      <c r="D314" s="243" t="s">
        <v>186</v>
      </c>
      <c r="E314" s="244" t="s">
        <v>1</v>
      </c>
      <c r="F314" s="245" t="s">
        <v>386</v>
      </c>
      <c r="G314" s="242"/>
      <c r="H314" s="246">
        <v>0.182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186</v>
      </c>
      <c r="AU314" s="252" t="s">
        <v>85</v>
      </c>
      <c r="AV314" s="13" t="s">
        <v>85</v>
      </c>
      <c r="AW314" s="13" t="s">
        <v>32</v>
      </c>
      <c r="AX314" s="13" t="s">
        <v>76</v>
      </c>
      <c r="AY314" s="252" t="s">
        <v>178</v>
      </c>
    </row>
    <row r="315" s="13" customFormat="1">
      <c r="A315" s="13"/>
      <c r="B315" s="241"/>
      <c r="C315" s="242"/>
      <c r="D315" s="243" t="s">
        <v>186</v>
      </c>
      <c r="E315" s="244" t="s">
        <v>1</v>
      </c>
      <c r="F315" s="245" t="s">
        <v>387</v>
      </c>
      <c r="G315" s="242"/>
      <c r="H315" s="246">
        <v>0.188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186</v>
      </c>
      <c r="AU315" s="252" t="s">
        <v>85</v>
      </c>
      <c r="AV315" s="13" t="s">
        <v>85</v>
      </c>
      <c r="AW315" s="13" t="s">
        <v>32</v>
      </c>
      <c r="AX315" s="13" t="s">
        <v>76</v>
      </c>
      <c r="AY315" s="252" t="s">
        <v>178</v>
      </c>
    </row>
    <row r="316" s="13" customFormat="1">
      <c r="A316" s="13"/>
      <c r="B316" s="241"/>
      <c r="C316" s="242"/>
      <c r="D316" s="243" t="s">
        <v>186</v>
      </c>
      <c r="E316" s="244" t="s">
        <v>1</v>
      </c>
      <c r="F316" s="245" t="s">
        <v>388</v>
      </c>
      <c r="G316" s="242"/>
      <c r="H316" s="246">
        <v>0.32900000000000001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186</v>
      </c>
      <c r="AU316" s="252" t="s">
        <v>85</v>
      </c>
      <c r="AV316" s="13" t="s">
        <v>85</v>
      </c>
      <c r="AW316" s="13" t="s">
        <v>32</v>
      </c>
      <c r="AX316" s="13" t="s">
        <v>76</v>
      </c>
      <c r="AY316" s="252" t="s">
        <v>178</v>
      </c>
    </row>
    <row r="317" s="15" customFormat="1">
      <c r="A317" s="15"/>
      <c r="B317" s="264"/>
      <c r="C317" s="265"/>
      <c r="D317" s="243" t="s">
        <v>186</v>
      </c>
      <c r="E317" s="266" t="s">
        <v>1</v>
      </c>
      <c r="F317" s="267" t="s">
        <v>217</v>
      </c>
      <c r="G317" s="265"/>
      <c r="H317" s="268">
        <v>0.69899999999999995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4" t="s">
        <v>186</v>
      </c>
      <c r="AU317" s="274" t="s">
        <v>85</v>
      </c>
      <c r="AV317" s="15" t="s">
        <v>184</v>
      </c>
      <c r="AW317" s="15" t="s">
        <v>32</v>
      </c>
      <c r="AX317" s="15" t="s">
        <v>83</v>
      </c>
      <c r="AY317" s="274" t="s">
        <v>178</v>
      </c>
    </row>
    <row r="318" s="2" customFormat="1" ht="16.5" customHeight="1">
      <c r="A318" s="39"/>
      <c r="B318" s="40"/>
      <c r="C318" s="228" t="s">
        <v>389</v>
      </c>
      <c r="D318" s="228" t="s">
        <v>180</v>
      </c>
      <c r="E318" s="229" t="s">
        <v>390</v>
      </c>
      <c r="F318" s="230" t="s">
        <v>391</v>
      </c>
      <c r="G318" s="231" t="s">
        <v>204</v>
      </c>
      <c r="H318" s="232">
        <v>63</v>
      </c>
      <c r="I318" s="233"/>
      <c r="J318" s="234">
        <f>ROUND(I318*H318,2)</f>
        <v>0</v>
      </c>
      <c r="K318" s="230" t="s">
        <v>194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0.00013200000000000001</v>
      </c>
      <c r="R318" s="237">
        <f>Q318*H318</f>
        <v>0.0083160000000000005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184</v>
      </c>
      <c r="AT318" s="239" t="s">
        <v>180</v>
      </c>
      <c r="AU318" s="239" t="s">
        <v>85</v>
      </c>
      <c r="AY318" s="18" t="s">
        <v>178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184</v>
      </c>
      <c r="BM318" s="239" t="s">
        <v>392</v>
      </c>
    </row>
    <row r="319" s="13" customFormat="1">
      <c r="A319" s="13"/>
      <c r="B319" s="241"/>
      <c r="C319" s="242"/>
      <c r="D319" s="243" t="s">
        <v>186</v>
      </c>
      <c r="E319" s="244" t="s">
        <v>1</v>
      </c>
      <c r="F319" s="245" t="s">
        <v>393</v>
      </c>
      <c r="G319" s="242"/>
      <c r="H319" s="246">
        <v>16.420000000000002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186</v>
      </c>
      <c r="AU319" s="252" t="s">
        <v>85</v>
      </c>
      <c r="AV319" s="13" t="s">
        <v>85</v>
      </c>
      <c r="AW319" s="13" t="s">
        <v>32</v>
      </c>
      <c r="AX319" s="13" t="s">
        <v>76</v>
      </c>
      <c r="AY319" s="252" t="s">
        <v>178</v>
      </c>
    </row>
    <row r="320" s="13" customFormat="1">
      <c r="A320" s="13"/>
      <c r="B320" s="241"/>
      <c r="C320" s="242"/>
      <c r="D320" s="243" t="s">
        <v>186</v>
      </c>
      <c r="E320" s="244" t="s">
        <v>1</v>
      </c>
      <c r="F320" s="245" t="s">
        <v>394</v>
      </c>
      <c r="G320" s="242"/>
      <c r="H320" s="246">
        <v>16.98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186</v>
      </c>
      <c r="AU320" s="252" t="s">
        <v>85</v>
      </c>
      <c r="AV320" s="13" t="s">
        <v>85</v>
      </c>
      <c r="AW320" s="13" t="s">
        <v>32</v>
      </c>
      <c r="AX320" s="13" t="s">
        <v>76</v>
      </c>
      <c r="AY320" s="252" t="s">
        <v>178</v>
      </c>
    </row>
    <row r="321" s="13" customFormat="1">
      <c r="A321" s="13"/>
      <c r="B321" s="241"/>
      <c r="C321" s="242"/>
      <c r="D321" s="243" t="s">
        <v>186</v>
      </c>
      <c r="E321" s="244" t="s">
        <v>1</v>
      </c>
      <c r="F321" s="245" t="s">
        <v>395</v>
      </c>
      <c r="G321" s="242"/>
      <c r="H321" s="246">
        <v>29.600000000000001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186</v>
      </c>
      <c r="AU321" s="252" t="s">
        <v>85</v>
      </c>
      <c r="AV321" s="13" t="s">
        <v>85</v>
      </c>
      <c r="AW321" s="13" t="s">
        <v>32</v>
      </c>
      <c r="AX321" s="13" t="s">
        <v>76</v>
      </c>
      <c r="AY321" s="252" t="s">
        <v>178</v>
      </c>
    </row>
    <row r="322" s="15" customFormat="1">
      <c r="A322" s="15"/>
      <c r="B322" s="264"/>
      <c r="C322" s="265"/>
      <c r="D322" s="243" t="s">
        <v>186</v>
      </c>
      <c r="E322" s="266" t="s">
        <v>1</v>
      </c>
      <c r="F322" s="267" t="s">
        <v>217</v>
      </c>
      <c r="G322" s="265"/>
      <c r="H322" s="268">
        <v>63</v>
      </c>
      <c r="I322" s="269"/>
      <c r="J322" s="265"/>
      <c r="K322" s="265"/>
      <c r="L322" s="270"/>
      <c r="M322" s="271"/>
      <c r="N322" s="272"/>
      <c r="O322" s="272"/>
      <c r="P322" s="272"/>
      <c r="Q322" s="272"/>
      <c r="R322" s="272"/>
      <c r="S322" s="272"/>
      <c r="T322" s="27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4" t="s">
        <v>186</v>
      </c>
      <c r="AU322" s="274" t="s">
        <v>85</v>
      </c>
      <c r="AV322" s="15" t="s">
        <v>184</v>
      </c>
      <c r="AW322" s="15" t="s">
        <v>32</v>
      </c>
      <c r="AX322" s="15" t="s">
        <v>83</v>
      </c>
      <c r="AY322" s="274" t="s">
        <v>178</v>
      </c>
    </row>
    <row r="323" s="2" customFormat="1" ht="16.5" customHeight="1">
      <c r="A323" s="39"/>
      <c r="B323" s="40"/>
      <c r="C323" s="228" t="s">
        <v>396</v>
      </c>
      <c r="D323" s="228" t="s">
        <v>180</v>
      </c>
      <c r="E323" s="229" t="s">
        <v>397</v>
      </c>
      <c r="F323" s="230" t="s">
        <v>398</v>
      </c>
      <c r="G323" s="231" t="s">
        <v>204</v>
      </c>
      <c r="H323" s="232">
        <v>212</v>
      </c>
      <c r="I323" s="233"/>
      <c r="J323" s="234">
        <f>ROUND(I323*H323,2)</f>
        <v>0</v>
      </c>
      <c r="K323" s="230" t="s">
        <v>194</v>
      </c>
      <c r="L323" s="45"/>
      <c r="M323" s="235" t="s">
        <v>1</v>
      </c>
      <c r="N323" s="236" t="s">
        <v>41</v>
      </c>
      <c r="O323" s="92"/>
      <c r="P323" s="237">
        <f>O323*H323</f>
        <v>0</v>
      </c>
      <c r="Q323" s="237">
        <v>0.00033</v>
      </c>
      <c r="R323" s="237">
        <f>Q323*H323</f>
        <v>0.069959999999999994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184</v>
      </c>
      <c r="AT323" s="239" t="s">
        <v>180</v>
      </c>
      <c r="AU323" s="239" t="s">
        <v>85</v>
      </c>
      <c r="AY323" s="18" t="s">
        <v>178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184</v>
      </c>
      <c r="BM323" s="239" t="s">
        <v>399</v>
      </c>
    </row>
    <row r="324" s="13" customFormat="1">
      <c r="A324" s="13"/>
      <c r="B324" s="241"/>
      <c r="C324" s="242"/>
      <c r="D324" s="243" t="s">
        <v>186</v>
      </c>
      <c r="E324" s="244" t="s">
        <v>1</v>
      </c>
      <c r="F324" s="245" t="s">
        <v>400</v>
      </c>
      <c r="G324" s="242"/>
      <c r="H324" s="246">
        <v>212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186</v>
      </c>
      <c r="AU324" s="252" t="s">
        <v>85</v>
      </c>
      <c r="AV324" s="13" t="s">
        <v>85</v>
      </c>
      <c r="AW324" s="13" t="s">
        <v>32</v>
      </c>
      <c r="AX324" s="13" t="s">
        <v>83</v>
      </c>
      <c r="AY324" s="252" t="s">
        <v>178</v>
      </c>
    </row>
    <row r="325" s="2" customFormat="1" ht="37.8" customHeight="1">
      <c r="A325" s="39"/>
      <c r="B325" s="40"/>
      <c r="C325" s="228" t="s">
        <v>401</v>
      </c>
      <c r="D325" s="228" t="s">
        <v>180</v>
      </c>
      <c r="E325" s="229" t="s">
        <v>402</v>
      </c>
      <c r="F325" s="230" t="s">
        <v>403</v>
      </c>
      <c r="G325" s="231" t="s">
        <v>291</v>
      </c>
      <c r="H325" s="232">
        <v>80</v>
      </c>
      <c r="I325" s="233"/>
      <c r="J325" s="234">
        <f>ROUND(I325*H325,2)</f>
        <v>0</v>
      </c>
      <c r="K325" s="230" t="s">
        <v>194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2.0999999999999999E-05</v>
      </c>
      <c r="R325" s="237">
        <f>Q325*H325</f>
        <v>0.0016799999999999999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184</v>
      </c>
      <c r="AT325" s="239" t="s">
        <v>180</v>
      </c>
      <c r="AU325" s="239" t="s">
        <v>85</v>
      </c>
      <c r="AY325" s="18" t="s">
        <v>178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184</v>
      </c>
      <c r="BM325" s="239" t="s">
        <v>404</v>
      </c>
    </row>
    <row r="326" s="12" customFormat="1" ht="22.8" customHeight="1">
      <c r="A326" s="12"/>
      <c r="B326" s="212"/>
      <c r="C326" s="213"/>
      <c r="D326" s="214" t="s">
        <v>75</v>
      </c>
      <c r="E326" s="226" t="s">
        <v>236</v>
      </c>
      <c r="F326" s="226" t="s">
        <v>405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SUM(P327:P389)</f>
        <v>0</v>
      </c>
      <c r="Q326" s="220"/>
      <c r="R326" s="221">
        <f>SUM(R327:R389)</f>
        <v>0.045974500000000001</v>
      </c>
      <c r="S326" s="220"/>
      <c r="T326" s="222">
        <f>SUM(T327:T389)</f>
        <v>45.354517000000001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83</v>
      </c>
      <c r="AT326" s="224" t="s">
        <v>75</v>
      </c>
      <c r="AU326" s="224" t="s">
        <v>83</v>
      </c>
      <c r="AY326" s="223" t="s">
        <v>178</v>
      </c>
      <c r="BK326" s="225">
        <f>SUM(BK327:BK389)</f>
        <v>0</v>
      </c>
    </row>
    <row r="327" s="2" customFormat="1" ht="33" customHeight="1">
      <c r="A327" s="39"/>
      <c r="B327" s="40"/>
      <c r="C327" s="228" t="s">
        <v>406</v>
      </c>
      <c r="D327" s="228" t="s">
        <v>180</v>
      </c>
      <c r="E327" s="229" t="s">
        <v>407</v>
      </c>
      <c r="F327" s="230" t="s">
        <v>408</v>
      </c>
      <c r="G327" s="231" t="s">
        <v>204</v>
      </c>
      <c r="H327" s="232">
        <v>769.40499999999997</v>
      </c>
      <c r="I327" s="233"/>
      <c r="J327" s="234">
        <f>ROUND(I327*H327,2)</f>
        <v>0</v>
      </c>
      <c r="K327" s="230" t="s">
        <v>194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184</v>
      </c>
      <c r="AT327" s="239" t="s">
        <v>180</v>
      </c>
      <c r="AU327" s="239" t="s">
        <v>85</v>
      </c>
      <c r="AY327" s="18" t="s">
        <v>178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184</v>
      </c>
      <c r="BM327" s="239" t="s">
        <v>409</v>
      </c>
    </row>
    <row r="328" s="13" customFormat="1">
      <c r="A328" s="13"/>
      <c r="B328" s="241"/>
      <c r="C328" s="242"/>
      <c r="D328" s="243" t="s">
        <v>186</v>
      </c>
      <c r="E328" s="244" t="s">
        <v>1</v>
      </c>
      <c r="F328" s="245" t="s">
        <v>410</v>
      </c>
      <c r="G328" s="242"/>
      <c r="H328" s="246">
        <v>323.95999999999998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186</v>
      </c>
      <c r="AU328" s="252" t="s">
        <v>85</v>
      </c>
      <c r="AV328" s="13" t="s">
        <v>85</v>
      </c>
      <c r="AW328" s="13" t="s">
        <v>32</v>
      </c>
      <c r="AX328" s="13" t="s">
        <v>76</v>
      </c>
      <c r="AY328" s="252" t="s">
        <v>178</v>
      </c>
    </row>
    <row r="329" s="13" customFormat="1">
      <c r="A329" s="13"/>
      <c r="B329" s="241"/>
      <c r="C329" s="242"/>
      <c r="D329" s="243" t="s">
        <v>186</v>
      </c>
      <c r="E329" s="244" t="s">
        <v>1</v>
      </c>
      <c r="F329" s="245" t="s">
        <v>411</v>
      </c>
      <c r="G329" s="242"/>
      <c r="H329" s="246">
        <v>445.44499999999999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186</v>
      </c>
      <c r="AU329" s="252" t="s">
        <v>85</v>
      </c>
      <c r="AV329" s="13" t="s">
        <v>85</v>
      </c>
      <c r="AW329" s="13" t="s">
        <v>32</v>
      </c>
      <c r="AX329" s="13" t="s">
        <v>76</v>
      </c>
      <c r="AY329" s="252" t="s">
        <v>178</v>
      </c>
    </row>
    <row r="330" s="15" customFormat="1">
      <c r="A330" s="15"/>
      <c r="B330" s="264"/>
      <c r="C330" s="265"/>
      <c r="D330" s="243" t="s">
        <v>186</v>
      </c>
      <c r="E330" s="266" t="s">
        <v>1</v>
      </c>
      <c r="F330" s="267" t="s">
        <v>217</v>
      </c>
      <c r="G330" s="265"/>
      <c r="H330" s="268">
        <v>769.40499999999997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186</v>
      </c>
      <c r="AU330" s="274" t="s">
        <v>85</v>
      </c>
      <c r="AV330" s="15" t="s">
        <v>184</v>
      </c>
      <c r="AW330" s="15" t="s">
        <v>32</v>
      </c>
      <c r="AX330" s="15" t="s">
        <v>83</v>
      </c>
      <c r="AY330" s="274" t="s">
        <v>178</v>
      </c>
    </row>
    <row r="331" s="2" customFormat="1" ht="33" customHeight="1">
      <c r="A331" s="39"/>
      <c r="B331" s="40"/>
      <c r="C331" s="228" t="s">
        <v>412</v>
      </c>
      <c r="D331" s="228" t="s">
        <v>180</v>
      </c>
      <c r="E331" s="229" t="s">
        <v>413</v>
      </c>
      <c r="F331" s="230" t="s">
        <v>414</v>
      </c>
      <c r="G331" s="231" t="s">
        <v>204</v>
      </c>
      <c r="H331" s="232">
        <v>46164.300000000003</v>
      </c>
      <c r="I331" s="233"/>
      <c r="J331" s="234">
        <f>ROUND(I331*H331,2)</f>
        <v>0</v>
      </c>
      <c r="K331" s="230" t="s">
        <v>194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184</v>
      </c>
      <c r="AT331" s="239" t="s">
        <v>180</v>
      </c>
      <c r="AU331" s="239" t="s">
        <v>85</v>
      </c>
      <c r="AY331" s="18" t="s">
        <v>178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184</v>
      </c>
      <c r="BM331" s="239" t="s">
        <v>415</v>
      </c>
    </row>
    <row r="332" s="13" customFormat="1">
      <c r="A332" s="13"/>
      <c r="B332" s="241"/>
      <c r="C332" s="242"/>
      <c r="D332" s="243" t="s">
        <v>186</v>
      </c>
      <c r="E332" s="244" t="s">
        <v>1</v>
      </c>
      <c r="F332" s="245" t="s">
        <v>416</v>
      </c>
      <c r="G332" s="242"/>
      <c r="H332" s="246">
        <v>46164.300000000003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186</v>
      </c>
      <c r="AU332" s="252" t="s">
        <v>85</v>
      </c>
      <c r="AV332" s="13" t="s">
        <v>85</v>
      </c>
      <c r="AW332" s="13" t="s">
        <v>32</v>
      </c>
      <c r="AX332" s="13" t="s">
        <v>83</v>
      </c>
      <c r="AY332" s="252" t="s">
        <v>178</v>
      </c>
    </row>
    <row r="333" s="2" customFormat="1" ht="44.25" customHeight="1">
      <c r="A333" s="39"/>
      <c r="B333" s="40"/>
      <c r="C333" s="228" t="s">
        <v>417</v>
      </c>
      <c r="D333" s="228" t="s">
        <v>180</v>
      </c>
      <c r="E333" s="229" t="s">
        <v>418</v>
      </c>
      <c r="F333" s="230" t="s">
        <v>419</v>
      </c>
      <c r="G333" s="231" t="s">
        <v>420</v>
      </c>
      <c r="H333" s="232">
        <v>2</v>
      </c>
      <c r="I333" s="233"/>
      <c r="J333" s="234">
        <f>ROUND(I333*H333,2)</f>
        <v>0</v>
      </c>
      <c r="K333" s="230" t="s">
        <v>194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184</v>
      </c>
      <c r="AT333" s="239" t="s">
        <v>180</v>
      </c>
      <c r="AU333" s="239" t="s">
        <v>85</v>
      </c>
      <c r="AY333" s="18" t="s">
        <v>178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184</v>
      </c>
      <c r="BM333" s="239" t="s">
        <v>421</v>
      </c>
    </row>
    <row r="334" s="13" customFormat="1">
      <c r="A334" s="13"/>
      <c r="B334" s="241"/>
      <c r="C334" s="242"/>
      <c r="D334" s="243" t="s">
        <v>186</v>
      </c>
      <c r="E334" s="244" t="s">
        <v>1</v>
      </c>
      <c r="F334" s="245" t="s">
        <v>422</v>
      </c>
      <c r="G334" s="242"/>
      <c r="H334" s="246">
        <v>2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186</v>
      </c>
      <c r="AU334" s="252" t="s">
        <v>85</v>
      </c>
      <c r="AV334" s="13" t="s">
        <v>85</v>
      </c>
      <c r="AW334" s="13" t="s">
        <v>32</v>
      </c>
      <c r="AX334" s="13" t="s">
        <v>83</v>
      </c>
      <c r="AY334" s="252" t="s">
        <v>178</v>
      </c>
    </row>
    <row r="335" s="2" customFormat="1" ht="33" customHeight="1">
      <c r="A335" s="39"/>
      <c r="B335" s="40"/>
      <c r="C335" s="228" t="s">
        <v>423</v>
      </c>
      <c r="D335" s="228" t="s">
        <v>180</v>
      </c>
      <c r="E335" s="229" t="s">
        <v>424</v>
      </c>
      <c r="F335" s="230" t="s">
        <v>425</v>
      </c>
      <c r="G335" s="231" t="s">
        <v>204</v>
      </c>
      <c r="H335" s="232">
        <v>769.40499999999997</v>
      </c>
      <c r="I335" s="233"/>
      <c r="J335" s="234">
        <f>ROUND(I335*H335,2)</f>
        <v>0</v>
      </c>
      <c r="K335" s="230" t="s">
        <v>194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184</v>
      </c>
      <c r="AT335" s="239" t="s">
        <v>180</v>
      </c>
      <c r="AU335" s="239" t="s">
        <v>85</v>
      </c>
      <c r="AY335" s="18" t="s">
        <v>178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184</v>
      </c>
      <c r="BM335" s="239" t="s">
        <v>426</v>
      </c>
    </row>
    <row r="336" s="2" customFormat="1" ht="16.5" customHeight="1">
      <c r="A336" s="39"/>
      <c r="B336" s="40"/>
      <c r="C336" s="228" t="s">
        <v>427</v>
      </c>
      <c r="D336" s="228" t="s">
        <v>180</v>
      </c>
      <c r="E336" s="229" t="s">
        <v>428</v>
      </c>
      <c r="F336" s="230" t="s">
        <v>429</v>
      </c>
      <c r="G336" s="231" t="s">
        <v>204</v>
      </c>
      <c r="H336" s="232">
        <v>769.40499999999997</v>
      </c>
      <c r="I336" s="233"/>
      <c r="J336" s="234">
        <f>ROUND(I336*H336,2)</f>
        <v>0</v>
      </c>
      <c r="K336" s="230" t="s">
        <v>194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184</v>
      </c>
      <c r="AT336" s="239" t="s">
        <v>180</v>
      </c>
      <c r="AU336" s="239" t="s">
        <v>85</v>
      </c>
      <c r="AY336" s="18" t="s">
        <v>178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184</v>
      </c>
      <c r="BM336" s="239" t="s">
        <v>430</v>
      </c>
    </row>
    <row r="337" s="2" customFormat="1" ht="21.75" customHeight="1">
      <c r="A337" s="39"/>
      <c r="B337" s="40"/>
      <c r="C337" s="228" t="s">
        <v>431</v>
      </c>
      <c r="D337" s="228" t="s">
        <v>180</v>
      </c>
      <c r="E337" s="229" t="s">
        <v>432</v>
      </c>
      <c r="F337" s="230" t="s">
        <v>433</v>
      </c>
      <c r="G337" s="231" t="s">
        <v>204</v>
      </c>
      <c r="H337" s="232">
        <v>46164.300000000003</v>
      </c>
      <c r="I337" s="233"/>
      <c r="J337" s="234">
        <f>ROUND(I337*H337,2)</f>
        <v>0</v>
      </c>
      <c r="K337" s="230" t="s">
        <v>194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184</v>
      </c>
      <c r="AT337" s="239" t="s">
        <v>180</v>
      </c>
      <c r="AU337" s="239" t="s">
        <v>85</v>
      </c>
      <c r="AY337" s="18" t="s">
        <v>178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184</v>
      </c>
      <c r="BM337" s="239" t="s">
        <v>434</v>
      </c>
    </row>
    <row r="338" s="2" customFormat="1" ht="21.75" customHeight="1">
      <c r="A338" s="39"/>
      <c r="B338" s="40"/>
      <c r="C338" s="228" t="s">
        <v>435</v>
      </c>
      <c r="D338" s="228" t="s">
        <v>180</v>
      </c>
      <c r="E338" s="229" t="s">
        <v>436</v>
      </c>
      <c r="F338" s="230" t="s">
        <v>437</v>
      </c>
      <c r="G338" s="231" t="s">
        <v>204</v>
      </c>
      <c r="H338" s="232">
        <v>769.40499999999997</v>
      </c>
      <c r="I338" s="233"/>
      <c r="J338" s="234">
        <f>ROUND(I338*H338,2)</f>
        <v>0</v>
      </c>
      <c r="K338" s="230" t="s">
        <v>194</v>
      </c>
      <c r="L338" s="45"/>
      <c r="M338" s="235" t="s">
        <v>1</v>
      </c>
      <c r="N338" s="236" t="s">
        <v>41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184</v>
      </c>
      <c r="AT338" s="239" t="s">
        <v>180</v>
      </c>
      <c r="AU338" s="239" t="s">
        <v>85</v>
      </c>
      <c r="AY338" s="18" t="s">
        <v>178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184</v>
      </c>
      <c r="BM338" s="239" t="s">
        <v>438</v>
      </c>
    </row>
    <row r="339" s="2" customFormat="1" ht="16.5" customHeight="1">
      <c r="A339" s="39"/>
      <c r="B339" s="40"/>
      <c r="C339" s="228" t="s">
        <v>439</v>
      </c>
      <c r="D339" s="228" t="s">
        <v>180</v>
      </c>
      <c r="E339" s="229" t="s">
        <v>440</v>
      </c>
      <c r="F339" s="230" t="s">
        <v>441</v>
      </c>
      <c r="G339" s="231" t="s">
        <v>204</v>
      </c>
      <c r="H339" s="232">
        <v>200</v>
      </c>
      <c r="I339" s="233"/>
      <c r="J339" s="234">
        <f>ROUND(I339*H339,2)</f>
        <v>0</v>
      </c>
      <c r="K339" s="230" t="s">
        <v>1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3.4999999999999997E-05</v>
      </c>
      <c r="R339" s="237">
        <f>Q339*H339</f>
        <v>0.0069999999999999993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184</v>
      </c>
      <c r="AT339" s="239" t="s">
        <v>180</v>
      </c>
      <c r="AU339" s="239" t="s">
        <v>85</v>
      </c>
      <c r="AY339" s="18" t="s">
        <v>178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184</v>
      </c>
      <c r="BM339" s="239" t="s">
        <v>442</v>
      </c>
    </row>
    <row r="340" s="13" customFormat="1">
      <c r="A340" s="13"/>
      <c r="B340" s="241"/>
      <c r="C340" s="242"/>
      <c r="D340" s="243" t="s">
        <v>186</v>
      </c>
      <c r="E340" s="244" t="s">
        <v>1</v>
      </c>
      <c r="F340" s="245" t="s">
        <v>443</v>
      </c>
      <c r="G340" s="242"/>
      <c r="H340" s="246">
        <v>200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186</v>
      </c>
      <c r="AU340" s="252" t="s">
        <v>85</v>
      </c>
      <c r="AV340" s="13" t="s">
        <v>85</v>
      </c>
      <c r="AW340" s="13" t="s">
        <v>32</v>
      </c>
      <c r="AX340" s="13" t="s">
        <v>83</v>
      </c>
      <c r="AY340" s="252" t="s">
        <v>178</v>
      </c>
    </row>
    <row r="341" s="2" customFormat="1" ht="24.15" customHeight="1">
      <c r="A341" s="39"/>
      <c r="B341" s="40"/>
      <c r="C341" s="228" t="s">
        <v>444</v>
      </c>
      <c r="D341" s="228" t="s">
        <v>180</v>
      </c>
      <c r="E341" s="229" t="s">
        <v>445</v>
      </c>
      <c r="F341" s="230" t="s">
        <v>446</v>
      </c>
      <c r="G341" s="231" t="s">
        <v>291</v>
      </c>
      <c r="H341" s="232">
        <v>14.435000000000001</v>
      </c>
      <c r="I341" s="233"/>
      <c r="J341" s="234">
        <f>ROUND(I341*H341,2)</f>
        <v>0</v>
      </c>
      <c r="K341" s="230" t="s">
        <v>1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0.0027000000000000001</v>
      </c>
      <c r="R341" s="237">
        <f>Q341*H341</f>
        <v>0.038974500000000002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184</v>
      </c>
      <c r="AT341" s="239" t="s">
        <v>180</v>
      </c>
      <c r="AU341" s="239" t="s">
        <v>85</v>
      </c>
      <c r="AY341" s="18" t="s">
        <v>178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184</v>
      </c>
      <c r="BM341" s="239" t="s">
        <v>447</v>
      </c>
    </row>
    <row r="342" s="13" customFormat="1">
      <c r="A342" s="13"/>
      <c r="B342" s="241"/>
      <c r="C342" s="242"/>
      <c r="D342" s="243" t="s">
        <v>186</v>
      </c>
      <c r="E342" s="244" t="s">
        <v>1</v>
      </c>
      <c r="F342" s="245" t="s">
        <v>448</v>
      </c>
      <c r="G342" s="242"/>
      <c r="H342" s="246">
        <v>3.73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186</v>
      </c>
      <c r="AU342" s="252" t="s">
        <v>85</v>
      </c>
      <c r="AV342" s="13" t="s">
        <v>85</v>
      </c>
      <c r="AW342" s="13" t="s">
        <v>32</v>
      </c>
      <c r="AX342" s="13" t="s">
        <v>76</v>
      </c>
      <c r="AY342" s="252" t="s">
        <v>178</v>
      </c>
    </row>
    <row r="343" s="13" customFormat="1">
      <c r="A343" s="13"/>
      <c r="B343" s="241"/>
      <c r="C343" s="242"/>
      <c r="D343" s="243" t="s">
        <v>186</v>
      </c>
      <c r="E343" s="244" t="s">
        <v>1</v>
      </c>
      <c r="F343" s="245" t="s">
        <v>449</v>
      </c>
      <c r="G343" s="242"/>
      <c r="H343" s="246">
        <v>10.705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186</v>
      </c>
      <c r="AU343" s="252" t="s">
        <v>85</v>
      </c>
      <c r="AV343" s="13" t="s">
        <v>85</v>
      </c>
      <c r="AW343" s="13" t="s">
        <v>32</v>
      </c>
      <c r="AX343" s="13" t="s">
        <v>76</v>
      </c>
      <c r="AY343" s="252" t="s">
        <v>178</v>
      </c>
    </row>
    <row r="344" s="15" customFormat="1">
      <c r="A344" s="15"/>
      <c r="B344" s="264"/>
      <c r="C344" s="265"/>
      <c r="D344" s="243" t="s">
        <v>186</v>
      </c>
      <c r="E344" s="266" t="s">
        <v>1</v>
      </c>
      <c r="F344" s="267" t="s">
        <v>217</v>
      </c>
      <c r="G344" s="265"/>
      <c r="H344" s="268">
        <v>14.435000000000001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186</v>
      </c>
      <c r="AU344" s="274" t="s">
        <v>85</v>
      </c>
      <c r="AV344" s="15" t="s">
        <v>184</v>
      </c>
      <c r="AW344" s="15" t="s">
        <v>32</v>
      </c>
      <c r="AX344" s="15" t="s">
        <v>83</v>
      </c>
      <c r="AY344" s="274" t="s">
        <v>178</v>
      </c>
    </row>
    <row r="345" s="2" customFormat="1" ht="24.15" customHeight="1">
      <c r="A345" s="39"/>
      <c r="B345" s="40"/>
      <c r="C345" s="228" t="s">
        <v>450</v>
      </c>
      <c r="D345" s="228" t="s">
        <v>180</v>
      </c>
      <c r="E345" s="229" t="s">
        <v>451</v>
      </c>
      <c r="F345" s="230" t="s">
        <v>452</v>
      </c>
      <c r="G345" s="231" t="s">
        <v>183</v>
      </c>
      <c r="H345" s="232">
        <v>1.762</v>
      </c>
      <c r="I345" s="233"/>
      <c r="J345" s="234">
        <f>ROUND(I345*H345,2)</f>
        <v>0</v>
      </c>
      <c r="K345" s="230" t="s">
        <v>194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1</v>
      </c>
      <c r="T345" s="238">
        <f>S345*H345</f>
        <v>1.762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184</v>
      </c>
      <c r="AT345" s="239" t="s">
        <v>180</v>
      </c>
      <c r="AU345" s="239" t="s">
        <v>85</v>
      </c>
      <c r="AY345" s="18" t="s">
        <v>178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184</v>
      </c>
      <c r="BM345" s="239" t="s">
        <v>453</v>
      </c>
    </row>
    <row r="346" s="13" customFormat="1">
      <c r="A346" s="13"/>
      <c r="B346" s="241"/>
      <c r="C346" s="242"/>
      <c r="D346" s="243" t="s">
        <v>186</v>
      </c>
      <c r="E346" s="244" t="s">
        <v>1</v>
      </c>
      <c r="F346" s="245" t="s">
        <v>454</v>
      </c>
      <c r="G346" s="242"/>
      <c r="H346" s="246">
        <v>1.762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186</v>
      </c>
      <c r="AU346" s="252" t="s">
        <v>85</v>
      </c>
      <c r="AV346" s="13" t="s">
        <v>85</v>
      </c>
      <c r="AW346" s="13" t="s">
        <v>32</v>
      </c>
      <c r="AX346" s="13" t="s">
        <v>83</v>
      </c>
      <c r="AY346" s="252" t="s">
        <v>178</v>
      </c>
    </row>
    <row r="347" s="2" customFormat="1" ht="21.75" customHeight="1">
      <c r="A347" s="39"/>
      <c r="B347" s="40"/>
      <c r="C347" s="228" t="s">
        <v>455</v>
      </c>
      <c r="D347" s="228" t="s">
        <v>180</v>
      </c>
      <c r="E347" s="229" t="s">
        <v>456</v>
      </c>
      <c r="F347" s="230" t="s">
        <v>457</v>
      </c>
      <c r="G347" s="231" t="s">
        <v>183</v>
      </c>
      <c r="H347" s="232">
        <v>20.972000000000001</v>
      </c>
      <c r="I347" s="233"/>
      <c r="J347" s="234">
        <f>ROUND(I347*H347,2)</f>
        <v>0</v>
      </c>
      <c r="K347" s="230" t="s">
        <v>194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1.3999999999999999</v>
      </c>
      <c r="T347" s="238">
        <f>S347*H347</f>
        <v>29.360800000000001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184</v>
      </c>
      <c r="AT347" s="239" t="s">
        <v>180</v>
      </c>
      <c r="AU347" s="239" t="s">
        <v>85</v>
      </c>
      <c r="AY347" s="18" t="s">
        <v>178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184</v>
      </c>
      <c r="BM347" s="239" t="s">
        <v>458</v>
      </c>
    </row>
    <row r="348" s="13" customFormat="1">
      <c r="A348" s="13"/>
      <c r="B348" s="241"/>
      <c r="C348" s="242"/>
      <c r="D348" s="243" t="s">
        <v>186</v>
      </c>
      <c r="E348" s="244" t="s">
        <v>1</v>
      </c>
      <c r="F348" s="245" t="s">
        <v>459</v>
      </c>
      <c r="G348" s="242"/>
      <c r="H348" s="246">
        <v>4.9560000000000004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186</v>
      </c>
      <c r="AU348" s="252" t="s">
        <v>85</v>
      </c>
      <c r="AV348" s="13" t="s">
        <v>85</v>
      </c>
      <c r="AW348" s="13" t="s">
        <v>32</v>
      </c>
      <c r="AX348" s="13" t="s">
        <v>76</v>
      </c>
      <c r="AY348" s="252" t="s">
        <v>178</v>
      </c>
    </row>
    <row r="349" s="13" customFormat="1">
      <c r="A349" s="13"/>
      <c r="B349" s="241"/>
      <c r="C349" s="242"/>
      <c r="D349" s="243" t="s">
        <v>186</v>
      </c>
      <c r="E349" s="244" t="s">
        <v>1</v>
      </c>
      <c r="F349" s="245" t="s">
        <v>460</v>
      </c>
      <c r="G349" s="242"/>
      <c r="H349" s="246">
        <v>4.5899999999999999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186</v>
      </c>
      <c r="AU349" s="252" t="s">
        <v>85</v>
      </c>
      <c r="AV349" s="13" t="s">
        <v>85</v>
      </c>
      <c r="AW349" s="13" t="s">
        <v>32</v>
      </c>
      <c r="AX349" s="13" t="s">
        <v>76</v>
      </c>
      <c r="AY349" s="252" t="s">
        <v>178</v>
      </c>
    </row>
    <row r="350" s="13" customFormat="1">
      <c r="A350" s="13"/>
      <c r="B350" s="241"/>
      <c r="C350" s="242"/>
      <c r="D350" s="243" t="s">
        <v>186</v>
      </c>
      <c r="E350" s="244" t="s">
        <v>1</v>
      </c>
      <c r="F350" s="245" t="s">
        <v>461</v>
      </c>
      <c r="G350" s="242"/>
      <c r="H350" s="246">
        <v>4.7460000000000004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186</v>
      </c>
      <c r="AU350" s="252" t="s">
        <v>85</v>
      </c>
      <c r="AV350" s="13" t="s">
        <v>85</v>
      </c>
      <c r="AW350" s="13" t="s">
        <v>32</v>
      </c>
      <c r="AX350" s="13" t="s">
        <v>76</v>
      </c>
      <c r="AY350" s="252" t="s">
        <v>178</v>
      </c>
    </row>
    <row r="351" s="14" customFormat="1">
      <c r="A351" s="14"/>
      <c r="B351" s="253"/>
      <c r="C351" s="254"/>
      <c r="D351" s="243" t="s">
        <v>186</v>
      </c>
      <c r="E351" s="255" t="s">
        <v>1</v>
      </c>
      <c r="F351" s="256" t="s">
        <v>209</v>
      </c>
      <c r="G351" s="254"/>
      <c r="H351" s="257">
        <v>14.292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186</v>
      </c>
      <c r="AU351" s="263" t="s">
        <v>85</v>
      </c>
      <c r="AV351" s="14" t="s">
        <v>96</v>
      </c>
      <c r="AW351" s="14" t="s">
        <v>32</v>
      </c>
      <c r="AX351" s="14" t="s">
        <v>76</v>
      </c>
      <c r="AY351" s="263" t="s">
        <v>178</v>
      </c>
    </row>
    <row r="352" s="13" customFormat="1">
      <c r="A352" s="13"/>
      <c r="B352" s="241"/>
      <c r="C352" s="242"/>
      <c r="D352" s="243" t="s">
        <v>186</v>
      </c>
      <c r="E352" s="244" t="s">
        <v>1</v>
      </c>
      <c r="F352" s="245" t="s">
        <v>462</v>
      </c>
      <c r="G352" s="242"/>
      <c r="H352" s="246">
        <v>3.2839999999999998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186</v>
      </c>
      <c r="AU352" s="252" t="s">
        <v>85</v>
      </c>
      <c r="AV352" s="13" t="s">
        <v>85</v>
      </c>
      <c r="AW352" s="13" t="s">
        <v>32</v>
      </c>
      <c r="AX352" s="13" t="s">
        <v>76</v>
      </c>
      <c r="AY352" s="252" t="s">
        <v>178</v>
      </c>
    </row>
    <row r="353" s="13" customFormat="1">
      <c r="A353" s="13"/>
      <c r="B353" s="241"/>
      <c r="C353" s="242"/>
      <c r="D353" s="243" t="s">
        <v>186</v>
      </c>
      <c r="E353" s="244" t="s">
        <v>1</v>
      </c>
      <c r="F353" s="245" t="s">
        <v>463</v>
      </c>
      <c r="G353" s="242"/>
      <c r="H353" s="246">
        <v>3.3959999999999999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186</v>
      </c>
      <c r="AU353" s="252" t="s">
        <v>85</v>
      </c>
      <c r="AV353" s="13" t="s">
        <v>85</v>
      </c>
      <c r="AW353" s="13" t="s">
        <v>32</v>
      </c>
      <c r="AX353" s="13" t="s">
        <v>76</v>
      </c>
      <c r="AY353" s="252" t="s">
        <v>178</v>
      </c>
    </row>
    <row r="354" s="14" customFormat="1">
      <c r="A354" s="14"/>
      <c r="B354" s="253"/>
      <c r="C354" s="254"/>
      <c r="D354" s="243" t="s">
        <v>186</v>
      </c>
      <c r="E354" s="255" t="s">
        <v>1</v>
      </c>
      <c r="F354" s="256" t="s">
        <v>209</v>
      </c>
      <c r="G354" s="254"/>
      <c r="H354" s="257">
        <v>6.6799999999999997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186</v>
      </c>
      <c r="AU354" s="263" t="s">
        <v>85</v>
      </c>
      <c r="AV354" s="14" t="s">
        <v>96</v>
      </c>
      <c r="AW354" s="14" t="s">
        <v>32</v>
      </c>
      <c r="AX354" s="14" t="s">
        <v>76</v>
      </c>
      <c r="AY354" s="263" t="s">
        <v>178</v>
      </c>
    </row>
    <row r="355" s="15" customFormat="1">
      <c r="A355" s="15"/>
      <c r="B355" s="264"/>
      <c r="C355" s="265"/>
      <c r="D355" s="243" t="s">
        <v>186</v>
      </c>
      <c r="E355" s="266" t="s">
        <v>1</v>
      </c>
      <c r="F355" s="267" t="s">
        <v>217</v>
      </c>
      <c r="G355" s="265"/>
      <c r="H355" s="268">
        <v>20.972000000000001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186</v>
      </c>
      <c r="AU355" s="274" t="s">
        <v>85</v>
      </c>
      <c r="AV355" s="15" t="s">
        <v>184</v>
      </c>
      <c r="AW355" s="15" t="s">
        <v>32</v>
      </c>
      <c r="AX355" s="15" t="s">
        <v>83</v>
      </c>
      <c r="AY355" s="274" t="s">
        <v>178</v>
      </c>
    </row>
    <row r="356" s="2" customFormat="1" ht="24.15" customHeight="1">
      <c r="A356" s="39"/>
      <c r="B356" s="40"/>
      <c r="C356" s="228" t="s">
        <v>464</v>
      </c>
      <c r="D356" s="228" t="s">
        <v>180</v>
      </c>
      <c r="E356" s="229" t="s">
        <v>465</v>
      </c>
      <c r="F356" s="230" t="s">
        <v>466</v>
      </c>
      <c r="G356" s="231" t="s">
        <v>204</v>
      </c>
      <c r="H356" s="232">
        <v>0.71399999999999997</v>
      </c>
      <c r="I356" s="233"/>
      <c r="J356" s="234">
        <f>ROUND(I356*H356,2)</f>
        <v>0</v>
      </c>
      <c r="K356" s="230" t="s">
        <v>194</v>
      </c>
      <c r="L356" s="45"/>
      <c r="M356" s="235" t="s">
        <v>1</v>
      </c>
      <c r="N356" s="236" t="s">
        <v>41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0.074999999999999997</v>
      </c>
      <c r="T356" s="238">
        <f>S356*H356</f>
        <v>0.053549999999999993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184</v>
      </c>
      <c r="AT356" s="239" t="s">
        <v>180</v>
      </c>
      <c r="AU356" s="239" t="s">
        <v>85</v>
      </c>
      <c r="AY356" s="18" t="s">
        <v>178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184</v>
      </c>
      <c r="BM356" s="239" t="s">
        <v>467</v>
      </c>
    </row>
    <row r="357" s="13" customFormat="1">
      <c r="A357" s="13"/>
      <c r="B357" s="241"/>
      <c r="C357" s="242"/>
      <c r="D357" s="243" t="s">
        <v>186</v>
      </c>
      <c r="E357" s="244" t="s">
        <v>1</v>
      </c>
      <c r="F357" s="245" t="s">
        <v>468</v>
      </c>
      <c r="G357" s="242"/>
      <c r="H357" s="246">
        <v>0.71399999999999997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186</v>
      </c>
      <c r="AU357" s="252" t="s">
        <v>85</v>
      </c>
      <c r="AV357" s="13" t="s">
        <v>85</v>
      </c>
      <c r="AW357" s="13" t="s">
        <v>32</v>
      </c>
      <c r="AX357" s="13" t="s">
        <v>83</v>
      </c>
      <c r="AY357" s="252" t="s">
        <v>178</v>
      </c>
    </row>
    <row r="358" s="2" customFormat="1" ht="24.15" customHeight="1">
      <c r="A358" s="39"/>
      <c r="B358" s="40"/>
      <c r="C358" s="228" t="s">
        <v>469</v>
      </c>
      <c r="D358" s="228" t="s">
        <v>180</v>
      </c>
      <c r="E358" s="229" t="s">
        <v>470</v>
      </c>
      <c r="F358" s="230" t="s">
        <v>471</v>
      </c>
      <c r="G358" s="231" t="s">
        <v>204</v>
      </c>
      <c r="H358" s="232">
        <v>126.681</v>
      </c>
      <c r="I358" s="233"/>
      <c r="J358" s="234">
        <f>ROUND(I358*H358,2)</f>
        <v>0</v>
      </c>
      <c r="K358" s="230" t="s">
        <v>194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0.047</v>
      </c>
      <c r="T358" s="238">
        <f>S358*H358</f>
        <v>5.9540069999999998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184</v>
      </c>
      <c r="AT358" s="239" t="s">
        <v>180</v>
      </c>
      <c r="AU358" s="239" t="s">
        <v>85</v>
      </c>
      <c r="AY358" s="18" t="s">
        <v>178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184</v>
      </c>
      <c r="BM358" s="239" t="s">
        <v>472</v>
      </c>
    </row>
    <row r="359" s="13" customFormat="1">
      <c r="A359" s="13"/>
      <c r="B359" s="241"/>
      <c r="C359" s="242"/>
      <c r="D359" s="243" t="s">
        <v>186</v>
      </c>
      <c r="E359" s="244" t="s">
        <v>1</v>
      </c>
      <c r="F359" s="245" t="s">
        <v>473</v>
      </c>
      <c r="G359" s="242"/>
      <c r="H359" s="246">
        <v>4.5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186</v>
      </c>
      <c r="AU359" s="252" t="s">
        <v>85</v>
      </c>
      <c r="AV359" s="13" t="s">
        <v>85</v>
      </c>
      <c r="AW359" s="13" t="s">
        <v>32</v>
      </c>
      <c r="AX359" s="13" t="s">
        <v>76</v>
      </c>
      <c r="AY359" s="252" t="s">
        <v>178</v>
      </c>
    </row>
    <row r="360" s="13" customFormat="1">
      <c r="A360" s="13"/>
      <c r="B360" s="241"/>
      <c r="C360" s="242"/>
      <c r="D360" s="243" t="s">
        <v>186</v>
      </c>
      <c r="E360" s="244" t="s">
        <v>1</v>
      </c>
      <c r="F360" s="245" t="s">
        <v>474</v>
      </c>
      <c r="G360" s="242"/>
      <c r="H360" s="246">
        <v>58.311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186</v>
      </c>
      <c r="AU360" s="252" t="s">
        <v>85</v>
      </c>
      <c r="AV360" s="13" t="s">
        <v>85</v>
      </c>
      <c r="AW360" s="13" t="s">
        <v>32</v>
      </c>
      <c r="AX360" s="13" t="s">
        <v>76</v>
      </c>
      <c r="AY360" s="252" t="s">
        <v>178</v>
      </c>
    </row>
    <row r="361" s="13" customFormat="1">
      <c r="A361" s="13"/>
      <c r="B361" s="241"/>
      <c r="C361" s="242"/>
      <c r="D361" s="243" t="s">
        <v>186</v>
      </c>
      <c r="E361" s="244" t="s">
        <v>1</v>
      </c>
      <c r="F361" s="245" t="s">
        <v>475</v>
      </c>
      <c r="G361" s="242"/>
      <c r="H361" s="246">
        <v>15.345000000000001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186</v>
      </c>
      <c r="AU361" s="252" t="s">
        <v>85</v>
      </c>
      <c r="AV361" s="13" t="s">
        <v>85</v>
      </c>
      <c r="AW361" s="13" t="s">
        <v>32</v>
      </c>
      <c r="AX361" s="13" t="s">
        <v>76</v>
      </c>
      <c r="AY361" s="252" t="s">
        <v>178</v>
      </c>
    </row>
    <row r="362" s="13" customFormat="1">
      <c r="A362" s="13"/>
      <c r="B362" s="241"/>
      <c r="C362" s="242"/>
      <c r="D362" s="243" t="s">
        <v>186</v>
      </c>
      <c r="E362" s="244" t="s">
        <v>1</v>
      </c>
      <c r="F362" s="245" t="s">
        <v>476</v>
      </c>
      <c r="G362" s="242"/>
      <c r="H362" s="246">
        <v>10.500999999999999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186</v>
      </c>
      <c r="AU362" s="252" t="s">
        <v>85</v>
      </c>
      <c r="AV362" s="13" t="s">
        <v>85</v>
      </c>
      <c r="AW362" s="13" t="s">
        <v>32</v>
      </c>
      <c r="AX362" s="13" t="s">
        <v>76</v>
      </c>
      <c r="AY362" s="252" t="s">
        <v>178</v>
      </c>
    </row>
    <row r="363" s="13" customFormat="1">
      <c r="A363" s="13"/>
      <c r="B363" s="241"/>
      <c r="C363" s="242"/>
      <c r="D363" s="243" t="s">
        <v>186</v>
      </c>
      <c r="E363" s="244" t="s">
        <v>1</v>
      </c>
      <c r="F363" s="245" t="s">
        <v>477</v>
      </c>
      <c r="G363" s="242"/>
      <c r="H363" s="246">
        <v>10.243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186</v>
      </c>
      <c r="AU363" s="252" t="s">
        <v>85</v>
      </c>
      <c r="AV363" s="13" t="s">
        <v>85</v>
      </c>
      <c r="AW363" s="13" t="s">
        <v>32</v>
      </c>
      <c r="AX363" s="13" t="s">
        <v>76</v>
      </c>
      <c r="AY363" s="252" t="s">
        <v>178</v>
      </c>
    </row>
    <row r="364" s="13" customFormat="1">
      <c r="A364" s="13"/>
      <c r="B364" s="241"/>
      <c r="C364" s="242"/>
      <c r="D364" s="243" t="s">
        <v>186</v>
      </c>
      <c r="E364" s="244" t="s">
        <v>1</v>
      </c>
      <c r="F364" s="245" t="s">
        <v>478</v>
      </c>
      <c r="G364" s="242"/>
      <c r="H364" s="246">
        <v>6.8019999999999996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186</v>
      </c>
      <c r="AU364" s="252" t="s">
        <v>85</v>
      </c>
      <c r="AV364" s="13" t="s">
        <v>85</v>
      </c>
      <c r="AW364" s="13" t="s">
        <v>32</v>
      </c>
      <c r="AX364" s="13" t="s">
        <v>76</v>
      </c>
      <c r="AY364" s="252" t="s">
        <v>178</v>
      </c>
    </row>
    <row r="365" s="13" customFormat="1">
      <c r="A365" s="13"/>
      <c r="B365" s="241"/>
      <c r="C365" s="242"/>
      <c r="D365" s="243" t="s">
        <v>186</v>
      </c>
      <c r="E365" s="244" t="s">
        <v>1</v>
      </c>
      <c r="F365" s="245" t="s">
        <v>479</v>
      </c>
      <c r="G365" s="242"/>
      <c r="H365" s="246">
        <v>5.0839999999999996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186</v>
      </c>
      <c r="AU365" s="252" t="s">
        <v>85</v>
      </c>
      <c r="AV365" s="13" t="s">
        <v>85</v>
      </c>
      <c r="AW365" s="13" t="s">
        <v>32</v>
      </c>
      <c r="AX365" s="13" t="s">
        <v>76</v>
      </c>
      <c r="AY365" s="252" t="s">
        <v>178</v>
      </c>
    </row>
    <row r="366" s="13" customFormat="1">
      <c r="A366" s="13"/>
      <c r="B366" s="241"/>
      <c r="C366" s="242"/>
      <c r="D366" s="243" t="s">
        <v>186</v>
      </c>
      <c r="E366" s="244" t="s">
        <v>1</v>
      </c>
      <c r="F366" s="245" t="s">
        <v>480</v>
      </c>
      <c r="G366" s="242"/>
      <c r="H366" s="246">
        <v>2.573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186</v>
      </c>
      <c r="AU366" s="252" t="s">
        <v>85</v>
      </c>
      <c r="AV366" s="13" t="s">
        <v>85</v>
      </c>
      <c r="AW366" s="13" t="s">
        <v>32</v>
      </c>
      <c r="AX366" s="13" t="s">
        <v>76</v>
      </c>
      <c r="AY366" s="252" t="s">
        <v>178</v>
      </c>
    </row>
    <row r="367" s="13" customFormat="1">
      <c r="A367" s="13"/>
      <c r="B367" s="241"/>
      <c r="C367" s="242"/>
      <c r="D367" s="243" t="s">
        <v>186</v>
      </c>
      <c r="E367" s="244" t="s">
        <v>1</v>
      </c>
      <c r="F367" s="245" t="s">
        <v>481</v>
      </c>
      <c r="G367" s="242"/>
      <c r="H367" s="246">
        <v>13.321999999999999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186</v>
      </c>
      <c r="AU367" s="252" t="s">
        <v>85</v>
      </c>
      <c r="AV367" s="13" t="s">
        <v>85</v>
      </c>
      <c r="AW367" s="13" t="s">
        <v>32</v>
      </c>
      <c r="AX367" s="13" t="s">
        <v>76</v>
      </c>
      <c r="AY367" s="252" t="s">
        <v>178</v>
      </c>
    </row>
    <row r="368" s="15" customFormat="1">
      <c r="A368" s="15"/>
      <c r="B368" s="264"/>
      <c r="C368" s="265"/>
      <c r="D368" s="243" t="s">
        <v>186</v>
      </c>
      <c r="E368" s="266" t="s">
        <v>1</v>
      </c>
      <c r="F368" s="267" t="s">
        <v>217</v>
      </c>
      <c r="G368" s="265"/>
      <c r="H368" s="268">
        <v>126.681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4" t="s">
        <v>186</v>
      </c>
      <c r="AU368" s="274" t="s">
        <v>85</v>
      </c>
      <c r="AV368" s="15" t="s">
        <v>184</v>
      </c>
      <c r="AW368" s="15" t="s">
        <v>32</v>
      </c>
      <c r="AX368" s="15" t="s">
        <v>83</v>
      </c>
      <c r="AY368" s="274" t="s">
        <v>178</v>
      </c>
    </row>
    <row r="369" s="2" customFormat="1" ht="37.8" customHeight="1">
      <c r="A369" s="39"/>
      <c r="B369" s="40"/>
      <c r="C369" s="228" t="s">
        <v>482</v>
      </c>
      <c r="D369" s="228" t="s">
        <v>180</v>
      </c>
      <c r="E369" s="229" t="s">
        <v>483</v>
      </c>
      <c r="F369" s="230" t="s">
        <v>484</v>
      </c>
      <c r="G369" s="231" t="s">
        <v>204</v>
      </c>
      <c r="H369" s="232">
        <v>514.00999999999999</v>
      </c>
      <c r="I369" s="233"/>
      <c r="J369" s="234">
        <f>ROUND(I369*H369,2)</f>
        <v>0</v>
      </c>
      <c r="K369" s="230" t="s">
        <v>194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0.016</v>
      </c>
      <c r="T369" s="238">
        <f>S369*H369</f>
        <v>8.2241599999999995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184</v>
      </c>
      <c r="AT369" s="239" t="s">
        <v>180</v>
      </c>
      <c r="AU369" s="239" t="s">
        <v>85</v>
      </c>
      <c r="AY369" s="18" t="s">
        <v>178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184</v>
      </c>
      <c r="BM369" s="239" t="s">
        <v>485</v>
      </c>
    </row>
    <row r="370" s="16" customFormat="1">
      <c r="A370" s="16"/>
      <c r="B370" s="275"/>
      <c r="C370" s="276"/>
      <c r="D370" s="243" t="s">
        <v>186</v>
      </c>
      <c r="E370" s="277" t="s">
        <v>1</v>
      </c>
      <c r="F370" s="278" t="s">
        <v>346</v>
      </c>
      <c r="G370" s="276"/>
      <c r="H370" s="277" t="s">
        <v>1</v>
      </c>
      <c r="I370" s="279"/>
      <c r="J370" s="276"/>
      <c r="K370" s="276"/>
      <c r="L370" s="280"/>
      <c r="M370" s="281"/>
      <c r="N370" s="282"/>
      <c r="O370" s="282"/>
      <c r="P370" s="282"/>
      <c r="Q370" s="282"/>
      <c r="R370" s="282"/>
      <c r="S370" s="282"/>
      <c r="T370" s="283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4" t="s">
        <v>186</v>
      </c>
      <c r="AU370" s="284" t="s">
        <v>85</v>
      </c>
      <c r="AV370" s="16" t="s">
        <v>83</v>
      </c>
      <c r="AW370" s="16" t="s">
        <v>32</v>
      </c>
      <c r="AX370" s="16" t="s">
        <v>76</v>
      </c>
      <c r="AY370" s="284" t="s">
        <v>178</v>
      </c>
    </row>
    <row r="371" s="13" customFormat="1">
      <c r="A371" s="13"/>
      <c r="B371" s="241"/>
      <c r="C371" s="242"/>
      <c r="D371" s="243" t="s">
        <v>186</v>
      </c>
      <c r="E371" s="244" t="s">
        <v>1</v>
      </c>
      <c r="F371" s="245" t="s">
        <v>253</v>
      </c>
      <c r="G371" s="242"/>
      <c r="H371" s="246">
        <v>113.62000000000001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186</v>
      </c>
      <c r="AU371" s="252" t="s">
        <v>85</v>
      </c>
      <c r="AV371" s="13" t="s">
        <v>85</v>
      </c>
      <c r="AW371" s="13" t="s">
        <v>32</v>
      </c>
      <c r="AX371" s="13" t="s">
        <v>76</v>
      </c>
      <c r="AY371" s="252" t="s">
        <v>178</v>
      </c>
    </row>
    <row r="372" s="13" customFormat="1">
      <c r="A372" s="13"/>
      <c r="B372" s="241"/>
      <c r="C372" s="242"/>
      <c r="D372" s="243" t="s">
        <v>186</v>
      </c>
      <c r="E372" s="244" t="s">
        <v>1</v>
      </c>
      <c r="F372" s="245" t="s">
        <v>254</v>
      </c>
      <c r="G372" s="242"/>
      <c r="H372" s="246">
        <v>45.450000000000003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186</v>
      </c>
      <c r="AU372" s="252" t="s">
        <v>85</v>
      </c>
      <c r="AV372" s="13" t="s">
        <v>85</v>
      </c>
      <c r="AW372" s="13" t="s">
        <v>32</v>
      </c>
      <c r="AX372" s="13" t="s">
        <v>76</v>
      </c>
      <c r="AY372" s="252" t="s">
        <v>178</v>
      </c>
    </row>
    <row r="373" s="13" customFormat="1">
      <c r="A373" s="13"/>
      <c r="B373" s="241"/>
      <c r="C373" s="242"/>
      <c r="D373" s="243" t="s">
        <v>186</v>
      </c>
      <c r="E373" s="244" t="s">
        <v>1</v>
      </c>
      <c r="F373" s="245" t="s">
        <v>255</v>
      </c>
      <c r="G373" s="242"/>
      <c r="H373" s="246">
        <v>122.41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186</v>
      </c>
      <c r="AU373" s="252" t="s">
        <v>85</v>
      </c>
      <c r="AV373" s="13" t="s">
        <v>85</v>
      </c>
      <c r="AW373" s="13" t="s">
        <v>32</v>
      </c>
      <c r="AX373" s="13" t="s">
        <v>76</v>
      </c>
      <c r="AY373" s="252" t="s">
        <v>178</v>
      </c>
    </row>
    <row r="374" s="13" customFormat="1">
      <c r="A374" s="13"/>
      <c r="B374" s="241"/>
      <c r="C374" s="242"/>
      <c r="D374" s="243" t="s">
        <v>186</v>
      </c>
      <c r="E374" s="244" t="s">
        <v>1</v>
      </c>
      <c r="F374" s="245" t="s">
        <v>256</v>
      </c>
      <c r="G374" s="242"/>
      <c r="H374" s="246">
        <v>95.859999999999999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186</v>
      </c>
      <c r="AU374" s="252" t="s">
        <v>85</v>
      </c>
      <c r="AV374" s="13" t="s">
        <v>85</v>
      </c>
      <c r="AW374" s="13" t="s">
        <v>32</v>
      </c>
      <c r="AX374" s="13" t="s">
        <v>76</v>
      </c>
      <c r="AY374" s="252" t="s">
        <v>178</v>
      </c>
    </row>
    <row r="375" s="14" customFormat="1">
      <c r="A375" s="14"/>
      <c r="B375" s="253"/>
      <c r="C375" s="254"/>
      <c r="D375" s="243" t="s">
        <v>186</v>
      </c>
      <c r="E375" s="255" t="s">
        <v>1</v>
      </c>
      <c r="F375" s="256" t="s">
        <v>209</v>
      </c>
      <c r="G375" s="254"/>
      <c r="H375" s="257">
        <v>377.33999999999998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186</v>
      </c>
      <c r="AU375" s="263" t="s">
        <v>85</v>
      </c>
      <c r="AV375" s="14" t="s">
        <v>96</v>
      </c>
      <c r="AW375" s="14" t="s">
        <v>32</v>
      </c>
      <c r="AX375" s="14" t="s">
        <v>76</v>
      </c>
      <c r="AY375" s="263" t="s">
        <v>178</v>
      </c>
    </row>
    <row r="376" s="16" customFormat="1">
      <c r="A376" s="16"/>
      <c r="B376" s="275"/>
      <c r="C376" s="276"/>
      <c r="D376" s="243" t="s">
        <v>186</v>
      </c>
      <c r="E376" s="277" t="s">
        <v>1</v>
      </c>
      <c r="F376" s="278" t="s">
        <v>347</v>
      </c>
      <c r="G376" s="276"/>
      <c r="H376" s="277" t="s">
        <v>1</v>
      </c>
      <c r="I376" s="279"/>
      <c r="J376" s="276"/>
      <c r="K376" s="276"/>
      <c r="L376" s="280"/>
      <c r="M376" s="281"/>
      <c r="N376" s="282"/>
      <c r="O376" s="282"/>
      <c r="P376" s="282"/>
      <c r="Q376" s="282"/>
      <c r="R376" s="282"/>
      <c r="S376" s="282"/>
      <c r="T376" s="283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4" t="s">
        <v>186</v>
      </c>
      <c r="AU376" s="284" t="s">
        <v>85</v>
      </c>
      <c r="AV376" s="16" t="s">
        <v>83</v>
      </c>
      <c r="AW376" s="16" t="s">
        <v>32</v>
      </c>
      <c r="AX376" s="16" t="s">
        <v>76</v>
      </c>
      <c r="AY376" s="284" t="s">
        <v>178</v>
      </c>
    </row>
    <row r="377" s="13" customFormat="1">
      <c r="A377" s="13"/>
      <c r="B377" s="241"/>
      <c r="C377" s="242"/>
      <c r="D377" s="243" t="s">
        <v>186</v>
      </c>
      <c r="E377" s="244" t="s">
        <v>1</v>
      </c>
      <c r="F377" s="245" t="s">
        <v>261</v>
      </c>
      <c r="G377" s="242"/>
      <c r="H377" s="246">
        <v>22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186</v>
      </c>
      <c r="AU377" s="252" t="s">
        <v>85</v>
      </c>
      <c r="AV377" s="13" t="s">
        <v>85</v>
      </c>
      <c r="AW377" s="13" t="s">
        <v>32</v>
      </c>
      <c r="AX377" s="13" t="s">
        <v>76</v>
      </c>
      <c r="AY377" s="252" t="s">
        <v>178</v>
      </c>
    </row>
    <row r="378" s="13" customFormat="1">
      <c r="A378" s="13"/>
      <c r="B378" s="241"/>
      <c r="C378" s="242"/>
      <c r="D378" s="243" t="s">
        <v>186</v>
      </c>
      <c r="E378" s="244" t="s">
        <v>1</v>
      </c>
      <c r="F378" s="245" t="s">
        <v>262</v>
      </c>
      <c r="G378" s="242"/>
      <c r="H378" s="246">
        <v>11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186</v>
      </c>
      <c r="AU378" s="252" t="s">
        <v>85</v>
      </c>
      <c r="AV378" s="13" t="s">
        <v>85</v>
      </c>
      <c r="AW378" s="13" t="s">
        <v>32</v>
      </c>
      <c r="AX378" s="13" t="s">
        <v>76</v>
      </c>
      <c r="AY378" s="252" t="s">
        <v>178</v>
      </c>
    </row>
    <row r="379" s="13" customFormat="1">
      <c r="A379" s="13"/>
      <c r="B379" s="241"/>
      <c r="C379" s="242"/>
      <c r="D379" s="243" t="s">
        <v>186</v>
      </c>
      <c r="E379" s="244" t="s">
        <v>1</v>
      </c>
      <c r="F379" s="245" t="s">
        <v>263</v>
      </c>
      <c r="G379" s="242"/>
      <c r="H379" s="246">
        <v>8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186</v>
      </c>
      <c r="AU379" s="252" t="s">
        <v>85</v>
      </c>
      <c r="AV379" s="13" t="s">
        <v>85</v>
      </c>
      <c r="AW379" s="13" t="s">
        <v>32</v>
      </c>
      <c r="AX379" s="13" t="s">
        <v>76</v>
      </c>
      <c r="AY379" s="252" t="s">
        <v>178</v>
      </c>
    </row>
    <row r="380" s="13" customFormat="1">
      <c r="A380" s="13"/>
      <c r="B380" s="241"/>
      <c r="C380" s="242"/>
      <c r="D380" s="243" t="s">
        <v>186</v>
      </c>
      <c r="E380" s="244" t="s">
        <v>1</v>
      </c>
      <c r="F380" s="245" t="s">
        <v>264</v>
      </c>
      <c r="G380" s="242"/>
      <c r="H380" s="246">
        <v>11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186</v>
      </c>
      <c r="AU380" s="252" t="s">
        <v>85</v>
      </c>
      <c r="AV380" s="13" t="s">
        <v>85</v>
      </c>
      <c r="AW380" s="13" t="s">
        <v>32</v>
      </c>
      <c r="AX380" s="13" t="s">
        <v>76</v>
      </c>
      <c r="AY380" s="252" t="s">
        <v>178</v>
      </c>
    </row>
    <row r="381" s="14" customFormat="1">
      <c r="A381" s="14"/>
      <c r="B381" s="253"/>
      <c r="C381" s="254"/>
      <c r="D381" s="243" t="s">
        <v>186</v>
      </c>
      <c r="E381" s="255" t="s">
        <v>1</v>
      </c>
      <c r="F381" s="256" t="s">
        <v>209</v>
      </c>
      <c r="G381" s="254"/>
      <c r="H381" s="257">
        <v>52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186</v>
      </c>
      <c r="AU381" s="263" t="s">
        <v>85</v>
      </c>
      <c r="AV381" s="14" t="s">
        <v>96</v>
      </c>
      <c r="AW381" s="14" t="s">
        <v>32</v>
      </c>
      <c r="AX381" s="14" t="s">
        <v>76</v>
      </c>
      <c r="AY381" s="263" t="s">
        <v>178</v>
      </c>
    </row>
    <row r="382" s="13" customFormat="1">
      <c r="A382" s="13"/>
      <c r="B382" s="241"/>
      <c r="C382" s="242"/>
      <c r="D382" s="243" t="s">
        <v>186</v>
      </c>
      <c r="E382" s="244" t="s">
        <v>1</v>
      </c>
      <c r="F382" s="245" t="s">
        <v>348</v>
      </c>
      <c r="G382" s="242"/>
      <c r="H382" s="246">
        <v>13.4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186</v>
      </c>
      <c r="AU382" s="252" t="s">
        <v>85</v>
      </c>
      <c r="AV382" s="13" t="s">
        <v>85</v>
      </c>
      <c r="AW382" s="13" t="s">
        <v>32</v>
      </c>
      <c r="AX382" s="13" t="s">
        <v>76</v>
      </c>
      <c r="AY382" s="252" t="s">
        <v>178</v>
      </c>
    </row>
    <row r="383" s="13" customFormat="1">
      <c r="A383" s="13"/>
      <c r="B383" s="241"/>
      <c r="C383" s="242"/>
      <c r="D383" s="243" t="s">
        <v>186</v>
      </c>
      <c r="E383" s="244" t="s">
        <v>1</v>
      </c>
      <c r="F383" s="245" t="s">
        <v>349</v>
      </c>
      <c r="G383" s="242"/>
      <c r="H383" s="246">
        <v>38.5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186</v>
      </c>
      <c r="AU383" s="252" t="s">
        <v>85</v>
      </c>
      <c r="AV383" s="13" t="s">
        <v>85</v>
      </c>
      <c r="AW383" s="13" t="s">
        <v>32</v>
      </c>
      <c r="AX383" s="13" t="s">
        <v>76</v>
      </c>
      <c r="AY383" s="252" t="s">
        <v>178</v>
      </c>
    </row>
    <row r="384" s="13" customFormat="1">
      <c r="A384" s="13"/>
      <c r="B384" s="241"/>
      <c r="C384" s="242"/>
      <c r="D384" s="243" t="s">
        <v>186</v>
      </c>
      <c r="E384" s="244" t="s">
        <v>1</v>
      </c>
      <c r="F384" s="245" t="s">
        <v>350</v>
      </c>
      <c r="G384" s="242"/>
      <c r="H384" s="246">
        <v>32.770000000000003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186</v>
      </c>
      <c r="AU384" s="252" t="s">
        <v>85</v>
      </c>
      <c r="AV384" s="13" t="s">
        <v>85</v>
      </c>
      <c r="AW384" s="13" t="s">
        <v>32</v>
      </c>
      <c r="AX384" s="13" t="s">
        <v>76</v>
      </c>
      <c r="AY384" s="252" t="s">
        <v>178</v>
      </c>
    </row>
    <row r="385" s="14" customFormat="1">
      <c r="A385" s="14"/>
      <c r="B385" s="253"/>
      <c r="C385" s="254"/>
      <c r="D385" s="243" t="s">
        <v>186</v>
      </c>
      <c r="E385" s="255" t="s">
        <v>1</v>
      </c>
      <c r="F385" s="256" t="s">
        <v>209</v>
      </c>
      <c r="G385" s="254"/>
      <c r="H385" s="257">
        <v>84.670000000000002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186</v>
      </c>
      <c r="AU385" s="263" t="s">
        <v>85</v>
      </c>
      <c r="AV385" s="14" t="s">
        <v>96</v>
      </c>
      <c r="AW385" s="14" t="s">
        <v>32</v>
      </c>
      <c r="AX385" s="14" t="s">
        <v>76</v>
      </c>
      <c r="AY385" s="263" t="s">
        <v>178</v>
      </c>
    </row>
    <row r="386" s="15" customFormat="1">
      <c r="A386" s="15"/>
      <c r="B386" s="264"/>
      <c r="C386" s="265"/>
      <c r="D386" s="243" t="s">
        <v>186</v>
      </c>
      <c r="E386" s="266" t="s">
        <v>1</v>
      </c>
      <c r="F386" s="267" t="s">
        <v>217</v>
      </c>
      <c r="G386" s="265"/>
      <c r="H386" s="268">
        <v>514.00999999999999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4" t="s">
        <v>186</v>
      </c>
      <c r="AU386" s="274" t="s">
        <v>85</v>
      </c>
      <c r="AV386" s="15" t="s">
        <v>184</v>
      </c>
      <c r="AW386" s="15" t="s">
        <v>32</v>
      </c>
      <c r="AX386" s="15" t="s">
        <v>83</v>
      </c>
      <c r="AY386" s="274" t="s">
        <v>178</v>
      </c>
    </row>
    <row r="387" s="2" customFormat="1" ht="24.15" customHeight="1">
      <c r="A387" s="39"/>
      <c r="B387" s="40"/>
      <c r="C387" s="228" t="s">
        <v>486</v>
      </c>
      <c r="D387" s="228" t="s">
        <v>180</v>
      </c>
      <c r="E387" s="229" t="s">
        <v>487</v>
      </c>
      <c r="F387" s="230" t="s">
        <v>488</v>
      </c>
      <c r="G387" s="231" t="s">
        <v>204</v>
      </c>
      <c r="H387" s="232">
        <v>769.40499999999997</v>
      </c>
      <c r="I387" s="233"/>
      <c r="J387" s="234">
        <f>ROUND(I387*H387,2)</f>
        <v>0</v>
      </c>
      <c r="K387" s="230" t="s">
        <v>194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184</v>
      </c>
      <c r="AT387" s="239" t="s">
        <v>180</v>
      </c>
      <c r="AU387" s="239" t="s">
        <v>85</v>
      </c>
      <c r="AY387" s="18" t="s">
        <v>178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184</v>
      </c>
      <c r="BM387" s="239" t="s">
        <v>489</v>
      </c>
    </row>
    <row r="388" s="13" customFormat="1">
      <c r="A388" s="13"/>
      <c r="B388" s="241"/>
      <c r="C388" s="242"/>
      <c r="D388" s="243" t="s">
        <v>186</v>
      </c>
      <c r="E388" s="244" t="s">
        <v>1</v>
      </c>
      <c r="F388" s="245" t="s">
        <v>490</v>
      </c>
      <c r="G388" s="242"/>
      <c r="H388" s="246">
        <v>769.40499999999997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186</v>
      </c>
      <c r="AU388" s="252" t="s">
        <v>85</v>
      </c>
      <c r="AV388" s="13" t="s">
        <v>85</v>
      </c>
      <c r="AW388" s="13" t="s">
        <v>32</v>
      </c>
      <c r="AX388" s="13" t="s">
        <v>83</v>
      </c>
      <c r="AY388" s="252" t="s">
        <v>178</v>
      </c>
    </row>
    <row r="389" s="2" customFormat="1" ht="24.15" customHeight="1">
      <c r="A389" s="39"/>
      <c r="B389" s="40"/>
      <c r="C389" s="228" t="s">
        <v>491</v>
      </c>
      <c r="D389" s="228" t="s">
        <v>180</v>
      </c>
      <c r="E389" s="229" t="s">
        <v>492</v>
      </c>
      <c r="F389" s="230" t="s">
        <v>493</v>
      </c>
      <c r="G389" s="231" t="s">
        <v>204</v>
      </c>
      <c r="H389" s="232">
        <v>769.40499999999997</v>
      </c>
      <c r="I389" s="233"/>
      <c r="J389" s="234">
        <f>ROUND(I389*H389,2)</f>
        <v>0</v>
      </c>
      <c r="K389" s="230" t="s">
        <v>194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184</v>
      </c>
      <c r="AT389" s="239" t="s">
        <v>180</v>
      </c>
      <c r="AU389" s="239" t="s">
        <v>85</v>
      </c>
      <c r="AY389" s="18" t="s">
        <v>178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184</v>
      </c>
      <c r="BM389" s="239" t="s">
        <v>494</v>
      </c>
    </row>
    <row r="390" s="12" customFormat="1" ht="22.8" customHeight="1">
      <c r="A390" s="12"/>
      <c r="B390" s="212"/>
      <c r="C390" s="213"/>
      <c r="D390" s="214" t="s">
        <v>75</v>
      </c>
      <c r="E390" s="226" t="s">
        <v>495</v>
      </c>
      <c r="F390" s="226" t="s">
        <v>496</v>
      </c>
      <c r="G390" s="213"/>
      <c r="H390" s="213"/>
      <c r="I390" s="216"/>
      <c r="J390" s="227">
        <f>BK390</f>
        <v>0</v>
      </c>
      <c r="K390" s="213"/>
      <c r="L390" s="218"/>
      <c r="M390" s="219"/>
      <c r="N390" s="220"/>
      <c r="O390" s="220"/>
      <c r="P390" s="221">
        <f>SUM(P391:P410)</f>
        <v>0</v>
      </c>
      <c r="Q390" s="220"/>
      <c r="R390" s="221">
        <f>SUM(R391:R410)</f>
        <v>0</v>
      </c>
      <c r="S390" s="220"/>
      <c r="T390" s="222">
        <f>SUM(T391:T410)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3" t="s">
        <v>83</v>
      </c>
      <c r="AT390" s="224" t="s">
        <v>75</v>
      </c>
      <c r="AU390" s="224" t="s">
        <v>83</v>
      </c>
      <c r="AY390" s="223" t="s">
        <v>178</v>
      </c>
      <c r="BK390" s="225">
        <f>SUM(BK391:BK410)</f>
        <v>0</v>
      </c>
    </row>
    <row r="391" s="2" customFormat="1" ht="33" customHeight="1">
      <c r="A391" s="39"/>
      <c r="B391" s="40"/>
      <c r="C391" s="228" t="s">
        <v>497</v>
      </c>
      <c r="D391" s="228" t="s">
        <v>180</v>
      </c>
      <c r="E391" s="229" t="s">
        <v>498</v>
      </c>
      <c r="F391" s="230" t="s">
        <v>499</v>
      </c>
      <c r="G391" s="231" t="s">
        <v>384</v>
      </c>
      <c r="H391" s="232">
        <v>54.439999999999998</v>
      </c>
      <c r="I391" s="233"/>
      <c r="J391" s="234">
        <f>ROUND(I391*H391,2)</f>
        <v>0</v>
      </c>
      <c r="K391" s="230" t="s">
        <v>194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184</v>
      </c>
      <c r="AT391" s="239" t="s">
        <v>180</v>
      </c>
      <c r="AU391" s="239" t="s">
        <v>85</v>
      </c>
      <c r="AY391" s="18" t="s">
        <v>178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184</v>
      </c>
      <c r="BM391" s="239" t="s">
        <v>500</v>
      </c>
    </row>
    <row r="392" s="2" customFormat="1" ht="24.15" customHeight="1">
      <c r="A392" s="39"/>
      <c r="B392" s="40"/>
      <c r="C392" s="228" t="s">
        <v>501</v>
      </c>
      <c r="D392" s="228" t="s">
        <v>180</v>
      </c>
      <c r="E392" s="229" t="s">
        <v>502</v>
      </c>
      <c r="F392" s="230" t="s">
        <v>503</v>
      </c>
      <c r="G392" s="231" t="s">
        <v>384</v>
      </c>
      <c r="H392" s="232">
        <v>54.439999999999998</v>
      </c>
      <c r="I392" s="233"/>
      <c r="J392" s="234">
        <f>ROUND(I392*H392,2)</f>
        <v>0</v>
      </c>
      <c r="K392" s="230" t="s">
        <v>194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184</v>
      </c>
      <c r="AT392" s="239" t="s">
        <v>180</v>
      </c>
      <c r="AU392" s="239" t="s">
        <v>85</v>
      </c>
      <c r="AY392" s="18" t="s">
        <v>178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184</v>
      </c>
      <c r="BM392" s="239" t="s">
        <v>504</v>
      </c>
    </row>
    <row r="393" s="2" customFormat="1" ht="24.15" customHeight="1">
      <c r="A393" s="39"/>
      <c r="B393" s="40"/>
      <c r="C393" s="228" t="s">
        <v>505</v>
      </c>
      <c r="D393" s="228" t="s">
        <v>180</v>
      </c>
      <c r="E393" s="229" t="s">
        <v>506</v>
      </c>
      <c r="F393" s="230" t="s">
        <v>507</v>
      </c>
      <c r="G393" s="231" t="s">
        <v>384</v>
      </c>
      <c r="H393" s="232">
        <v>762.15999999999997</v>
      </c>
      <c r="I393" s="233"/>
      <c r="J393" s="234">
        <f>ROUND(I393*H393,2)</f>
        <v>0</v>
      </c>
      <c r="K393" s="230" t="s">
        <v>194</v>
      </c>
      <c r="L393" s="45"/>
      <c r="M393" s="235" t="s">
        <v>1</v>
      </c>
      <c r="N393" s="236" t="s">
        <v>41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184</v>
      </c>
      <c r="AT393" s="239" t="s">
        <v>180</v>
      </c>
      <c r="AU393" s="239" t="s">
        <v>85</v>
      </c>
      <c r="AY393" s="18" t="s">
        <v>178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83</v>
      </c>
      <c r="BK393" s="240">
        <f>ROUND(I393*H393,2)</f>
        <v>0</v>
      </c>
      <c r="BL393" s="18" t="s">
        <v>184</v>
      </c>
      <c r="BM393" s="239" t="s">
        <v>508</v>
      </c>
    </row>
    <row r="394" s="13" customFormat="1">
      <c r="A394" s="13"/>
      <c r="B394" s="241"/>
      <c r="C394" s="242"/>
      <c r="D394" s="243" t="s">
        <v>186</v>
      </c>
      <c r="E394" s="242"/>
      <c r="F394" s="245" t="s">
        <v>509</v>
      </c>
      <c r="G394" s="242"/>
      <c r="H394" s="246">
        <v>762.15999999999997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186</v>
      </c>
      <c r="AU394" s="252" t="s">
        <v>85</v>
      </c>
      <c r="AV394" s="13" t="s">
        <v>85</v>
      </c>
      <c r="AW394" s="13" t="s">
        <v>4</v>
      </c>
      <c r="AX394" s="13" t="s">
        <v>83</v>
      </c>
      <c r="AY394" s="252" t="s">
        <v>178</v>
      </c>
    </row>
    <row r="395" s="2" customFormat="1" ht="33" customHeight="1">
      <c r="A395" s="39"/>
      <c r="B395" s="40"/>
      <c r="C395" s="228" t="s">
        <v>510</v>
      </c>
      <c r="D395" s="228" t="s">
        <v>180</v>
      </c>
      <c r="E395" s="229" t="s">
        <v>511</v>
      </c>
      <c r="F395" s="230" t="s">
        <v>512</v>
      </c>
      <c r="G395" s="231" t="s">
        <v>384</v>
      </c>
      <c r="H395" s="232">
        <v>2.4500000000000002</v>
      </c>
      <c r="I395" s="233"/>
      <c r="J395" s="234">
        <f>ROUND(I395*H395,2)</f>
        <v>0</v>
      </c>
      <c r="K395" s="230" t="s">
        <v>194</v>
      </c>
      <c r="L395" s="45"/>
      <c r="M395" s="235" t="s">
        <v>1</v>
      </c>
      <c r="N395" s="236" t="s">
        <v>41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184</v>
      </c>
      <c r="AT395" s="239" t="s">
        <v>180</v>
      </c>
      <c r="AU395" s="239" t="s">
        <v>85</v>
      </c>
      <c r="AY395" s="18" t="s">
        <v>178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184</v>
      </c>
      <c r="BM395" s="239" t="s">
        <v>513</v>
      </c>
    </row>
    <row r="396" s="13" customFormat="1">
      <c r="A396" s="13"/>
      <c r="B396" s="241"/>
      <c r="C396" s="242"/>
      <c r="D396" s="243" t="s">
        <v>186</v>
      </c>
      <c r="E396" s="242"/>
      <c r="F396" s="245" t="s">
        <v>514</v>
      </c>
      <c r="G396" s="242"/>
      <c r="H396" s="246">
        <v>2.4500000000000002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186</v>
      </c>
      <c r="AU396" s="252" t="s">
        <v>85</v>
      </c>
      <c r="AV396" s="13" t="s">
        <v>85</v>
      </c>
      <c r="AW396" s="13" t="s">
        <v>4</v>
      </c>
      <c r="AX396" s="13" t="s">
        <v>83</v>
      </c>
      <c r="AY396" s="252" t="s">
        <v>178</v>
      </c>
    </row>
    <row r="397" s="2" customFormat="1" ht="33" customHeight="1">
      <c r="A397" s="39"/>
      <c r="B397" s="40"/>
      <c r="C397" s="228" t="s">
        <v>515</v>
      </c>
      <c r="D397" s="228" t="s">
        <v>180</v>
      </c>
      <c r="E397" s="229" t="s">
        <v>516</v>
      </c>
      <c r="F397" s="230" t="s">
        <v>517</v>
      </c>
      <c r="G397" s="231" t="s">
        <v>384</v>
      </c>
      <c r="H397" s="232">
        <v>0.27200000000000002</v>
      </c>
      <c r="I397" s="233"/>
      <c r="J397" s="234">
        <f>ROUND(I397*H397,2)</f>
        <v>0</v>
      </c>
      <c r="K397" s="230" t="s">
        <v>194</v>
      </c>
      <c r="L397" s="45"/>
      <c r="M397" s="235" t="s">
        <v>1</v>
      </c>
      <c r="N397" s="236" t="s">
        <v>41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184</v>
      </c>
      <c r="AT397" s="239" t="s">
        <v>180</v>
      </c>
      <c r="AU397" s="239" t="s">
        <v>85</v>
      </c>
      <c r="AY397" s="18" t="s">
        <v>178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184</v>
      </c>
      <c r="BM397" s="239" t="s">
        <v>518</v>
      </c>
    </row>
    <row r="398" s="13" customFormat="1">
      <c r="A398" s="13"/>
      <c r="B398" s="241"/>
      <c r="C398" s="242"/>
      <c r="D398" s="243" t="s">
        <v>186</v>
      </c>
      <c r="E398" s="242"/>
      <c r="F398" s="245" t="s">
        <v>519</v>
      </c>
      <c r="G398" s="242"/>
      <c r="H398" s="246">
        <v>0.27200000000000002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186</v>
      </c>
      <c r="AU398" s="252" t="s">
        <v>85</v>
      </c>
      <c r="AV398" s="13" t="s">
        <v>85</v>
      </c>
      <c r="AW398" s="13" t="s">
        <v>4</v>
      </c>
      <c r="AX398" s="13" t="s">
        <v>83</v>
      </c>
      <c r="AY398" s="252" t="s">
        <v>178</v>
      </c>
    </row>
    <row r="399" s="2" customFormat="1" ht="37.8" customHeight="1">
      <c r="A399" s="39"/>
      <c r="B399" s="40"/>
      <c r="C399" s="228" t="s">
        <v>520</v>
      </c>
      <c r="D399" s="228" t="s">
        <v>180</v>
      </c>
      <c r="E399" s="229" t="s">
        <v>521</v>
      </c>
      <c r="F399" s="230" t="s">
        <v>522</v>
      </c>
      <c r="G399" s="231" t="s">
        <v>384</v>
      </c>
      <c r="H399" s="232">
        <v>5.444</v>
      </c>
      <c r="I399" s="233"/>
      <c r="J399" s="234">
        <f>ROUND(I399*H399,2)</f>
        <v>0</v>
      </c>
      <c r="K399" s="230" t="s">
        <v>194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184</v>
      </c>
      <c r="AT399" s="239" t="s">
        <v>180</v>
      </c>
      <c r="AU399" s="239" t="s">
        <v>85</v>
      </c>
      <c r="AY399" s="18" t="s">
        <v>178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83</v>
      </c>
      <c r="BK399" s="240">
        <f>ROUND(I399*H399,2)</f>
        <v>0</v>
      </c>
      <c r="BL399" s="18" t="s">
        <v>184</v>
      </c>
      <c r="BM399" s="239" t="s">
        <v>523</v>
      </c>
    </row>
    <row r="400" s="13" customFormat="1">
      <c r="A400" s="13"/>
      <c r="B400" s="241"/>
      <c r="C400" s="242"/>
      <c r="D400" s="243" t="s">
        <v>186</v>
      </c>
      <c r="E400" s="242"/>
      <c r="F400" s="245" t="s">
        <v>524</v>
      </c>
      <c r="G400" s="242"/>
      <c r="H400" s="246">
        <v>5.444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186</v>
      </c>
      <c r="AU400" s="252" t="s">
        <v>85</v>
      </c>
      <c r="AV400" s="13" t="s">
        <v>85</v>
      </c>
      <c r="AW400" s="13" t="s">
        <v>4</v>
      </c>
      <c r="AX400" s="13" t="s">
        <v>83</v>
      </c>
      <c r="AY400" s="252" t="s">
        <v>178</v>
      </c>
    </row>
    <row r="401" s="2" customFormat="1" ht="37.8" customHeight="1">
      <c r="A401" s="39"/>
      <c r="B401" s="40"/>
      <c r="C401" s="228" t="s">
        <v>525</v>
      </c>
      <c r="D401" s="228" t="s">
        <v>180</v>
      </c>
      <c r="E401" s="229" t="s">
        <v>526</v>
      </c>
      <c r="F401" s="230" t="s">
        <v>527</v>
      </c>
      <c r="G401" s="231" t="s">
        <v>384</v>
      </c>
      <c r="H401" s="232">
        <v>8.1660000000000004</v>
      </c>
      <c r="I401" s="233"/>
      <c r="J401" s="234">
        <f>ROUND(I401*H401,2)</f>
        <v>0</v>
      </c>
      <c r="K401" s="230" t="s">
        <v>194</v>
      </c>
      <c r="L401" s="45"/>
      <c r="M401" s="235" t="s">
        <v>1</v>
      </c>
      <c r="N401" s="236" t="s">
        <v>41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184</v>
      </c>
      <c r="AT401" s="239" t="s">
        <v>180</v>
      </c>
      <c r="AU401" s="239" t="s">
        <v>85</v>
      </c>
      <c r="AY401" s="18" t="s">
        <v>178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184</v>
      </c>
      <c r="BM401" s="239" t="s">
        <v>528</v>
      </c>
    </row>
    <row r="402" s="13" customFormat="1">
      <c r="A402" s="13"/>
      <c r="B402" s="241"/>
      <c r="C402" s="242"/>
      <c r="D402" s="243" t="s">
        <v>186</v>
      </c>
      <c r="E402" s="242"/>
      <c r="F402" s="245" t="s">
        <v>529</v>
      </c>
      <c r="G402" s="242"/>
      <c r="H402" s="246">
        <v>8.1660000000000004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186</v>
      </c>
      <c r="AU402" s="252" t="s">
        <v>85</v>
      </c>
      <c r="AV402" s="13" t="s">
        <v>85</v>
      </c>
      <c r="AW402" s="13" t="s">
        <v>4</v>
      </c>
      <c r="AX402" s="13" t="s">
        <v>83</v>
      </c>
      <c r="AY402" s="252" t="s">
        <v>178</v>
      </c>
    </row>
    <row r="403" s="2" customFormat="1" ht="33" customHeight="1">
      <c r="A403" s="39"/>
      <c r="B403" s="40"/>
      <c r="C403" s="228" t="s">
        <v>530</v>
      </c>
      <c r="D403" s="228" t="s">
        <v>180</v>
      </c>
      <c r="E403" s="229" t="s">
        <v>531</v>
      </c>
      <c r="F403" s="230" t="s">
        <v>532</v>
      </c>
      <c r="G403" s="231" t="s">
        <v>384</v>
      </c>
      <c r="H403" s="232">
        <v>2.1779999999999999</v>
      </c>
      <c r="I403" s="233"/>
      <c r="J403" s="234">
        <f>ROUND(I403*H403,2)</f>
        <v>0</v>
      </c>
      <c r="K403" s="230" t="s">
        <v>194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184</v>
      </c>
      <c r="AT403" s="239" t="s">
        <v>180</v>
      </c>
      <c r="AU403" s="239" t="s">
        <v>85</v>
      </c>
      <c r="AY403" s="18" t="s">
        <v>178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184</v>
      </c>
      <c r="BM403" s="239" t="s">
        <v>533</v>
      </c>
    </row>
    <row r="404" s="13" customFormat="1">
      <c r="A404" s="13"/>
      <c r="B404" s="241"/>
      <c r="C404" s="242"/>
      <c r="D404" s="243" t="s">
        <v>186</v>
      </c>
      <c r="E404" s="242"/>
      <c r="F404" s="245" t="s">
        <v>534</v>
      </c>
      <c r="G404" s="242"/>
      <c r="H404" s="246">
        <v>2.1779999999999999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186</v>
      </c>
      <c r="AU404" s="252" t="s">
        <v>85</v>
      </c>
      <c r="AV404" s="13" t="s">
        <v>85</v>
      </c>
      <c r="AW404" s="13" t="s">
        <v>4</v>
      </c>
      <c r="AX404" s="13" t="s">
        <v>83</v>
      </c>
      <c r="AY404" s="252" t="s">
        <v>178</v>
      </c>
    </row>
    <row r="405" s="2" customFormat="1" ht="44.25" customHeight="1">
      <c r="A405" s="39"/>
      <c r="B405" s="40"/>
      <c r="C405" s="228" t="s">
        <v>535</v>
      </c>
      <c r="D405" s="228" t="s">
        <v>180</v>
      </c>
      <c r="E405" s="229" t="s">
        <v>536</v>
      </c>
      <c r="F405" s="230" t="s">
        <v>537</v>
      </c>
      <c r="G405" s="231" t="s">
        <v>384</v>
      </c>
      <c r="H405" s="232">
        <v>2.4500000000000002</v>
      </c>
      <c r="I405" s="233"/>
      <c r="J405" s="234">
        <f>ROUND(I405*H405,2)</f>
        <v>0</v>
      </c>
      <c r="K405" s="230" t="s">
        <v>194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184</v>
      </c>
      <c r="AT405" s="239" t="s">
        <v>180</v>
      </c>
      <c r="AU405" s="239" t="s">
        <v>85</v>
      </c>
      <c r="AY405" s="18" t="s">
        <v>178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184</v>
      </c>
      <c r="BM405" s="239" t="s">
        <v>538</v>
      </c>
    </row>
    <row r="406" s="13" customFormat="1">
      <c r="A406" s="13"/>
      <c r="B406" s="241"/>
      <c r="C406" s="242"/>
      <c r="D406" s="243" t="s">
        <v>186</v>
      </c>
      <c r="E406" s="242"/>
      <c r="F406" s="245" t="s">
        <v>514</v>
      </c>
      <c r="G406" s="242"/>
      <c r="H406" s="246">
        <v>2.4500000000000002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186</v>
      </c>
      <c r="AU406" s="252" t="s">
        <v>85</v>
      </c>
      <c r="AV406" s="13" t="s">
        <v>85</v>
      </c>
      <c r="AW406" s="13" t="s">
        <v>4</v>
      </c>
      <c r="AX406" s="13" t="s">
        <v>83</v>
      </c>
      <c r="AY406" s="252" t="s">
        <v>178</v>
      </c>
    </row>
    <row r="407" s="2" customFormat="1" ht="44.25" customHeight="1">
      <c r="A407" s="39"/>
      <c r="B407" s="40"/>
      <c r="C407" s="228" t="s">
        <v>539</v>
      </c>
      <c r="D407" s="228" t="s">
        <v>180</v>
      </c>
      <c r="E407" s="229" t="s">
        <v>540</v>
      </c>
      <c r="F407" s="230" t="s">
        <v>541</v>
      </c>
      <c r="G407" s="231" t="s">
        <v>384</v>
      </c>
      <c r="H407" s="232">
        <v>33.207999999999998</v>
      </c>
      <c r="I407" s="233"/>
      <c r="J407" s="234">
        <f>ROUND(I407*H407,2)</f>
        <v>0</v>
      </c>
      <c r="K407" s="230" t="s">
        <v>194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184</v>
      </c>
      <c r="AT407" s="239" t="s">
        <v>180</v>
      </c>
      <c r="AU407" s="239" t="s">
        <v>85</v>
      </c>
      <c r="AY407" s="18" t="s">
        <v>178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184</v>
      </c>
      <c r="BM407" s="239" t="s">
        <v>542</v>
      </c>
    </row>
    <row r="408" s="13" customFormat="1">
      <c r="A408" s="13"/>
      <c r="B408" s="241"/>
      <c r="C408" s="242"/>
      <c r="D408" s="243" t="s">
        <v>186</v>
      </c>
      <c r="E408" s="242"/>
      <c r="F408" s="245" t="s">
        <v>543</v>
      </c>
      <c r="G408" s="242"/>
      <c r="H408" s="246">
        <v>33.207999999999998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186</v>
      </c>
      <c r="AU408" s="252" t="s">
        <v>85</v>
      </c>
      <c r="AV408" s="13" t="s">
        <v>85</v>
      </c>
      <c r="AW408" s="13" t="s">
        <v>4</v>
      </c>
      <c r="AX408" s="13" t="s">
        <v>83</v>
      </c>
      <c r="AY408" s="252" t="s">
        <v>178</v>
      </c>
    </row>
    <row r="409" s="2" customFormat="1" ht="44.25" customHeight="1">
      <c r="A409" s="39"/>
      <c r="B409" s="40"/>
      <c r="C409" s="228" t="s">
        <v>544</v>
      </c>
      <c r="D409" s="228" t="s">
        <v>180</v>
      </c>
      <c r="E409" s="229" t="s">
        <v>545</v>
      </c>
      <c r="F409" s="230" t="s">
        <v>546</v>
      </c>
      <c r="G409" s="231" t="s">
        <v>384</v>
      </c>
      <c r="H409" s="232">
        <v>0.27200000000000002</v>
      </c>
      <c r="I409" s="233"/>
      <c r="J409" s="234">
        <f>ROUND(I409*H409,2)</f>
        <v>0</v>
      </c>
      <c r="K409" s="230" t="s">
        <v>194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184</v>
      </c>
      <c r="AT409" s="239" t="s">
        <v>180</v>
      </c>
      <c r="AU409" s="239" t="s">
        <v>85</v>
      </c>
      <c r="AY409" s="18" t="s">
        <v>178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184</v>
      </c>
      <c r="BM409" s="239" t="s">
        <v>547</v>
      </c>
    </row>
    <row r="410" s="13" customFormat="1">
      <c r="A410" s="13"/>
      <c r="B410" s="241"/>
      <c r="C410" s="242"/>
      <c r="D410" s="243" t="s">
        <v>186</v>
      </c>
      <c r="E410" s="242"/>
      <c r="F410" s="245" t="s">
        <v>519</v>
      </c>
      <c r="G410" s="242"/>
      <c r="H410" s="246">
        <v>0.27200000000000002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186</v>
      </c>
      <c r="AU410" s="252" t="s">
        <v>85</v>
      </c>
      <c r="AV410" s="13" t="s">
        <v>85</v>
      </c>
      <c r="AW410" s="13" t="s">
        <v>4</v>
      </c>
      <c r="AX410" s="13" t="s">
        <v>83</v>
      </c>
      <c r="AY410" s="252" t="s">
        <v>178</v>
      </c>
    </row>
    <row r="411" s="12" customFormat="1" ht="22.8" customHeight="1">
      <c r="A411" s="12"/>
      <c r="B411" s="212"/>
      <c r="C411" s="213"/>
      <c r="D411" s="214" t="s">
        <v>75</v>
      </c>
      <c r="E411" s="226" t="s">
        <v>548</v>
      </c>
      <c r="F411" s="226" t="s">
        <v>549</v>
      </c>
      <c r="G411" s="213"/>
      <c r="H411" s="213"/>
      <c r="I411" s="216"/>
      <c r="J411" s="227">
        <f>BK411</f>
        <v>0</v>
      </c>
      <c r="K411" s="213"/>
      <c r="L411" s="218"/>
      <c r="M411" s="219"/>
      <c r="N411" s="220"/>
      <c r="O411" s="220"/>
      <c r="P411" s="221">
        <f>P412</f>
        <v>0</v>
      </c>
      <c r="Q411" s="220"/>
      <c r="R411" s="221">
        <f>R412</f>
        <v>0</v>
      </c>
      <c r="S411" s="220"/>
      <c r="T411" s="222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3" t="s">
        <v>83</v>
      </c>
      <c r="AT411" s="224" t="s">
        <v>75</v>
      </c>
      <c r="AU411" s="224" t="s">
        <v>83</v>
      </c>
      <c r="AY411" s="223" t="s">
        <v>178</v>
      </c>
      <c r="BK411" s="225">
        <f>BK412</f>
        <v>0</v>
      </c>
    </row>
    <row r="412" s="2" customFormat="1" ht="24.15" customHeight="1">
      <c r="A412" s="39"/>
      <c r="B412" s="40"/>
      <c r="C412" s="228" t="s">
        <v>550</v>
      </c>
      <c r="D412" s="228" t="s">
        <v>180</v>
      </c>
      <c r="E412" s="229" t="s">
        <v>551</v>
      </c>
      <c r="F412" s="230" t="s">
        <v>552</v>
      </c>
      <c r="G412" s="231" t="s">
        <v>384</v>
      </c>
      <c r="H412" s="232">
        <v>43.738999999999997</v>
      </c>
      <c r="I412" s="233"/>
      <c r="J412" s="234">
        <f>ROUND(I412*H412,2)</f>
        <v>0</v>
      </c>
      <c r="K412" s="230" t="s">
        <v>194</v>
      </c>
      <c r="L412" s="45"/>
      <c r="M412" s="235" t="s">
        <v>1</v>
      </c>
      <c r="N412" s="236" t="s">
        <v>41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184</v>
      </c>
      <c r="AT412" s="239" t="s">
        <v>180</v>
      </c>
      <c r="AU412" s="239" t="s">
        <v>85</v>
      </c>
      <c r="AY412" s="18" t="s">
        <v>178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184</v>
      </c>
      <c r="BM412" s="239" t="s">
        <v>553</v>
      </c>
    </row>
    <row r="413" s="12" customFormat="1" ht="25.92" customHeight="1">
      <c r="A413" s="12"/>
      <c r="B413" s="212"/>
      <c r="C413" s="213"/>
      <c r="D413" s="214" t="s">
        <v>75</v>
      </c>
      <c r="E413" s="215" t="s">
        <v>554</v>
      </c>
      <c r="F413" s="215" t="s">
        <v>555</v>
      </c>
      <c r="G413" s="213"/>
      <c r="H413" s="213"/>
      <c r="I413" s="216"/>
      <c r="J413" s="217">
        <f>BK413</f>
        <v>0</v>
      </c>
      <c r="K413" s="213"/>
      <c r="L413" s="218"/>
      <c r="M413" s="219"/>
      <c r="N413" s="220"/>
      <c r="O413" s="220"/>
      <c r="P413" s="221">
        <f>P414+P457+P477+P521+P534+P571+P623+P627+P636</f>
        <v>0</v>
      </c>
      <c r="Q413" s="220"/>
      <c r="R413" s="221">
        <f>R414+R457+R477+R521+R534+R571+R623+R627+R636</f>
        <v>17.21452016772</v>
      </c>
      <c r="S413" s="220"/>
      <c r="T413" s="222">
        <f>T414+T457+T477+T521+T534+T571+T623+T627+T636</f>
        <v>9.0851115999999994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3" t="s">
        <v>85</v>
      </c>
      <c r="AT413" s="224" t="s">
        <v>75</v>
      </c>
      <c r="AU413" s="224" t="s">
        <v>76</v>
      </c>
      <c r="AY413" s="223" t="s">
        <v>178</v>
      </c>
      <c r="BK413" s="225">
        <f>BK414+BK457+BK477+BK521+BK534+BK571+BK623+BK627+BK636</f>
        <v>0</v>
      </c>
    </row>
    <row r="414" s="12" customFormat="1" ht="22.8" customHeight="1">
      <c r="A414" s="12"/>
      <c r="B414" s="212"/>
      <c r="C414" s="213"/>
      <c r="D414" s="214" t="s">
        <v>75</v>
      </c>
      <c r="E414" s="226" t="s">
        <v>556</v>
      </c>
      <c r="F414" s="226" t="s">
        <v>557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SUM(P415:P456)</f>
        <v>0</v>
      </c>
      <c r="Q414" s="220"/>
      <c r="R414" s="221">
        <f>SUM(R415:R456)</f>
        <v>2.5449910874999997</v>
      </c>
      <c r="S414" s="220"/>
      <c r="T414" s="222">
        <f>SUM(T415:T456)</f>
        <v>0.1336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85</v>
      </c>
      <c r="AT414" s="224" t="s">
        <v>75</v>
      </c>
      <c r="AU414" s="224" t="s">
        <v>83</v>
      </c>
      <c r="AY414" s="223" t="s">
        <v>178</v>
      </c>
      <c r="BK414" s="225">
        <f>SUM(BK415:BK456)</f>
        <v>0</v>
      </c>
    </row>
    <row r="415" s="2" customFormat="1" ht="24.15" customHeight="1">
      <c r="A415" s="39"/>
      <c r="B415" s="40"/>
      <c r="C415" s="228" t="s">
        <v>558</v>
      </c>
      <c r="D415" s="228" t="s">
        <v>180</v>
      </c>
      <c r="E415" s="229" t="s">
        <v>559</v>
      </c>
      <c r="F415" s="230" t="s">
        <v>560</v>
      </c>
      <c r="G415" s="231" t="s">
        <v>204</v>
      </c>
      <c r="H415" s="232">
        <v>33.399999999999999</v>
      </c>
      <c r="I415" s="233"/>
      <c r="J415" s="234">
        <f>ROUND(I415*H415,2)</f>
        <v>0</v>
      </c>
      <c r="K415" s="230" t="s">
        <v>194</v>
      </c>
      <c r="L415" s="45"/>
      <c r="M415" s="235" t="s">
        <v>1</v>
      </c>
      <c r="N415" s="236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274</v>
      </c>
      <c r="AT415" s="239" t="s">
        <v>180</v>
      </c>
      <c r="AU415" s="239" t="s">
        <v>85</v>
      </c>
      <c r="AY415" s="18" t="s">
        <v>178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274</v>
      </c>
      <c r="BM415" s="239" t="s">
        <v>561</v>
      </c>
    </row>
    <row r="416" s="13" customFormat="1">
      <c r="A416" s="13"/>
      <c r="B416" s="241"/>
      <c r="C416" s="242"/>
      <c r="D416" s="243" t="s">
        <v>186</v>
      </c>
      <c r="E416" s="244" t="s">
        <v>1</v>
      </c>
      <c r="F416" s="245" t="s">
        <v>393</v>
      </c>
      <c r="G416" s="242"/>
      <c r="H416" s="246">
        <v>16.420000000000002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186</v>
      </c>
      <c r="AU416" s="252" t="s">
        <v>85</v>
      </c>
      <c r="AV416" s="13" t="s">
        <v>85</v>
      </c>
      <c r="AW416" s="13" t="s">
        <v>32</v>
      </c>
      <c r="AX416" s="13" t="s">
        <v>76</v>
      </c>
      <c r="AY416" s="252" t="s">
        <v>178</v>
      </c>
    </row>
    <row r="417" s="13" customFormat="1">
      <c r="A417" s="13"/>
      <c r="B417" s="241"/>
      <c r="C417" s="242"/>
      <c r="D417" s="243" t="s">
        <v>186</v>
      </c>
      <c r="E417" s="244" t="s">
        <v>1</v>
      </c>
      <c r="F417" s="245" t="s">
        <v>394</v>
      </c>
      <c r="G417" s="242"/>
      <c r="H417" s="246">
        <v>16.98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186</v>
      </c>
      <c r="AU417" s="252" t="s">
        <v>85</v>
      </c>
      <c r="AV417" s="13" t="s">
        <v>85</v>
      </c>
      <c r="AW417" s="13" t="s">
        <v>32</v>
      </c>
      <c r="AX417" s="13" t="s">
        <v>76</v>
      </c>
      <c r="AY417" s="252" t="s">
        <v>178</v>
      </c>
    </row>
    <row r="418" s="15" customFormat="1">
      <c r="A418" s="15"/>
      <c r="B418" s="264"/>
      <c r="C418" s="265"/>
      <c r="D418" s="243" t="s">
        <v>186</v>
      </c>
      <c r="E418" s="266" t="s">
        <v>1</v>
      </c>
      <c r="F418" s="267" t="s">
        <v>217</v>
      </c>
      <c r="G418" s="265"/>
      <c r="H418" s="268">
        <v>33.399999999999999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4" t="s">
        <v>186</v>
      </c>
      <c r="AU418" s="274" t="s">
        <v>85</v>
      </c>
      <c r="AV418" s="15" t="s">
        <v>184</v>
      </c>
      <c r="AW418" s="15" t="s">
        <v>32</v>
      </c>
      <c r="AX418" s="15" t="s">
        <v>83</v>
      </c>
      <c r="AY418" s="274" t="s">
        <v>178</v>
      </c>
    </row>
    <row r="419" s="2" customFormat="1" ht="16.5" customHeight="1">
      <c r="A419" s="39"/>
      <c r="B419" s="40"/>
      <c r="C419" s="285" t="s">
        <v>562</v>
      </c>
      <c r="D419" s="285" t="s">
        <v>232</v>
      </c>
      <c r="E419" s="286" t="s">
        <v>563</v>
      </c>
      <c r="F419" s="287" t="s">
        <v>564</v>
      </c>
      <c r="G419" s="288" t="s">
        <v>384</v>
      </c>
      <c r="H419" s="289">
        <v>0.010999999999999999</v>
      </c>
      <c r="I419" s="290"/>
      <c r="J419" s="291">
        <f>ROUND(I419*H419,2)</f>
        <v>0</v>
      </c>
      <c r="K419" s="287" t="s">
        <v>194</v>
      </c>
      <c r="L419" s="292"/>
      <c r="M419" s="293" t="s">
        <v>1</v>
      </c>
      <c r="N419" s="294" t="s">
        <v>41</v>
      </c>
      <c r="O419" s="92"/>
      <c r="P419" s="237">
        <f>O419*H419</f>
        <v>0</v>
      </c>
      <c r="Q419" s="237">
        <v>1</v>
      </c>
      <c r="R419" s="237">
        <f>Q419*H419</f>
        <v>0.010999999999999999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377</v>
      </c>
      <c r="AT419" s="239" t="s">
        <v>232</v>
      </c>
      <c r="AU419" s="239" t="s">
        <v>85</v>
      </c>
      <c r="AY419" s="18" t="s">
        <v>178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83</v>
      </c>
      <c r="BK419" s="240">
        <f>ROUND(I419*H419,2)</f>
        <v>0</v>
      </c>
      <c r="BL419" s="18" t="s">
        <v>274</v>
      </c>
      <c r="BM419" s="239" t="s">
        <v>565</v>
      </c>
    </row>
    <row r="420" s="13" customFormat="1">
      <c r="A420" s="13"/>
      <c r="B420" s="241"/>
      <c r="C420" s="242"/>
      <c r="D420" s="243" t="s">
        <v>186</v>
      </c>
      <c r="E420" s="242"/>
      <c r="F420" s="245" t="s">
        <v>566</v>
      </c>
      <c r="G420" s="242"/>
      <c r="H420" s="246">
        <v>0.010999999999999999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186</v>
      </c>
      <c r="AU420" s="252" t="s">
        <v>85</v>
      </c>
      <c r="AV420" s="13" t="s">
        <v>85</v>
      </c>
      <c r="AW420" s="13" t="s">
        <v>4</v>
      </c>
      <c r="AX420" s="13" t="s">
        <v>83</v>
      </c>
      <c r="AY420" s="252" t="s">
        <v>178</v>
      </c>
    </row>
    <row r="421" s="2" customFormat="1" ht="24.15" customHeight="1">
      <c r="A421" s="39"/>
      <c r="B421" s="40"/>
      <c r="C421" s="228" t="s">
        <v>567</v>
      </c>
      <c r="D421" s="228" t="s">
        <v>180</v>
      </c>
      <c r="E421" s="229" t="s">
        <v>568</v>
      </c>
      <c r="F421" s="230" t="s">
        <v>569</v>
      </c>
      <c r="G421" s="231" t="s">
        <v>204</v>
      </c>
      <c r="H421" s="232">
        <v>122.8</v>
      </c>
      <c r="I421" s="233"/>
      <c r="J421" s="234">
        <f>ROUND(I421*H421,2)</f>
        <v>0</v>
      </c>
      <c r="K421" s="230" t="s">
        <v>194</v>
      </c>
      <c r="L421" s="45"/>
      <c r="M421" s="235" t="s">
        <v>1</v>
      </c>
      <c r="N421" s="236" t="s">
        <v>41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274</v>
      </c>
      <c r="AT421" s="239" t="s">
        <v>180</v>
      </c>
      <c r="AU421" s="239" t="s">
        <v>85</v>
      </c>
      <c r="AY421" s="18" t="s">
        <v>178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274</v>
      </c>
      <c r="BM421" s="239" t="s">
        <v>570</v>
      </c>
    </row>
    <row r="422" s="13" customFormat="1">
      <c r="A422" s="13"/>
      <c r="B422" s="241"/>
      <c r="C422" s="242"/>
      <c r="D422" s="243" t="s">
        <v>186</v>
      </c>
      <c r="E422" s="244" t="s">
        <v>1</v>
      </c>
      <c r="F422" s="245" t="s">
        <v>571</v>
      </c>
      <c r="G422" s="242"/>
      <c r="H422" s="246">
        <v>70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186</v>
      </c>
      <c r="AU422" s="252" t="s">
        <v>85</v>
      </c>
      <c r="AV422" s="13" t="s">
        <v>85</v>
      </c>
      <c r="AW422" s="13" t="s">
        <v>32</v>
      </c>
      <c r="AX422" s="13" t="s">
        <v>76</v>
      </c>
      <c r="AY422" s="252" t="s">
        <v>178</v>
      </c>
    </row>
    <row r="423" s="13" customFormat="1">
      <c r="A423" s="13"/>
      <c r="B423" s="241"/>
      <c r="C423" s="242"/>
      <c r="D423" s="243" t="s">
        <v>186</v>
      </c>
      <c r="E423" s="244" t="s">
        <v>1</v>
      </c>
      <c r="F423" s="245" t="s">
        <v>572</v>
      </c>
      <c r="G423" s="242"/>
      <c r="H423" s="246">
        <v>52.799999999999997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186</v>
      </c>
      <c r="AU423" s="252" t="s">
        <v>85</v>
      </c>
      <c r="AV423" s="13" t="s">
        <v>85</v>
      </c>
      <c r="AW423" s="13" t="s">
        <v>32</v>
      </c>
      <c r="AX423" s="13" t="s">
        <v>76</v>
      </c>
      <c r="AY423" s="252" t="s">
        <v>178</v>
      </c>
    </row>
    <row r="424" s="15" customFormat="1">
      <c r="A424" s="15"/>
      <c r="B424" s="264"/>
      <c r="C424" s="265"/>
      <c r="D424" s="243" t="s">
        <v>186</v>
      </c>
      <c r="E424" s="266" t="s">
        <v>1</v>
      </c>
      <c r="F424" s="267" t="s">
        <v>217</v>
      </c>
      <c r="G424" s="265"/>
      <c r="H424" s="268">
        <v>122.8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186</v>
      </c>
      <c r="AU424" s="274" t="s">
        <v>85</v>
      </c>
      <c r="AV424" s="15" t="s">
        <v>184</v>
      </c>
      <c r="AW424" s="15" t="s">
        <v>32</v>
      </c>
      <c r="AX424" s="15" t="s">
        <v>83</v>
      </c>
      <c r="AY424" s="274" t="s">
        <v>178</v>
      </c>
    </row>
    <row r="425" s="2" customFormat="1" ht="49.05" customHeight="1">
      <c r="A425" s="39"/>
      <c r="B425" s="40"/>
      <c r="C425" s="285" t="s">
        <v>573</v>
      </c>
      <c r="D425" s="285" t="s">
        <v>232</v>
      </c>
      <c r="E425" s="286" t="s">
        <v>574</v>
      </c>
      <c r="F425" s="287" t="s">
        <v>575</v>
      </c>
      <c r="G425" s="288" t="s">
        <v>576</v>
      </c>
      <c r="H425" s="289">
        <v>25.173999999999999</v>
      </c>
      <c r="I425" s="290"/>
      <c r="J425" s="291">
        <f>ROUND(I425*H425,2)</f>
        <v>0</v>
      </c>
      <c r="K425" s="287" t="s">
        <v>1</v>
      </c>
      <c r="L425" s="292"/>
      <c r="M425" s="293" t="s">
        <v>1</v>
      </c>
      <c r="N425" s="294" t="s">
        <v>41</v>
      </c>
      <c r="O425" s="92"/>
      <c r="P425" s="237">
        <f>O425*H425</f>
        <v>0</v>
      </c>
      <c r="Q425" s="237">
        <v>0.001</v>
      </c>
      <c r="R425" s="237">
        <f>Q425*H425</f>
        <v>0.025173999999999998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377</v>
      </c>
      <c r="AT425" s="239" t="s">
        <v>232</v>
      </c>
      <c r="AU425" s="239" t="s">
        <v>85</v>
      </c>
      <c r="AY425" s="18" t="s">
        <v>178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274</v>
      </c>
      <c r="BM425" s="239" t="s">
        <v>577</v>
      </c>
    </row>
    <row r="426" s="13" customFormat="1">
      <c r="A426" s="13"/>
      <c r="B426" s="241"/>
      <c r="C426" s="242"/>
      <c r="D426" s="243" t="s">
        <v>186</v>
      </c>
      <c r="E426" s="242"/>
      <c r="F426" s="245" t="s">
        <v>578</v>
      </c>
      <c r="G426" s="242"/>
      <c r="H426" s="246">
        <v>25.173999999999999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186</v>
      </c>
      <c r="AU426" s="252" t="s">
        <v>85</v>
      </c>
      <c r="AV426" s="13" t="s">
        <v>85</v>
      </c>
      <c r="AW426" s="13" t="s">
        <v>4</v>
      </c>
      <c r="AX426" s="13" t="s">
        <v>83</v>
      </c>
      <c r="AY426" s="252" t="s">
        <v>178</v>
      </c>
    </row>
    <row r="427" s="2" customFormat="1" ht="24.15" customHeight="1">
      <c r="A427" s="39"/>
      <c r="B427" s="40"/>
      <c r="C427" s="228" t="s">
        <v>579</v>
      </c>
      <c r="D427" s="228" t="s">
        <v>180</v>
      </c>
      <c r="E427" s="229" t="s">
        <v>580</v>
      </c>
      <c r="F427" s="230" t="s">
        <v>581</v>
      </c>
      <c r="G427" s="231" t="s">
        <v>204</v>
      </c>
      <c r="H427" s="232">
        <v>122.8</v>
      </c>
      <c r="I427" s="233"/>
      <c r="J427" s="234">
        <f>ROUND(I427*H427,2)</f>
        <v>0</v>
      </c>
      <c r="K427" s="230" t="s">
        <v>194</v>
      </c>
      <c r="L427" s="45"/>
      <c r="M427" s="235" t="s">
        <v>1</v>
      </c>
      <c r="N427" s="236" t="s">
        <v>41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274</v>
      </c>
      <c r="AT427" s="239" t="s">
        <v>180</v>
      </c>
      <c r="AU427" s="239" t="s">
        <v>85</v>
      </c>
      <c r="AY427" s="18" t="s">
        <v>178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83</v>
      </c>
      <c r="BK427" s="240">
        <f>ROUND(I427*H427,2)</f>
        <v>0</v>
      </c>
      <c r="BL427" s="18" t="s">
        <v>274</v>
      </c>
      <c r="BM427" s="239" t="s">
        <v>582</v>
      </c>
    </row>
    <row r="428" s="13" customFormat="1">
      <c r="A428" s="13"/>
      <c r="B428" s="241"/>
      <c r="C428" s="242"/>
      <c r="D428" s="243" t="s">
        <v>186</v>
      </c>
      <c r="E428" s="244" t="s">
        <v>1</v>
      </c>
      <c r="F428" s="245" t="s">
        <v>571</v>
      </c>
      <c r="G428" s="242"/>
      <c r="H428" s="246">
        <v>70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186</v>
      </c>
      <c r="AU428" s="252" t="s">
        <v>85</v>
      </c>
      <c r="AV428" s="13" t="s">
        <v>85</v>
      </c>
      <c r="AW428" s="13" t="s">
        <v>32</v>
      </c>
      <c r="AX428" s="13" t="s">
        <v>76</v>
      </c>
      <c r="AY428" s="252" t="s">
        <v>178</v>
      </c>
    </row>
    <row r="429" s="13" customFormat="1">
      <c r="A429" s="13"/>
      <c r="B429" s="241"/>
      <c r="C429" s="242"/>
      <c r="D429" s="243" t="s">
        <v>186</v>
      </c>
      <c r="E429" s="244" t="s">
        <v>1</v>
      </c>
      <c r="F429" s="245" t="s">
        <v>572</v>
      </c>
      <c r="G429" s="242"/>
      <c r="H429" s="246">
        <v>52.799999999999997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186</v>
      </c>
      <c r="AU429" s="252" t="s">
        <v>85</v>
      </c>
      <c r="AV429" s="13" t="s">
        <v>85</v>
      </c>
      <c r="AW429" s="13" t="s">
        <v>32</v>
      </c>
      <c r="AX429" s="13" t="s">
        <v>76</v>
      </c>
      <c r="AY429" s="252" t="s">
        <v>178</v>
      </c>
    </row>
    <row r="430" s="15" customFormat="1">
      <c r="A430" s="15"/>
      <c r="B430" s="264"/>
      <c r="C430" s="265"/>
      <c r="D430" s="243" t="s">
        <v>186</v>
      </c>
      <c r="E430" s="266" t="s">
        <v>1</v>
      </c>
      <c r="F430" s="267" t="s">
        <v>217</v>
      </c>
      <c r="G430" s="265"/>
      <c r="H430" s="268">
        <v>122.8</v>
      </c>
      <c r="I430" s="269"/>
      <c r="J430" s="265"/>
      <c r="K430" s="265"/>
      <c r="L430" s="270"/>
      <c r="M430" s="271"/>
      <c r="N430" s="272"/>
      <c r="O430" s="272"/>
      <c r="P430" s="272"/>
      <c r="Q430" s="272"/>
      <c r="R430" s="272"/>
      <c r="S430" s="272"/>
      <c r="T430" s="27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4" t="s">
        <v>186</v>
      </c>
      <c r="AU430" s="274" t="s">
        <v>85</v>
      </c>
      <c r="AV430" s="15" t="s">
        <v>184</v>
      </c>
      <c r="AW430" s="15" t="s">
        <v>32</v>
      </c>
      <c r="AX430" s="15" t="s">
        <v>83</v>
      </c>
      <c r="AY430" s="274" t="s">
        <v>178</v>
      </c>
    </row>
    <row r="431" s="2" customFormat="1" ht="24.15" customHeight="1">
      <c r="A431" s="39"/>
      <c r="B431" s="40"/>
      <c r="C431" s="285" t="s">
        <v>583</v>
      </c>
      <c r="D431" s="285" t="s">
        <v>232</v>
      </c>
      <c r="E431" s="286" t="s">
        <v>584</v>
      </c>
      <c r="F431" s="287" t="s">
        <v>585</v>
      </c>
      <c r="G431" s="288" t="s">
        <v>576</v>
      </c>
      <c r="H431" s="289">
        <v>472.77999999999997</v>
      </c>
      <c r="I431" s="290"/>
      <c r="J431" s="291">
        <f>ROUND(I431*H431,2)</f>
        <v>0</v>
      </c>
      <c r="K431" s="287" t="s">
        <v>194</v>
      </c>
      <c r="L431" s="292"/>
      <c r="M431" s="293" t="s">
        <v>1</v>
      </c>
      <c r="N431" s="294" t="s">
        <v>41</v>
      </c>
      <c r="O431" s="92"/>
      <c r="P431" s="237">
        <f>O431*H431</f>
        <v>0</v>
      </c>
      <c r="Q431" s="237">
        <v>0.001</v>
      </c>
      <c r="R431" s="237">
        <f>Q431*H431</f>
        <v>0.47277999999999998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377</v>
      </c>
      <c r="AT431" s="239" t="s">
        <v>232</v>
      </c>
      <c r="AU431" s="239" t="s">
        <v>85</v>
      </c>
      <c r="AY431" s="18" t="s">
        <v>178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274</v>
      </c>
      <c r="BM431" s="239" t="s">
        <v>586</v>
      </c>
    </row>
    <row r="432" s="13" customFormat="1">
      <c r="A432" s="13"/>
      <c r="B432" s="241"/>
      <c r="C432" s="242"/>
      <c r="D432" s="243" t="s">
        <v>186</v>
      </c>
      <c r="E432" s="242"/>
      <c r="F432" s="245" t="s">
        <v>587</v>
      </c>
      <c r="G432" s="242"/>
      <c r="H432" s="246">
        <v>472.77999999999997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186</v>
      </c>
      <c r="AU432" s="252" t="s">
        <v>85</v>
      </c>
      <c r="AV432" s="13" t="s">
        <v>85</v>
      </c>
      <c r="AW432" s="13" t="s">
        <v>4</v>
      </c>
      <c r="AX432" s="13" t="s">
        <v>83</v>
      </c>
      <c r="AY432" s="252" t="s">
        <v>178</v>
      </c>
    </row>
    <row r="433" s="2" customFormat="1" ht="37.8" customHeight="1">
      <c r="A433" s="39"/>
      <c r="B433" s="40"/>
      <c r="C433" s="228" t="s">
        <v>588</v>
      </c>
      <c r="D433" s="228" t="s">
        <v>180</v>
      </c>
      <c r="E433" s="229" t="s">
        <v>589</v>
      </c>
      <c r="F433" s="230" t="s">
        <v>590</v>
      </c>
      <c r="G433" s="231" t="s">
        <v>204</v>
      </c>
      <c r="H433" s="232">
        <v>122.8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41</v>
      </c>
      <c r="O433" s="92"/>
      <c r="P433" s="237">
        <f>O433*H433</f>
        <v>0</v>
      </c>
      <c r="Q433" s="237">
        <v>0.0035000000000000001</v>
      </c>
      <c r="R433" s="237">
        <f>Q433*H433</f>
        <v>0.42980000000000002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274</v>
      </c>
      <c r="AT433" s="239" t="s">
        <v>180</v>
      </c>
      <c r="AU433" s="239" t="s">
        <v>85</v>
      </c>
      <c r="AY433" s="18" t="s">
        <v>178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83</v>
      </c>
      <c r="BK433" s="240">
        <f>ROUND(I433*H433,2)</f>
        <v>0</v>
      </c>
      <c r="BL433" s="18" t="s">
        <v>274</v>
      </c>
      <c r="BM433" s="239" t="s">
        <v>591</v>
      </c>
    </row>
    <row r="434" s="16" customFormat="1">
      <c r="A434" s="16"/>
      <c r="B434" s="275"/>
      <c r="C434" s="276"/>
      <c r="D434" s="243" t="s">
        <v>186</v>
      </c>
      <c r="E434" s="277" t="s">
        <v>1</v>
      </c>
      <c r="F434" s="278" t="s">
        <v>592</v>
      </c>
      <c r="G434" s="276"/>
      <c r="H434" s="277" t="s">
        <v>1</v>
      </c>
      <c r="I434" s="279"/>
      <c r="J434" s="276"/>
      <c r="K434" s="276"/>
      <c r="L434" s="280"/>
      <c r="M434" s="281"/>
      <c r="N434" s="282"/>
      <c r="O434" s="282"/>
      <c r="P434" s="282"/>
      <c r="Q434" s="282"/>
      <c r="R434" s="282"/>
      <c r="S434" s="282"/>
      <c r="T434" s="283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4" t="s">
        <v>186</v>
      </c>
      <c r="AU434" s="284" t="s">
        <v>85</v>
      </c>
      <c r="AV434" s="16" t="s">
        <v>83</v>
      </c>
      <c r="AW434" s="16" t="s">
        <v>32</v>
      </c>
      <c r="AX434" s="16" t="s">
        <v>76</v>
      </c>
      <c r="AY434" s="284" t="s">
        <v>178</v>
      </c>
    </row>
    <row r="435" s="13" customFormat="1">
      <c r="A435" s="13"/>
      <c r="B435" s="241"/>
      <c r="C435" s="242"/>
      <c r="D435" s="243" t="s">
        <v>186</v>
      </c>
      <c r="E435" s="244" t="s">
        <v>1</v>
      </c>
      <c r="F435" s="245" t="s">
        <v>571</v>
      </c>
      <c r="G435" s="242"/>
      <c r="H435" s="246">
        <v>70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186</v>
      </c>
      <c r="AU435" s="252" t="s">
        <v>85</v>
      </c>
      <c r="AV435" s="13" t="s">
        <v>85</v>
      </c>
      <c r="AW435" s="13" t="s">
        <v>32</v>
      </c>
      <c r="AX435" s="13" t="s">
        <v>76</v>
      </c>
      <c r="AY435" s="252" t="s">
        <v>178</v>
      </c>
    </row>
    <row r="436" s="13" customFormat="1">
      <c r="A436" s="13"/>
      <c r="B436" s="241"/>
      <c r="C436" s="242"/>
      <c r="D436" s="243" t="s">
        <v>186</v>
      </c>
      <c r="E436" s="244" t="s">
        <v>1</v>
      </c>
      <c r="F436" s="245" t="s">
        <v>572</v>
      </c>
      <c r="G436" s="242"/>
      <c r="H436" s="246">
        <v>52.799999999999997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186</v>
      </c>
      <c r="AU436" s="252" t="s">
        <v>85</v>
      </c>
      <c r="AV436" s="13" t="s">
        <v>85</v>
      </c>
      <c r="AW436" s="13" t="s">
        <v>32</v>
      </c>
      <c r="AX436" s="13" t="s">
        <v>76</v>
      </c>
      <c r="AY436" s="252" t="s">
        <v>178</v>
      </c>
    </row>
    <row r="437" s="15" customFormat="1">
      <c r="A437" s="15"/>
      <c r="B437" s="264"/>
      <c r="C437" s="265"/>
      <c r="D437" s="243" t="s">
        <v>186</v>
      </c>
      <c r="E437" s="266" t="s">
        <v>1</v>
      </c>
      <c r="F437" s="267" t="s">
        <v>217</v>
      </c>
      <c r="G437" s="265"/>
      <c r="H437" s="268">
        <v>122.8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4" t="s">
        <v>186</v>
      </c>
      <c r="AU437" s="274" t="s">
        <v>85</v>
      </c>
      <c r="AV437" s="15" t="s">
        <v>184</v>
      </c>
      <c r="AW437" s="15" t="s">
        <v>32</v>
      </c>
      <c r="AX437" s="15" t="s">
        <v>83</v>
      </c>
      <c r="AY437" s="274" t="s">
        <v>178</v>
      </c>
    </row>
    <row r="438" s="2" customFormat="1" ht="16.5" customHeight="1">
      <c r="A438" s="39"/>
      <c r="B438" s="40"/>
      <c r="C438" s="228" t="s">
        <v>593</v>
      </c>
      <c r="D438" s="228" t="s">
        <v>180</v>
      </c>
      <c r="E438" s="229" t="s">
        <v>594</v>
      </c>
      <c r="F438" s="230" t="s">
        <v>595</v>
      </c>
      <c r="G438" s="231" t="s">
        <v>204</v>
      </c>
      <c r="H438" s="232">
        <v>33.399999999999999</v>
      </c>
      <c r="I438" s="233"/>
      <c r="J438" s="234">
        <f>ROUND(I438*H438,2)</f>
        <v>0</v>
      </c>
      <c r="K438" s="230" t="s">
        <v>194</v>
      </c>
      <c r="L438" s="45"/>
      <c r="M438" s="235" t="s">
        <v>1</v>
      </c>
      <c r="N438" s="236" t="s">
        <v>41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0.0040000000000000001</v>
      </c>
      <c r="T438" s="238">
        <f>S438*H438</f>
        <v>0.1336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274</v>
      </c>
      <c r="AT438" s="239" t="s">
        <v>180</v>
      </c>
      <c r="AU438" s="239" t="s">
        <v>85</v>
      </c>
      <c r="AY438" s="18" t="s">
        <v>178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83</v>
      </c>
      <c r="BK438" s="240">
        <f>ROUND(I438*H438,2)</f>
        <v>0</v>
      </c>
      <c r="BL438" s="18" t="s">
        <v>274</v>
      </c>
      <c r="BM438" s="239" t="s">
        <v>596</v>
      </c>
    </row>
    <row r="439" s="13" customFormat="1">
      <c r="A439" s="13"/>
      <c r="B439" s="241"/>
      <c r="C439" s="242"/>
      <c r="D439" s="243" t="s">
        <v>186</v>
      </c>
      <c r="E439" s="244" t="s">
        <v>1</v>
      </c>
      <c r="F439" s="245" t="s">
        <v>393</v>
      </c>
      <c r="G439" s="242"/>
      <c r="H439" s="246">
        <v>16.420000000000002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186</v>
      </c>
      <c r="AU439" s="252" t="s">
        <v>85</v>
      </c>
      <c r="AV439" s="13" t="s">
        <v>85</v>
      </c>
      <c r="AW439" s="13" t="s">
        <v>32</v>
      </c>
      <c r="AX439" s="13" t="s">
        <v>76</v>
      </c>
      <c r="AY439" s="252" t="s">
        <v>178</v>
      </c>
    </row>
    <row r="440" s="13" customFormat="1">
      <c r="A440" s="13"/>
      <c r="B440" s="241"/>
      <c r="C440" s="242"/>
      <c r="D440" s="243" t="s">
        <v>186</v>
      </c>
      <c r="E440" s="244" t="s">
        <v>1</v>
      </c>
      <c r="F440" s="245" t="s">
        <v>394</v>
      </c>
      <c r="G440" s="242"/>
      <c r="H440" s="246">
        <v>16.98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186</v>
      </c>
      <c r="AU440" s="252" t="s">
        <v>85</v>
      </c>
      <c r="AV440" s="13" t="s">
        <v>85</v>
      </c>
      <c r="AW440" s="13" t="s">
        <v>32</v>
      </c>
      <c r="AX440" s="13" t="s">
        <v>76</v>
      </c>
      <c r="AY440" s="252" t="s">
        <v>178</v>
      </c>
    </row>
    <row r="441" s="15" customFormat="1">
      <c r="A441" s="15"/>
      <c r="B441" s="264"/>
      <c r="C441" s="265"/>
      <c r="D441" s="243" t="s">
        <v>186</v>
      </c>
      <c r="E441" s="266" t="s">
        <v>1</v>
      </c>
      <c r="F441" s="267" t="s">
        <v>217</v>
      </c>
      <c r="G441" s="265"/>
      <c r="H441" s="268">
        <v>33.399999999999999</v>
      </c>
      <c r="I441" s="269"/>
      <c r="J441" s="265"/>
      <c r="K441" s="265"/>
      <c r="L441" s="270"/>
      <c r="M441" s="271"/>
      <c r="N441" s="272"/>
      <c r="O441" s="272"/>
      <c r="P441" s="272"/>
      <c r="Q441" s="272"/>
      <c r="R441" s="272"/>
      <c r="S441" s="272"/>
      <c r="T441" s="27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4" t="s">
        <v>186</v>
      </c>
      <c r="AU441" s="274" t="s">
        <v>85</v>
      </c>
      <c r="AV441" s="15" t="s">
        <v>184</v>
      </c>
      <c r="AW441" s="15" t="s">
        <v>32</v>
      </c>
      <c r="AX441" s="15" t="s">
        <v>83</v>
      </c>
      <c r="AY441" s="274" t="s">
        <v>178</v>
      </c>
    </row>
    <row r="442" s="2" customFormat="1" ht="24.15" customHeight="1">
      <c r="A442" s="39"/>
      <c r="B442" s="40"/>
      <c r="C442" s="228" t="s">
        <v>597</v>
      </c>
      <c r="D442" s="228" t="s">
        <v>180</v>
      </c>
      <c r="E442" s="229" t="s">
        <v>598</v>
      </c>
      <c r="F442" s="230" t="s">
        <v>599</v>
      </c>
      <c r="G442" s="231" t="s">
        <v>204</v>
      </c>
      <c r="H442" s="232">
        <v>33.950000000000003</v>
      </c>
      <c r="I442" s="233"/>
      <c r="J442" s="234">
        <f>ROUND(I442*H442,2)</f>
        <v>0</v>
      </c>
      <c r="K442" s="230" t="s">
        <v>194</v>
      </c>
      <c r="L442" s="45"/>
      <c r="M442" s="235" t="s">
        <v>1</v>
      </c>
      <c r="N442" s="236" t="s">
        <v>41</v>
      </c>
      <c r="O442" s="92"/>
      <c r="P442" s="237">
        <f>O442*H442</f>
        <v>0</v>
      </c>
      <c r="Q442" s="237">
        <v>0.00039825</v>
      </c>
      <c r="R442" s="237">
        <f>Q442*H442</f>
        <v>0.013520587500000002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274</v>
      </c>
      <c r="AT442" s="239" t="s">
        <v>180</v>
      </c>
      <c r="AU442" s="239" t="s">
        <v>85</v>
      </c>
      <c r="AY442" s="18" t="s">
        <v>178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83</v>
      </c>
      <c r="BK442" s="240">
        <f>ROUND(I442*H442,2)</f>
        <v>0</v>
      </c>
      <c r="BL442" s="18" t="s">
        <v>274</v>
      </c>
      <c r="BM442" s="239" t="s">
        <v>600</v>
      </c>
    </row>
    <row r="443" s="13" customFormat="1">
      <c r="A443" s="13"/>
      <c r="B443" s="241"/>
      <c r="C443" s="242"/>
      <c r="D443" s="243" t="s">
        <v>186</v>
      </c>
      <c r="E443" s="244" t="s">
        <v>1</v>
      </c>
      <c r="F443" s="245" t="s">
        <v>601</v>
      </c>
      <c r="G443" s="242"/>
      <c r="H443" s="246">
        <v>33.950000000000003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186</v>
      </c>
      <c r="AU443" s="252" t="s">
        <v>85</v>
      </c>
      <c r="AV443" s="13" t="s">
        <v>85</v>
      </c>
      <c r="AW443" s="13" t="s">
        <v>32</v>
      </c>
      <c r="AX443" s="13" t="s">
        <v>83</v>
      </c>
      <c r="AY443" s="252" t="s">
        <v>178</v>
      </c>
    </row>
    <row r="444" s="2" customFormat="1" ht="37.8" customHeight="1">
      <c r="A444" s="39"/>
      <c r="B444" s="40"/>
      <c r="C444" s="285" t="s">
        <v>602</v>
      </c>
      <c r="D444" s="285" t="s">
        <v>232</v>
      </c>
      <c r="E444" s="286" t="s">
        <v>603</v>
      </c>
      <c r="F444" s="287" t="s">
        <v>604</v>
      </c>
      <c r="G444" s="288" t="s">
        <v>204</v>
      </c>
      <c r="H444" s="289">
        <v>39.569000000000003</v>
      </c>
      <c r="I444" s="290"/>
      <c r="J444" s="291">
        <f>ROUND(I444*H444,2)</f>
        <v>0</v>
      </c>
      <c r="K444" s="287" t="s">
        <v>194</v>
      </c>
      <c r="L444" s="292"/>
      <c r="M444" s="293" t="s">
        <v>1</v>
      </c>
      <c r="N444" s="294" t="s">
        <v>41</v>
      </c>
      <c r="O444" s="92"/>
      <c r="P444" s="237">
        <f>O444*H444</f>
        <v>0</v>
      </c>
      <c r="Q444" s="237">
        <v>0.0044999999999999997</v>
      </c>
      <c r="R444" s="237">
        <f>Q444*H444</f>
        <v>0.17806050000000001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377</v>
      </c>
      <c r="AT444" s="239" t="s">
        <v>232</v>
      </c>
      <c r="AU444" s="239" t="s">
        <v>85</v>
      </c>
      <c r="AY444" s="18" t="s">
        <v>178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83</v>
      </c>
      <c r="BK444" s="240">
        <f>ROUND(I444*H444,2)</f>
        <v>0</v>
      </c>
      <c r="BL444" s="18" t="s">
        <v>274</v>
      </c>
      <c r="BM444" s="239" t="s">
        <v>605</v>
      </c>
    </row>
    <row r="445" s="13" customFormat="1">
      <c r="A445" s="13"/>
      <c r="B445" s="241"/>
      <c r="C445" s="242"/>
      <c r="D445" s="243" t="s">
        <v>186</v>
      </c>
      <c r="E445" s="242"/>
      <c r="F445" s="245" t="s">
        <v>606</v>
      </c>
      <c r="G445" s="242"/>
      <c r="H445" s="246">
        <v>39.569000000000003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186</v>
      </c>
      <c r="AU445" s="252" t="s">
        <v>85</v>
      </c>
      <c r="AV445" s="13" t="s">
        <v>85</v>
      </c>
      <c r="AW445" s="13" t="s">
        <v>4</v>
      </c>
      <c r="AX445" s="13" t="s">
        <v>83</v>
      </c>
      <c r="AY445" s="252" t="s">
        <v>178</v>
      </c>
    </row>
    <row r="446" s="2" customFormat="1" ht="16.5" customHeight="1">
      <c r="A446" s="39"/>
      <c r="B446" s="40"/>
      <c r="C446" s="228" t="s">
        <v>607</v>
      </c>
      <c r="D446" s="228" t="s">
        <v>180</v>
      </c>
      <c r="E446" s="229" t="s">
        <v>608</v>
      </c>
      <c r="F446" s="230" t="s">
        <v>609</v>
      </c>
      <c r="G446" s="231" t="s">
        <v>204</v>
      </c>
      <c r="H446" s="232">
        <v>122.8</v>
      </c>
      <c r="I446" s="233"/>
      <c r="J446" s="234">
        <f>ROUND(I446*H446,2)</f>
        <v>0</v>
      </c>
      <c r="K446" s="230" t="s">
        <v>194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274</v>
      </c>
      <c r="AT446" s="239" t="s">
        <v>180</v>
      </c>
      <c r="AU446" s="239" t="s">
        <v>85</v>
      </c>
      <c r="AY446" s="18" t="s">
        <v>178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274</v>
      </c>
      <c r="BM446" s="239" t="s">
        <v>610</v>
      </c>
    </row>
    <row r="447" s="13" customFormat="1">
      <c r="A447" s="13"/>
      <c r="B447" s="241"/>
      <c r="C447" s="242"/>
      <c r="D447" s="243" t="s">
        <v>186</v>
      </c>
      <c r="E447" s="244" t="s">
        <v>1</v>
      </c>
      <c r="F447" s="245" t="s">
        <v>571</v>
      </c>
      <c r="G447" s="242"/>
      <c r="H447" s="246">
        <v>70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186</v>
      </c>
      <c r="AU447" s="252" t="s">
        <v>85</v>
      </c>
      <c r="AV447" s="13" t="s">
        <v>85</v>
      </c>
      <c r="AW447" s="13" t="s">
        <v>32</v>
      </c>
      <c r="AX447" s="13" t="s">
        <v>76</v>
      </c>
      <c r="AY447" s="252" t="s">
        <v>178</v>
      </c>
    </row>
    <row r="448" s="13" customFormat="1">
      <c r="A448" s="13"/>
      <c r="B448" s="241"/>
      <c r="C448" s="242"/>
      <c r="D448" s="243" t="s">
        <v>186</v>
      </c>
      <c r="E448" s="244" t="s">
        <v>1</v>
      </c>
      <c r="F448" s="245" t="s">
        <v>572</v>
      </c>
      <c r="G448" s="242"/>
      <c r="H448" s="246">
        <v>52.799999999999997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186</v>
      </c>
      <c r="AU448" s="252" t="s">
        <v>85</v>
      </c>
      <c r="AV448" s="13" t="s">
        <v>85</v>
      </c>
      <c r="AW448" s="13" t="s">
        <v>32</v>
      </c>
      <c r="AX448" s="13" t="s">
        <v>76</v>
      </c>
      <c r="AY448" s="252" t="s">
        <v>178</v>
      </c>
    </row>
    <row r="449" s="15" customFormat="1">
      <c r="A449" s="15"/>
      <c r="B449" s="264"/>
      <c r="C449" s="265"/>
      <c r="D449" s="243" t="s">
        <v>186</v>
      </c>
      <c r="E449" s="266" t="s">
        <v>1</v>
      </c>
      <c r="F449" s="267" t="s">
        <v>217</v>
      </c>
      <c r="G449" s="265"/>
      <c r="H449" s="268">
        <v>122.8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4" t="s">
        <v>186</v>
      </c>
      <c r="AU449" s="274" t="s">
        <v>85</v>
      </c>
      <c r="AV449" s="15" t="s">
        <v>184</v>
      </c>
      <c r="AW449" s="15" t="s">
        <v>32</v>
      </c>
      <c r="AX449" s="15" t="s">
        <v>83</v>
      </c>
      <c r="AY449" s="274" t="s">
        <v>178</v>
      </c>
    </row>
    <row r="450" s="2" customFormat="1" ht="49.05" customHeight="1">
      <c r="A450" s="39"/>
      <c r="B450" s="40"/>
      <c r="C450" s="285" t="s">
        <v>611</v>
      </c>
      <c r="D450" s="285" t="s">
        <v>232</v>
      </c>
      <c r="E450" s="286" t="s">
        <v>612</v>
      </c>
      <c r="F450" s="287" t="s">
        <v>613</v>
      </c>
      <c r="G450" s="288" t="s">
        <v>576</v>
      </c>
      <c r="H450" s="289">
        <v>198.93600000000001</v>
      </c>
      <c r="I450" s="290"/>
      <c r="J450" s="291">
        <f>ROUND(I450*H450,2)</f>
        <v>0</v>
      </c>
      <c r="K450" s="287" t="s">
        <v>1</v>
      </c>
      <c r="L450" s="292"/>
      <c r="M450" s="293" t="s">
        <v>1</v>
      </c>
      <c r="N450" s="294" t="s">
        <v>41</v>
      </c>
      <c r="O450" s="92"/>
      <c r="P450" s="237">
        <f>O450*H450</f>
        <v>0</v>
      </c>
      <c r="Q450" s="237">
        <v>0.001</v>
      </c>
      <c r="R450" s="237">
        <f>Q450*H450</f>
        <v>0.198936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377</v>
      </c>
      <c r="AT450" s="239" t="s">
        <v>232</v>
      </c>
      <c r="AU450" s="239" t="s">
        <v>85</v>
      </c>
      <c r="AY450" s="18" t="s">
        <v>178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83</v>
      </c>
      <c r="BK450" s="240">
        <f>ROUND(I450*H450,2)</f>
        <v>0</v>
      </c>
      <c r="BL450" s="18" t="s">
        <v>274</v>
      </c>
      <c r="BM450" s="239" t="s">
        <v>614</v>
      </c>
    </row>
    <row r="451" s="13" customFormat="1">
      <c r="A451" s="13"/>
      <c r="B451" s="241"/>
      <c r="C451" s="242"/>
      <c r="D451" s="243" t="s">
        <v>186</v>
      </c>
      <c r="E451" s="242"/>
      <c r="F451" s="245" t="s">
        <v>615</v>
      </c>
      <c r="G451" s="242"/>
      <c r="H451" s="246">
        <v>198.93600000000001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186</v>
      </c>
      <c r="AU451" s="252" t="s">
        <v>85</v>
      </c>
      <c r="AV451" s="13" t="s">
        <v>85</v>
      </c>
      <c r="AW451" s="13" t="s">
        <v>4</v>
      </c>
      <c r="AX451" s="13" t="s">
        <v>83</v>
      </c>
      <c r="AY451" s="252" t="s">
        <v>178</v>
      </c>
    </row>
    <row r="452" s="2" customFormat="1" ht="24.15" customHeight="1">
      <c r="A452" s="39"/>
      <c r="B452" s="40"/>
      <c r="C452" s="228" t="s">
        <v>616</v>
      </c>
      <c r="D452" s="228" t="s">
        <v>180</v>
      </c>
      <c r="E452" s="229" t="s">
        <v>617</v>
      </c>
      <c r="F452" s="230" t="s">
        <v>618</v>
      </c>
      <c r="G452" s="231" t="s">
        <v>204</v>
      </c>
      <c r="H452" s="232">
        <v>122.8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274</v>
      </c>
      <c r="AT452" s="239" t="s">
        <v>180</v>
      </c>
      <c r="AU452" s="239" t="s">
        <v>85</v>
      </c>
      <c r="AY452" s="18" t="s">
        <v>178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274</v>
      </c>
      <c r="BM452" s="239" t="s">
        <v>619</v>
      </c>
    </row>
    <row r="453" s="13" customFormat="1">
      <c r="A453" s="13"/>
      <c r="B453" s="241"/>
      <c r="C453" s="242"/>
      <c r="D453" s="243" t="s">
        <v>186</v>
      </c>
      <c r="E453" s="244" t="s">
        <v>1</v>
      </c>
      <c r="F453" s="245" t="s">
        <v>620</v>
      </c>
      <c r="G453" s="242"/>
      <c r="H453" s="246">
        <v>122.8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186</v>
      </c>
      <c r="AU453" s="252" t="s">
        <v>85</v>
      </c>
      <c r="AV453" s="13" t="s">
        <v>85</v>
      </c>
      <c r="AW453" s="13" t="s">
        <v>32</v>
      </c>
      <c r="AX453" s="13" t="s">
        <v>83</v>
      </c>
      <c r="AY453" s="252" t="s">
        <v>178</v>
      </c>
    </row>
    <row r="454" s="2" customFormat="1" ht="49.05" customHeight="1">
      <c r="A454" s="39"/>
      <c r="B454" s="40"/>
      <c r="C454" s="285" t="s">
        <v>621</v>
      </c>
      <c r="D454" s="285" t="s">
        <v>232</v>
      </c>
      <c r="E454" s="286" t="s">
        <v>622</v>
      </c>
      <c r="F454" s="287" t="s">
        <v>623</v>
      </c>
      <c r="G454" s="288" t="s">
        <v>576</v>
      </c>
      <c r="H454" s="289">
        <v>1215.72</v>
      </c>
      <c r="I454" s="290"/>
      <c r="J454" s="291">
        <f>ROUND(I454*H454,2)</f>
        <v>0</v>
      </c>
      <c r="K454" s="287" t="s">
        <v>1</v>
      </c>
      <c r="L454" s="292"/>
      <c r="M454" s="293" t="s">
        <v>1</v>
      </c>
      <c r="N454" s="294" t="s">
        <v>41</v>
      </c>
      <c r="O454" s="92"/>
      <c r="P454" s="237">
        <f>O454*H454</f>
        <v>0</v>
      </c>
      <c r="Q454" s="237">
        <v>0.001</v>
      </c>
      <c r="R454" s="237">
        <f>Q454*H454</f>
        <v>1.2157200000000001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377</v>
      </c>
      <c r="AT454" s="239" t="s">
        <v>232</v>
      </c>
      <c r="AU454" s="239" t="s">
        <v>85</v>
      </c>
      <c r="AY454" s="18" t="s">
        <v>178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274</v>
      </c>
      <c r="BM454" s="239" t="s">
        <v>624</v>
      </c>
    </row>
    <row r="455" s="13" customFormat="1">
      <c r="A455" s="13"/>
      <c r="B455" s="241"/>
      <c r="C455" s="242"/>
      <c r="D455" s="243" t="s">
        <v>186</v>
      </c>
      <c r="E455" s="242"/>
      <c r="F455" s="245" t="s">
        <v>625</v>
      </c>
      <c r="G455" s="242"/>
      <c r="H455" s="246">
        <v>1215.72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186</v>
      </c>
      <c r="AU455" s="252" t="s">
        <v>85</v>
      </c>
      <c r="AV455" s="13" t="s">
        <v>85</v>
      </c>
      <c r="AW455" s="13" t="s">
        <v>4</v>
      </c>
      <c r="AX455" s="13" t="s">
        <v>83</v>
      </c>
      <c r="AY455" s="252" t="s">
        <v>178</v>
      </c>
    </row>
    <row r="456" s="2" customFormat="1" ht="33" customHeight="1">
      <c r="A456" s="39"/>
      <c r="B456" s="40"/>
      <c r="C456" s="228" t="s">
        <v>626</v>
      </c>
      <c r="D456" s="228" t="s">
        <v>180</v>
      </c>
      <c r="E456" s="229" t="s">
        <v>627</v>
      </c>
      <c r="F456" s="230" t="s">
        <v>628</v>
      </c>
      <c r="G456" s="231" t="s">
        <v>384</v>
      </c>
      <c r="H456" s="232">
        <v>2.5449999999999999</v>
      </c>
      <c r="I456" s="233"/>
      <c r="J456" s="234">
        <f>ROUND(I456*H456,2)</f>
        <v>0</v>
      </c>
      <c r="K456" s="230" t="s">
        <v>194</v>
      </c>
      <c r="L456" s="45"/>
      <c r="M456" s="235" t="s">
        <v>1</v>
      </c>
      <c r="N456" s="236" t="s">
        <v>41</v>
      </c>
      <c r="O456" s="92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274</v>
      </c>
      <c r="AT456" s="239" t="s">
        <v>180</v>
      </c>
      <c r="AU456" s="239" t="s">
        <v>85</v>
      </c>
      <c r="AY456" s="18" t="s">
        <v>178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274</v>
      </c>
      <c r="BM456" s="239" t="s">
        <v>629</v>
      </c>
    </row>
    <row r="457" s="12" customFormat="1" ht="22.8" customHeight="1">
      <c r="A457" s="12"/>
      <c r="B457" s="212"/>
      <c r="C457" s="213"/>
      <c r="D457" s="214" t="s">
        <v>75</v>
      </c>
      <c r="E457" s="226" t="s">
        <v>630</v>
      </c>
      <c r="F457" s="226" t="s">
        <v>631</v>
      </c>
      <c r="G457" s="213"/>
      <c r="H457" s="213"/>
      <c r="I457" s="216"/>
      <c r="J457" s="227">
        <f>BK457</f>
        <v>0</v>
      </c>
      <c r="K457" s="213"/>
      <c r="L457" s="218"/>
      <c r="M457" s="219"/>
      <c r="N457" s="220"/>
      <c r="O457" s="220"/>
      <c r="P457" s="221">
        <f>SUM(P458:P476)</f>
        <v>0</v>
      </c>
      <c r="Q457" s="220"/>
      <c r="R457" s="221">
        <f>SUM(R458:R476)</f>
        <v>1.0065513000000002</v>
      </c>
      <c r="S457" s="220"/>
      <c r="T457" s="222">
        <f>SUM(T458:T476)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3" t="s">
        <v>85</v>
      </c>
      <c r="AT457" s="224" t="s">
        <v>75</v>
      </c>
      <c r="AU457" s="224" t="s">
        <v>83</v>
      </c>
      <c r="AY457" s="223" t="s">
        <v>178</v>
      </c>
      <c r="BK457" s="225">
        <f>SUM(BK458:BK476)</f>
        <v>0</v>
      </c>
    </row>
    <row r="458" s="2" customFormat="1" ht="24.15" customHeight="1">
      <c r="A458" s="39"/>
      <c r="B458" s="40"/>
      <c r="C458" s="228" t="s">
        <v>632</v>
      </c>
      <c r="D458" s="228" t="s">
        <v>180</v>
      </c>
      <c r="E458" s="229" t="s">
        <v>633</v>
      </c>
      <c r="F458" s="230" t="s">
        <v>634</v>
      </c>
      <c r="G458" s="231" t="s">
        <v>204</v>
      </c>
      <c r="H458" s="232">
        <v>91.659999999999997</v>
      </c>
      <c r="I458" s="233"/>
      <c r="J458" s="234">
        <f>ROUND(I458*H458,2)</f>
        <v>0</v>
      </c>
      <c r="K458" s="230" t="s">
        <v>194</v>
      </c>
      <c r="L458" s="45"/>
      <c r="M458" s="235" t="s">
        <v>1</v>
      </c>
      <c r="N458" s="236" t="s">
        <v>41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274</v>
      </c>
      <c r="AT458" s="239" t="s">
        <v>180</v>
      </c>
      <c r="AU458" s="239" t="s">
        <v>85</v>
      </c>
      <c r="AY458" s="18" t="s">
        <v>178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274</v>
      </c>
      <c r="BM458" s="239" t="s">
        <v>635</v>
      </c>
    </row>
    <row r="459" s="13" customFormat="1">
      <c r="A459" s="13"/>
      <c r="B459" s="241"/>
      <c r="C459" s="242"/>
      <c r="D459" s="243" t="s">
        <v>186</v>
      </c>
      <c r="E459" s="244" t="s">
        <v>1</v>
      </c>
      <c r="F459" s="245" t="s">
        <v>636</v>
      </c>
      <c r="G459" s="242"/>
      <c r="H459" s="246">
        <v>58.469999999999999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186</v>
      </c>
      <c r="AU459" s="252" t="s">
        <v>85</v>
      </c>
      <c r="AV459" s="13" t="s">
        <v>85</v>
      </c>
      <c r="AW459" s="13" t="s">
        <v>32</v>
      </c>
      <c r="AX459" s="13" t="s">
        <v>76</v>
      </c>
      <c r="AY459" s="252" t="s">
        <v>178</v>
      </c>
    </row>
    <row r="460" s="13" customFormat="1">
      <c r="A460" s="13"/>
      <c r="B460" s="241"/>
      <c r="C460" s="242"/>
      <c r="D460" s="243" t="s">
        <v>186</v>
      </c>
      <c r="E460" s="244" t="s">
        <v>1</v>
      </c>
      <c r="F460" s="245" t="s">
        <v>637</v>
      </c>
      <c r="G460" s="242"/>
      <c r="H460" s="246">
        <v>33.189999999999998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186</v>
      </c>
      <c r="AU460" s="252" t="s">
        <v>85</v>
      </c>
      <c r="AV460" s="13" t="s">
        <v>85</v>
      </c>
      <c r="AW460" s="13" t="s">
        <v>32</v>
      </c>
      <c r="AX460" s="13" t="s">
        <v>76</v>
      </c>
      <c r="AY460" s="252" t="s">
        <v>178</v>
      </c>
    </row>
    <row r="461" s="15" customFormat="1">
      <c r="A461" s="15"/>
      <c r="B461" s="264"/>
      <c r="C461" s="265"/>
      <c r="D461" s="243" t="s">
        <v>186</v>
      </c>
      <c r="E461" s="266" t="s">
        <v>1</v>
      </c>
      <c r="F461" s="267" t="s">
        <v>217</v>
      </c>
      <c r="G461" s="265"/>
      <c r="H461" s="268">
        <v>91.659999999999997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4" t="s">
        <v>186</v>
      </c>
      <c r="AU461" s="274" t="s">
        <v>85</v>
      </c>
      <c r="AV461" s="15" t="s">
        <v>184</v>
      </c>
      <c r="AW461" s="15" t="s">
        <v>32</v>
      </c>
      <c r="AX461" s="15" t="s">
        <v>83</v>
      </c>
      <c r="AY461" s="274" t="s">
        <v>178</v>
      </c>
    </row>
    <row r="462" s="2" customFormat="1" ht="16.5" customHeight="1">
      <c r="A462" s="39"/>
      <c r="B462" s="40"/>
      <c r="C462" s="285" t="s">
        <v>638</v>
      </c>
      <c r="D462" s="285" t="s">
        <v>232</v>
      </c>
      <c r="E462" s="286" t="s">
        <v>563</v>
      </c>
      <c r="F462" s="287" t="s">
        <v>564</v>
      </c>
      <c r="G462" s="288" t="s">
        <v>384</v>
      </c>
      <c r="H462" s="289">
        <v>0.029000000000000001</v>
      </c>
      <c r="I462" s="290"/>
      <c r="J462" s="291">
        <f>ROUND(I462*H462,2)</f>
        <v>0</v>
      </c>
      <c r="K462" s="287" t="s">
        <v>194</v>
      </c>
      <c r="L462" s="292"/>
      <c r="M462" s="293" t="s">
        <v>1</v>
      </c>
      <c r="N462" s="294" t="s">
        <v>41</v>
      </c>
      <c r="O462" s="92"/>
      <c r="P462" s="237">
        <f>O462*H462</f>
        <v>0</v>
      </c>
      <c r="Q462" s="237">
        <v>1</v>
      </c>
      <c r="R462" s="237">
        <f>Q462*H462</f>
        <v>0.029000000000000001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377</v>
      </c>
      <c r="AT462" s="239" t="s">
        <v>232</v>
      </c>
      <c r="AU462" s="239" t="s">
        <v>85</v>
      </c>
      <c r="AY462" s="18" t="s">
        <v>178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274</v>
      </c>
      <c r="BM462" s="239" t="s">
        <v>639</v>
      </c>
    </row>
    <row r="463" s="2" customFormat="1">
      <c r="A463" s="39"/>
      <c r="B463" s="40"/>
      <c r="C463" s="41"/>
      <c r="D463" s="243" t="s">
        <v>640</v>
      </c>
      <c r="E463" s="41"/>
      <c r="F463" s="295" t="s">
        <v>641</v>
      </c>
      <c r="G463" s="41"/>
      <c r="H463" s="41"/>
      <c r="I463" s="296"/>
      <c r="J463" s="41"/>
      <c r="K463" s="41"/>
      <c r="L463" s="45"/>
      <c r="M463" s="297"/>
      <c r="N463" s="29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640</v>
      </c>
      <c r="AU463" s="18" t="s">
        <v>85</v>
      </c>
    </row>
    <row r="464" s="13" customFormat="1">
      <c r="A464" s="13"/>
      <c r="B464" s="241"/>
      <c r="C464" s="242"/>
      <c r="D464" s="243" t="s">
        <v>186</v>
      </c>
      <c r="E464" s="242"/>
      <c r="F464" s="245" t="s">
        <v>642</v>
      </c>
      <c r="G464" s="242"/>
      <c r="H464" s="246">
        <v>0.029000000000000001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186</v>
      </c>
      <c r="AU464" s="252" t="s">
        <v>85</v>
      </c>
      <c r="AV464" s="13" t="s">
        <v>85</v>
      </c>
      <c r="AW464" s="13" t="s">
        <v>4</v>
      </c>
      <c r="AX464" s="13" t="s">
        <v>83</v>
      </c>
      <c r="AY464" s="252" t="s">
        <v>178</v>
      </c>
    </row>
    <row r="465" s="2" customFormat="1" ht="24.15" customHeight="1">
      <c r="A465" s="39"/>
      <c r="B465" s="40"/>
      <c r="C465" s="228" t="s">
        <v>643</v>
      </c>
      <c r="D465" s="228" t="s">
        <v>180</v>
      </c>
      <c r="E465" s="229" t="s">
        <v>644</v>
      </c>
      <c r="F465" s="230" t="s">
        <v>645</v>
      </c>
      <c r="G465" s="231" t="s">
        <v>204</v>
      </c>
      <c r="H465" s="232">
        <v>91.659999999999997</v>
      </c>
      <c r="I465" s="233"/>
      <c r="J465" s="234">
        <f>ROUND(I465*H465,2)</f>
        <v>0</v>
      </c>
      <c r="K465" s="230" t="s">
        <v>194</v>
      </c>
      <c r="L465" s="45"/>
      <c r="M465" s="235" t="s">
        <v>1</v>
      </c>
      <c r="N465" s="236" t="s">
        <v>41</v>
      </c>
      <c r="O465" s="92"/>
      <c r="P465" s="237">
        <f>O465*H465</f>
        <v>0</v>
      </c>
      <c r="Q465" s="237">
        <v>0.00088000000000000003</v>
      </c>
      <c r="R465" s="237">
        <f>Q465*H465</f>
        <v>0.080660800000000005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274</v>
      </c>
      <c r="AT465" s="239" t="s">
        <v>180</v>
      </c>
      <c r="AU465" s="239" t="s">
        <v>85</v>
      </c>
      <c r="AY465" s="18" t="s">
        <v>178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83</v>
      </c>
      <c r="BK465" s="240">
        <f>ROUND(I465*H465,2)</f>
        <v>0</v>
      </c>
      <c r="BL465" s="18" t="s">
        <v>274</v>
      </c>
      <c r="BM465" s="239" t="s">
        <v>646</v>
      </c>
    </row>
    <row r="466" s="2" customFormat="1" ht="49.05" customHeight="1">
      <c r="A466" s="39"/>
      <c r="B466" s="40"/>
      <c r="C466" s="285" t="s">
        <v>647</v>
      </c>
      <c r="D466" s="285" t="s">
        <v>232</v>
      </c>
      <c r="E466" s="286" t="s">
        <v>648</v>
      </c>
      <c r="F466" s="287" t="s">
        <v>649</v>
      </c>
      <c r="G466" s="288" t="s">
        <v>204</v>
      </c>
      <c r="H466" s="289">
        <v>106.83</v>
      </c>
      <c r="I466" s="290"/>
      <c r="J466" s="291">
        <f>ROUND(I466*H466,2)</f>
        <v>0</v>
      </c>
      <c r="K466" s="287" t="s">
        <v>194</v>
      </c>
      <c r="L466" s="292"/>
      <c r="M466" s="293" t="s">
        <v>1</v>
      </c>
      <c r="N466" s="294" t="s">
        <v>41</v>
      </c>
      <c r="O466" s="92"/>
      <c r="P466" s="237">
        <f>O466*H466</f>
        <v>0</v>
      </c>
      <c r="Q466" s="237">
        <v>0.0054000000000000003</v>
      </c>
      <c r="R466" s="237">
        <f>Q466*H466</f>
        <v>0.57688200000000001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377</v>
      </c>
      <c r="AT466" s="239" t="s">
        <v>232</v>
      </c>
      <c r="AU466" s="239" t="s">
        <v>85</v>
      </c>
      <c r="AY466" s="18" t="s">
        <v>178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83</v>
      </c>
      <c r="BK466" s="240">
        <f>ROUND(I466*H466,2)</f>
        <v>0</v>
      </c>
      <c r="BL466" s="18" t="s">
        <v>274</v>
      </c>
      <c r="BM466" s="239" t="s">
        <v>650</v>
      </c>
    </row>
    <row r="467" s="13" customFormat="1">
      <c r="A467" s="13"/>
      <c r="B467" s="241"/>
      <c r="C467" s="242"/>
      <c r="D467" s="243" t="s">
        <v>186</v>
      </c>
      <c r="E467" s="242"/>
      <c r="F467" s="245" t="s">
        <v>651</v>
      </c>
      <c r="G467" s="242"/>
      <c r="H467" s="246">
        <v>106.83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186</v>
      </c>
      <c r="AU467" s="252" t="s">
        <v>85</v>
      </c>
      <c r="AV467" s="13" t="s">
        <v>85</v>
      </c>
      <c r="AW467" s="13" t="s">
        <v>4</v>
      </c>
      <c r="AX467" s="13" t="s">
        <v>83</v>
      </c>
      <c r="AY467" s="252" t="s">
        <v>178</v>
      </c>
    </row>
    <row r="468" s="2" customFormat="1" ht="37.8" customHeight="1">
      <c r="A468" s="39"/>
      <c r="B468" s="40"/>
      <c r="C468" s="228" t="s">
        <v>652</v>
      </c>
      <c r="D468" s="228" t="s">
        <v>180</v>
      </c>
      <c r="E468" s="229" t="s">
        <v>653</v>
      </c>
      <c r="F468" s="230" t="s">
        <v>654</v>
      </c>
      <c r="G468" s="231" t="s">
        <v>204</v>
      </c>
      <c r="H468" s="232">
        <v>91.659999999999997</v>
      </c>
      <c r="I468" s="233"/>
      <c r="J468" s="234">
        <f>ROUND(I468*H468,2)</f>
        <v>0</v>
      </c>
      <c r="K468" s="230" t="s">
        <v>194</v>
      </c>
      <c r="L468" s="45"/>
      <c r="M468" s="235" t="s">
        <v>1</v>
      </c>
      <c r="N468" s="236" t="s">
        <v>41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274</v>
      </c>
      <c r="AT468" s="239" t="s">
        <v>180</v>
      </c>
      <c r="AU468" s="239" t="s">
        <v>85</v>
      </c>
      <c r="AY468" s="18" t="s">
        <v>178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83</v>
      </c>
      <c r="BK468" s="240">
        <f>ROUND(I468*H468,2)</f>
        <v>0</v>
      </c>
      <c r="BL468" s="18" t="s">
        <v>274</v>
      </c>
      <c r="BM468" s="239" t="s">
        <v>655</v>
      </c>
    </row>
    <row r="469" s="13" customFormat="1">
      <c r="A469" s="13"/>
      <c r="B469" s="241"/>
      <c r="C469" s="242"/>
      <c r="D469" s="243" t="s">
        <v>186</v>
      </c>
      <c r="E469" s="244" t="s">
        <v>1</v>
      </c>
      <c r="F469" s="245" t="s">
        <v>636</v>
      </c>
      <c r="G469" s="242"/>
      <c r="H469" s="246">
        <v>58.469999999999999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186</v>
      </c>
      <c r="AU469" s="252" t="s">
        <v>85</v>
      </c>
      <c r="AV469" s="13" t="s">
        <v>85</v>
      </c>
      <c r="AW469" s="13" t="s">
        <v>32</v>
      </c>
      <c r="AX469" s="13" t="s">
        <v>76</v>
      </c>
      <c r="AY469" s="252" t="s">
        <v>178</v>
      </c>
    </row>
    <row r="470" s="13" customFormat="1">
      <c r="A470" s="13"/>
      <c r="B470" s="241"/>
      <c r="C470" s="242"/>
      <c r="D470" s="243" t="s">
        <v>186</v>
      </c>
      <c r="E470" s="244" t="s">
        <v>1</v>
      </c>
      <c r="F470" s="245" t="s">
        <v>637</v>
      </c>
      <c r="G470" s="242"/>
      <c r="H470" s="246">
        <v>33.189999999999998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186</v>
      </c>
      <c r="AU470" s="252" t="s">
        <v>85</v>
      </c>
      <c r="AV470" s="13" t="s">
        <v>85</v>
      </c>
      <c r="AW470" s="13" t="s">
        <v>32</v>
      </c>
      <c r="AX470" s="13" t="s">
        <v>76</v>
      </c>
      <c r="AY470" s="252" t="s">
        <v>178</v>
      </c>
    </row>
    <row r="471" s="15" customFormat="1">
      <c r="A471" s="15"/>
      <c r="B471" s="264"/>
      <c r="C471" s="265"/>
      <c r="D471" s="243" t="s">
        <v>186</v>
      </c>
      <c r="E471" s="266" t="s">
        <v>1</v>
      </c>
      <c r="F471" s="267" t="s">
        <v>217</v>
      </c>
      <c r="G471" s="265"/>
      <c r="H471" s="268">
        <v>91.659999999999997</v>
      </c>
      <c r="I471" s="269"/>
      <c r="J471" s="265"/>
      <c r="K471" s="265"/>
      <c r="L471" s="270"/>
      <c r="M471" s="271"/>
      <c r="N471" s="272"/>
      <c r="O471" s="272"/>
      <c r="P471" s="272"/>
      <c r="Q471" s="272"/>
      <c r="R471" s="272"/>
      <c r="S471" s="272"/>
      <c r="T471" s="27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4" t="s">
        <v>186</v>
      </c>
      <c r="AU471" s="274" t="s">
        <v>85</v>
      </c>
      <c r="AV471" s="15" t="s">
        <v>184</v>
      </c>
      <c r="AW471" s="15" t="s">
        <v>32</v>
      </c>
      <c r="AX471" s="15" t="s">
        <v>83</v>
      </c>
      <c r="AY471" s="274" t="s">
        <v>178</v>
      </c>
    </row>
    <row r="472" s="2" customFormat="1" ht="33" customHeight="1">
      <c r="A472" s="39"/>
      <c r="B472" s="40"/>
      <c r="C472" s="285" t="s">
        <v>656</v>
      </c>
      <c r="D472" s="285" t="s">
        <v>232</v>
      </c>
      <c r="E472" s="286" t="s">
        <v>657</v>
      </c>
      <c r="F472" s="287" t="s">
        <v>658</v>
      </c>
      <c r="G472" s="288" t="s">
        <v>204</v>
      </c>
      <c r="H472" s="289">
        <v>106.83</v>
      </c>
      <c r="I472" s="290"/>
      <c r="J472" s="291">
        <f>ROUND(I472*H472,2)</f>
        <v>0</v>
      </c>
      <c r="K472" s="287" t="s">
        <v>194</v>
      </c>
      <c r="L472" s="292"/>
      <c r="M472" s="293" t="s">
        <v>1</v>
      </c>
      <c r="N472" s="294" t="s">
        <v>41</v>
      </c>
      <c r="O472" s="92"/>
      <c r="P472" s="237">
        <f>O472*H472</f>
        <v>0</v>
      </c>
      <c r="Q472" s="237">
        <v>0.0025000000000000001</v>
      </c>
      <c r="R472" s="237">
        <f>Q472*H472</f>
        <v>0.26707500000000001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377</v>
      </c>
      <c r="AT472" s="239" t="s">
        <v>232</v>
      </c>
      <c r="AU472" s="239" t="s">
        <v>85</v>
      </c>
      <c r="AY472" s="18" t="s">
        <v>178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83</v>
      </c>
      <c r="BK472" s="240">
        <f>ROUND(I472*H472,2)</f>
        <v>0</v>
      </c>
      <c r="BL472" s="18" t="s">
        <v>274</v>
      </c>
      <c r="BM472" s="239" t="s">
        <v>659</v>
      </c>
    </row>
    <row r="473" s="2" customFormat="1" ht="24.15" customHeight="1">
      <c r="A473" s="39"/>
      <c r="B473" s="40"/>
      <c r="C473" s="228" t="s">
        <v>660</v>
      </c>
      <c r="D473" s="228" t="s">
        <v>180</v>
      </c>
      <c r="E473" s="229" t="s">
        <v>661</v>
      </c>
      <c r="F473" s="230" t="s">
        <v>662</v>
      </c>
      <c r="G473" s="231" t="s">
        <v>204</v>
      </c>
      <c r="H473" s="232">
        <v>91.659999999999997</v>
      </c>
      <c r="I473" s="233"/>
      <c r="J473" s="234">
        <f>ROUND(I473*H473,2)</f>
        <v>0</v>
      </c>
      <c r="K473" s="230" t="s">
        <v>194</v>
      </c>
      <c r="L473" s="45"/>
      <c r="M473" s="235" t="s">
        <v>1</v>
      </c>
      <c r="N473" s="236" t="s">
        <v>41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274</v>
      </c>
      <c r="AT473" s="239" t="s">
        <v>180</v>
      </c>
      <c r="AU473" s="239" t="s">
        <v>85</v>
      </c>
      <c r="AY473" s="18" t="s">
        <v>178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83</v>
      </c>
      <c r="BK473" s="240">
        <f>ROUND(I473*H473,2)</f>
        <v>0</v>
      </c>
      <c r="BL473" s="18" t="s">
        <v>274</v>
      </c>
      <c r="BM473" s="239" t="s">
        <v>663</v>
      </c>
    </row>
    <row r="474" s="2" customFormat="1" ht="16.5" customHeight="1">
      <c r="A474" s="39"/>
      <c r="B474" s="40"/>
      <c r="C474" s="285" t="s">
        <v>664</v>
      </c>
      <c r="D474" s="285" t="s">
        <v>232</v>
      </c>
      <c r="E474" s="286" t="s">
        <v>665</v>
      </c>
      <c r="F474" s="287" t="s">
        <v>666</v>
      </c>
      <c r="G474" s="288" t="s">
        <v>204</v>
      </c>
      <c r="H474" s="289">
        <v>105.867</v>
      </c>
      <c r="I474" s="290"/>
      <c r="J474" s="291">
        <f>ROUND(I474*H474,2)</f>
        <v>0</v>
      </c>
      <c r="K474" s="287" t="s">
        <v>194</v>
      </c>
      <c r="L474" s="292"/>
      <c r="M474" s="293" t="s">
        <v>1</v>
      </c>
      <c r="N474" s="294" t="s">
        <v>41</v>
      </c>
      <c r="O474" s="92"/>
      <c r="P474" s="237">
        <f>O474*H474</f>
        <v>0</v>
      </c>
      <c r="Q474" s="237">
        <v>0.00050000000000000001</v>
      </c>
      <c r="R474" s="237">
        <f>Q474*H474</f>
        <v>0.052933500000000001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377</v>
      </c>
      <c r="AT474" s="239" t="s">
        <v>232</v>
      </c>
      <c r="AU474" s="239" t="s">
        <v>85</v>
      </c>
      <c r="AY474" s="18" t="s">
        <v>178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274</v>
      </c>
      <c r="BM474" s="239" t="s">
        <v>667</v>
      </c>
    </row>
    <row r="475" s="13" customFormat="1">
      <c r="A475" s="13"/>
      <c r="B475" s="241"/>
      <c r="C475" s="242"/>
      <c r="D475" s="243" t="s">
        <v>186</v>
      </c>
      <c r="E475" s="242"/>
      <c r="F475" s="245" t="s">
        <v>668</v>
      </c>
      <c r="G475" s="242"/>
      <c r="H475" s="246">
        <v>105.867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186</v>
      </c>
      <c r="AU475" s="252" t="s">
        <v>85</v>
      </c>
      <c r="AV475" s="13" t="s">
        <v>85</v>
      </c>
      <c r="AW475" s="13" t="s">
        <v>4</v>
      </c>
      <c r="AX475" s="13" t="s">
        <v>83</v>
      </c>
      <c r="AY475" s="252" t="s">
        <v>178</v>
      </c>
    </row>
    <row r="476" s="2" customFormat="1" ht="24.15" customHeight="1">
      <c r="A476" s="39"/>
      <c r="B476" s="40"/>
      <c r="C476" s="228" t="s">
        <v>669</v>
      </c>
      <c r="D476" s="228" t="s">
        <v>180</v>
      </c>
      <c r="E476" s="229" t="s">
        <v>670</v>
      </c>
      <c r="F476" s="230" t="s">
        <v>671</v>
      </c>
      <c r="G476" s="231" t="s">
        <v>384</v>
      </c>
      <c r="H476" s="232">
        <v>1.0069999999999999</v>
      </c>
      <c r="I476" s="233"/>
      <c r="J476" s="234">
        <f>ROUND(I476*H476,2)</f>
        <v>0</v>
      </c>
      <c r="K476" s="230" t="s">
        <v>194</v>
      </c>
      <c r="L476" s="45"/>
      <c r="M476" s="235" t="s">
        <v>1</v>
      </c>
      <c r="N476" s="236" t="s">
        <v>41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274</v>
      </c>
      <c r="AT476" s="239" t="s">
        <v>180</v>
      </c>
      <c r="AU476" s="239" t="s">
        <v>85</v>
      </c>
      <c r="AY476" s="18" t="s">
        <v>178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83</v>
      </c>
      <c r="BK476" s="240">
        <f>ROUND(I476*H476,2)</f>
        <v>0</v>
      </c>
      <c r="BL476" s="18" t="s">
        <v>274</v>
      </c>
      <c r="BM476" s="239" t="s">
        <v>672</v>
      </c>
    </row>
    <row r="477" s="12" customFormat="1" ht="22.8" customHeight="1">
      <c r="A477" s="12"/>
      <c r="B477" s="212"/>
      <c r="C477" s="213"/>
      <c r="D477" s="214" t="s">
        <v>75</v>
      </c>
      <c r="E477" s="226" t="s">
        <v>673</v>
      </c>
      <c r="F477" s="226" t="s">
        <v>674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SUM(P478:P520)</f>
        <v>0</v>
      </c>
      <c r="Q477" s="220"/>
      <c r="R477" s="221">
        <f>SUM(R478:R520)</f>
        <v>3.5223777712</v>
      </c>
      <c r="S477" s="220"/>
      <c r="T477" s="222">
        <f>SUM(T478:T520)</f>
        <v>0.014028000000000001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85</v>
      </c>
      <c r="AT477" s="224" t="s">
        <v>75</v>
      </c>
      <c r="AU477" s="224" t="s">
        <v>83</v>
      </c>
      <c r="AY477" s="223" t="s">
        <v>178</v>
      </c>
      <c r="BK477" s="225">
        <f>SUM(BK478:BK520)</f>
        <v>0</v>
      </c>
    </row>
    <row r="478" s="2" customFormat="1" ht="24.15" customHeight="1">
      <c r="A478" s="39"/>
      <c r="B478" s="40"/>
      <c r="C478" s="228" t="s">
        <v>675</v>
      </c>
      <c r="D478" s="228" t="s">
        <v>180</v>
      </c>
      <c r="E478" s="229" t="s">
        <v>676</v>
      </c>
      <c r="F478" s="230" t="s">
        <v>677</v>
      </c>
      <c r="G478" s="231" t="s">
        <v>204</v>
      </c>
      <c r="H478" s="232">
        <v>33.399999999999999</v>
      </c>
      <c r="I478" s="233"/>
      <c r="J478" s="234">
        <f>ROUND(I478*H478,2)</f>
        <v>0</v>
      </c>
      <c r="K478" s="230" t="s">
        <v>194</v>
      </c>
      <c r="L478" s="45"/>
      <c r="M478" s="235" t="s">
        <v>1</v>
      </c>
      <c r="N478" s="236" t="s">
        <v>41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0.00042000000000000002</v>
      </c>
      <c r="T478" s="238">
        <f>S478*H478</f>
        <v>0.014028000000000001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274</v>
      </c>
      <c r="AT478" s="239" t="s">
        <v>180</v>
      </c>
      <c r="AU478" s="239" t="s">
        <v>85</v>
      </c>
      <c r="AY478" s="18" t="s">
        <v>178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274</v>
      </c>
      <c r="BM478" s="239" t="s">
        <v>678</v>
      </c>
    </row>
    <row r="479" s="13" customFormat="1">
      <c r="A479" s="13"/>
      <c r="B479" s="241"/>
      <c r="C479" s="242"/>
      <c r="D479" s="243" t="s">
        <v>186</v>
      </c>
      <c r="E479" s="244" t="s">
        <v>1</v>
      </c>
      <c r="F479" s="245" t="s">
        <v>679</v>
      </c>
      <c r="G479" s="242"/>
      <c r="H479" s="246">
        <v>16.420000000000002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186</v>
      </c>
      <c r="AU479" s="252" t="s">
        <v>85</v>
      </c>
      <c r="AV479" s="13" t="s">
        <v>85</v>
      </c>
      <c r="AW479" s="13" t="s">
        <v>32</v>
      </c>
      <c r="AX479" s="13" t="s">
        <v>76</v>
      </c>
      <c r="AY479" s="252" t="s">
        <v>178</v>
      </c>
    </row>
    <row r="480" s="13" customFormat="1">
      <c r="A480" s="13"/>
      <c r="B480" s="241"/>
      <c r="C480" s="242"/>
      <c r="D480" s="243" t="s">
        <v>186</v>
      </c>
      <c r="E480" s="244" t="s">
        <v>1</v>
      </c>
      <c r="F480" s="245" t="s">
        <v>394</v>
      </c>
      <c r="G480" s="242"/>
      <c r="H480" s="246">
        <v>16.98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186</v>
      </c>
      <c r="AU480" s="252" t="s">
        <v>85</v>
      </c>
      <c r="AV480" s="13" t="s">
        <v>85</v>
      </c>
      <c r="AW480" s="13" t="s">
        <v>32</v>
      </c>
      <c r="AX480" s="13" t="s">
        <v>76</v>
      </c>
      <c r="AY480" s="252" t="s">
        <v>178</v>
      </c>
    </row>
    <row r="481" s="15" customFormat="1">
      <c r="A481" s="15"/>
      <c r="B481" s="264"/>
      <c r="C481" s="265"/>
      <c r="D481" s="243" t="s">
        <v>186</v>
      </c>
      <c r="E481" s="266" t="s">
        <v>1</v>
      </c>
      <c r="F481" s="267" t="s">
        <v>217</v>
      </c>
      <c r="G481" s="265"/>
      <c r="H481" s="268">
        <v>33.399999999999999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4" t="s">
        <v>186</v>
      </c>
      <c r="AU481" s="274" t="s">
        <v>85</v>
      </c>
      <c r="AV481" s="15" t="s">
        <v>184</v>
      </c>
      <c r="AW481" s="15" t="s">
        <v>32</v>
      </c>
      <c r="AX481" s="15" t="s">
        <v>83</v>
      </c>
      <c r="AY481" s="274" t="s">
        <v>178</v>
      </c>
    </row>
    <row r="482" s="2" customFormat="1" ht="24.15" customHeight="1">
      <c r="A482" s="39"/>
      <c r="B482" s="40"/>
      <c r="C482" s="228" t="s">
        <v>680</v>
      </c>
      <c r="D482" s="228" t="s">
        <v>180</v>
      </c>
      <c r="E482" s="229" t="s">
        <v>681</v>
      </c>
      <c r="F482" s="230" t="s">
        <v>682</v>
      </c>
      <c r="G482" s="231" t="s">
        <v>204</v>
      </c>
      <c r="H482" s="232">
        <v>33.399999999999999</v>
      </c>
      <c r="I482" s="233"/>
      <c r="J482" s="234">
        <f>ROUND(I482*H482,2)</f>
        <v>0</v>
      </c>
      <c r="K482" s="230" t="s">
        <v>194</v>
      </c>
      <c r="L482" s="45"/>
      <c r="M482" s="235" t="s">
        <v>1</v>
      </c>
      <c r="N482" s="236" t="s">
        <v>41</v>
      </c>
      <c r="O482" s="92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274</v>
      </c>
      <c r="AT482" s="239" t="s">
        <v>180</v>
      </c>
      <c r="AU482" s="239" t="s">
        <v>85</v>
      </c>
      <c r="AY482" s="18" t="s">
        <v>178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83</v>
      </c>
      <c r="BK482" s="240">
        <f>ROUND(I482*H482,2)</f>
        <v>0</v>
      </c>
      <c r="BL482" s="18" t="s">
        <v>274</v>
      </c>
      <c r="BM482" s="239" t="s">
        <v>683</v>
      </c>
    </row>
    <row r="483" s="13" customFormat="1">
      <c r="A483" s="13"/>
      <c r="B483" s="241"/>
      <c r="C483" s="242"/>
      <c r="D483" s="243" t="s">
        <v>186</v>
      </c>
      <c r="E483" s="244" t="s">
        <v>1</v>
      </c>
      <c r="F483" s="245" t="s">
        <v>679</v>
      </c>
      <c r="G483" s="242"/>
      <c r="H483" s="246">
        <v>16.420000000000002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186</v>
      </c>
      <c r="AU483" s="252" t="s">
        <v>85</v>
      </c>
      <c r="AV483" s="13" t="s">
        <v>85</v>
      </c>
      <c r="AW483" s="13" t="s">
        <v>32</v>
      </c>
      <c r="AX483" s="13" t="s">
        <v>76</v>
      </c>
      <c r="AY483" s="252" t="s">
        <v>178</v>
      </c>
    </row>
    <row r="484" s="13" customFormat="1">
      <c r="A484" s="13"/>
      <c r="B484" s="241"/>
      <c r="C484" s="242"/>
      <c r="D484" s="243" t="s">
        <v>186</v>
      </c>
      <c r="E484" s="244" t="s">
        <v>1</v>
      </c>
      <c r="F484" s="245" t="s">
        <v>394</v>
      </c>
      <c r="G484" s="242"/>
      <c r="H484" s="246">
        <v>16.98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186</v>
      </c>
      <c r="AU484" s="252" t="s">
        <v>85</v>
      </c>
      <c r="AV484" s="13" t="s">
        <v>85</v>
      </c>
      <c r="AW484" s="13" t="s">
        <v>32</v>
      </c>
      <c r="AX484" s="13" t="s">
        <v>76</v>
      </c>
      <c r="AY484" s="252" t="s">
        <v>178</v>
      </c>
    </row>
    <row r="485" s="15" customFormat="1">
      <c r="A485" s="15"/>
      <c r="B485" s="264"/>
      <c r="C485" s="265"/>
      <c r="D485" s="243" t="s">
        <v>186</v>
      </c>
      <c r="E485" s="266" t="s">
        <v>1</v>
      </c>
      <c r="F485" s="267" t="s">
        <v>217</v>
      </c>
      <c r="G485" s="265"/>
      <c r="H485" s="268">
        <v>33.400000000000006</v>
      </c>
      <c r="I485" s="269"/>
      <c r="J485" s="265"/>
      <c r="K485" s="265"/>
      <c r="L485" s="270"/>
      <c r="M485" s="271"/>
      <c r="N485" s="272"/>
      <c r="O485" s="272"/>
      <c r="P485" s="272"/>
      <c r="Q485" s="272"/>
      <c r="R485" s="272"/>
      <c r="S485" s="272"/>
      <c r="T485" s="27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4" t="s">
        <v>186</v>
      </c>
      <c r="AU485" s="274" t="s">
        <v>85</v>
      </c>
      <c r="AV485" s="15" t="s">
        <v>184</v>
      </c>
      <c r="AW485" s="15" t="s">
        <v>32</v>
      </c>
      <c r="AX485" s="15" t="s">
        <v>83</v>
      </c>
      <c r="AY485" s="274" t="s">
        <v>178</v>
      </c>
    </row>
    <row r="486" s="2" customFormat="1" ht="24.15" customHeight="1">
      <c r="A486" s="39"/>
      <c r="B486" s="40"/>
      <c r="C486" s="285" t="s">
        <v>684</v>
      </c>
      <c r="D486" s="285" t="s">
        <v>232</v>
      </c>
      <c r="E486" s="286" t="s">
        <v>685</v>
      </c>
      <c r="F486" s="287" t="s">
        <v>686</v>
      </c>
      <c r="G486" s="288" t="s">
        <v>204</v>
      </c>
      <c r="H486" s="289">
        <v>35.07</v>
      </c>
      <c r="I486" s="290"/>
      <c r="J486" s="291">
        <f>ROUND(I486*H486,2)</f>
        <v>0</v>
      </c>
      <c r="K486" s="287" t="s">
        <v>194</v>
      </c>
      <c r="L486" s="292"/>
      <c r="M486" s="293" t="s">
        <v>1</v>
      </c>
      <c r="N486" s="294" t="s">
        <v>41</v>
      </c>
      <c r="O486" s="92"/>
      <c r="P486" s="237">
        <f>O486*H486</f>
        <v>0</v>
      </c>
      <c r="Q486" s="237">
        <v>0.0028</v>
      </c>
      <c r="R486" s="237">
        <f>Q486*H486</f>
        <v>0.098196000000000006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377</v>
      </c>
      <c r="AT486" s="239" t="s">
        <v>232</v>
      </c>
      <c r="AU486" s="239" t="s">
        <v>85</v>
      </c>
      <c r="AY486" s="18" t="s">
        <v>178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83</v>
      </c>
      <c r="BK486" s="240">
        <f>ROUND(I486*H486,2)</f>
        <v>0</v>
      </c>
      <c r="BL486" s="18" t="s">
        <v>274</v>
      </c>
      <c r="BM486" s="239" t="s">
        <v>687</v>
      </c>
    </row>
    <row r="487" s="2" customFormat="1" ht="24.15" customHeight="1">
      <c r="A487" s="39"/>
      <c r="B487" s="40"/>
      <c r="C487" s="228" t="s">
        <v>688</v>
      </c>
      <c r="D487" s="228" t="s">
        <v>180</v>
      </c>
      <c r="E487" s="229" t="s">
        <v>689</v>
      </c>
      <c r="F487" s="230" t="s">
        <v>682</v>
      </c>
      <c r="G487" s="231" t="s">
        <v>204</v>
      </c>
      <c r="H487" s="232">
        <v>109.23</v>
      </c>
      <c r="I487" s="233"/>
      <c r="J487" s="234">
        <f>ROUND(I487*H487,2)</f>
        <v>0</v>
      </c>
      <c r="K487" s="230" t="s">
        <v>194</v>
      </c>
      <c r="L487" s="45"/>
      <c r="M487" s="235" t="s">
        <v>1</v>
      </c>
      <c r="N487" s="236" t="s">
        <v>41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274</v>
      </c>
      <c r="AT487" s="239" t="s">
        <v>180</v>
      </c>
      <c r="AU487" s="239" t="s">
        <v>85</v>
      </c>
      <c r="AY487" s="18" t="s">
        <v>178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83</v>
      </c>
      <c r="BK487" s="240">
        <f>ROUND(I487*H487,2)</f>
        <v>0</v>
      </c>
      <c r="BL487" s="18" t="s">
        <v>274</v>
      </c>
      <c r="BM487" s="239" t="s">
        <v>690</v>
      </c>
    </row>
    <row r="488" s="13" customFormat="1">
      <c r="A488" s="13"/>
      <c r="B488" s="241"/>
      <c r="C488" s="242"/>
      <c r="D488" s="243" t="s">
        <v>186</v>
      </c>
      <c r="E488" s="244" t="s">
        <v>1</v>
      </c>
      <c r="F488" s="245" t="s">
        <v>691</v>
      </c>
      <c r="G488" s="242"/>
      <c r="H488" s="246">
        <v>61.229999999999997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186</v>
      </c>
      <c r="AU488" s="252" t="s">
        <v>85</v>
      </c>
      <c r="AV488" s="13" t="s">
        <v>85</v>
      </c>
      <c r="AW488" s="13" t="s">
        <v>32</v>
      </c>
      <c r="AX488" s="13" t="s">
        <v>76</v>
      </c>
      <c r="AY488" s="252" t="s">
        <v>178</v>
      </c>
    </row>
    <row r="489" s="13" customFormat="1">
      <c r="A489" s="13"/>
      <c r="B489" s="241"/>
      <c r="C489" s="242"/>
      <c r="D489" s="243" t="s">
        <v>186</v>
      </c>
      <c r="E489" s="244" t="s">
        <v>1</v>
      </c>
      <c r="F489" s="245" t="s">
        <v>692</v>
      </c>
      <c r="G489" s="242"/>
      <c r="H489" s="246">
        <v>48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186</v>
      </c>
      <c r="AU489" s="252" t="s">
        <v>85</v>
      </c>
      <c r="AV489" s="13" t="s">
        <v>85</v>
      </c>
      <c r="AW489" s="13" t="s">
        <v>32</v>
      </c>
      <c r="AX489" s="13" t="s">
        <v>76</v>
      </c>
      <c r="AY489" s="252" t="s">
        <v>178</v>
      </c>
    </row>
    <row r="490" s="15" customFormat="1">
      <c r="A490" s="15"/>
      <c r="B490" s="264"/>
      <c r="C490" s="265"/>
      <c r="D490" s="243" t="s">
        <v>186</v>
      </c>
      <c r="E490" s="266" t="s">
        <v>1</v>
      </c>
      <c r="F490" s="267" t="s">
        <v>217</v>
      </c>
      <c r="G490" s="265"/>
      <c r="H490" s="268">
        <v>109.23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4" t="s">
        <v>186</v>
      </c>
      <c r="AU490" s="274" t="s">
        <v>85</v>
      </c>
      <c r="AV490" s="15" t="s">
        <v>184</v>
      </c>
      <c r="AW490" s="15" t="s">
        <v>32</v>
      </c>
      <c r="AX490" s="15" t="s">
        <v>83</v>
      </c>
      <c r="AY490" s="274" t="s">
        <v>178</v>
      </c>
    </row>
    <row r="491" s="2" customFormat="1" ht="24.15" customHeight="1">
      <c r="A491" s="39"/>
      <c r="B491" s="40"/>
      <c r="C491" s="285" t="s">
        <v>693</v>
      </c>
      <c r="D491" s="285" t="s">
        <v>232</v>
      </c>
      <c r="E491" s="286" t="s">
        <v>685</v>
      </c>
      <c r="F491" s="287" t="s">
        <v>686</v>
      </c>
      <c r="G491" s="288" t="s">
        <v>204</v>
      </c>
      <c r="H491" s="289">
        <v>114.69199999999999</v>
      </c>
      <c r="I491" s="290"/>
      <c r="J491" s="291">
        <f>ROUND(I491*H491,2)</f>
        <v>0</v>
      </c>
      <c r="K491" s="287" t="s">
        <v>194</v>
      </c>
      <c r="L491" s="292"/>
      <c r="M491" s="293" t="s">
        <v>1</v>
      </c>
      <c r="N491" s="294" t="s">
        <v>41</v>
      </c>
      <c r="O491" s="92"/>
      <c r="P491" s="237">
        <f>O491*H491</f>
        <v>0</v>
      </c>
      <c r="Q491" s="237">
        <v>0.0028</v>
      </c>
      <c r="R491" s="237">
        <f>Q491*H491</f>
        <v>0.32113759999999997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377</v>
      </c>
      <c r="AT491" s="239" t="s">
        <v>232</v>
      </c>
      <c r="AU491" s="239" t="s">
        <v>85</v>
      </c>
      <c r="AY491" s="18" t="s">
        <v>178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83</v>
      </c>
      <c r="BK491" s="240">
        <f>ROUND(I491*H491,2)</f>
        <v>0</v>
      </c>
      <c r="BL491" s="18" t="s">
        <v>274</v>
      </c>
      <c r="BM491" s="239" t="s">
        <v>694</v>
      </c>
    </row>
    <row r="492" s="13" customFormat="1">
      <c r="A492" s="13"/>
      <c r="B492" s="241"/>
      <c r="C492" s="242"/>
      <c r="D492" s="243" t="s">
        <v>186</v>
      </c>
      <c r="E492" s="242"/>
      <c r="F492" s="245" t="s">
        <v>695</v>
      </c>
      <c r="G492" s="242"/>
      <c r="H492" s="246">
        <v>114.69199999999999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186</v>
      </c>
      <c r="AU492" s="252" t="s">
        <v>85</v>
      </c>
      <c r="AV492" s="13" t="s">
        <v>85</v>
      </c>
      <c r="AW492" s="13" t="s">
        <v>4</v>
      </c>
      <c r="AX492" s="13" t="s">
        <v>83</v>
      </c>
      <c r="AY492" s="252" t="s">
        <v>178</v>
      </c>
    </row>
    <row r="493" s="2" customFormat="1" ht="24.15" customHeight="1">
      <c r="A493" s="39"/>
      <c r="B493" s="40"/>
      <c r="C493" s="228" t="s">
        <v>696</v>
      </c>
      <c r="D493" s="228" t="s">
        <v>180</v>
      </c>
      <c r="E493" s="229" t="s">
        <v>697</v>
      </c>
      <c r="F493" s="230" t="s">
        <v>698</v>
      </c>
      <c r="G493" s="231" t="s">
        <v>204</v>
      </c>
      <c r="H493" s="232">
        <v>212</v>
      </c>
      <c r="I493" s="233"/>
      <c r="J493" s="234">
        <f>ROUND(I493*H493,2)</f>
        <v>0</v>
      </c>
      <c r="K493" s="230" t="s">
        <v>194</v>
      </c>
      <c r="L493" s="45"/>
      <c r="M493" s="235" t="s">
        <v>1</v>
      </c>
      <c r="N493" s="236" t="s">
        <v>41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274</v>
      </c>
      <c r="AT493" s="239" t="s">
        <v>180</v>
      </c>
      <c r="AU493" s="239" t="s">
        <v>85</v>
      </c>
      <c r="AY493" s="18" t="s">
        <v>178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83</v>
      </c>
      <c r="BK493" s="240">
        <f>ROUND(I493*H493,2)</f>
        <v>0</v>
      </c>
      <c r="BL493" s="18" t="s">
        <v>274</v>
      </c>
      <c r="BM493" s="239" t="s">
        <v>699</v>
      </c>
    </row>
    <row r="494" s="13" customFormat="1">
      <c r="A494" s="13"/>
      <c r="B494" s="241"/>
      <c r="C494" s="242"/>
      <c r="D494" s="243" t="s">
        <v>186</v>
      </c>
      <c r="E494" s="244" t="s">
        <v>1</v>
      </c>
      <c r="F494" s="245" t="s">
        <v>700</v>
      </c>
      <c r="G494" s="242"/>
      <c r="H494" s="246">
        <v>212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186</v>
      </c>
      <c r="AU494" s="252" t="s">
        <v>85</v>
      </c>
      <c r="AV494" s="13" t="s">
        <v>85</v>
      </c>
      <c r="AW494" s="13" t="s">
        <v>32</v>
      </c>
      <c r="AX494" s="13" t="s">
        <v>83</v>
      </c>
      <c r="AY494" s="252" t="s">
        <v>178</v>
      </c>
    </row>
    <row r="495" s="2" customFormat="1" ht="24.15" customHeight="1">
      <c r="A495" s="39"/>
      <c r="B495" s="40"/>
      <c r="C495" s="285" t="s">
        <v>701</v>
      </c>
      <c r="D495" s="285" t="s">
        <v>232</v>
      </c>
      <c r="E495" s="286" t="s">
        <v>702</v>
      </c>
      <c r="F495" s="287" t="s">
        <v>703</v>
      </c>
      <c r="G495" s="288" t="s">
        <v>204</v>
      </c>
      <c r="H495" s="289">
        <v>445.19999999999999</v>
      </c>
      <c r="I495" s="290"/>
      <c r="J495" s="291">
        <f>ROUND(I495*H495,2)</f>
        <v>0</v>
      </c>
      <c r="K495" s="287" t="s">
        <v>194</v>
      </c>
      <c r="L495" s="292"/>
      <c r="M495" s="293" t="s">
        <v>1</v>
      </c>
      <c r="N495" s="294" t="s">
        <v>41</v>
      </c>
      <c r="O495" s="92"/>
      <c r="P495" s="237">
        <f>O495*H495</f>
        <v>0</v>
      </c>
      <c r="Q495" s="237">
        <v>0.0055999999999999999</v>
      </c>
      <c r="R495" s="237">
        <f>Q495*H495</f>
        <v>2.4931199999999998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377</v>
      </c>
      <c r="AT495" s="239" t="s">
        <v>232</v>
      </c>
      <c r="AU495" s="239" t="s">
        <v>85</v>
      </c>
      <c r="AY495" s="18" t="s">
        <v>178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83</v>
      </c>
      <c r="BK495" s="240">
        <f>ROUND(I495*H495,2)</f>
        <v>0</v>
      </c>
      <c r="BL495" s="18" t="s">
        <v>274</v>
      </c>
      <c r="BM495" s="239" t="s">
        <v>704</v>
      </c>
    </row>
    <row r="496" s="13" customFormat="1">
      <c r="A496" s="13"/>
      <c r="B496" s="241"/>
      <c r="C496" s="242"/>
      <c r="D496" s="243" t="s">
        <v>186</v>
      </c>
      <c r="E496" s="242"/>
      <c r="F496" s="245" t="s">
        <v>705</v>
      </c>
      <c r="G496" s="242"/>
      <c r="H496" s="246">
        <v>445.19999999999999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186</v>
      </c>
      <c r="AU496" s="252" t="s">
        <v>85</v>
      </c>
      <c r="AV496" s="13" t="s">
        <v>85</v>
      </c>
      <c r="AW496" s="13" t="s">
        <v>4</v>
      </c>
      <c r="AX496" s="13" t="s">
        <v>83</v>
      </c>
      <c r="AY496" s="252" t="s">
        <v>178</v>
      </c>
    </row>
    <row r="497" s="2" customFormat="1" ht="24.15" customHeight="1">
      <c r="A497" s="39"/>
      <c r="B497" s="40"/>
      <c r="C497" s="228" t="s">
        <v>706</v>
      </c>
      <c r="D497" s="228" t="s">
        <v>180</v>
      </c>
      <c r="E497" s="229" t="s">
        <v>707</v>
      </c>
      <c r="F497" s="230" t="s">
        <v>708</v>
      </c>
      <c r="G497" s="231" t="s">
        <v>204</v>
      </c>
      <c r="H497" s="232">
        <v>212</v>
      </c>
      <c r="I497" s="233"/>
      <c r="J497" s="234">
        <f>ROUND(I497*H497,2)</f>
        <v>0</v>
      </c>
      <c r="K497" s="230" t="s">
        <v>194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2.5792600000000001E-05</v>
      </c>
      <c r="R497" s="237">
        <f>Q497*H497</f>
        <v>0.0054680312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274</v>
      </c>
      <c r="AT497" s="239" t="s">
        <v>180</v>
      </c>
      <c r="AU497" s="239" t="s">
        <v>85</v>
      </c>
      <c r="AY497" s="18" t="s">
        <v>178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274</v>
      </c>
      <c r="BM497" s="239" t="s">
        <v>709</v>
      </c>
    </row>
    <row r="498" s="13" customFormat="1">
      <c r="A498" s="13"/>
      <c r="B498" s="241"/>
      <c r="C498" s="242"/>
      <c r="D498" s="243" t="s">
        <v>186</v>
      </c>
      <c r="E498" s="244" t="s">
        <v>1</v>
      </c>
      <c r="F498" s="245" t="s">
        <v>700</v>
      </c>
      <c r="G498" s="242"/>
      <c r="H498" s="246">
        <v>212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186</v>
      </c>
      <c r="AU498" s="252" t="s">
        <v>85</v>
      </c>
      <c r="AV498" s="13" t="s">
        <v>85</v>
      </c>
      <c r="AW498" s="13" t="s">
        <v>32</v>
      </c>
      <c r="AX498" s="13" t="s">
        <v>83</v>
      </c>
      <c r="AY498" s="252" t="s">
        <v>178</v>
      </c>
    </row>
    <row r="499" s="2" customFormat="1" ht="24.15" customHeight="1">
      <c r="A499" s="39"/>
      <c r="B499" s="40"/>
      <c r="C499" s="285" t="s">
        <v>710</v>
      </c>
      <c r="D499" s="285" t="s">
        <v>232</v>
      </c>
      <c r="E499" s="286" t="s">
        <v>711</v>
      </c>
      <c r="F499" s="287" t="s">
        <v>712</v>
      </c>
      <c r="G499" s="288" t="s">
        <v>204</v>
      </c>
      <c r="H499" s="289">
        <v>222.59999999999999</v>
      </c>
      <c r="I499" s="290"/>
      <c r="J499" s="291">
        <f>ROUND(I499*H499,2)</f>
        <v>0</v>
      </c>
      <c r="K499" s="287" t="s">
        <v>194</v>
      </c>
      <c r="L499" s="292"/>
      <c r="M499" s="293" t="s">
        <v>1</v>
      </c>
      <c r="N499" s="294" t="s">
        <v>41</v>
      </c>
      <c r="O499" s="92"/>
      <c r="P499" s="237">
        <f>O499*H499</f>
        <v>0</v>
      </c>
      <c r="Q499" s="237">
        <v>0.00016000000000000001</v>
      </c>
      <c r="R499" s="237">
        <f>Q499*H499</f>
        <v>0.035616000000000002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377</v>
      </c>
      <c r="AT499" s="239" t="s">
        <v>232</v>
      </c>
      <c r="AU499" s="239" t="s">
        <v>85</v>
      </c>
      <c r="AY499" s="18" t="s">
        <v>178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83</v>
      </c>
      <c r="BK499" s="240">
        <f>ROUND(I499*H499,2)</f>
        <v>0</v>
      </c>
      <c r="BL499" s="18" t="s">
        <v>274</v>
      </c>
      <c r="BM499" s="239" t="s">
        <v>713</v>
      </c>
    </row>
    <row r="500" s="13" customFormat="1">
      <c r="A500" s="13"/>
      <c r="B500" s="241"/>
      <c r="C500" s="242"/>
      <c r="D500" s="243" t="s">
        <v>186</v>
      </c>
      <c r="E500" s="242"/>
      <c r="F500" s="245" t="s">
        <v>714</v>
      </c>
      <c r="G500" s="242"/>
      <c r="H500" s="246">
        <v>222.59999999999999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186</v>
      </c>
      <c r="AU500" s="252" t="s">
        <v>85</v>
      </c>
      <c r="AV500" s="13" t="s">
        <v>85</v>
      </c>
      <c r="AW500" s="13" t="s">
        <v>4</v>
      </c>
      <c r="AX500" s="13" t="s">
        <v>83</v>
      </c>
      <c r="AY500" s="252" t="s">
        <v>178</v>
      </c>
    </row>
    <row r="501" s="2" customFormat="1" ht="33" customHeight="1">
      <c r="A501" s="39"/>
      <c r="B501" s="40"/>
      <c r="C501" s="228" t="s">
        <v>715</v>
      </c>
      <c r="D501" s="228" t="s">
        <v>180</v>
      </c>
      <c r="E501" s="229" t="s">
        <v>716</v>
      </c>
      <c r="F501" s="230" t="s">
        <v>717</v>
      </c>
      <c r="G501" s="231" t="s">
        <v>204</v>
      </c>
      <c r="H501" s="232">
        <v>52.799999999999997</v>
      </c>
      <c r="I501" s="233"/>
      <c r="J501" s="234">
        <f>ROUND(I501*H501,2)</f>
        <v>0</v>
      </c>
      <c r="K501" s="230" t="s">
        <v>194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5.0000000000000002E-05</v>
      </c>
      <c r="R501" s="237">
        <f>Q501*H501</f>
        <v>0.00264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274</v>
      </c>
      <c r="AT501" s="239" t="s">
        <v>180</v>
      </c>
      <c r="AU501" s="239" t="s">
        <v>85</v>
      </c>
      <c r="AY501" s="18" t="s">
        <v>178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83</v>
      </c>
      <c r="BK501" s="240">
        <f>ROUND(I501*H501,2)</f>
        <v>0</v>
      </c>
      <c r="BL501" s="18" t="s">
        <v>274</v>
      </c>
      <c r="BM501" s="239" t="s">
        <v>718</v>
      </c>
    </row>
    <row r="502" s="13" customFormat="1">
      <c r="A502" s="13"/>
      <c r="B502" s="241"/>
      <c r="C502" s="242"/>
      <c r="D502" s="243" t="s">
        <v>186</v>
      </c>
      <c r="E502" s="244" t="s">
        <v>1</v>
      </c>
      <c r="F502" s="245" t="s">
        <v>719</v>
      </c>
      <c r="G502" s="242"/>
      <c r="H502" s="246">
        <v>52.799999999999997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186</v>
      </c>
      <c r="AU502" s="252" t="s">
        <v>85</v>
      </c>
      <c r="AV502" s="13" t="s">
        <v>85</v>
      </c>
      <c r="AW502" s="13" t="s">
        <v>32</v>
      </c>
      <c r="AX502" s="13" t="s">
        <v>83</v>
      </c>
      <c r="AY502" s="252" t="s">
        <v>178</v>
      </c>
    </row>
    <row r="503" s="2" customFormat="1" ht="24.15" customHeight="1">
      <c r="A503" s="39"/>
      <c r="B503" s="40"/>
      <c r="C503" s="285" t="s">
        <v>720</v>
      </c>
      <c r="D503" s="285" t="s">
        <v>232</v>
      </c>
      <c r="E503" s="286" t="s">
        <v>721</v>
      </c>
      <c r="F503" s="287" t="s">
        <v>722</v>
      </c>
      <c r="G503" s="288" t="s">
        <v>204</v>
      </c>
      <c r="H503" s="289">
        <v>57.024000000000001</v>
      </c>
      <c r="I503" s="290"/>
      <c r="J503" s="291">
        <f>ROUND(I503*H503,2)</f>
        <v>0</v>
      </c>
      <c r="K503" s="287" t="s">
        <v>194</v>
      </c>
      <c r="L503" s="292"/>
      <c r="M503" s="293" t="s">
        <v>1</v>
      </c>
      <c r="N503" s="294" t="s">
        <v>41</v>
      </c>
      <c r="O503" s="92"/>
      <c r="P503" s="237">
        <f>O503*H503</f>
        <v>0</v>
      </c>
      <c r="Q503" s="237">
        <v>0.0030000000000000001</v>
      </c>
      <c r="R503" s="237">
        <f>Q503*H503</f>
        <v>0.171072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377</v>
      </c>
      <c r="AT503" s="239" t="s">
        <v>232</v>
      </c>
      <c r="AU503" s="239" t="s">
        <v>85</v>
      </c>
      <c r="AY503" s="18" t="s">
        <v>178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83</v>
      </c>
      <c r="BK503" s="240">
        <f>ROUND(I503*H503,2)</f>
        <v>0</v>
      </c>
      <c r="BL503" s="18" t="s">
        <v>274</v>
      </c>
      <c r="BM503" s="239" t="s">
        <v>723</v>
      </c>
    </row>
    <row r="504" s="13" customFormat="1">
      <c r="A504" s="13"/>
      <c r="B504" s="241"/>
      <c r="C504" s="242"/>
      <c r="D504" s="243" t="s">
        <v>186</v>
      </c>
      <c r="E504" s="242"/>
      <c r="F504" s="245" t="s">
        <v>724</v>
      </c>
      <c r="G504" s="242"/>
      <c r="H504" s="246">
        <v>57.024000000000001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186</v>
      </c>
      <c r="AU504" s="252" t="s">
        <v>85</v>
      </c>
      <c r="AV504" s="13" t="s">
        <v>85</v>
      </c>
      <c r="AW504" s="13" t="s">
        <v>4</v>
      </c>
      <c r="AX504" s="13" t="s">
        <v>83</v>
      </c>
      <c r="AY504" s="252" t="s">
        <v>178</v>
      </c>
    </row>
    <row r="505" s="2" customFormat="1" ht="33" customHeight="1">
      <c r="A505" s="39"/>
      <c r="B505" s="40"/>
      <c r="C505" s="228" t="s">
        <v>725</v>
      </c>
      <c r="D505" s="228" t="s">
        <v>180</v>
      </c>
      <c r="E505" s="229" t="s">
        <v>726</v>
      </c>
      <c r="F505" s="230" t="s">
        <v>727</v>
      </c>
      <c r="G505" s="231" t="s">
        <v>204</v>
      </c>
      <c r="H505" s="232">
        <v>91.659999999999997</v>
      </c>
      <c r="I505" s="233"/>
      <c r="J505" s="234">
        <f>ROUND(I505*H505,2)</f>
        <v>0</v>
      </c>
      <c r="K505" s="230" t="s">
        <v>194</v>
      </c>
      <c r="L505" s="45"/>
      <c r="M505" s="235" t="s">
        <v>1</v>
      </c>
      <c r="N505" s="236" t="s">
        <v>41</v>
      </c>
      <c r="O505" s="92"/>
      <c r="P505" s="237">
        <f>O505*H505</f>
        <v>0</v>
      </c>
      <c r="Q505" s="237">
        <v>0.0011590000000000001</v>
      </c>
      <c r="R505" s="237">
        <f>Q505*H505</f>
        <v>0.10623394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274</v>
      </c>
      <c r="AT505" s="239" t="s">
        <v>180</v>
      </c>
      <c r="AU505" s="239" t="s">
        <v>85</v>
      </c>
      <c r="AY505" s="18" t="s">
        <v>178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83</v>
      </c>
      <c r="BK505" s="240">
        <f>ROUND(I505*H505,2)</f>
        <v>0</v>
      </c>
      <c r="BL505" s="18" t="s">
        <v>274</v>
      </c>
      <c r="BM505" s="239" t="s">
        <v>728</v>
      </c>
    </row>
    <row r="506" s="13" customFormat="1">
      <c r="A506" s="13"/>
      <c r="B506" s="241"/>
      <c r="C506" s="242"/>
      <c r="D506" s="243" t="s">
        <v>186</v>
      </c>
      <c r="E506" s="244" t="s">
        <v>1</v>
      </c>
      <c r="F506" s="245" t="s">
        <v>636</v>
      </c>
      <c r="G506" s="242"/>
      <c r="H506" s="246">
        <v>58.469999999999999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186</v>
      </c>
      <c r="AU506" s="252" t="s">
        <v>85</v>
      </c>
      <c r="AV506" s="13" t="s">
        <v>85</v>
      </c>
      <c r="AW506" s="13" t="s">
        <v>32</v>
      </c>
      <c r="AX506" s="13" t="s">
        <v>76</v>
      </c>
      <c r="AY506" s="252" t="s">
        <v>178</v>
      </c>
    </row>
    <row r="507" s="13" customFormat="1">
      <c r="A507" s="13"/>
      <c r="B507" s="241"/>
      <c r="C507" s="242"/>
      <c r="D507" s="243" t="s">
        <v>186</v>
      </c>
      <c r="E507" s="244" t="s">
        <v>1</v>
      </c>
      <c r="F507" s="245" t="s">
        <v>637</v>
      </c>
      <c r="G507" s="242"/>
      <c r="H507" s="246">
        <v>33.189999999999998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186</v>
      </c>
      <c r="AU507" s="252" t="s">
        <v>85</v>
      </c>
      <c r="AV507" s="13" t="s">
        <v>85</v>
      </c>
      <c r="AW507" s="13" t="s">
        <v>32</v>
      </c>
      <c r="AX507" s="13" t="s">
        <v>76</v>
      </c>
      <c r="AY507" s="252" t="s">
        <v>178</v>
      </c>
    </row>
    <row r="508" s="15" customFormat="1">
      <c r="A508" s="15"/>
      <c r="B508" s="264"/>
      <c r="C508" s="265"/>
      <c r="D508" s="243" t="s">
        <v>186</v>
      </c>
      <c r="E508" s="266" t="s">
        <v>1</v>
      </c>
      <c r="F508" s="267" t="s">
        <v>217</v>
      </c>
      <c r="G508" s="265"/>
      <c r="H508" s="268">
        <v>91.659999999999997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4" t="s">
        <v>186</v>
      </c>
      <c r="AU508" s="274" t="s">
        <v>85</v>
      </c>
      <c r="AV508" s="15" t="s">
        <v>184</v>
      </c>
      <c r="AW508" s="15" t="s">
        <v>32</v>
      </c>
      <c r="AX508" s="15" t="s">
        <v>83</v>
      </c>
      <c r="AY508" s="274" t="s">
        <v>178</v>
      </c>
    </row>
    <row r="509" s="2" customFormat="1" ht="24.15" customHeight="1">
      <c r="A509" s="39"/>
      <c r="B509" s="40"/>
      <c r="C509" s="285" t="s">
        <v>729</v>
      </c>
      <c r="D509" s="285" t="s">
        <v>232</v>
      </c>
      <c r="E509" s="286" t="s">
        <v>730</v>
      </c>
      <c r="F509" s="287" t="s">
        <v>731</v>
      </c>
      <c r="G509" s="288" t="s">
        <v>183</v>
      </c>
      <c r="H509" s="289">
        <v>5.0439999999999996</v>
      </c>
      <c r="I509" s="290"/>
      <c r="J509" s="291">
        <f>ROUND(I509*H509,2)</f>
        <v>0</v>
      </c>
      <c r="K509" s="287" t="s">
        <v>194</v>
      </c>
      <c r="L509" s="292"/>
      <c r="M509" s="293" t="s">
        <v>1</v>
      </c>
      <c r="N509" s="294" t="s">
        <v>41</v>
      </c>
      <c r="O509" s="92"/>
      <c r="P509" s="237">
        <f>O509*H509</f>
        <v>0</v>
      </c>
      <c r="Q509" s="237">
        <v>0.035000000000000003</v>
      </c>
      <c r="R509" s="237">
        <f>Q509*H509</f>
        <v>0.17654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377</v>
      </c>
      <c r="AT509" s="239" t="s">
        <v>232</v>
      </c>
      <c r="AU509" s="239" t="s">
        <v>85</v>
      </c>
      <c r="AY509" s="18" t="s">
        <v>178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83</v>
      </c>
      <c r="BK509" s="240">
        <f>ROUND(I509*H509,2)</f>
        <v>0</v>
      </c>
      <c r="BL509" s="18" t="s">
        <v>274</v>
      </c>
      <c r="BM509" s="239" t="s">
        <v>732</v>
      </c>
    </row>
    <row r="510" s="13" customFormat="1">
      <c r="A510" s="13"/>
      <c r="B510" s="241"/>
      <c r="C510" s="242"/>
      <c r="D510" s="243" t="s">
        <v>186</v>
      </c>
      <c r="E510" s="244" t="s">
        <v>1</v>
      </c>
      <c r="F510" s="245" t="s">
        <v>733</v>
      </c>
      <c r="G510" s="242"/>
      <c r="H510" s="246">
        <v>3.508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186</v>
      </c>
      <c r="AU510" s="252" t="s">
        <v>85</v>
      </c>
      <c r="AV510" s="13" t="s">
        <v>85</v>
      </c>
      <c r="AW510" s="13" t="s">
        <v>32</v>
      </c>
      <c r="AX510" s="13" t="s">
        <v>76</v>
      </c>
      <c r="AY510" s="252" t="s">
        <v>178</v>
      </c>
    </row>
    <row r="511" s="13" customFormat="1">
      <c r="A511" s="13"/>
      <c r="B511" s="241"/>
      <c r="C511" s="242"/>
      <c r="D511" s="243" t="s">
        <v>186</v>
      </c>
      <c r="E511" s="244" t="s">
        <v>1</v>
      </c>
      <c r="F511" s="245" t="s">
        <v>734</v>
      </c>
      <c r="G511" s="242"/>
      <c r="H511" s="246">
        <v>1.1619999999999999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186</v>
      </c>
      <c r="AU511" s="252" t="s">
        <v>85</v>
      </c>
      <c r="AV511" s="13" t="s">
        <v>85</v>
      </c>
      <c r="AW511" s="13" t="s">
        <v>32</v>
      </c>
      <c r="AX511" s="13" t="s">
        <v>76</v>
      </c>
      <c r="AY511" s="252" t="s">
        <v>178</v>
      </c>
    </row>
    <row r="512" s="15" customFormat="1">
      <c r="A512" s="15"/>
      <c r="B512" s="264"/>
      <c r="C512" s="265"/>
      <c r="D512" s="243" t="s">
        <v>186</v>
      </c>
      <c r="E512" s="266" t="s">
        <v>1</v>
      </c>
      <c r="F512" s="267" t="s">
        <v>217</v>
      </c>
      <c r="G512" s="265"/>
      <c r="H512" s="268">
        <v>4.6699999999999999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4" t="s">
        <v>186</v>
      </c>
      <c r="AU512" s="274" t="s">
        <v>85</v>
      </c>
      <c r="AV512" s="15" t="s">
        <v>184</v>
      </c>
      <c r="AW512" s="15" t="s">
        <v>32</v>
      </c>
      <c r="AX512" s="15" t="s">
        <v>83</v>
      </c>
      <c r="AY512" s="274" t="s">
        <v>178</v>
      </c>
    </row>
    <row r="513" s="13" customFormat="1">
      <c r="A513" s="13"/>
      <c r="B513" s="241"/>
      <c r="C513" s="242"/>
      <c r="D513" s="243" t="s">
        <v>186</v>
      </c>
      <c r="E513" s="242"/>
      <c r="F513" s="245" t="s">
        <v>735</v>
      </c>
      <c r="G513" s="242"/>
      <c r="H513" s="246">
        <v>5.0439999999999996</v>
      </c>
      <c r="I513" s="247"/>
      <c r="J513" s="242"/>
      <c r="K513" s="242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186</v>
      </c>
      <c r="AU513" s="252" t="s">
        <v>85</v>
      </c>
      <c r="AV513" s="13" t="s">
        <v>85</v>
      </c>
      <c r="AW513" s="13" t="s">
        <v>4</v>
      </c>
      <c r="AX513" s="13" t="s">
        <v>83</v>
      </c>
      <c r="AY513" s="252" t="s">
        <v>178</v>
      </c>
    </row>
    <row r="514" s="2" customFormat="1" ht="24.15" customHeight="1">
      <c r="A514" s="39"/>
      <c r="B514" s="40"/>
      <c r="C514" s="228" t="s">
        <v>736</v>
      </c>
      <c r="D514" s="228" t="s">
        <v>180</v>
      </c>
      <c r="E514" s="229" t="s">
        <v>737</v>
      </c>
      <c r="F514" s="230" t="s">
        <v>738</v>
      </c>
      <c r="G514" s="231" t="s">
        <v>204</v>
      </c>
      <c r="H514" s="232">
        <v>482</v>
      </c>
      <c r="I514" s="233"/>
      <c r="J514" s="234">
        <f>ROUND(I514*H514,2)</f>
        <v>0</v>
      </c>
      <c r="K514" s="230" t="s">
        <v>194</v>
      </c>
      <c r="L514" s="45"/>
      <c r="M514" s="235" t="s">
        <v>1</v>
      </c>
      <c r="N514" s="236" t="s">
        <v>41</v>
      </c>
      <c r="O514" s="92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274</v>
      </c>
      <c r="AT514" s="239" t="s">
        <v>180</v>
      </c>
      <c r="AU514" s="239" t="s">
        <v>85</v>
      </c>
      <c r="AY514" s="18" t="s">
        <v>178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83</v>
      </c>
      <c r="BK514" s="240">
        <f>ROUND(I514*H514,2)</f>
        <v>0</v>
      </c>
      <c r="BL514" s="18" t="s">
        <v>274</v>
      </c>
      <c r="BM514" s="239" t="s">
        <v>739</v>
      </c>
    </row>
    <row r="515" s="13" customFormat="1">
      <c r="A515" s="13"/>
      <c r="B515" s="241"/>
      <c r="C515" s="242"/>
      <c r="D515" s="243" t="s">
        <v>186</v>
      </c>
      <c r="E515" s="244" t="s">
        <v>1</v>
      </c>
      <c r="F515" s="245" t="s">
        <v>400</v>
      </c>
      <c r="G515" s="242"/>
      <c r="H515" s="246">
        <v>212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186</v>
      </c>
      <c r="AU515" s="252" t="s">
        <v>85</v>
      </c>
      <c r="AV515" s="13" t="s">
        <v>85</v>
      </c>
      <c r="AW515" s="13" t="s">
        <v>32</v>
      </c>
      <c r="AX515" s="13" t="s">
        <v>76</v>
      </c>
      <c r="AY515" s="252" t="s">
        <v>178</v>
      </c>
    </row>
    <row r="516" s="13" customFormat="1">
      <c r="A516" s="13"/>
      <c r="B516" s="241"/>
      <c r="C516" s="242"/>
      <c r="D516" s="243" t="s">
        <v>186</v>
      </c>
      <c r="E516" s="244" t="s">
        <v>1</v>
      </c>
      <c r="F516" s="245" t="s">
        <v>740</v>
      </c>
      <c r="G516" s="242"/>
      <c r="H516" s="246">
        <v>270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186</v>
      </c>
      <c r="AU516" s="252" t="s">
        <v>85</v>
      </c>
      <c r="AV516" s="13" t="s">
        <v>85</v>
      </c>
      <c r="AW516" s="13" t="s">
        <v>32</v>
      </c>
      <c r="AX516" s="13" t="s">
        <v>76</v>
      </c>
      <c r="AY516" s="252" t="s">
        <v>178</v>
      </c>
    </row>
    <row r="517" s="15" customFormat="1">
      <c r="A517" s="15"/>
      <c r="B517" s="264"/>
      <c r="C517" s="265"/>
      <c r="D517" s="243" t="s">
        <v>186</v>
      </c>
      <c r="E517" s="266" t="s">
        <v>1</v>
      </c>
      <c r="F517" s="267" t="s">
        <v>217</v>
      </c>
      <c r="G517" s="265"/>
      <c r="H517" s="268">
        <v>482</v>
      </c>
      <c r="I517" s="269"/>
      <c r="J517" s="265"/>
      <c r="K517" s="265"/>
      <c r="L517" s="270"/>
      <c r="M517" s="271"/>
      <c r="N517" s="272"/>
      <c r="O517" s="272"/>
      <c r="P517" s="272"/>
      <c r="Q517" s="272"/>
      <c r="R517" s="272"/>
      <c r="S517" s="272"/>
      <c r="T517" s="27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4" t="s">
        <v>186</v>
      </c>
      <c r="AU517" s="274" t="s">
        <v>85</v>
      </c>
      <c r="AV517" s="15" t="s">
        <v>184</v>
      </c>
      <c r="AW517" s="15" t="s">
        <v>32</v>
      </c>
      <c r="AX517" s="15" t="s">
        <v>83</v>
      </c>
      <c r="AY517" s="274" t="s">
        <v>178</v>
      </c>
    </row>
    <row r="518" s="2" customFormat="1" ht="37.8" customHeight="1">
      <c r="A518" s="39"/>
      <c r="B518" s="40"/>
      <c r="C518" s="285" t="s">
        <v>741</v>
      </c>
      <c r="D518" s="285" t="s">
        <v>232</v>
      </c>
      <c r="E518" s="286" t="s">
        <v>742</v>
      </c>
      <c r="F518" s="287" t="s">
        <v>743</v>
      </c>
      <c r="G518" s="288" t="s">
        <v>204</v>
      </c>
      <c r="H518" s="289">
        <v>561.77099999999996</v>
      </c>
      <c r="I518" s="290"/>
      <c r="J518" s="291">
        <f>ROUND(I518*H518,2)</f>
        <v>0</v>
      </c>
      <c r="K518" s="287" t="s">
        <v>194</v>
      </c>
      <c r="L518" s="292"/>
      <c r="M518" s="293" t="s">
        <v>1</v>
      </c>
      <c r="N518" s="294" t="s">
        <v>41</v>
      </c>
      <c r="O518" s="92"/>
      <c r="P518" s="237">
        <f>O518*H518</f>
        <v>0</v>
      </c>
      <c r="Q518" s="237">
        <v>0.00020000000000000001</v>
      </c>
      <c r="R518" s="237">
        <f>Q518*H518</f>
        <v>0.1123542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377</v>
      </c>
      <c r="AT518" s="239" t="s">
        <v>232</v>
      </c>
      <c r="AU518" s="239" t="s">
        <v>85</v>
      </c>
      <c r="AY518" s="18" t="s">
        <v>178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83</v>
      </c>
      <c r="BK518" s="240">
        <f>ROUND(I518*H518,2)</f>
        <v>0</v>
      </c>
      <c r="BL518" s="18" t="s">
        <v>274</v>
      </c>
      <c r="BM518" s="239" t="s">
        <v>744</v>
      </c>
    </row>
    <row r="519" s="13" customFormat="1">
      <c r="A519" s="13"/>
      <c r="B519" s="241"/>
      <c r="C519" s="242"/>
      <c r="D519" s="243" t="s">
        <v>186</v>
      </c>
      <c r="E519" s="242"/>
      <c r="F519" s="245" t="s">
        <v>745</v>
      </c>
      <c r="G519" s="242"/>
      <c r="H519" s="246">
        <v>561.77099999999996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186</v>
      </c>
      <c r="AU519" s="252" t="s">
        <v>85</v>
      </c>
      <c r="AV519" s="13" t="s">
        <v>85</v>
      </c>
      <c r="AW519" s="13" t="s">
        <v>4</v>
      </c>
      <c r="AX519" s="13" t="s">
        <v>83</v>
      </c>
      <c r="AY519" s="252" t="s">
        <v>178</v>
      </c>
    </row>
    <row r="520" s="2" customFormat="1" ht="24.15" customHeight="1">
      <c r="A520" s="39"/>
      <c r="B520" s="40"/>
      <c r="C520" s="228" t="s">
        <v>746</v>
      </c>
      <c r="D520" s="228" t="s">
        <v>180</v>
      </c>
      <c r="E520" s="229" t="s">
        <v>747</v>
      </c>
      <c r="F520" s="230" t="s">
        <v>748</v>
      </c>
      <c r="G520" s="231" t="s">
        <v>384</v>
      </c>
      <c r="H520" s="232">
        <v>3.5219999999999998</v>
      </c>
      <c r="I520" s="233"/>
      <c r="J520" s="234">
        <f>ROUND(I520*H520,2)</f>
        <v>0</v>
      </c>
      <c r="K520" s="230" t="s">
        <v>194</v>
      </c>
      <c r="L520" s="45"/>
      <c r="M520" s="235" t="s">
        <v>1</v>
      </c>
      <c r="N520" s="236" t="s">
        <v>41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274</v>
      </c>
      <c r="AT520" s="239" t="s">
        <v>180</v>
      </c>
      <c r="AU520" s="239" t="s">
        <v>85</v>
      </c>
      <c r="AY520" s="18" t="s">
        <v>178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83</v>
      </c>
      <c r="BK520" s="240">
        <f>ROUND(I520*H520,2)</f>
        <v>0</v>
      </c>
      <c r="BL520" s="18" t="s">
        <v>274</v>
      </c>
      <c r="BM520" s="239" t="s">
        <v>749</v>
      </c>
    </row>
    <row r="521" s="12" customFormat="1" ht="22.8" customHeight="1">
      <c r="A521" s="12"/>
      <c r="B521" s="212"/>
      <c r="C521" s="213"/>
      <c r="D521" s="214" t="s">
        <v>75</v>
      </c>
      <c r="E521" s="226" t="s">
        <v>750</v>
      </c>
      <c r="F521" s="226" t="s">
        <v>751</v>
      </c>
      <c r="G521" s="213"/>
      <c r="H521" s="213"/>
      <c r="I521" s="216"/>
      <c r="J521" s="227">
        <f>BK521</f>
        <v>0</v>
      </c>
      <c r="K521" s="213"/>
      <c r="L521" s="218"/>
      <c r="M521" s="219"/>
      <c r="N521" s="220"/>
      <c r="O521" s="220"/>
      <c r="P521" s="221">
        <f>SUM(P522:P533)</f>
        <v>0</v>
      </c>
      <c r="Q521" s="220"/>
      <c r="R521" s="221">
        <f>SUM(R522:R533)</f>
        <v>0.46041330400000002</v>
      </c>
      <c r="S521" s="220"/>
      <c r="T521" s="222">
        <f>SUM(T522:T533)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3" t="s">
        <v>85</v>
      </c>
      <c r="AT521" s="224" t="s">
        <v>75</v>
      </c>
      <c r="AU521" s="224" t="s">
        <v>83</v>
      </c>
      <c r="AY521" s="223" t="s">
        <v>178</v>
      </c>
      <c r="BK521" s="225">
        <f>SUM(BK522:BK533)</f>
        <v>0</v>
      </c>
    </row>
    <row r="522" s="2" customFormat="1" ht="16.5" customHeight="1">
      <c r="A522" s="39"/>
      <c r="B522" s="40"/>
      <c r="C522" s="228" t="s">
        <v>752</v>
      </c>
      <c r="D522" s="228" t="s">
        <v>180</v>
      </c>
      <c r="E522" s="229" t="s">
        <v>753</v>
      </c>
      <c r="F522" s="230" t="s">
        <v>754</v>
      </c>
      <c r="G522" s="231" t="s">
        <v>291</v>
      </c>
      <c r="H522" s="232">
        <v>92</v>
      </c>
      <c r="I522" s="233"/>
      <c r="J522" s="234">
        <f>ROUND(I522*H522,2)</f>
        <v>0</v>
      </c>
      <c r="K522" s="230" t="s">
        <v>194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2.0000000000000002E-05</v>
      </c>
      <c r="R522" s="237">
        <f>Q522*H522</f>
        <v>0.0018400000000000001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274</v>
      </c>
      <c r="AT522" s="239" t="s">
        <v>180</v>
      </c>
      <c r="AU522" s="239" t="s">
        <v>85</v>
      </c>
      <c r="AY522" s="18" t="s">
        <v>178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83</v>
      </c>
      <c r="BK522" s="240">
        <f>ROUND(I522*H522,2)</f>
        <v>0</v>
      </c>
      <c r="BL522" s="18" t="s">
        <v>274</v>
      </c>
      <c r="BM522" s="239" t="s">
        <v>755</v>
      </c>
    </row>
    <row r="523" s="13" customFormat="1">
      <c r="A523" s="13"/>
      <c r="B523" s="241"/>
      <c r="C523" s="242"/>
      <c r="D523" s="243" t="s">
        <v>186</v>
      </c>
      <c r="E523" s="244" t="s">
        <v>1</v>
      </c>
      <c r="F523" s="245" t="s">
        <v>756</v>
      </c>
      <c r="G523" s="242"/>
      <c r="H523" s="246">
        <v>24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186</v>
      </c>
      <c r="AU523" s="252" t="s">
        <v>85</v>
      </c>
      <c r="AV523" s="13" t="s">
        <v>85</v>
      </c>
      <c r="AW523" s="13" t="s">
        <v>32</v>
      </c>
      <c r="AX523" s="13" t="s">
        <v>76</v>
      </c>
      <c r="AY523" s="252" t="s">
        <v>178</v>
      </c>
    </row>
    <row r="524" s="13" customFormat="1">
      <c r="A524" s="13"/>
      <c r="B524" s="241"/>
      <c r="C524" s="242"/>
      <c r="D524" s="243" t="s">
        <v>186</v>
      </c>
      <c r="E524" s="244" t="s">
        <v>1</v>
      </c>
      <c r="F524" s="245" t="s">
        <v>757</v>
      </c>
      <c r="G524" s="242"/>
      <c r="H524" s="246">
        <v>68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186</v>
      </c>
      <c r="AU524" s="252" t="s">
        <v>85</v>
      </c>
      <c r="AV524" s="13" t="s">
        <v>85</v>
      </c>
      <c r="AW524" s="13" t="s">
        <v>32</v>
      </c>
      <c r="AX524" s="13" t="s">
        <v>76</v>
      </c>
      <c r="AY524" s="252" t="s">
        <v>178</v>
      </c>
    </row>
    <row r="525" s="15" customFormat="1">
      <c r="A525" s="15"/>
      <c r="B525" s="264"/>
      <c r="C525" s="265"/>
      <c r="D525" s="243" t="s">
        <v>186</v>
      </c>
      <c r="E525" s="266" t="s">
        <v>1</v>
      </c>
      <c r="F525" s="267" t="s">
        <v>217</v>
      </c>
      <c r="G525" s="265"/>
      <c r="H525" s="268">
        <v>92</v>
      </c>
      <c r="I525" s="269"/>
      <c r="J525" s="265"/>
      <c r="K525" s="265"/>
      <c r="L525" s="270"/>
      <c r="M525" s="271"/>
      <c r="N525" s="272"/>
      <c r="O525" s="272"/>
      <c r="P525" s="272"/>
      <c r="Q525" s="272"/>
      <c r="R525" s="272"/>
      <c r="S525" s="272"/>
      <c r="T525" s="27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4" t="s">
        <v>186</v>
      </c>
      <c r="AU525" s="274" t="s">
        <v>85</v>
      </c>
      <c r="AV525" s="15" t="s">
        <v>184</v>
      </c>
      <c r="AW525" s="15" t="s">
        <v>32</v>
      </c>
      <c r="AX525" s="15" t="s">
        <v>83</v>
      </c>
      <c r="AY525" s="274" t="s">
        <v>178</v>
      </c>
    </row>
    <row r="526" s="2" customFormat="1" ht="24.15" customHeight="1">
      <c r="A526" s="39"/>
      <c r="B526" s="40"/>
      <c r="C526" s="285" t="s">
        <v>758</v>
      </c>
      <c r="D526" s="285" t="s">
        <v>232</v>
      </c>
      <c r="E526" s="286" t="s">
        <v>759</v>
      </c>
      <c r="F526" s="287" t="s">
        <v>760</v>
      </c>
      <c r="G526" s="288" t="s">
        <v>183</v>
      </c>
      <c r="H526" s="289">
        <v>0.23200000000000001</v>
      </c>
      <c r="I526" s="290"/>
      <c r="J526" s="291">
        <f>ROUND(I526*H526,2)</f>
        <v>0</v>
      </c>
      <c r="K526" s="287" t="s">
        <v>194</v>
      </c>
      <c r="L526" s="292"/>
      <c r="M526" s="293" t="s">
        <v>1</v>
      </c>
      <c r="N526" s="294" t="s">
        <v>41</v>
      </c>
      <c r="O526" s="92"/>
      <c r="P526" s="237">
        <f>O526*H526</f>
        <v>0</v>
      </c>
      <c r="Q526" s="237">
        <v>0.55000000000000004</v>
      </c>
      <c r="R526" s="237">
        <f>Q526*H526</f>
        <v>0.12760000000000002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377</v>
      </c>
      <c r="AT526" s="239" t="s">
        <v>232</v>
      </c>
      <c r="AU526" s="239" t="s">
        <v>85</v>
      </c>
      <c r="AY526" s="18" t="s">
        <v>178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83</v>
      </c>
      <c r="BK526" s="240">
        <f>ROUND(I526*H526,2)</f>
        <v>0</v>
      </c>
      <c r="BL526" s="18" t="s">
        <v>274</v>
      </c>
      <c r="BM526" s="239" t="s">
        <v>761</v>
      </c>
    </row>
    <row r="527" s="13" customFormat="1">
      <c r="A527" s="13"/>
      <c r="B527" s="241"/>
      <c r="C527" s="242"/>
      <c r="D527" s="243" t="s">
        <v>186</v>
      </c>
      <c r="E527" s="244" t="s">
        <v>1</v>
      </c>
      <c r="F527" s="245" t="s">
        <v>762</v>
      </c>
      <c r="G527" s="242"/>
      <c r="H527" s="246">
        <v>0.221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186</v>
      </c>
      <c r="AU527" s="252" t="s">
        <v>85</v>
      </c>
      <c r="AV527" s="13" t="s">
        <v>85</v>
      </c>
      <c r="AW527" s="13" t="s">
        <v>32</v>
      </c>
      <c r="AX527" s="13" t="s">
        <v>83</v>
      </c>
      <c r="AY527" s="252" t="s">
        <v>178</v>
      </c>
    </row>
    <row r="528" s="13" customFormat="1">
      <c r="A528" s="13"/>
      <c r="B528" s="241"/>
      <c r="C528" s="242"/>
      <c r="D528" s="243" t="s">
        <v>186</v>
      </c>
      <c r="E528" s="242"/>
      <c r="F528" s="245" t="s">
        <v>763</v>
      </c>
      <c r="G528" s="242"/>
      <c r="H528" s="246">
        <v>0.23200000000000001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186</v>
      </c>
      <c r="AU528" s="252" t="s">
        <v>85</v>
      </c>
      <c r="AV528" s="13" t="s">
        <v>85</v>
      </c>
      <c r="AW528" s="13" t="s">
        <v>4</v>
      </c>
      <c r="AX528" s="13" t="s">
        <v>83</v>
      </c>
      <c r="AY528" s="252" t="s">
        <v>178</v>
      </c>
    </row>
    <row r="529" s="2" customFormat="1" ht="24.15" customHeight="1">
      <c r="A529" s="39"/>
      <c r="B529" s="40"/>
      <c r="C529" s="228" t="s">
        <v>764</v>
      </c>
      <c r="D529" s="228" t="s">
        <v>180</v>
      </c>
      <c r="E529" s="229" t="s">
        <v>765</v>
      </c>
      <c r="F529" s="230" t="s">
        <v>766</v>
      </c>
      <c r="G529" s="231" t="s">
        <v>183</v>
      </c>
      <c r="H529" s="232">
        <v>0.23200000000000001</v>
      </c>
      <c r="I529" s="233"/>
      <c r="J529" s="234">
        <f>ROUND(I529*H529,2)</f>
        <v>0</v>
      </c>
      <c r="K529" s="230" t="s">
        <v>194</v>
      </c>
      <c r="L529" s="45"/>
      <c r="M529" s="235" t="s">
        <v>1</v>
      </c>
      <c r="N529" s="236" t="s">
        <v>41</v>
      </c>
      <c r="O529" s="92"/>
      <c r="P529" s="237">
        <f>O529*H529</f>
        <v>0</v>
      </c>
      <c r="Q529" s="237">
        <v>0.023300000000000001</v>
      </c>
      <c r="R529" s="237">
        <f>Q529*H529</f>
        <v>0.0054056000000000009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274</v>
      </c>
      <c r="AT529" s="239" t="s">
        <v>180</v>
      </c>
      <c r="AU529" s="239" t="s">
        <v>85</v>
      </c>
      <c r="AY529" s="18" t="s">
        <v>178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83</v>
      </c>
      <c r="BK529" s="240">
        <f>ROUND(I529*H529,2)</f>
        <v>0</v>
      </c>
      <c r="BL529" s="18" t="s">
        <v>274</v>
      </c>
      <c r="BM529" s="239" t="s">
        <v>767</v>
      </c>
    </row>
    <row r="530" s="2" customFormat="1" ht="24.15" customHeight="1">
      <c r="A530" s="39"/>
      <c r="B530" s="40"/>
      <c r="C530" s="228" t="s">
        <v>768</v>
      </c>
      <c r="D530" s="228" t="s">
        <v>180</v>
      </c>
      <c r="E530" s="229" t="s">
        <v>769</v>
      </c>
      <c r="F530" s="230" t="s">
        <v>770</v>
      </c>
      <c r="G530" s="231" t="s">
        <v>204</v>
      </c>
      <c r="H530" s="232">
        <v>20.460000000000001</v>
      </c>
      <c r="I530" s="233"/>
      <c r="J530" s="234">
        <f>ROUND(I530*H530,2)</f>
        <v>0</v>
      </c>
      <c r="K530" s="230" t="s">
        <v>194</v>
      </c>
      <c r="L530" s="45"/>
      <c r="M530" s="235" t="s">
        <v>1</v>
      </c>
      <c r="N530" s="236" t="s">
        <v>41</v>
      </c>
      <c r="O530" s="92"/>
      <c r="P530" s="237">
        <f>O530*H530</f>
        <v>0</v>
      </c>
      <c r="Q530" s="237">
        <v>0.015737399999999999</v>
      </c>
      <c r="R530" s="237">
        <f>Q530*H530</f>
        <v>0.32198720399999997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274</v>
      </c>
      <c r="AT530" s="239" t="s">
        <v>180</v>
      </c>
      <c r="AU530" s="239" t="s">
        <v>85</v>
      </c>
      <c r="AY530" s="18" t="s">
        <v>178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83</v>
      </c>
      <c r="BK530" s="240">
        <f>ROUND(I530*H530,2)</f>
        <v>0</v>
      </c>
      <c r="BL530" s="18" t="s">
        <v>274</v>
      </c>
      <c r="BM530" s="239" t="s">
        <v>771</v>
      </c>
    </row>
    <row r="531" s="13" customFormat="1">
      <c r="A531" s="13"/>
      <c r="B531" s="241"/>
      <c r="C531" s="242"/>
      <c r="D531" s="243" t="s">
        <v>186</v>
      </c>
      <c r="E531" s="244" t="s">
        <v>1</v>
      </c>
      <c r="F531" s="245" t="s">
        <v>772</v>
      </c>
      <c r="G531" s="242"/>
      <c r="H531" s="246">
        <v>20.460000000000001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186</v>
      </c>
      <c r="AU531" s="252" t="s">
        <v>85</v>
      </c>
      <c r="AV531" s="13" t="s">
        <v>85</v>
      </c>
      <c r="AW531" s="13" t="s">
        <v>32</v>
      </c>
      <c r="AX531" s="13" t="s">
        <v>83</v>
      </c>
      <c r="AY531" s="252" t="s">
        <v>178</v>
      </c>
    </row>
    <row r="532" s="2" customFormat="1" ht="24.15" customHeight="1">
      <c r="A532" s="39"/>
      <c r="B532" s="40"/>
      <c r="C532" s="228" t="s">
        <v>773</v>
      </c>
      <c r="D532" s="228" t="s">
        <v>180</v>
      </c>
      <c r="E532" s="229" t="s">
        <v>774</v>
      </c>
      <c r="F532" s="230" t="s">
        <v>775</v>
      </c>
      <c r="G532" s="231" t="s">
        <v>204</v>
      </c>
      <c r="H532" s="232">
        <v>20.460000000000001</v>
      </c>
      <c r="I532" s="233"/>
      <c r="J532" s="234">
        <f>ROUND(I532*H532,2)</f>
        <v>0</v>
      </c>
      <c r="K532" s="230" t="s">
        <v>194</v>
      </c>
      <c r="L532" s="45"/>
      <c r="M532" s="235" t="s">
        <v>1</v>
      </c>
      <c r="N532" s="236" t="s">
        <v>41</v>
      </c>
      <c r="O532" s="92"/>
      <c r="P532" s="237">
        <f>O532*H532</f>
        <v>0</v>
      </c>
      <c r="Q532" s="237">
        <v>0.000175</v>
      </c>
      <c r="R532" s="237">
        <f>Q532*H532</f>
        <v>0.0035804999999999999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274</v>
      </c>
      <c r="AT532" s="239" t="s">
        <v>180</v>
      </c>
      <c r="AU532" s="239" t="s">
        <v>85</v>
      </c>
      <c r="AY532" s="18" t="s">
        <v>178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83</v>
      </c>
      <c r="BK532" s="240">
        <f>ROUND(I532*H532,2)</f>
        <v>0</v>
      </c>
      <c r="BL532" s="18" t="s">
        <v>274</v>
      </c>
      <c r="BM532" s="239" t="s">
        <v>776</v>
      </c>
    </row>
    <row r="533" s="2" customFormat="1" ht="24.15" customHeight="1">
      <c r="A533" s="39"/>
      <c r="B533" s="40"/>
      <c r="C533" s="228" t="s">
        <v>777</v>
      </c>
      <c r="D533" s="228" t="s">
        <v>180</v>
      </c>
      <c r="E533" s="229" t="s">
        <v>778</v>
      </c>
      <c r="F533" s="230" t="s">
        <v>779</v>
      </c>
      <c r="G533" s="231" t="s">
        <v>384</v>
      </c>
      <c r="H533" s="232">
        <v>0.46000000000000002</v>
      </c>
      <c r="I533" s="233"/>
      <c r="J533" s="234">
        <f>ROUND(I533*H533,2)</f>
        <v>0</v>
      </c>
      <c r="K533" s="230" t="s">
        <v>194</v>
      </c>
      <c r="L533" s="45"/>
      <c r="M533" s="235" t="s">
        <v>1</v>
      </c>
      <c r="N533" s="236" t="s">
        <v>41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274</v>
      </c>
      <c r="AT533" s="239" t="s">
        <v>180</v>
      </c>
      <c r="AU533" s="239" t="s">
        <v>85</v>
      </c>
      <c r="AY533" s="18" t="s">
        <v>178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83</v>
      </c>
      <c r="BK533" s="240">
        <f>ROUND(I533*H533,2)</f>
        <v>0</v>
      </c>
      <c r="BL533" s="18" t="s">
        <v>274</v>
      </c>
      <c r="BM533" s="239" t="s">
        <v>780</v>
      </c>
    </row>
    <row r="534" s="12" customFormat="1" ht="22.8" customHeight="1">
      <c r="A534" s="12"/>
      <c r="B534" s="212"/>
      <c r="C534" s="213"/>
      <c r="D534" s="214" t="s">
        <v>75</v>
      </c>
      <c r="E534" s="226" t="s">
        <v>781</v>
      </c>
      <c r="F534" s="226" t="s">
        <v>782</v>
      </c>
      <c r="G534" s="213"/>
      <c r="H534" s="213"/>
      <c r="I534" s="216"/>
      <c r="J534" s="227">
        <f>BK534</f>
        <v>0</v>
      </c>
      <c r="K534" s="213"/>
      <c r="L534" s="218"/>
      <c r="M534" s="219"/>
      <c r="N534" s="220"/>
      <c r="O534" s="220"/>
      <c r="P534" s="221">
        <f>SUM(P535:P570)</f>
        <v>0</v>
      </c>
      <c r="Q534" s="220"/>
      <c r="R534" s="221">
        <f>SUM(R535:R570)</f>
        <v>0.29975800141999998</v>
      </c>
      <c r="S534" s="220"/>
      <c r="T534" s="222">
        <f>SUM(T535:T570)</f>
        <v>0.29148360000000001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3" t="s">
        <v>85</v>
      </c>
      <c r="AT534" s="224" t="s">
        <v>75</v>
      </c>
      <c r="AU534" s="224" t="s">
        <v>83</v>
      </c>
      <c r="AY534" s="223" t="s">
        <v>178</v>
      </c>
      <c r="BK534" s="225">
        <f>SUM(BK535:BK570)</f>
        <v>0</v>
      </c>
    </row>
    <row r="535" s="2" customFormat="1" ht="24.15" customHeight="1">
      <c r="A535" s="39"/>
      <c r="B535" s="40"/>
      <c r="C535" s="228" t="s">
        <v>783</v>
      </c>
      <c r="D535" s="228" t="s">
        <v>180</v>
      </c>
      <c r="E535" s="229" t="s">
        <v>784</v>
      </c>
      <c r="F535" s="230" t="s">
        <v>785</v>
      </c>
      <c r="G535" s="231" t="s">
        <v>786</v>
      </c>
      <c r="H535" s="232">
        <v>144</v>
      </c>
      <c r="I535" s="233"/>
      <c r="J535" s="234">
        <f>ROUND(I535*H535,2)</f>
        <v>0</v>
      </c>
      <c r="K535" s="230" t="s">
        <v>1</v>
      </c>
      <c r="L535" s="45"/>
      <c r="M535" s="235" t="s">
        <v>1</v>
      </c>
      <c r="N535" s="236" t="s">
        <v>41</v>
      </c>
      <c r="O535" s="92"/>
      <c r="P535" s="237">
        <f>O535*H535</f>
        <v>0</v>
      </c>
      <c r="Q535" s="237">
        <v>0.00048000000000000001</v>
      </c>
      <c r="R535" s="237">
        <f>Q535*H535</f>
        <v>0.069120000000000001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274</v>
      </c>
      <c r="AT535" s="239" t="s">
        <v>180</v>
      </c>
      <c r="AU535" s="239" t="s">
        <v>85</v>
      </c>
      <c r="AY535" s="18" t="s">
        <v>178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83</v>
      </c>
      <c r="BK535" s="240">
        <f>ROUND(I535*H535,2)</f>
        <v>0</v>
      </c>
      <c r="BL535" s="18" t="s">
        <v>274</v>
      </c>
      <c r="BM535" s="239" t="s">
        <v>787</v>
      </c>
    </row>
    <row r="536" s="13" customFormat="1">
      <c r="A536" s="13"/>
      <c r="B536" s="241"/>
      <c r="C536" s="242"/>
      <c r="D536" s="243" t="s">
        <v>186</v>
      </c>
      <c r="E536" s="244" t="s">
        <v>1</v>
      </c>
      <c r="F536" s="245" t="s">
        <v>788</v>
      </c>
      <c r="G536" s="242"/>
      <c r="H536" s="246">
        <v>40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186</v>
      </c>
      <c r="AU536" s="252" t="s">
        <v>85</v>
      </c>
      <c r="AV536" s="13" t="s">
        <v>85</v>
      </c>
      <c r="AW536" s="13" t="s">
        <v>32</v>
      </c>
      <c r="AX536" s="13" t="s">
        <v>76</v>
      </c>
      <c r="AY536" s="252" t="s">
        <v>178</v>
      </c>
    </row>
    <row r="537" s="13" customFormat="1">
      <c r="A537" s="13"/>
      <c r="B537" s="241"/>
      <c r="C537" s="242"/>
      <c r="D537" s="243" t="s">
        <v>186</v>
      </c>
      <c r="E537" s="244" t="s">
        <v>1</v>
      </c>
      <c r="F537" s="245" t="s">
        <v>789</v>
      </c>
      <c r="G537" s="242"/>
      <c r="H537" s="246">
        <v>64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186</v>
      </c>
      <c r="AU537" s="252" t="s">
        <v>85</v>
      </c>
      <c r="AV537" s="13" t="s">
        <v>85</v>
      </c>
      <c r="AW537" s="13" t="s">
        <v>32</v>
      </c>
      <c r="AX537" s="13" t="s">
        <v>76</v>
      </c>
      <c r="AY537" s="252" t="s">
        <v>178</v>
      </c>
    </row>
    <row r="538" s="13" customFormat="1">
      <c r="A538" s="13"/>
      <c r="B538" s="241"/>
      <c r="C538" s="242"/>
      <c r="D538" s="243" t="s">
        <v>186</v>
      </c>
      <c r="E538" s="244" t="s">
        <v>1</v>
      </c>
      <c r="F538" s="245" t="s">
        <v>788</v>
      </c>
      <c r="G538" s="242"/>
      <c r="H538" s="246">
        <v>40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186</v>
      </c>
      <c r="AU538" s="252" t="s">
        <v>85</v>
      </c>
      <c r="AV538" s="13" t="s">
        <v>85</v>
      </c>
      <c r="AW538" s="13" t="s">
        <v>32</v>
      </c>
      <c r="AX538" s="13" t="s">
        <v>76</v>
      </c>
      <c r="AY538" s="252" t="s">
        <v>178</v>
      </c>
    </row>
    <row r="539" s="15" customFormat="1">
      <c r="A539" s="15"/>
      <c r="B539" s="264"/>
      <c r="C539" s="265"/>
      <c r="D539" s="243" t="s">
        <v>186</v>
      </c>
      <c r="E539" s="266" t="s">
        <v>1</v>
      </c>
      <c r="F539" s="267" t="s">
        <v>217</v>
      </c>
      <c r="G539" s="265"/>
      <c r="H539" s="268">
        <v>144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186</v>
      </c>
      <c r="AU539" s="274" t="s">
        <v>85</v>
      </c>
      <c r="AV539" s="15" t="s">
        <v>184</v>
      </c>
      <c r="AW539" s="15" t="s">
        <v>32</v>
      </c>
      <c r="AX539" s="15" t="s">
        <v>83</v>
      </c>
      <c r="AY539" s="274" t="s">
        <v>178</v>
      </c>
    </row>
    <row r="540" s="2" customFormat="1" ht="24.15" customHeight="1">
      <c r="A540" s="39"/>
      <c r="B540" s="40"/>
      <c r="C540" s="285" t="s">
        <v>790</v>
      </c>
      <c r="D540" s="285" t="s">
        <v>232</v>
      </c>
      <c r="E540" s="286" t="s">
        <v>791</v>
      </c>
      <c r="F540" s="287" t="s">
        <v>792</v>
      </c>
      <c r="G540" s="288" t="s">
        <v>420</v>
      </c>
      <c r="H540" s="289">
        <v>144</v>
      </c>
      <c r="I540" s="290"/>
      <c r="J540" s="291">
        <f>ROUND(I540*H540,2)</f>
        <v>0</v>
      </c>
      <c r="K540" s="287" t="s">
        <v>194</v>
      </c>
      <c r="L540" s="292"/>
      <c r="M540" s="293" t="s">
        <v>1</v>
      </c>
      <c r="N540" s="294" t="s">
        <v>41</v>
      </c>
      <c r="O540" s="92"/>
      <c r="P540" s="237">
        <f>O540*H540</f>
        <v>0</v>
      </c>
      <c r="Q540" s="237">
        <v>0.00020000000000000001</v>
      </c>
      <c r="R540" s="237">
        <f>Q540*H540</f>
        <v>0.028800000000000003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377</v>
      </c>
      <c r="AT540" s="239" t="s">
        <v>232</v>
      </c>
      <c r="AU540" s="239" t="s">
        <v>85</v>
      </c>
      <c r="AY540" s="18" t="s">
        <v>178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83</v>
      </c>
      <c r="BK540" s="240">
        <f>ROUND(I540*H540,2)</f>
        <v>0</v>
      </c>
      <c r="BL540" s="18" t="s">
        <v>274</v>
      </c>
      <c r="BM540" s="239" t="s">
        <v>793</v>
      </c>
    </row>
    <row r="541" s="2" customFormat="1" ht="16.5" customHeight="1">
      <c r="A541" s="39"/>
      <c r="B541" s="40"/>
      <c r="C541" s="228" t="s">
        <v>794</v>
      </c>
      <c r="D541" s="228" t="s">
        <v>180</v>
      </c>
      <c r="E541" s="229" t="s">
        <v>795</v>
      </c>
      <c r="F541" s="230" t="s">
        <v>796</v>
      </c>
      <c r="G541" s="231" t="s">
        <v>291</v>
      </c>
      <c r="H541" s="232">
        <v>59.880000000000003</v>
      </c>
      <c r="I541" s="233"/>
      <c r="J541" s="234">
        <f>ROUND(I541*H541,2)</f>
        <v>0</v>
      </c>
      <c r="K541" s="230" t="s">
        <v>194</v>
      </c>
      <c r="L541" s="45"/>
      <c r="M541" s="235" t="s">
        <v>1</v>
      </c>
      <c r="N541" s="236" t="s">
        <v>41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0.00167</v>
      </c>
      <c r="T541" s="238">
        <f>S541*H541</f>
        <v>0.099999600000000008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274</v>
      </c>
      <c r="AT541" s="239" t="s">
        <v>180</v>
      </c>
      <c r="AU541" s="239" t="s">
        <v>85</v>
      </c>
      <c r="AY541" s="18" t="s">
        <v>178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83</v>
      </c>
      <c r="BK541" s="240">
        <f>ROUND(I541*H541,2)</f>
        <v>0</v>
      </c>
      <c r="BL541" s="18" t="s">
        <v>274</v>
      </c>
      <c r="BM541" s="239" t="s">
        <v>797</v>
      </c>
    </row>
    <row r="542" s="13" customFormat="1">
      <c r="A542" s="13"/>
      <c r="B542" s="241"/>
      <c r="C542" s="242"/>
      <c r="D542" s="243" t="s">
        <v>186</v>
      </c>
      <c r="E542" s="244" t="s">
        <v>1</v>
      </c>
      <c r="F542" s="245" t="s">
        <v>798</v>
      </c>
      <c r="G542" s="242"/>
      <c r="H542" s="246">
        <v>1.19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186</v>
      </c>
      <c r="AU542" s="252" t="s">
        <v>85</v>
      </c>
      <c r="AV542" s="13" t="s">
        <v>85</v>
      </c>
      <c r="AW542" s="13" t="s">
        <v>32</v>
      </c>
      <c r="AX542" s="13" t="s">
        <v>76</v>
      </c>
      <c r="AY542" s="252" t="s">
        <v>178</v>
      </c>
    </row>
    <row r="543" s="13" customFormat="1">
      <c r="A543" s="13"/>
      <c r="B543" s="241"/>
      <c r="C543" s="242"/>
      <c r="D543" s="243" t="s">
        <v>186</v>
      </c>
      <c r="E543" s="244" t="s">
        <v>1</v>
      </c>
      <c r="F543" s="245" t="s">
        <v>799</v>
      </c>
      <c r="G543" s="242"/>
      <c r="H543" s="246">
        <v>30.789999999999999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186</v>
      </c>
      <c r="AU543" s="252" t="s">
        <v>85</v>
      </c>
      <c r="AV543" s="13" t="s">
        <v>85</v>
      </c>
      <c r="AW543" s="13" t="s">
        <v>32</v>
      </c>
      <c r="AX543" s="13" t="s">
        <v>76</v>
      </c>
      <c r="AY543" s="252" t="s">
        <v>178</v>
      </c>
    </row>
    <row r="544" s="13" customFormat="1">
      <c r="A544" s="13"/>
      <c r="B544" s="241"/>
      <c r="C544" s="242"/>
      <c r="D544" s="243" t="s">
        <v>186</v>
      </c>
      <c r="E544" s="244" t="s">
        <v>1</v>
      </c>
      <c r="F544" s="245" t="s">
        <v>800</v>
      </c>
      <c r="G544" s="242"/>
      <c r="H544" s="246">
        <v>27.899999999999999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186</v>
      </c>
      <c r="AU544" s="252" t="s">
        <v>85</v>
      </c>
      <c r="AV544" s="13" t="s">
        <v>85</v>
      </c>
      <c r="AW544" s="13" t="s">
        <v>32</v>
      </c>
      <c r="AX544" s="13" t="s">
        <v>76</v>
      </c>
      <c r="AY544" s="252" t="s">
        <v>178</v>
      </c>
    </row>
    <row r="545" s="15" customFormat="1">
      <c r="A545" s="15"/>
      <c r="B545" s="264"/>
      <c r="C545" s="265"/>
      <c r="D545" s="243" t="s">
        <v>186</v>
      </c>
      <c r="E545" s="266" t="s">
        <v>1</v>
      </c>
      <c r="F545" s="267" t="s">
        <v>217</v>
      </c>
      <c r="G545" s="265"/>
      <c r="H545" s="268">
        <v>59.880000000000003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186</v>
      </c>
      <c r="AU545" s="274" t="s">
        <v>85</v>
      </c>
      <c r="AV545" s="15" t="s">
        <v>184</v>
      </c>
      <c r="AW545" s="15" t="s">
        <v>32</v>
      </c>
      <c r="AX545" s="15" t="s">
        <v>83</v>
      </c>
      <c r="AY545" s="274" t="s">
        <v>178</v>
      </c>
    </row>
    <row r="546" s="2" customFormat="1" ht="16.5" customHeight="1">
      <c r="A546" s="39"/>
      <c r="B546" s="40"/>
      <c r="C546" s="228" t="s">
        <v>801</v>
      </c>
      <c r="D546" s="228" t="s">
        <v>180</v>
      </c>
      <c r="E546" s="229" t="s">
        <v>802</v>
      </c>
      <c r="F546" s="230" t="s">
        <v>803</v>
      </c>
      <c r="G546" s="231" t="s">
        <v>291</v>
      </c>
      <c r="H546" s="232">
        <v>48.600000000000001</v>
      </c>
      <c r="I546" s="233"/>
      <c r="J546" s="234">
        <f>ROUND(I546*H546,2)</f>
        <v>0</v>
      </c>
      <c r="K546" s="230" t="s">
        <v>194</v>
      </c>
      <c r="L546" s="45"/>
      <c r="M546" s="235" t="s">
        <v>1</v>
      </c>
      <c r="N546" s="236" t="s">
        <v>41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0.0039399999999999999</v>
      </c>
      <c r="T546" s="238">
        <f>S546*H546</f>
        <v>0.19148400000000002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274</v>
      </c>
      <c r="AT546" s="239" t="s">
        <v>180</v>
      </c>
      <c r="AU546" s="239" t="s">
        <v>85</v>
      </c>
      <c r="AY546" s="18" t="s">
        <v>178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83</v>
      </c>
      <c r="BK546" s="240">
        <f>ROUND(I546*H546,2)</f>
        <v>0</v>
      </c>
      <c r="BL546" s="18" t="s">
        <v>274</v>
      </c>
      <c r="BM546" s="239" t="s">
        <v>804</v>
      </c>
    </row>
    <row r="547" s="13" customFormat="1">
      <c r="A547" s="13"/>
      <c r="B547" s="241"/>
      <c r="C547" s="242"/>
      <c r="D547" s="243" t="s">
        <v>186</v>
      </c>
      <c r="E547" s="244" t="s">
        <v>1</v>
      </c>
      <c r="F547" s="245" t="s">
        <v>805</v>
      </c>
      <c r="G547" s="242"/>
      <c r="H547" s="246">
        <v>2.2000000000000002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186</v>
      </c>
      <c r="AU547" s="252" t="s">
        <v>85</v>
      </c>
      <c r="AV547" s="13" t="s">
        <v>85</v>
      </c>
      <c r="AW547" s="13" t="s">
        <v>32</v>
      </c>
      <c r="AX547" s="13" t="s">
        <v>76</v>
      </c>
      <c r="AY547" s="252" t="s">
        <v>178</v>
      </c>
    </row>
    <row r="548" s="13" customFormat="1">
      <c r="A548" s="13"/>
      <c r="B548" s="241"/>
      <c r="C548" s="242"/>
      <c r="D548" s="243" t="s">
        <v>186</v>
      </c>
      <c r="E548" s="244" t="s">
        <v>1</v>
      </c>
      <c r="F548" s="245" t="s">
        <v>806</v>
      </c>
      <c r="G548" s="242"/>
      <c r="H548" s="246">
        <v>3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186</v>
      </c>
      <c r="AU548" s="252" t="s">
        <v>85</v>
      </c>
      <c r="AV548" s="13" t="s">
        <v>85</v>
      </c>
      <c r="AW548" s="13" t="s">
        <v>32</v>
      </c>
      <c r="AX548" s="13" t="s">
        <v>76</v>
      </c>
      <c r="AY548" s="252" t="s">
        <v>178</v>
      </c>
    </row>
    <row r="549" s="13" customFormat="1">
      <c r="A549" s="13"/>
      <c r="B549" s="241"/>
      <c r="C549" s="242"/>
      <c r="D549" s="243" t="s">
        <v>186</v>
      </c>
      <c r="E549" s="244" t="s">
        <v>1</v>
      </c>
      <c r="F549" s="245" t="s">
        <v>807</v>
      </c>
      <c r="G549" s="242"/>
      <c r="H549" s="246">
        <v>6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186</v>
      </c>
      <c r="AU549" s="252" t="s">
        <v>85</v>
      </c>
      <c r="AV549" s="13" t="s">
        <v>85</v>
      </c>
      <c r="AW549" s="13" t="s">
        <v>32</v>
      </c>
      <c r="AX549" s="13" t="s">
        <v>76</v>
      </c>
      <c r="AY549" s="252" t="s">
        <v>178</v>
      </c>
    </row>
    <row r="550" s="13" customFormat="1">
      <c r="A550" s="13"/>
      <c r="B550" s="241"/>
      <c r="C550" s="242"/>
      <c r="D550" s="243" t="s">
        <v>186</v>
      </c>
      <c r="E550" s="244" t="s">
        <v>1</v>
      </c>
      <c r="F550" s="245" t="s">
        <v>808</v>
      </c>
      <c r="G550" s="242"/>
      <c r="H550" s="246">
        <v>37.399999999999999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186</v>
      </c>
      <c r="AU550" s="252" t="s">
        <v>85</v>
      </c>
      <c r="AV550" s="13" t="s">
        <v>85</v>
      </c>
      <c r="AW550" s="13" t="s">
        <v>32</v>
      </c>
      <c r="AX550" s="13" t="s">
        <v>76</v>
      </c>
      <c r="AY550" s="252" t="s">
        <v>178</v>
      </c>
    </row>
    <row r="551" s="15" customFormat="1">
      <c r="A551" s="15"/>
      <c r="B551" s="264"/>
      <c r="C551" s="265"/>
      <c r="D551" s="243" t="s">
        <v>186</v>
      </c>
      <c r="E551" s="266" t="s">
        <v>1</v>
      </c>
      <c r="F551" s="267" t="s">
        <v>217</v>
      </c>
      <c r="G551" s="265"/>
      <c r="H551" s="268">
        <v>48.600000000000001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4" t="s">
        <v>186</v>
      </c>
      <c r="AU551" s="274" t="s">
        <v>85</v>
      </c>
      <c r="AV551" s="15" t="s">
        <v>184</v>
      </c>
      <c r="AW551" s="15" t="s">
        <v>32</v>
      </c>
      <c r="AX551" s="15" t="s">
        <v>83</v>
      </c>
      <c r="AY551" s="274" t="s">
        <v>178</v>
      </c>
    </row>
    <row r="552" s="2" customFormat="1" ht="24.15" customHeight="1">
      <c r="A552" s="39"/>
      <c r="B552" s="40"/>
      <c r="C552" s="228" t="s">
        <v>809</v>
      </c>
      <c r="D552" s="228" t="s">
        <v>180</v>
      </c>
      <c r="E552" s="229" t="s">
        <v>810</v>
      </c>
      <c r="F552" s="230" t="s">
        <v>811</v>
      </c>
      <c r="G552" s="231" t="s">
        <v>291</v>
      </c>
      <c r="H552" s="232">
        <v>12</v>
      </c>
      <c r="I552" s="233"/>
      <c r="J552" s="234">
        <f>ROUND(I552*H552,2)</f>
        <v>0</v>
      </c>
      <c r="K552" s="230" t="s">
        <v>1</v>
      </c>
      <c r="L552" s="45"/>
      <c r="M552" s="235" t="s">
        <v>1</v>
      </c>
      <c r="N552" s="236" t="s">
        <v>41</v>
      </c>
      <c r="O552" s="92"/>
      <c r="P552" s="237">
        <f>O552*H552</f>
        <v>0</v>
      </c>
      <c r="Q552" s="237">
        <v>0.0013699999999999999</v>
      </c>
      <c r="R552" s="237">
        <f>Q552*H552</f>
        <v>0.01644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274</v>
      </c>
      <c r="AT552" s="239" t="s">
        <v>180</v>
      </c>
      <c r="AU552" s="239" t="s">
        <v>85</v>
      </c>
      <c r="AY552" s="18" t="s">
        <v>178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83</v>
      </c>
      <c r="BK552" s="240">
        <f>ROUND(I552*H552,2)</f>
        <v>0</v>
      </c>
      <c r="BL552" s="18" t="s">
        <v>274</v>
      </c>
      <c r="BM552" s="239" t="s">
        <v>812</v>
      </c>
    </row>
    <row r="553" s="13" customFormat="1">
      <c r="A553" s="13"/>
      <c r="B553" s="241"/>
      <c r="C553" s="242"/>
      <c r="D553" s="243" t="s">
        <v>186</v>
      </c>
      <c r="E553" s="244" t="s">
        <v>1</v>
      </c>
      <c r="F553" s="245" t="s">
        <v>813</v>
      </c>
      <c r="G553" s="242"/>
      <c r="H553" s="246">
        <v>12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186</v>
      </c>
      <c r="AU553" s="252" t="s">
        <v>85</v>
      </c>
      <c r="AV553" s="13" t="s">
        <v>85</v>
      </c>
      <c r="AW553" s="13" t="s">
        <v>32</v>
      </c>
      <c r="AX553" s="13" t="s">
        <v>83</v>
      </c>
      <c r="AY553" s="252" t="s">
        <v>178</v>
      </c>
    </row>
    <row r="554" s="2" customFormat="1" ht="21.75" customHeight="1">
      <c r="A554" s="39"/>
      <c r="B554" s="40"/>
      <c r="C554" s="228" t="s">
        <v>814</v>
      </c>
      <c r="D554" s="228" t="s">
        <v>180</v>
      </c>
      <c r="E554" s="229" t="s">
        <v>815</v>
      </c>
      <c r="F554" s="230" t="s">
        <v>816</v>
      </c>
      <c r="G554" s="231" t="s">
        <v>291</v>
      </c>
      <c r="H554" s="232">
        <v>34</v>
      </c>
      <c r="I554" s="233"/>
      <c r="J554" s="234">
        <f>ROUND(I554*H554,2)</f>
        <v>0</v>
      </c>
      <c r="K554" s="230" t="s">
        <v>194</v>
      </c>
      <c r="L554" s="45"/>
      <c r="M554" s="235" t="s">
        <v>1</v>
      </c>
      <c r="N554" s="236" t="s">
        <v>41</v>
      </c>
      <c r="O554" s="92"/>
      <c r="P554" s="237">
        <f>O554*H554</f>
        <v>0</v>
      </c>
      <c r="Q554" s="237">
        <v>0.0018699999999999999</v>
      </c>
      <c r="R554" s="237">
        <f>Q554*H554</f>
        <v>0.063579999999999998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274</v>
      </c>
      <c r="AT554" s="239" t="s">
        <v>180</v>
      </c>
      <c r="AU554" s="239" t="s">
        <v>85</v>
      </c>
      <c r="AY554" s="18" t="s">
        <v>178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83</v>
      </c>
      <c r="BK554" s="240">
        <f>ROUND(I554*H554,2)</f>
        <v>0</v>
      </c>
      <c r="BL554" s="18" t="s">
        <v>274</v>
      </c>
      <c r="BM554" s="239" t="s">
        <v>817</v>
      </c>
    </row>
    <row r="555" s="13" customFormat="1">
      <c r="A555" s="13"/>
      <c r="B555" s="241"/>
      <c r="C555" s="242"/>
      <c r="D555" s="243" t="s">
        <v>186</v>
      </c>
      <c r="E555" s="244" t="s">
        <v>1</v>
      </c>
      <c r="F555" s="245" t="s">
        <v>818</v>
      </c>
      <c r="G555" s="242"/>
      <c r="H555" s="246">
        <v>34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186</v>
      </c>
      <c r="AU555" s="252" t="s">
        <v>85</v>
      </c>
      <c r="AV555" s="13" t="s">
        <v>85</v>
      </c>
      <c r="AW555" s="13" t="s">
        <v>32</v>
      </c>
      <c r="AX555" s="13" t="s">
        <v>83</v>
      </c>
      <c r="AY555" s="252" t="s">
        <v>178</v>
      </c>
    </row>
    <row r="556" s="2" customFormat="1" ht="24.15" customHeight="1">
      <c r="A556" s="39"/>
      <c r="B556" s="40"/>
      <c r="C556" s="228" t="s">
        <v>819</v>
      </c>
      <c r="D556" s="228" t="s">
        <v>180</v>
      </c>
      <c r="E556" s="229" t="s">
        <v>820</v>
      </c>
      <c r="F556" s="230" t="s">
        <v>821</v>
      </c>
      <c r="G556" s="231" t="s">
        <v>291</v>
      </c>
      <c r="H556" s="232">
        <v>61.869999999999997</v>
      </c>
      <c r="I556" s="233"/>
      <c r="J556" s="234">
        <f>ROUND(I556*H556,2)</f>
        <v>0</v>
      </c>
      <c r="K556" s="230" t="s">
        <v>194</v>
      </c>
      <c r="L556" s="45"/>
      <c r="M556" s="235" t="s">
        <v>1</v>
      </c>
      <c r="N556" s="236" t="s">
        <v>41</v>
      </c>
      <c r="O556" s="92"/>
      <c r="P556" s="237">
        <f>O556*H556</f>
        <v>0</v>
      </c>
      <c r="Q556" s="237">
        <v>0.0010814659999999999</v>
      </c>
      <c r="R556" s="237">
        <f>Q556*H556</f>
        <v>0.066910301419999985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274</v>
      </c>
      <c r="AT556" s="239" t="s">
        <v>180</v>
      </c>
      <c r="AU556" s="239" t="s">
        <v>85</v>
      </c>
      <c r="AY556" s="18" t="s">
        <v>178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83</v>
      </c>
      <c r="BK556" s="240">
        <f>ROUND(I556*H556,2)</f>
        <v>0</v>
      </c>
      <c r="BL556" s="18" t="s">
        <v>274</v>
      </c>
      <c r="BM556" s="239" t="s">
        <v>822</v>
      </c>
    </row>
    <row r="557" s="13" customFormat="1">
      <c r="A557" s="13"/>
      <c r="B557" s="241"/>
      <c r="C557" s="242"/>
      <c r="D557" s="243" t="s">
        <v>186</v>
      </c>
      <c r="E557" s="244" t="s">
        <v>1</v>
      </c>
      <c r="F557" s="245" t="s">
        <v>823</v>
      </c>
      <c r="G557" s="242"/>
      <c r="H557" s="246">
        <v>1.55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186</v>
      </c>
      <c r="AU557" s="252" t="s">
        <v>85</v>
      </c>
      <c r="AV557" s="13" t="s">
        <v>85</v>
      </c>
      <c r="AW557" s="13" t="s">
        <v>32</v>
      </c>
      <c r="AX557" s="13" t="s">
        <v>76</v>
      </c>
      <c r="AY557" s="252" t="s">
        <v>178</v>
      </c>
    </row>
    <row r="558" s="13" customFormat="1">
      <c r="A558" s="13"/>
      <c r="B558" s="241"/>
      <c r="C558" s="242"/>
      <c r="D558" s="243" t="s">
        <v>186</v>
      </c>
      <c r="E558" s="244" t="s">
        <v>1</v>
      </c>
      <c r="F558" s="245" t="s">
        <v>824</v>
      </c>
      <c r="G558" s="242"/>
      <c r="H558" s="246">
        <v>1.55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186</v>
      </c>
      <c r="AU558" s="252" t="s">
        <v>85</v>
      </c>
      <c r="AV558" s="13" t="s">
        <v>85</v>
      </c>
      <c r="AW558" s="13" t="s">
        <v>32</v>
      </c>
      <c r="AX558" s="13" t="s">
        <v>76</v>
      </c>
      <c r="AY558" s="252" t="s">
        <v>178</v>
      </c>
    </row>
    <row r="559" s="16" customFormat="1">
      <c r="A559" s="16"/>
      <c r="B559" s="275"/>
      <c r="C559" s="276"/>
      <c r="D559" s="243" t="s">
        <v>186</v>
      </c>
      <c r="E559" s="277" t="s">
        <v>1</v>
      </c>
      <c r="F559" s="278" t="s">
        <v>825</v>
      </c>
      <c r="G559" s="276"/>
      <c r="H559" s="277" t="s">
        <v>1</v>
      </c>
      <c r="I559" s="279"/>
      <c r="J559" s="276"/>
      <c r="K559" s="276"/>
      <c r="L559" s="280"/>
      <c r="M559" s="281"/>
      <c r="N559" s="282"/>
      <c r="O559" s="282"/>
      <c r="P559" s="282"/>
      <c r="Q559" s="282"/>
      <c r="R559" s="282"/>
      <c r="S559" s="282"/>
      <c r="T559" s="28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4" t="s">
        <v>186</v>
      </c>
      <c r="AU559" s="284" t="s">
        <v>85</v>
      </c>
      <c r="AV559" s="16" t="s">
        <v>83</v>
      </c>
      <c r="AW559" s="16" t="s">
        <v>32</v>
      </c>
      <c r="AX559" s="16" t="s">
        <v>76</v>
      </c>
      <c r="AY559" s="284" t="s">
        <v>178</v>
      </c>
    </row>
    <row r="560" s="13" customFormat="1">
      <c r="A560" s="13"/>
      <c r="B560" s="241"/>
      <c r="C560" s="242"/>
      <c r="D560" s="243" t="s">
        <v>186</v>
      </c>
      <c r="E560" s="244" t="s">
        <v>1</v>
      </c>
      <c r="F560" s="245" t="s">
        <v>826</v>
      </c>
      <c r="G560" s="242"/>
      <c r="H560" s="246">
        <v>32.420000000000002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186</v>
      </c>
      <c r="AU560" s="252" t="s">
        <v>85</v>
      </c>
      <c r="AV560" s="13" t="s">
        <v>85</v>
      </c>
      <c r="AW560" s="13" t="s">
        <v>32</v>
      </c>
      <c r="AX560" s="13" t="s">
        <v>76</v>
      </c>
      <c r="AY560" s="252" t="s">
        <v>178</v>
      </c>
    </row>
    <row r="561" s="16" customFormat="1">
      <c r="A561" s="16"/>
      <c r="B561" s="275"/>
      <c r="C561" s="276"/>
      <c r="D561" s="243" t="s">
        <v>186</v>
      </c>
      <c r="E561" s="277" t="s">
        <v>1</v>
      </c>
      <c r="F561" s="278" t="s">
        <v>827</v>
      </c>
      <c r="G561" s="276"/>
      <c r="H561" s="277" t="s">
        <v>1</v>
      </c>
      <c r="I561" s="279"/>
      <c r="J561" s="276"/>
      <c r="K561" s="276"/>
      <c r="L561" s="280"/>
      <c r="M561" s="281"/>
      <c r="N561" s="282"/>
      <c r="O561" s="282"/>
      <c r="P561" s="282"/>
      <c r="Q561" s="282"/>
      <c r="R561" s="282"/>
      <c r="S561" s="282"/>
      <c r="T561" s="28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4" t="s">
        <v>186</v>
      </c>
      <c r="AU561" s="284" t="s">
        <v>85</v>
      </c>
      <c r="AV561" s="16" t="s">
        <v>83</v>
      </c>
      <c r="AW561" s="16" t="s">
        <v>32</v>
      </c>
      <c r="AX561" s="16" t="s">
        <v>76</v>
      </c>
      <c r="AY561" s="284" t="s">
        <v>178</v>
      </c>
    </row>
    <row r="562" s="13" customFormat="1">
      <c r="A562" s="13"/>
      <c r="B562" s="241"/>
      <c r="C562" s="242"/>
      <c r="D562" s="243" t="s">
        <v>186</v>
      </c>
      <c r="E562" s="244" t="s">
        <v>1</v>
      </c>
      <c r="F562" s="245" t="s">
        <v>331</v>
      </c>
      <c r="G562" s="242"/>
      <c r="H562" s="246">
        <v>26.350000000000001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186</v>
      </c>
      <c r="AU562" s="252" t="s">
        <v>85</v>
      </c>
      <c r="AV562" s="13" t="s">
        <v>85</v>
      </c>
      <c r="AW562" s="13" t="s">
        <v>32</v>
      </c>
      <c r="AX562" s="13" t="s">
        <v>76</v>
      </c>
      <c r="AY562" s="252" t="s">
        <v>178</v>
      </c>
    </row>
    <row r="563" s="15" customFormat="1">
      <c r="A563" s="15"/>
      <c r="B563" s="264"/>
      <c r="C563" s="265"/>
      <c r="D563" s="243" t="s">
        <v>186</v>
      </c>
      <c r="E563" s="266" t="s">
        <v>1</v>
      </c>
      <c r="F563" s="267" t="s">
        <v>217</v>
      </c>
      <c r="G563" s="265"/>
      <c r="H563" s="268">
        <v>61.869999999999997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186</v>
      </c>
      <c r="AU563" s="274" t="s">
        <v>85</v>
      </c>
      <c r="AV563" s="15" t="s">
        <v>184</v>
      </c>
      <c r="AW563" s="15" t="s">
        <v>32</v>
      </c>
      <c r="AX563" s="15" t="s">
        <v>83</v>
      </c>
      <c r="AY563" s="274" t="s">
        <v>178</v>
      </c>
    </row>
    <row r="564" s="2" customFormat="1" ht="24.15" customHeight="1">
      <c r="A564" s="39"/>
      <c r="B564" s="40"/>
      <c r="C564" s="228" t="s">
        <v>828</v>
      </c>
      <c r="D564" s="228" t="s">
        <v>180</v>
      </c>
      <c r="E564" s="229" t="s">
        <v>829</v>
      </c>
      <c r="F564" s="230" t="s">
        <v>830</v>
      </c>
      <c r="G564" s="231" t="s">
        <v>291</v>
      </c>
      <c r="H564" s="232">
        <v>9.5</v>
      </c>
      <c r="I564" s="233"/>
      <c r="J564" s="234">
        <f>ROUND(I564*H564,2)</f>
        <v>0</v>
      </c>
      <c r="K564" s="230" t="s">
        <v>194</v>
      </c>
      <c r="L564" s="45"/>
      <c r="M564" s="235" t="s">
        <v>1</v>
      </c>
      <c r="N564" s="236" t="s">
        <v>41</v>
      </c>
      <c r="O564" s="92"/>
      <c r="P564" s="237">
        <f>O564*H564</f>
        <v>0</v>
      </c>
      <c r="Q564" s="237">
        <v>0.00085499999999999997</v>
      </c>
      <c r="R564" s="237">
        <f>Q564*H564</f>
        <v>0.0081224999999999995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274</v>
      </c>
      <c r="AT564" s="239" t="s">
        <v>180</v>
      </c>
      <c r="AU564" s="239" t="s">
        <v>85</v>
      </c>
      <c r="AY564" s="18" t="s">
        <v>178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83</v>
      </c>
      <c r="BK564" s="240">
        <f>ROUND(I564*H564,2)</f>
        <v>0</v>
      </c>
      <c r="BL564" s="18" t="s">
        <v>274</v>
      </c>
      <c r="BM564" s="239" t="s">
        <v>831</v>
      </c>
    </row>
    <row r="565" s="13" customFormat="1">
      <c r="A565" s="13"/>
      <c r="B565" s="241"/>
      <c r="C565" s="242"/>
      <c r="D565" s="243" t="s">
        <v>186</v>
      </c>
      <c r="E565" s="244" t="s">
        <v>1</v>
      </c>
      <c r="F565" s="245" t="s">
        <v>832</v>
      </c>
      <c r="G565" s="242"/>
      <c r="H565" s="246">
        <v>9.5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186</v>
      </c>
      <c r="AU565" s="252" t="s">
        <v>85</v>
      </c>
      <c r="AV565" s="13" t="s">
        <v>85</v>
      </c>
      <c r="AW565" s="13" t="s">
        <v>32</v>
      </c>
      <c r="AX565" s="13" t="s">
        <v>83</v>
      </c>
      <c r="AY565" s="252" t="s">
        <v>178</v>
      </c>
    </row>
    <row r="566" s="2" customFormat="1" ht="24.15" customHeight="1">
      <c r="A566" s="39"/>
      <c r="B566" s="40"/>
      <c r="C566" s="228" t="s">
        <v>833</v>
      </c>
      <c r="D566" s="228" t="s">
        <v>180</v>
      </c>
      <c r="E566" s="229" t="s">
        <v>834</v>
      </c>
      <c r="F566" s="230" t="s">
        <v>835</v>
      </c>
      <c r="G566" s="231" t="s">
        <v>291</v>
      </c>
      <c r="H566" s="232">
        <v>43.399999999999999</v>
      </c>
      <c r="I566" s="233"/>
      <c r="J566" s="234">
        <f>ROUND(I566*H566,2)</f>
        <v>0</v>
      </c>
      <c r="K566" s="230" t="s">
        <v>194</v>
      </c>
      <c r="L566" s="45"/>
      <c r="M566" s="235" t="s">
        <v>1</v>
      </c>
      <c r="N566" s="236" t="s">
        <v>41</v>
      </c>
      <c r="O566" s="92"/>
      <c r="P566" s="237">
        <f>O566*H566</f>
        <v>0</v>
      </c>
      <c r="Q566" s="237">
        <v>0.001078</v>
      </c>
      <c r="R566" s="237">
        <f>Q566*H566</f>
        <v>0.046785199999999999</v>
      </c>
      <c r="S566" s="237">
        <v>0</v>
      </c>
      <c r="T566" s="238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274</v>
      </c>
      <c r="AT566" s="239" t="s">
        <v>180</v>
      </c>
      <c r="AU566" s="239" t="s">
        <v>85</v>
      </c>
      <c r="AY566" s="18" t="s">
        <v>178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83</v>
      </c>
      <c r="BK566" s="240">
        <f>ROUND(I566*H566,2)</f>
        <v>0</v>
      </c>
      <c r="BL566" s="18" t="s">
        <v>274</v>
      </c>
      <c r="BM566" s="239" t="s">
        <v>836</v>
      </c>
    </row>
    <row r="567" s="13" customFormat="1">
      <c r="A567" s="13"/>
      <c r="B567" s="241"/>
      <c r="C567" s="242"/>
      <c r="D567" s="243" t="s">
        <v>186</v>
      </c>
      <c r="E567" s="244" t="s">
        <v>1</v>
      </c>
      <c r="F567" s="245" t="s">
        <v>807</v>
      </c>
      <c r="G567" s="242"/>
      <c r="H567" s="246">
        <v>6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186</v>
      </c>
      <c r="AU567" s="252" t="s">
        <v>85</v>
      </c>
      <c r="AV567" s="13" t="s">
        <v>85</v>
      </c>
      <c r="AW567" s="13" t="s">
        <v>32</v>
      </c>
      <c r="AX567" s="13" t="s">
        <v>76</v>
      </c>
      <c r="AY567" s="252" t="s">
        <v>178</v>
      </c>
    </row>
    <row r="568" s="13" customFormat="1">
      <c r="A568" s="13"/>
      <c r="B568" s="241"/>
      <c r="C568" s="242"/>
      <c r="D568" s="243" t="s">
        <v>186</v>
      </c>
      <c r="E568" s="244" t="s">
        <v>1</v>
      </c>
      <c r="F568" s="245" t="s">
        <v>808</v>
      </c>
      <c r="G568" s="242"/>
      <c r="H568" s="246">
        <v>37.399999999999999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186</v>
      </c>
      <c r="AU568" s="252" t="s">
        <v>85</v>
      </c>
      <c r="AV568" s="13" t="s">
        <v>85</v>
      </c>
      <c r="AW568" s="13" t="s">
        <v>32</v>
      </c>
      <c r="AX568" s="13" t="s">
        <v>76</v>
      </c>
      <c r="AY568" s="252" t="s">
        <v>178</v>
      </c>
    </row>
    <row r="569" s="15" customFormat="1">
      <c r="A569" s="15"/>
      <c r="B569" s="264"/>
      <c r="C569" s="265"/>
      <c r="D569" s="243" t="s">
        <v>186</v>
      </c>
      <c r="E569" s="266" t="s">
        <v>1</v>
      </c>
      <c r="F569" s="267" t="s">
        <v>217</v>
      </c>
      <c r="G569" s="265"/>
      <c r="H569" s="268">
        <v>43.399999999999999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4" t="s">
        <v>186</v>
      </c>
      <c r="AU569" s="274" t="s">
        <v>85</v>
      </c>
      <c r="AV569" s="15" t="s">
        <v>184</v>
      </c>
      <c r="AW569" s="15" t="s">
        <v>32</v>
      </c>
      <c r="AX569" s="15" t="s">
        <v>83</v>
      </c>
      <c r="AY569" s="274" t="s">
        <v>178</v>
      </c>
    </row>
    <row r="570" s="2" customFormat="1" ht="24.15" customHeight="1">
      <c r="A570" s="39"/>
      <c r="B570" s="40"/>
      <c r="C570" s="228" t="s">
        <v>837</v>
      </c>
      <c r="D570" s="228" t="s">
        <v>180</v>
      </c>
      <c r="E570" s="229" t="s">
        <v>838</v>
      </c>
      <c r="F570" s="230" t="s">
        <v>839</v>
      </c>
      <c r="G570" s="231" t="s">
        <v>384</v>
      </c>
      <c r="H570" s="232">
        <v>0.29999999999999999</v>
      </c>
      <c r="I570" s="233"/>
      <c r="J570" s="234">
        <f>ROUND(I570*H570,2)</f>
        <v>0</v>
      </c>
      <c r="K570" s="230" t="s">
        <v>194</v>
      </c>
      <c r="L570" s="45"/>
      <c r="M570" s="235" t="s">
        <v>1</v>
      </c>
      <c r="N570" s="236" t="s">
        <v>41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274</v>
      </c>
      <c r="AT570" s="239" t="s">
        <v>180</v>
      </c>
      <c r="AU570" s="239" t="s">
        <v>85</v>
      </c>
      <c r="AY570" s="18" t="s">
        <v>178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274</v>
      </c>
      <c r="BM570" s="239" t="s">
        <v>840</v>
      </c>
    </row>
    <row r="571" s="12" customFormat="1" ht="22.8" customHeight="1">
      <c r="A571" s="12"/>
      <c r="B571" s="212"/>
      <c r="C571" s="213"/>
      <c r="D571" s="214" t="s">
        <v>75</v>
      </c>
      <c r="E571" s="226" t="s">
        <v>841</v>
      </c>
      <c r="F571" s="226" t="s">
        <v>842</v>
      </c>
      <c r="G571" s="213"/>
      <c r="H571" s="213"/>
      <c r="I571" s="216"/>
      <c r="J571" s="227">
        <f>BK571</f>
        <v>0</v>
      </c>
      <c r="K571" s="213"/>
      <c r="L571" s="218"/>
      <c r="M571" s="219"/>
      <c r="N571" s="220"/>
      <c r="O571" s="220"/>
      <c r="P571" s="221">
        <f>SUM(P572:P622)</f>
        <v>0</v>
      </c>
      <c r="Q571" s="220"/>
      <c r="R571" s="221">
        <f>SUM(R572:R622)</f>
        <v>0.47792006000000004</v>
      </c>
      <c r="S571" s="220"/>
      <c r="T571" s="222">
        <f>SUM(T572:T622)</f>
        <v>8.645999999999999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3" t="s">
        <v>85</v>
      </c>
      <c r="AT571" s="224" t="s">
        <v>75</v>
      </c>
      <c r="AU571" s="224" t="s">
        <v>83</v>
      </c>
      <c r="AY571" s="223" t="s">
        <v>178</v>
      </c>
      <c r="BK571" s="225">
        <f>SUM(BK572:BK622)</f>
        <v>0</v>
      </c>
    </row>
    <row r="572" s="2" customFormat="1" ht="33" customHeight="1">
      <c r="A572" s="39"/>
      <c r="B572" s="40"/>
      <c r="C572" s="228" t="s">
        <v>843</v>
      </c>
      <c r="D572" s="228" t="s">
        <v>180</v>
      </c>
      <c r="E572" s="229" t="s">
        <v>844</v>
      </c>
      <c r="F572" s="230" t="s">
        <v>845</v>
      </c>
      <c r="G572" s="231" t="s">
        <v>420</v>
      </c>
      <c r="H572" s="232">
        <v>31</v>
      </c>
      <c r="I572" s="233"/>
      <c r="J572" s="234">
        <f>ROUND(I572*H572,2)</f>
        <v>0</v>
      </c>
      <c r="K572" s="230" t="s">
        <v>846</v>
      </c>
      <c r="L572" s="45"/>
      <c r="M572" s="235" t="s">
        <v>1</v>
      </c>
      <c r="N572" s="236" t="s">
        <v>41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0.0050000000000000001</v>
      </c>
      <c r="T572" s="238">
        <f>S572*H572</f>
        <v>0.155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274</v>
      </c>
      <c r="AT572" s="239" t="s">
        <v>180</v>
      </c>
      <c r="AU572" s="239" t="s">
        <v>85</v>
      </c>
      <c r="AY572" s="18" t="s">
        <v>178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83</v>
      </c>
      <c r="BK572" s="240">
        <f>ROUND(I572*H572,2)</f>
        <v>0</v>
      </c>
      <c r="BL572" s="18" t="s">
        <v>274</v>
      </c>
      <c r="BM572" s="239" t="s">
        <v>847</v>
      </c>
    </row>
    <row r="573" s="13" customFormat="1">
      <c r="A573" s="13"/>
      <c r="B573" s="241"/>
      <c r="C573" s="242"/>
      <c r="D573" s="243" t="s">
        <v>186</v>
      </c>
      <c r="E573" s="244" t="s">
        <v>1</v>
      </c>
      <c r="F573" s="245" t="s">
        <v>848</v>
      </c>
      <c r="G573" s="242"/>
      <c r="H573" s="246">
        <v>1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186</v>
      </c>
      <c r="AU573" s="252" t="s">
        <v>85</v>
      </c>
      <c r="AV573" s="13" t="s">
        <v>85</v>
      </c>
      <c r="AW573" s="13" t="s">
        <v>32</v>
      </c>
      <c r="AX573" s="13" t="s">
        <v>76</v>
      </c>
      <c r="AY573" s="252" t="s">
        <v>178</v>
      </c>
    </row>
    <row r="574" s="13" customFormat="1">
      <c r="A574" s="13"/>
      <c r="B574" s="241"/>
      <c r="C574" s="242"/>
      <c r="D574" s="243" t="s">
        <v>186</v>
      </c>
      <c r="E574" s="244" t="s">
        <v>1</v>
      </c>
      <c r="F574" s="245" t="s">
        <v>849</v>
      </c>
      <c r="G574" s="242"/>
      <c r="H574" s="246">
        <v>12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186</v>
      </c>
      <c r="AU574" s="252" t="s">
        <v>85</v>
      </c>
      <c r="AV574" s="13" t="s">
        <v>85</v>
      </c>
      <c r="AW574" s="13" t="s">
        <v>32</v>
      </c>
      <c r="AX574" s="13" t="s">
        <v>76</v>
      </c>
      <c r="AY574" s="252" t="s">
        <v>178</v>
      </c>
    </row>
    <row r="575" s="13" customFormat="1">
      <c r="A575" s="13"/>
      <c r="B575" s="241"/>
      <c r="C575" s="242"/>
      <c r="D575" s="243" t="s">
        <v>186</v>
      </c>
      <c r="E575" s="244" t="s">
        <v>1</v>
      </c>
      <c r="F575" s="245" t="s">
        <v>850</v>
      </c>
      <c r="G575" s="242"/>
      <c r="H575" s="246">
        <v>18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186</v>
      </c>
      <c r="AU575" s="252" t="s">
        <v>85</v>
      </c>
      <c r="AV575" s="13" t="s">
        <v>85</v>
      </c>
      <c r="AW575" s="13" t="s">
        <v>32</v>
      </c>
      <c r="AX575" s="13" t="s">
        <v>76</v>
      </c>
      <c r="AY575" s="252" t="s">
        <v>178</v>
      </c>
    </row>
    <row r="576" s="15" customFormat="1">
      <c r="A576" s="15"/>
      <c r="B576" s="264"/>
      <c r="C576" s="265"/>
      <c r="D576" s="243" t="s">
        <v>186</v>
      </c>
      <c r="E576" s="266" t="s">
        <v>1</v>
      </c>
      <c r="F576" s="267" t="s">
        <v>217</v>
      </c>
      <c r="G576" s="265"/>
      <c r="H576" s="268">
        <v>31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186</v>
      </c>
      <c r="AU576" s="274" t="s">
        <v>85</v>
      </c>
      <c r="AV576" s="15" t="s">
        <v>184</v>
      </c>
      <c r="AW576" s="15" t="s">
        <v>32</v>
      </c>
      <c r="AX576" s="15" t="s">
        <v>83</v>
      </c>
      <c r="AY576" s="274" t="s">
        <v>178</v>
      </c>
    </row>
    <row r="577" s="2" customFormat="1" ht="33" customHeight="1">
      <c r="A577" s="39"/>
      <c r="B577" s="40"/>
      <c r="C577" s="228" t="s">
        <v>851</v>
      </c>
      <c r="D577" s="228" t="s">
        <v>180</v>
      </c>
      <c r="E577" s="229" t="s">
        <v>852</v>
      </c>
      <c r="F577" s="230" t="s">
        <v>853</v>
      </c>
      <c r="G577" s="231" t="s">
        <v>291</v>
      </c>
      <c r="H577" s="232">
        <v>12.130000000000001</v>
      </c>
      <c r="I577" s="233"/>
      <c r="J577" s="234">
        <f>ROUND(I577*H577,2)</f>
        <v>0</v>
      </c>
      <c r="K577" s="230" t="s">
        <v>1</v>
      </c>
      <c r="L577" s="45"/>
      <c r="M577" s="235" t="s">
        <v>1</v>
      </c>
      <c r="N577" s="236" t="s">
        <v>41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0.69999999999999996</v>
      </c>
      <c r="T577" s="238">
        <f>S577*H577</f>
        <v>8.4909999999999997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274</v>
      </c>
      <c r="AT577" s="239" t="s">
        <v>180</v>
      </c>
      <c r="AU577" s="239" t="s">
        <v>85</v>
      </c>
      <c r="AY577" s="18" t="s">
        <v>178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83</v>
      </c>
      <c r="BK577" s="240">
        <f>ROUND(I577*H577,2)</f>
        <v>0</v>
      </c>
      <c r="BL577" s="18" t="s">
        <v>274</v>
      </c>
      <c r="BM577" s="239" t="s">
        <v>854</v>
      </c>
    </row>
    <row r="578" s="13" customFormat="1">
      <c r="A578" s="13"/>
      <c r="B578" s="241"/>
      <c r="C578" s="242"/>
      <c r="D578" s="243" t="s">
        <v>186</v>
      </c>
      <c r="E578" s="244" t="s">
        <v>1</v>
      </c>
      <c r="F578" s="245" t="s">
        <v>855</v>
      </c>
      <c r="G578" s="242"/>
      <c r="H578" s="246">
        <v>12.130000000000001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186</v>
      </c>
      <c r="AU578" s="252" t="s">
        <v>85</v>
      </c>
      <c r="AV578" s="13" t="s">
        <v>85</v>
      </c>
      <c r="AW578" s="13" t="s">
        <v>32</v>
      </c>
      <c r="AX578" s="13" t="s">
        <v>83</v>
      </c>
      <c r="AY578" s="252" t="s">
        <v>178</v>
      </c>
    </row>
    <row r="579" s="2" customFormat="1" ht="24.15" customHeight="1">
      <c r="A579" s="39"/>
      <c r="B579" s="40"/>
      <c r="C579" s="228" t="s">
        <v>856</v>
      </c>
      <c r="D579" s="228" t="s">
        <v>180</v>
      </c>
      <c r="E579" s="229" t="s">
        <v>857</v>
      </c>
      <c r="F579" s="230" t="s">
        <v>858</v>
      </c>
      <c r="G579" s="231" t="s">
        <v>204</v>
      </c>
      <c r="H579" s="232">
        <v>2.573</v>
      </c>
      <c r="I579" s="233"/>
      <c r="J579" s="234">
        <f>ROUND(I579*H579,2)</f>
        <v>0</v>
      </c>
      <c r="K579" s="230" t="s">
        <v>1</v>
      </c>
      <c r="L579" s="45"/>
      <c r="M579" s="235" t="s">
        <v>1</v>
      </c>
      <c r="N579" s="236" t="s">
        <v>41</v>
      </c>
      <c r="O579" s="92"/>
      <c r="P579" s="237">
        <f>O579*H579</f>
        <v>0</v>
      </c>
      <c r="Q579" s="237">
        <v>0.00025999999999999998</v>
      </c>
      <c r="R579" s="237">
        <f>Q579*H579</f>
        <v>0.0006689799999999999</v>
      </c>
      <c r="S579" s="237">
        <v>0</v>
      </c>
      <c r="T579" s="23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9" t="s">
        <v>274</v>
      </c>
      <c r="AT579" s="239" t="s">
        <v>180</v>
      </c>
      <c r="AU579" s="239" t="s">
        <v>85</v>
      </c>
      <c r="AY579" s="18" t="s">
        <v>178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83</v>
      </c>
      <c r="BK579" s="240">
        <f>ROUND(I579*H579,2)</f>
        <v>0</v>
      </c>
      <c r="BL579" s="18" t="s">
        <v>274</v>
      </c>
      <c r="BM579" s="239" t="s">
        <v>859</v>
      </c>
    </row>
    <row r="580" s="13" customFormat="1">
      <c r="A580" s="13"/>
      <c r="B580" s="241"/>
      <c r="C580" s="242"/>
      <c r="D580" s="243" t="s">
        <v>186</v>
      </c>
      <c r="E580" s="244" t="s">
        <v>1</v>
      </c>
      <c r="F580" s="245" t="s">
        <v>860</v>
      </c>
      <c r="G580" s="242"/>
      <c r="H580" s="246">
        <v>2.573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186</v>
      </c>
      <c r="AU580" s="252" t="s">
        <v>85</v>
      </c>
      <c r="AV580" s="13" t="s">
        <v>85</v>
      </c>
      <c r="AW580" s="13" t="s">
        <v>32</v>
      </c>
      <c r="AX580" s="13" t="s">
        <v>83</v>
      </c>
      <c r="AY580" s="252" t="s">
        <v>178</v>
      </c>
    </row>
    <row r="581" s="2" customFormat="1" ht="24.15" customHeight="1">
      <c r="A581" s="39"/>
      <c r="B581" s="40"/>
      <c r="C581" s="228" t="s">
        <v>861</v>
      </c>
      <c r="D581" s="228" t="s">
        <v>180</v>
      </c>
      <c r="E581" s="229" t="s">
        <v>862</v>
      </c>
      <c r="F581" s="230" t="s">
        <v>863</v>
      </c>
      <c r="G581" s="231" t="s">
        <v>204</v>
      </c>
      <c r="H581" s="232">
        <v>13.321999999999999</v>
      </c>
      <c r="I581" s="233"/>
      <c r="J581" s="234">
        <f>ROUND(I581*H581,2)</f>
        <v>0</v>
      </c>
      <c r="K581" s="230" t="s">
        <v>1</v>
      </c>
      <c r="L581" s="45"/>
      <c r="M581" s="235" t="s">
        <v>1</v>
      </c>
      <c r="N581" s="236" t="s">
        <v>41</v>
      </c>
      <c r="O581" s="92"/>
      <c r="P581" s="237">
        <f>O581*H581</f>
        <v>0</v>
      </c>
      <c r="Q581" s="237">
        <v>0.00025999999999999998</v>
      </c>
      <c r="R581" s="237">
        <f>Q581*H581</f>
        <v>0.0034637199999999996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274</v>
      </c>
      <c r="AT581" s="239" t="s">
        <v>180</v>
      </c>
      <c r="AU581" s="239" t="s">
        <v>85</v>
      </c>
      <c r="AY581" s="18" t="s">
        <v>178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83</v>
      </c>
      <c r="BK581" s="240">
        <f>ROUND(I581*H581,2)</f>
        <v>0</v>
      </c>
      <c r="BL581" s="18" t="s">
        <v>274</v>
      </c>
      <c r="BM581" s="239" t="s">
        <v>864</v>
      </c>
    </row>
    <row r="582" s="13" customFormat="1">
      <c r="A582" s="13"/>
      <c r="B582" s="241"/>
      <c r="C582" s="242"/>
      <c r="D582" s="243" t="s">
        <v>186</v>
      </c>
      <c r="E582" s="244" t="s">
        <v>1</v>
      </c>
      <c r="F582" s="245" t="s">
        <v>865</v>
      </c>
      <c r="G582" s="242"/>
      <c r="H582" s="246">
        <v>13.321999999999999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186</v>
      </c>
      <c r="AU582" s="252" t="s">
        <v>85</v>
      </c>
      <c r="AV582" s="13" t="s">
        <v>85</v>
      </c>
      <c r="AW582" s="13" t="s">
        <v>32</v>
      </c>
      <c r="AX582" s="13" t="s">
        <v>83</v>
      </c>
      <c r="AY582" s="252" t="s">
        <v>178</v>
      </c>
    </row>
    <row r="583" s="2" customFormat="1" ht="24.15" customHeight="1">
      <c r="A583" s="39"/>
      <c r="B583" s="40"/>
      <c r="C583" s="228" t="s">
        <v>866</v>
      </c>
      <c r="D583" s="228" t="s">
        <v>180</v>
      </c>
      <c r="E583" s="229" t="s">
        <v>867</v>
      </c>
      <c r="F583" s="230" t="s">
        <v>868</v>
      </c>
      <c r="G583" s="231" t="s">
        <v>204</v>
      </c>
      <c r="H583" s="232">
        <v>4.5</v>
      </c>
      <c r="I583" s="233"/>
      <c r="J583" s="234">
        <f>ROUND(I583*H583,2)</f>
        <v>0</v>
      </c>
      <c r="K583" s="230" t="s">
        <v>1</v>
      </c>
      <c r="L583" s="45"/>
      <c r="M583" s="235" t="s">
        <v>1</v>
      </c>
      <c r="N583" s="236" t="s">
        <v>41</v>
      </c>
      <c r="O583" s="92"/>
      <c r="P583" s="237">
        <f>O583*H583</f>
        <v>0</v>
      </c>
      <c r="Q583" s="237">
        <v>0.00025999999999999998</v>
      </c>
      <c r="R583" s="237">
        <f>Q583*H583</f>
        <v>0.0011699999999999998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274</v>
      </c>
      <c r="AT583" s="239" t="s">
        <v>180</v>
      </c>
      <c r="AU583" s="239" t="s">
        <v>85</v>
      </c>
      <c r="AY583" s="18" t="s">
        <v>178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83</v>
      </c>
      <c r="BK583" s="240">
        <f>ROUND(I583*H583,2)</f>
        <v>0</v>
      </c>
      <c r="BL583" s="18" t="s">
        <v>274</v>
      </c>
      <c r="BM583" s="239" t="s">
        <v>869</v>
      </c>
    </row>
    <row r="584" s="13" customFormat="1">
      <c r="A584" s="13"/>
      <c r="B584" s="241"/>
      <c r="C584" s="242"/>
      <c r="D584" s="243" t="s">
        <v>186</v>
      </c>
      <c r="E584" s="244" t="s">
        <v>1</v>
      </c>
      <c r="F584" s="245" t="s">
        <v>870</v>
      </c>
      <c r="G584" s="242"/>
      <c r="H584" s="246">
        <v>4.5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186</v>
      </c>
      <c r="AU584" s="252" t="s">
        <v>85</v>
      </c>
      <c r="AV584" s="13" t="s">
        <v>85</v>
      </c>
      <c r="AW584" s="13" t="s">
        <v>32</v>
      </c>
      <c r="AX584" s="13" t="s">
        <v>83</v>
      </c>
      <c r="AY584" s="252" t="s">
        <v>178</v>
      </c>
    </row>
    <row r="585" s="2" customFormat="1" ht="24.15" customHeight="1">
      <c r="A585" s="39"/>
      <c r="B585" s="40"/>
      <c r="C585" s="228" t="s">
        <v>871</v>
      </c>
      <c r="D585" s="228" t="s">
        <v>180</v>
      </c>
      <c r="E585" s="229" t="s">
        <v>872</v>
      </c>
      <c r="F585" s="230" t="s">
        <v>873</v>
      </c>
      <c r="G585" s="231" t="s">
        <v>204</v>
      </c>
      <c r="H585" s="232">
        <v>58.311</v>
      </c>
      <c r="I585" s="233"/>
      <c r="J585" s="234">
        <f>ROUND(I585*H585,2)</f>
        <v>0</v>
      </c>
      <c r="K585" s="230" t="s">
        <v>1</v>
      </c>
      <c r="L585" s="45"/>
      <c r="M585" s="235" t="s">
        <v>1</v>
      </c>
      <c r="N585" s="236" t="s">
        <v>41</v>
      </c>
      <c r="O585" s="92"/>
      <c r="P585" s="237">
        <f>O585*H585</f>
        <v>0</v>
      </c>
      <c r="Q585" s="237">
        <v>0.00025999999999999998</v>
      </c>
      <c r="R585" s="237">
        <f>Q585*H585</f>
        <v>0.015160859999999998</v>
      </c>
      <c r="S585" s="237">
        <v>0</v>
      </c>
      <c r="T585" s="23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274</v>
      </c>
      <c r="AT585" s="239" t="s">
        <v>180</v>
      </c>
      <c r="AU585" s="239" t="s">
        <v>85</v>
      </c>
      <c r="AY585" s="18" t="s">
        <v>178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83</v>
      </c>
      <c r="BK585" s="240">
        <f>ROUND(I585*H585,2)</f>
        <v>0</v>
      </c>
      <c r="BL585" s="18" t="s">
        <v>274</v>
      </c>
      <c r="BM585" s="239" t="s">
        <v>874</v>
      </c>
    </row>
    <row r="586" s="13" customFormat="1">
      <c r="A586" s="13"/>
      <c r="B586" s="241"/>
      <c r="C586" s="242"/>
      <c r="D586" s="243" t="s">
        <v>186</v>
      </c>
      <c r="E586" s="244" t="s">
        <v>1</v>
      </c>
      <c r="F586" s="245" t="s">
        <v>875</v>
      </c>
      <c r="G586" s="242"/>
      <c r="H586" s="246">
        <v>58.311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186</v>
      </c>
      <c r="AU586" s="252" t="s">
        <v>85</v>
      </c>
      <c r="AV586" s="13" t="s">
        <v>85</v>
      </c>
      <c r="AW586" s="13" t="s">
        <v>32</v>
      </c>
      <c r="AX586" s="13" t="s">
        <v>83</v>
      </c>
      <c r="AY586" s="252" t="s">
        <v>178</v>
      </c>
    </row>
    <row r="587" s="2" customFormat="1" ht="24.15" customHeight="1">
      <c r="A587" s="39"/>
      <c r="B587" s="40"/>
      <c r="C587" s="228" t="s">
        <v>876</v>
      </c>
      <c r="D587" s="228" t="s">
        <v>180</v>
      </c>
      <c r="E587" s="229" t="s">
        <v>877</v>
      </c>
      <c r="F587" s="230" t="s">
        <v>878</v>
      </c>
      <c r="G587" s="231" t="s">
        <v>204</v>
      </c>
      <c r="H587" s="232">
        <v>15.345000000000001</v>
      </c>
      <c r="I587" s="233"/>
      <c r="J587" s="234">
        <f>ROUND(I587*H587,2)</f>
        <v>0</v>
      </c>
      <c r="K587" s="230" t="s">
        <v>1</v>
      </c>
      <c r="L587" s="45"/>
      <c r="M587" s="235" t="s">
        <v>1</v>
      </c>
      <c r="N587" s="236" t="s">
        <v>41</v>
      </c>
      <c r="O587" s="92"/>
      <c r="P587" s="237">
        <f>O587*H587</f>
        <v>0</v>
      </c>
      <c r="Q587" s="237">
        <v>0.00025999999999999998</v>
      </c>
      <c r="R587" s="237">
        <f>Q587*H587</f>
        <v>0.0039896999999999997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274</v>
      </c>
      <c r="AT587" s="239" t="s">
        <v>180</v>
      </c>
      <c r="AU587" s="239" t="s">
        <v>85</v>
      </c>
      <c r="AY587" s="18" t="s">
        <v>178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83</v>
      </c>
      <c r="BK587" s="240">
        <f>ROUND(I587*H587,2)</f>
        <v>0</v>
      </c>
      <c r="BL587" s="18" t="s">
        <v>274</v>
      </c>
      <c r="BM587" s="239" t="s">
        <v>879</v>
      </c>
    </row>
    <row r="588" s="13" customFormat="1">
      <c r="A588" s="13"/>
      <c r="B588" s="241"/>
      <c r="C588" s="242"/>
      <c r="D588" s="243" t="s">
        <v>186</v>
      </c>
      <c r="E588" s="244" t="s">
        <v>1</v>
      </c>
      <c r="F588" s="245" t="s">
        <v>880</v>
      </c>
      <c r="G588" s="242"/>
      <c r="H588" s="246">
        <v>15.345000000000001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186</v>
      </c>
      <c r="AU588" s="252" t="s">
        <v>85</v>
      </c>
      <c r="AV588" s="13" t="s">
        <v>85</v>
      </c>
      <c r="AW588" s="13" t="s">
        <v>32</v>
      </c>
      <c r="AX588" s="13" t="s">
        <v>83</v>
      </c>
      <c r="AY588" s="252" t="s">
        <v>178</v>
      </c>
    </row>
    <row r="589" s="2" customFormat="1" ht="24.15" customHeight="1">
      <c r="A589" s="39"/>
      <c r="B589" s="40"/>
      <c r="C589" s="228" t="s">
        <v>881</v>
      </c>
      <c r="D589" s="228" t="s">
        <v>180</v>
      </c>
      <c r="E589" s="229" t="s">
        <v>882</v>
      </c>
      <c r="F589" s="230" t="s">
        <v>883</v>
      </c>
      <c r="G589" s="231" t="s">
        <v>204</v>
      </c>
      <c r="H589" s="232">
        <v>10.500999999999999</v>
      </c>
      <c r="I589" s="233"/>
      <c r="J589" s="234">
        <f>ROUND(I589*H589,2)</f>
        <v>0</v>
      </c>
      <c r="K589" s="230" t="s">
        <v>1</v>
      </c>
      <c r="L589" s="45"/>
      <c r="M589" s="235" t="s">
        <v>1</v>
      </c>
      <c r="N589" s="236" t="s">
        <v>41</v>
      </c>
      <c r="O589" s="92"/>
      <c r="P589" s="237">
        <f>O589*H589</f>
        <v>0</v>
      </c>
      <c r="Q589" s="237">
        <v>0.00025999999999999998</v>
      </c>
      <c r="R589" s="237">
        <f>Q589*H589</f>
        <v>0.0027302599999999995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274</v>
      </c>
      <c r="AT589" s="239" t="s">
        <v>180</v>
      </c>
      <c r="AU589" s="239" t="s">
        <v>85</v>
      </c>
      <c r="AY589" s="18" t="s">
        <v>178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83</v>
      </c>
      <c r="BK589" s="240">
        <f>ROUND(I589*H589,2)</f>
        <v>0</v>
      </c>
      <c r="BL589" s="18" t="s">
        <v>274</v>
      </c>
      <c r="BM589" s="239" t="s">
        <v>884</v>
      </c>
    </row>
    <row r="590" s="13" customFormat="1">
      <c r="A590" s="13"/>
      <c r="B590" s="241"/>
      <c r="C590" s="242"/>
      <c r="D590" s="243" t="s">
        <v>186</v>
      </c>
      <c r="E590" s="244" t="s">
        <v>1</v>
      </c>
      <c r="F590" s="245" t="s">
        <v>885</v>
      </c>
      <c r="G590" s="242"/>
      <c r="H590" s="246">
        <v>10.500999999999999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186</v>
      </c>
      <c r="AU590" s="252" t="s">
        <v>85</v>
      </c>
      <c r="AV590" s="13" t="s">
        <v>85</v>
      </c>
      <c r="AW590" s="13" t="s">
        <v>32</v>
      </c>
      <c r="AX590" s="13" t="s">
        <v>83</v>
      </c>
      <c r="AY590" s="252" t="s">
        <v>178</v>
      </c>
    </row>
    <row r="591" s="2" customFormat="1" ht="24.15" customHeight="1">
      <c r="A591" s="39"/>
      <c r="B591" s="40"/>
      <c r="C591" s="228" t="s">
        <v>886</v>
      </c>
      <c r="D591" s="228" t="s">
        <v>180</v>
      </c>
      <c r="E591" s="229" t="s">
        <v>887</v>
      </c>
      <c r="F591" s="230" t="s">
        <v>888</v>
      </c>
      <c r="G591" s="231" t="s">
        <v>204</v>
      </c>
      <c r="H591" s="232">
        <v>10.243</v>
      </c>
      <c r="I591" s="233"/>
      <c r="J591" s="234">
        <f>ROUND(I591*H591,2)</f>
        <v>0</v>
      </c>
      <c r="K591" s="230" t="s">
        <v>1</v>
      </c>
      <c r="L591" s="45"/>
      <c r="M591" s="235" t="s">
        <v>1</v>
      </c>
      <c r="N591" s="236" t="s">
        <v>41</v>
      </c>
      <c r="O591" s="92"/>
      <c r="P591" s="237">
        <f>O591*H591</f>
        <v>0</v>
      </c>
      <c r="Q591" s="237">
        <v>0.00025999999999999998</v>
      </c>
      <c r="R591" s="237">
        <f>Q591*H591</f>
        <v>0.0026631799999999998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274</v>
      </c>
      <c r="AT591" s="239" t="s">
        <v>180</v>
      </c>
      <c r="AU591" s="239" t="s">
        <v>85</v>
      </c>
      <c r="AY591" s="18" t="s">
        <v>178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274</v>
      </c>
      <c r="BM591" s="239" t="s">
        <v>889</v>
      </c>
    </row>
    <row r="592" s="13" customFormat="1">
      <c r="A592" s="13"/>
      <c r="B592" s="241"/>
      <c r="C592" s="242"/>
      <c r="D592" s="243" t="s">
        <v>186</v>
      </c>
      <c r="E592" s="244" t="s">
        <v>1</v>
      </c>
      <c r="F592" s="245" t="s">
        <v>890</v>
      </c>
      <c r="G592" s="242"/>
      <c r="H592" s="246">
        <v>10.243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186</v>
      </c>
      <c r="AU592" s="252" t="s">
        <v>85</v>
      </c>
      <c r="AV592" s="13" t="s">
        <v>85</v>
      </c>
      <c r="AW592" s="13" t="s">
        <v>32</v>
      </c>
      <c r="AX592" s="13" t="s">
        <v>83</v>
      </c>
      <c r="AY592" s="252" t="s">
        <v>178</v>
      </c>
    </row>
    <row r="593" s="2" customFormat="1" ht="24.15" customHeight="1">
      <c r="A593" s="39"/>
      <c r="B593" s="40"/>
      <c r="C593" s="228" t="s">
        <v>891</v>
      </c>
      <c r="D593" s="228" t="s">
        <v>180</v>
      </c>
      <c r="E593" s="229" t="s">
        <v>892</v>
      </c>
      <c r="F593" s="230" t="s">
        <v>893</v>
      </c>
      <c r="G593" s="231" t="s">
        <v>204</v>
      </c>
      <c r="H593" s="232">
        <v>6.8019999999999996</v>
      </c>
      <c r="I593" s="233"/>
      <c r="J593" s="234">
        <f>ROUND(I593*H593,2)</f>
        <v>0</v>
      </c>
      <c r="K593" s="230" t="s">
        <v>1</v>
      </c>
      <c r="L593" s="45"/>
      <c r="M593" s="235" t="s">
        <v>1</v>
      </c>
      <c r="N593" s="236" t="s">
        <v>41</v>
      </c>
      <c r="O593" s="92"/>
      <c r="P593" s="237">
        <f>O593*H593</f>
        <v>0</v>
      </c>
      <c r="Q593" s="237">
        <v>0.00025999999999999998</v>
      </c>
      <c r="R593" s="237">
        <f>Q593*H593</f>
        <v>0.0017685199999999998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274</v>
      </c>
      <c r="AT593" s="239" t="s">
        <v>180</v>
      </c>
      <c r="AU593" s="239" t="s">
        <v>85</v>
      </c>
      <c r="AY593" s="18" t="s">
        <v>178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83</v>
      </c>
      <c r="BK593" s="240">
        <f>ROUND(I593*H593,2)</f>
        <v>0</v>
      </c>
      <c r="BL593" s="18" t="s">
        <v>274</v>
      </c>
      <c r="BM593" s="239" t="s">
        <v>894</v>
      </c>
    </row>
    <row r="594" s="13" customFormat="1">
      <c r="A594" s="13"/>
      <c r="B594" s="241"/>
      <c r="C594" s="242"/>
      <c r="D594" s="243" t="s">
        <v>186</v>
      </c>
      <c r="E594" s="244" t="s">
        <v>1</v>
      </c>
      <c r="F594" s="245" t="s">
        <v>895</v>
      </c>
      <c r="G594" s="242"/>
      <c r="H594" s="246">
        <v>6.8019999999999996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186</v>
      </c>
      <c r="AU594" s="252" t="s">
        <v>85</v>
      </c>
      <c r="AV594" s="13" t="s">
        <v>85</v>
      </c>
      <c r="AW594" s="13" t="s">
        <v>32</v>
      </c>
      <c r="AX594" s="13" t="s">
        <v>83</v>
      </c>
      <c r="AY594" s="252" t="s">
        <v>178</v>
      </c>
    </row>
    <row r="595" s="2" customFormat="1" ht="24.15" customHeight="1">
      <c r="A595" s="39"/>
      <c r="B595" s="40"/>
      <c r="C595" s="228" t="s">
        <v>896</v>
      </c>
      <c r="D595" s="228" t="s">
        <v>180</v>
      </c>
      <c r="E595" s="229" t="s">
        <v>897</v>
      </c>
      <c r="F595" s="230" t="s">
        <v>898</v>
      </c>
      <c r="G595" s="231" t="s">
        <v>204</v>
      </c>
      <c r="H595" s="232">
        <v>5.0839999999999996</v>
      </c>
      <c r="I595" s="233"/>
      <c r="J595" s="234">
        <f>ROUND(I595*H595,2)</f>
        <v>0</v>
      </c>
      <c r="K595" s="230" t="s">
        <v>1</v>
      </c>
      <c r="L595" s="45"/>
      <c r="M595" s="235" t="s">
        <v>1</v>
      </c>
      <c r="N595" s="236" t="s">
        <v>41</v>
      </c>
      <c r="O595" s="92"/>
      <c r="P595" s="237">
        <f>O595*H595</f>
        <v>0</v>
      </c>
      <c r="Q595" s="237">
        <v>0.00025999999999999998</v>
      </c>
      <c r="R595" s="237">
        <f>Q595*H595</f>
        <v>0.0013218399999999997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274</v>
      </c>
      <c r="AT595" s="239" t="s">
        <v>180</v>
      </c>
      <c r="AU595" s="239" t="s">
        <v>85</v>
      </c>
      <c r="AY595" s="18" t="s">
        <v>178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83</v>
      </c>
      <c r="BK595" s="240">
        <f>ROUND(I595*H595,2)</f>
        <v>0</v>
      </c>
      <c r="BL595" s="18" t="s">
        <v>274</v>
      </c>
      <c r="BM595" s="239" t="s">
        <v>899</v>
      </c>
    </row>
    <row r="596" s="13" customFormat="1">
      <c r="A596" s="13"/>
      <c r="B596" s="241"/>
      <c r="C596" s="242"/>
      <c r="D596" s="243" t="s">
        <v>186</v>
      </c>
      <c r="E596" s="244" t="s">
        <v>1</v>
      </c>
      <c r="F596" s="245" t="s">
        <v>900</v>
      </c>
      <c r="G596" s="242"/>
      <c r="H596" s="246">
        <v>5.0839999999999996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186</v>
      </c>
      <c r="AU596" s="252" t="s">
        <v>85</v>
      </c>
      <c r="AV596" s="13" t="s">
        <v>85</v>
      </c>
      <c r="AW596" s="13" t="s">
        <v>32</v>
      </c>
      <c r="AX596" s="13" t="s">
        <v>83</v>
      </c>
      <c r="AY596" s="252" t="s">
        <v>178</v>
      </c>
    </row>
    <row r="597" s="2" customFormat="1" ht="24.15" customHeight="1">
      <c r="A597" s="39"/>
      <c r="B597" s="40"/>
      <c r="C597" s="228" t="s">
        <v>901</v>
      </c>
      <c r="D597" s="228" t="s">
        <v>180</v>
      </c>
      <c r="E597" s="229" t="s">
        <v>902</v>
      </c>
      <c r="F597" s="230" t="s">
        <v>903</v>
      </c>
      <c r="G597" s="231" t="s">
        <v>420</v>
      </c>
      <c r="H597" s="232">
        <v>1</v>
      </c>
      <c r="I597" s="233"/>
      <c r="J597" s="234">
        <f>ROUND(I597*H597,2)</f>
        <v>0</v>
      </c>
      <c r="K597" s="230" t="s">
        <v>194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274</v>
      </c>
      <c r="AT597" s="239" t="s">
        <v>180</v>
      </c>
      <c r="AU597" s="239" t="s">
        <v>85</v>
      </c>
      <c r="AY597" s="18" t="s">
        <v>178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83</v>
      </c>
      <c r="BK597" s="240">
        <f>ROUND(I597*H597,2)</f>
        <v>0</v>
      </c>
      <c r="BL597" s="18" t="s">
        <v>274</v>
      </c>
      <c r="BM597" s="239" t="s">
        <v>904</v>
      </c>
    </row>
    <row r="598" s="13" customFormat="1">
      <c r="A598" s="13"/>
      <c r="B598" s="241"/>
      <c r="C598" s="242"/>
      <c r="D598" s="243" t="s">
        <v>186</v>
      </c>
      <c r="E598" s="244" t="s">
        <v>1</v>
      </c>
      <c r="F598" s="245" t="s">
        <v>905</v>
      </c>
      <c r="G598" s="242"/>
      <c r="H598" s="246">
        <v>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186</v>
      </c>
      <c r="AU598" s="252" t="s">
        <v>85</v>
      </c>
      <c r="AV598" s="13" t="s">
        <v>85</v>
      </c>
      <c r="AW598" s="13" t="s">
        <v>32</v>
      </c>
      <c r="AX598" s="13" t="s">
        <v>83</v>
      </c>
      <c r="AY598" s="252" t="s">
        <v>178</v>
      </c>
    </row>
    <row r="599" s="2" customFormat="1" ht="24.15" customHeight="1">
      <c r="A599" s="39"/>
      <c r="B599" s="40"/>
      <c r="C599" s="228" t="s">
        <v>906</v>
      </c>
      <c r="D599" s="228" t="s">
        <v>180</v>
      </c>
      <c r="E599" s="229" t="s">
        <v>907</v>
      </c>
      <c r="F599" s="230" t="s">
        <v>908</v>
      </c>
      <c r="G599" s="231" t="s">
        <v>909</v>
      </c>
      <c r="H599" s="232">
        <v>119.993</v>
      </c>
      <c r="I599" s="233"/>
      <c r="J599" s="234">
        <f>ROUND(I599*H599,2)</f>
        <v>0</v>
      </c>
      <c r="K599" s="230" t="s">
        <v>194</v>
      </c>
      <c r="L599" s="45"/>
      <c r="M599" s="235" t="s">
        <v>1</v>
      </c>
      <c r="N599" s="236" t="s">
        <v>41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274</v>
      </c>
      <c r="AT599" s="239" t="s">
        <v>180</v>
      </c>
      <c r="AU599" s="239" t="s">
        <v>85</v>
      </c>
      <c r="AY599" s="18" t="s">
        <v>178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83</v>
      </c>
      <c r="BK599" s="240">
        <f>ROUND(I599*H599,2)</f>
        <v>0</v>
      </c>
      <c r="BL599" s="18" t="s">
        <v>274</v>
      </c>
      <c r="BM599" s="239" t="s">
        <v>910</v>
      </c>
    </row>
    <row r="600" s="13" customFormat="1">
      <c r="A600" s="13"/>
      <c r="B600" s="241"/>
      <c r="C600" s="242"/>
      <c r="D600" s="243" t="s">
        <v>186</v>
      </c>
      <c r="E600" s="244" t="s">
        <v>1</v>
      </c>
      <c r="F600" s="245" t="s">
        <v>911</v>
      </c>
      <c r="G600" s="242"/>
      <c r="H600" s="246">
        <v>4.5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186</v>
      </c>
      <c r="AU600" s="252" t="s">
        <v>85</v>
      </c>
      <c r="AV600" s="13" t="s">
        <v>85</v>
      </c>
      <c r="AW600" s="13" t="s">
        <v>32</v>
      </c>
      <c r="AX600" s="13" t="s">
        <v>76</v>
      </c>
      <c r="AY600" s="252" t="s">
        <v>178</v>
      </c>
    </row>
    <row r="601" s="13" customFormat="1">
      <c r="A601" s="13"/>
      <c r="B601" s="241"/>
      <c r="C601" s="242"/>
      <c r="D601" s="243" t="s">
        <v>186</v>
      </c>
      <c r="E601" s="244" t="s">
        <v>1</v>
      </c>
      <c r="F601" s="245" t="s">
        <v>912</v>
      </c>
      <c r="G601" s="242"/>
      <c r="H601" s="246">
        <v>67.518000000000001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186</v>
      </c>
      <c r="AU601" s="252" t="s">
        <v>85</v>
      </c>
      <c r="AV601" s="13" t="s">
        <v>85</v>
      </c>
      <c r="AW601" s="13" t="s">
        <v>32</v>
      </c>
      <c r="AX601" s="13" t="s">
        <v>76</v>
      </c>
      <c r="AY601" s="252" t="s">
        <v>178</v>
      </c>
    </row>
    <row r="602" s="13" customFormat="1">
      <c r="A602" s="13"/>
      <c r="B602" s="241"/>
      <c r="C602" s="242"/>
      <c r="D602" s="243" t="s">
        <v>186</v>
      </c>
      <c r="E602" s="244" t="s">
        <v>1</v>
      </c>
      <c r="F602" s="245" t="s">
        <v>475</v>
      </c>
      <c r="G602" s="242"/>
      <c r="H602" s="246">
        <v>15.345000000000001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186</v>
      </c>
      <c r="AU602" s="252" t="s">
        <v>85</v>
      </c>
      <c r="AV602" s="13" t="s">
        <v>85</v>
      </c>
      <c r="AW602" s="13" t="s">
        <v>32</v>
      </c>
      <c r="AX602" s="13" t="s">
        <v>76</v>
      </c>
      <c r="AY602" s="252" t="s">
        <v>178</v>
      </c>
    </row>
    <row r="603" s="13" customFormat="1">
      <c r="A603" s="13"/>
      <c r="B603" s="241"/>
      <c r="C603" s="242"/>
      <c r="D603" s="243" t="s">
        <v>186</v>
      </c>
      <c r="E603" s="244" t="s">
        <v>1</v>
      </c>
      <c r="F603" s="245" t="s">
        <v>476</v>
      </c>
      <c r="G603" s="242"/>
      <c r="H603" s="246">
        <v>10.500999999999999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186</v>
      </c>
      <c r="AU603" s="252" t="s">
        <v>85</v>
      </c>
      <c r="AV603" s="13" t="s">
        <v>85</v>
      </c>
      <c r="AW603" s="13" t="s">
        <v>32</v>
      </c>
      <c r="AX603" s="13" t="s">
        <v>76</v>
      </c>
      <c r="AY603" s="252" t="s">
        <v>178</v>
      </c>
    </row>
    <row r="604" s="13" customFormat="1">
      <c r="A604" s="13"/>
      <c r="B604" s="241"/>
      <c r="C604" s="242"/>
      <c r="D604" s="243" t="s">
        <v>186</v>
      </c>
      <c r="E604" s="244" t="s">
        <v>1</v>
      </c>
      <c r="F604" s="245" t="s">
        <v>477</v>
      </c>
      <c r="G604" s="242"/>
      <c r="H604" s="246">
        <v>10.243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186</v>
      </c>
      <c r="AU604" s="252" t="s">
        <v>85</v>
      </c>
      <c r="AV604" s="13" t="s">
        <v>85</v>
      </c>
      <c r="AW604" s="13" t="s">
        <v>32</v>
      </c>
      <c r="AX604" s="13" t="s">
        <v>76</v>
      </c>
      <c r="AY604" s="252" t="s">
        <v>178</v>
      </c>
    </row>
    <row r="605" s="13" customFormat="1">
      <c r="A605" s="13"/>
      <c r="B605" s="241"/>
      <c r="C605" s="242"/>
      <c r="D605" s="243" t="s">
        <v>186</v>
      </c>
      <c r="E605" s="244" t="s">
        <v>1</v>
      </c>
      <c r="F605" s="245" t="s">
        <v>478</v>
      </c>
      <c r="G605" s="242"/>
      <c r="H605" s="246">
        <v>6.8019999999999996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186</v>
      </c>
      <c r="AU605" s="252" t="s">
        <v>85</v>
      </c>
      <c r="AV605" s="13" t="s">
        <v>85</v>
      </c>
      <c r="AW605" s="13" t="s">
        <v>32</v>
      </c>
      <c r="AX605" s="13" t="s">
        <v>76</v>
      </c>
      <c r="AY605" s="252" t="s">
        <v>178</v>
      </c>
    </row>
    <row r="606" s="13" customFormat="1">
      <c r="A606" s="13"/>
      <c r="B606" s="241"/>
      <c r="C606" s="242"/>
      <c r="D606" s="243" t="s">
        <v>186</v>
      </c>
      <c r="E606" s="244" t="s">
        <v>1</v>
      </c>
      <c r="F606" s="245" t="s">
        <v>479</v>
      </c>
      <c r="G606" s="242"/>
      <c r="H606" s="246">
        <v>5.0839999999999996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186</v>
      </c>
      <c r="AU606" s="252" t="s">
        <v>85</v>
      </c>
      <c r="AV606" s="13" t="s">
        <v>85</v>
      </c>
      <c r="AW606" s="13" t="s">
        <v>32</v>
      </c>
      <c r="AX606" s="13" t="s">
        <v>76</v>
      </c>
      <c r="AY606" s="252" t="s">
        <v>178</v>
      </c>
    </row>
    <row r="607" s="15" customFormat="1">
      <c r="A607" s="15"/>
      <c r="B607" s="264"/>
      <c r="C607" s="265"/>
      <c r="D607" s="243" t="s">
        <v>186</v>
      </c>
      <c r="E607" s="266" t="s">
        <v>1</v>
      </c>
      <c r="F607" s="267" t="s">
        <v>217</v>
      </c>
      <c r="G607" s="265"/>
      <c r="H607" s="268">
        <v>119.993</v>
      </c>
      <c r="I607" s="269"/>
      <c r="J607" s="265"/>
      <c r="K607" s="265"/>
      <c r="L607" s="270"/>
      <c r="M607" s="271"/>
      <c r="N607" s="272"/>
      <c r="O607" s="272"/>
      <c r="P607" s="272"/>
      <c r="Q607" s="272"/>
      <c r="R607" s="272"/>
      <c r="S607" s="272"/>
      <c r="T607" s="27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4" t="s">
        <v>186</v>
      </c>
      <c r="AU607" s="274" t="s">
        <v>85</v>
      </c>
      <c r="AV607" s="15" t="s">
        <v>184</v>
      </c>
      <c r="AW607" s="15" t="s">
        <v>32</v>
      </c>
      <c r="AX607" s="15" t="s">
        <v>83</v>
      </c>
      <c r="AY607" s="274" t="s">
        <v>178</v>
      </c>
    </row>
    <row r="608" s="2" customFormat="1" ht="24.15" customHeight="1">
      <c r="A608" s="39"/>
      <c r="B608" s="40"/>
      <c r="C608" s="228" t="s">
        <v>913</v>
      </c>
      <c r="D608" s="228" t="s">
        <v>180</v>
      </c>
      <c r="E608" s="229" t="s">
        <v>914</v>
      </c>
      <c r="F608" s="230" t="s">
        <v>915</v>
      </c>
      <c r="G608" s="231" t="s">
        <v>291</v>
      </c>
      <c r="H608" s="232">
        <v>3.1000000000000001</v>
      </c>
      <c r="I608" s="233"/>
      <c r="J608" s="234">
        <f>ROUND(I608*H608,2)</f>
        <v>0</v>
      </c>
      <c r="K608" s="230" t="s">
        <v>846</v>
      </c>
      <c r="L608" s="45"/>
      <c r="M608" s="235" t="s">
        <v>1</v>
      </c>
      <c r="N608" s="236" t="s">
        <v>41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274</v>
      </c>
      <c r="AT608" s="239" t="s">
        <v>180</v>
      </c>
      <c r="AU608" s="239" t="s">
        <v>85</v>
      </c>
      <c r="AY608" s="18" t="s">
        <v>178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83</v>
      </c>
      <c r="BK608" s="240">
        <f>ROUND(I608*H608,2)</f>
        <v>0</v>
      </c>
      <c r="BL608" s="18" t="s">
        <v>274</v>
      </c>
      <c r="BM608" s="239" t="s">
        <v>916</v>
      </c>
    </row>
    <row r="609" s="13" customFormat="1">
      <c r="A609" s="13"/>
      <c r="B609" s="241"/>
      <c r="C609" s="242"/>
      <c r="D609" s="243" t="s">
        <v>186</v>
      </c>
      <c r="E609" s="244" t="s">
        <v>1</v>
      </c>
      <c r="F609" s="245" t="s">
        <v>823</v>
      </c>
      <c r="G609" s="242"/>
      <c r="H609" s="246">
        <v>1.55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186</v>
      </c>
      <c r="AU609" s="252" t="s">
        <v>85</v>
      </c>
      <c r="AV609" s="13" t="s">
        <v>85</v>
      </c>
      <c r="AW609" s="13" t="s">
        <v>32</v>
      </c>
      <c r="AX609" s="13" t="s">
        <v>76</v>
      </c>
      <c r="AY609" s="252" t="s">
        <v>178</v>
      </c>
    </row>
    <row r="610" s="13" customFormat="1">
      <c r="A610" s="13"/>
      <c r="B610" s="241"/>
      <c r="C610" s="242"/>
      <c r="D610" s="243" t="s">
        <v>186</v>
      </c>
      <c r="E610" s="244" t="s">
        <v>1</v>
      </c>
      <c r="F610" s="245" t="s">
        <v>824</v>
      </c>
      <c r="G610" s="242"/>
      <c r="H610" s="246">
        <v>1.55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186</v>
      </c>
      <c r="AU610" s="252" t="s">
        <v>85</v>
      </c>
      <c r="AV610" s="13" t="s">
        <v>85</v>
      </c>
      <c r="AW610" s="13" t="s">
        <v>32</v>
      </c>
      <c r="AX610" s="13" t="s">
        <v>76</v>
      </c>
      <c r="AY610" s="252" t="s">
        <v>178</v>
      </c>
    </row>
    <row r="611" s="15" customFormat="1">
      <c r="A611" s="15"/>
      <c r="B611" s="264"/>
      <c r="C611" s="265"/>
      <c r="D611" s="243" t="s">
        <v>186</v>
      </c>
      <c r="E611" s="266" t="s">
        <v>1</v>
      </c>
      <c r="F611" s="267" t="s">
        <v>217</v>
      </c>
      <c r="G611" s="265"/>
      <c r="H611" s="268">
        <v>3.1000000000000001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4" t="s">
        <v>186</v>
      </c>
      <c r="AU611" s="274" t="s">
        <v>85</v>
      </c>
      <c r="AV611" s="15" t="s">
        <v>184</v>
      </c>
      <c r="AW611" s="15" t="s">
        <v>32</v>
      </c>
      <c r="AX611" s="15" t="s">
        <v>83</v>
      </c>
      <c r="AY611" s="274" t="s">
        <v>178</v>
      </c>
    </row>
    <row r="612" s="2" customFormat="1" ht="24.15" customHeight="1">
      <c r="A612" s="39"/>
      <c r="B612" s="40"/>
      <c r="C612" s="285" t="s">
        <v>917</v>
      </c>
      <c r="D612" s="285" t="s">
        <v>232</v>
      </c>
      <c r="E612" s="286" t="s">
        <v>918</v>
      </c>
      <c r="F612" s="287" t="s">
        <v>919</v>
      </c>
      <c r="G612" s="288" t="s">
        <v>291</v>
      </c>
      <c r="H612" s="289">
        <v>3.2549999999999999</v>
      </c>
      <c r="I612" s="290"/>
      <c r="J612" s="291">
        <f>ROUND(I612*H612,2)</f>
        <v>0</v>
      </c>
      <c r="K612" s="287" t="s">
        <v>194</v>
      </c>
      <c r="L612" s="292"/>
      <c r="M612" s="293" t="s">
        <v>1</v>
      </c>
      <c r="N612" s="294" t="s">
        <v>41</v>
      </c>
      <c r="O612" s="92"/>
      <c r="P612" s="237">
        <f>O612*H612</f>
        <v>0</v>
      </c>
      <c r="Q612" s="237">
        <v>0.0040000000000000001</v>
      </c>
      <c r="R612" s="237">
        <f>Q612*H612</f>
        <v>0.01302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377</v>
      </c>
      <c r="AT612" s="239" t="s">
        <v>232</v>
      </c>
      <c r="AU612" s="239" t="s">
        <v>85</v>
      </c>
      <c r="AY612" s="18" t="s">
        <v>178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83</v>
      </c>
      <c r="BK612" s="240">
        <f>ROUND(I612*H612,2)</f>
        <v>0</v>
      </c>
      <c r="BL612" s="18" t="s">
        <v>274</v>
      </c>
      <c r="BM612" s="239" t="s">
        <v>920</v>
      </c>
    </row>
    <row r="613" s="13" customFormat="1">
      <c r="A613" s="13"/>
      <c r="B613" s="241"/>
      <c r="C613" s="242"/>
      <c r="D613" s="243" t="s">
        <v>186</v>
      </c>
      <c r="E613" s="242"/>
      <c r="F613" s="245" t="s">
        <v>921</v>
      </c>
      <c r="G613" s="242"/>
      <c r="H613" s="246">
        <v>3.2549999999999999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186</v>
      </c>
      <c r="AU613" s="252" t="s">
        <v>85</v>
      </c>
      <c r="AV613" s="13" t="s">
        <v>85</v>
      </c>
      <c r="AW613" s="13" t="s">
        <v>4</v>
      </c>
      <c r="AX613" s="13" t="s">
        <v>83</v>
      </c>
      <c r="AY613" s="252" t="s">
        <v>178</v>
      </c>
    </row>
    <row r="614" s="2" customFormat="1" ht="24.15" customHeight="1">
      <c r="A614" s="39"/>
      <c r="B614" s="40"/>
      <c r="C614" s="228" t="s">
        <v>922</v>
      </c>
      <c r="D614" s="228" t="s">
        <v>180</v>
      </c>
      <c r="E614" s="229" t="s">
        <v>923</v>
      </c>
      <c r="F614" s="230" t="s">
        <v>924</v>
      </c>
      <c r="G614" s="231" t="s">
        <v>291</v>
      </c>
      <c r="H614" s="232">
        <v>58.770000000000003</v>
      </c>
      <c r="I614" s="233"/>
      <c r="J614" s="234">
        <f>ROUND(I614*H614,2)</f>
        <v>0</v>
      </c>
      <c r="K614" s="230" t="s">
        <v>846</v>
      </c>
      <c r="L614" s="45"/>
      <c r="M614" s="235" t="s">
        <v>1</v>
      </c>
      <c r="N614" s="236" t="s">
        <v>41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274</v>
      </c>
      <c r="AT614" s="239" t="s">
        <v>180</v>
      </c>
      <c r="AU614" s="239" t="s">
        <v>85</v>
      </c>
      <c r="AY614" s="18" t="s">
        <v>178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83</v>
      </c>
      <c r="BK614" s="240">
        <f>ROUND(I614*H614,2)</f>
        <v>0</v>
      </c>
      <c r="BL614" s="18" t="s">
        <v>274</v>
      </c>
      <c r="BM614" s="239" t="s">
        <v>925</v>
      </c>
    </row>
    <row r="615" s="16" customFormat="1">
      <c r="A615" s="16"/>
      <c r="B615" s="275"/>
      <c r="C615" s="276"/>
      <c r="D615" s="243" t="s">
        <v>186</v>
      </c>
      <c r="E615" s="277" t="s">
        <v>1</v>
      </c>
      <c r="F615" s="278" t="s">
        <v>825</v>
      </c>
      <c r="G615" s="276"/>
      <c r="H615" s="277" t="s">
        <v>1</v>
      </c>
      <c r="I615" s="279"/>
      <c r="J615" s="276"/>
      <c r="K615" s="276"/>
      <c r="L615" s="280"/>
      <c r="M615" s="281"/>
      <c r="N615" s="282"/>
      <c r="O615" s="282"/>
      <c r="P615" s="282"/>
      <c r="Q615" s="282"/>
      <c r="R615" s="282"/>
      <c r="S615" s="282"/>
      <c r="T615" s="28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84" t="s">
        <v>186</v>
      </c>
      <c r="AU615" s="284" t="s">
        <v>85</v>
      </c>
      <c r="AV615" s="16" t="s">
        <v>83</v>
      </c>
      <c r="AW615" s="16" t="s">
        <v>32</v>
      </c>
      <c r="AX615" s="16" t="s">
        <v>76</v>
      </c>
      <c r="AY615" s="284" t="s">
        <v>178</v>
      </c>
    </row>
    <row r="616" s="13" customFormat="1">
      <c r="A616" s="13"/>
      <c r="B616" s="241"/>
      <c r="C616" s="242"/>
      <c r="D616" s="243" t="s">
        <v>186</v>
      </c>
      <c r="E616" s="244" t="s">
        <v>1</v>
      </c>
      <c r="F616" s="245" t="s">
        <v>826</v>
      </c>
      <c r="G616" s="242"/>
      <c r="H616" s="246">
        <v>32.420000000000002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186</v>
      </c>
      <c r="AU616" s="252" t="s">
        <v>85</v>
      </c>
      <c r="AV616" s="13" t="s">
        <v>85</v>
      </c>
      <c r="AW616" s="13" t="s">
        <v>32</v>
      </c>
      <c r="AX616" s="13" t="s">
        <v>76</v>
      </c>
      <c r="AY616" s="252" t="s">
        <v>178</v>
      </c>
    </row>
    <row r="617" s="16" customFormat="1">
      <c r="A617" s="16"/>
      <c r="B617" s="275"/>
      <c r="C617" s="276"/>
      <c r="D617" s="243" t="s">
        <v>186</v>
      </c>
      <c r="E617" s="277" t="s">
        <v>1</v>
      </c>
      <c r="F617" s="278" t="s">
        <v>827</v>
      </c>
      <c r="G617" s="276"/>
      <c r="H617" s="277" t="s">
        <v>1</v>
      </c>
      <c r="I617" s="279"/>
      <c r="J617" s="276"/>
      <c r="K617" s="276"/>
      <c r="L617" s="280"/>
      <c r="M617" s="281"/>
      <c r="N617" s="282"/>
      <c r="O617" s="282"/>
      <c r="P617" s="282"/>
      <c r="Q617" s="282"/>
      <c r="R617" s="282"/>
      <c r="S617" s="282"/>
      <c r="T617" s="28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4" t="s">
        <v>186</v>
      </c>
      <c r="AU617" s="284" t="s">
        <v>85</v>
      </c>
      <c r="AV617" s="16" t="s">
        <v>83</v>
      </c>
      <c r="AW617" s="16" t="s">
        <v>32</v>
      </c>
      <c r="AX617" s="16" t="s">
        <v>76</v>
      </c>
      <c r="AY617" s="284" t="s">
        <v>178</v>
      </c>
    </row>
    <row r="618" s="13" customFormat="1">
      <c r="A618" s="13"/>
      <c r="B618" s="241"/>
      <c r="C618" s="242"/>
      <c r="D618" s="243" t="s">
        <v>186</v>
      </c>
      <c r="E618" s="244" t="s">
        <v>1</v>
      </c>
      <c r="F618" s="245" t="s">
        <v>331</v>
      </c>
      <c r="G618" s="242"/>
      <c r="H618" s="246">
        <v>26.350000000000001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186</v>
      </c>
      <c r="AU618" s="252" t="s">
        <v>85</v>
      </c>
      <c r="AV618" s="13" t="s">
        <v>85</v>
      </c>
      <c r="AW618" s="13" t="s">
        <v>32</v>
      </c>
      <c r="AX618" s="13" t="s">
        <v>76</v>
      </c>
      <c r="AY618" s="252" t="s">
        <v>178</v>
      </c>
    </row>
    <row r="619" s="15" customFormat="1">
      <c r="A619" s="15"/>
      <c r="B619" s="264"/>
      <c r="C619" s="265"/>
      <c r="D619" s="243" t="s">
        <v>186</v>
      </c>
      <c r="E619" s="266" t="s">
        <v>1</v>
      </c>
      <c r="F619" s="267" t="s">
        <v>217</v>
      </c>
      <c r="G619" s="265"/>
      <c r="H619" s="268">
        <v>58.770000000000003</v>
      </c>
      <c r="I619" s="269"/>
      <c r="J619" s="265"/>
      <c r="K619" s="265"/>
      <c r="L619" s="270"/>
      <c r="M619" s="271"/>
      <c r="N619" s="272"/>
      <c r="O619" s="272"/>
      <c r="P619" s="272"/>
      <c r="Q619" s="272"/>
      <c r="R619" s="272"/>
      <c r="S619" s="272"/>
      <c r="T619" s="27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4" t="s">
        <v>186</v>
      </c>
      <c r="AU619" s="274" t="s">
        <v>85</v>
      </c>
      <c r="AV619" s="15" t="s">
        <v>184</v>
      </c>
      <c r="AW619" s="15" t="s">
        <v>32</v>
      </c>
      <c r="AX619" s="15" t="s">
        <v>83</v>
      </c>
      <c r="AY619" s="274" t="s">
        <v>178</v>
      </c>
    </row>
    <row r="620" s="2" customFormat="1" ht="24.15" customHeight="1">
      <c r="A620" s="39"/>
      <c r="B620" s="40"/>
      <c r="C620" s="285" t="s">
        <v>926</v>
      </c>
      <c r="D620" s="285" t="s">
        <v>232</v>
      </c>
      <c r="E620" s="286" t="s">
        <v>927</v>
      </c>
      <c r="F620" s="287" t="s">
        <v>928</v>
      </c>
      <c r="G620" s="288" t="s">
        <v>291</v>
      </c>
      <c r="H620" s="289">
        <v>61.709000000000003</v>
      </c>
      <c r="I620" s="290"/>
      <c r="J620" s="291">
        <f>ROUND(I620*H620,2)</f>
        <v>0</v>
      </c>
      <c r="K620" s="287" t="s">
        <v>194</v>
      </c>
      <c r="L620" s="292"/>
      <c r="M620" s="293" t="s">
        <v>1</v>
      </c>
      <c r="N620" s="294" t="s">
        <v>41</v>
      </c>
      <c r="O620" s="92"/>
      <c r="P620" s="237">
        <f>O620*H620</f>
        <v>0</v>
      </c>
      <c r="Q620" s="237">
        <v>0.0070000000000000001</v>
      </c>
      <c r="R620" s="237">
        <f>Q620*H620</f>
        <v>0.43196300000000004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377</v>
      </c>
      <c r="AT620" s="239" t="s">
        <v>232</v>
      </c>
      <c r="AU620" s="239" t="s">
        <v>85</v>
      </c>
      <c r="AY620" s="18" t="s">
        <v>178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274</v>
      </c>
      <c r="BM620" s="239" t="s">
        <v>929</v>
      </c>
    </row>
    <row r="621" s="13" customFormat="1">
      <c r="A621" s="13"/>
      <c r="B621" s="241"/>
      <c r="C621" s="242"/>
      <c r="D621" s="243" t="s">
        <v>186</v>
      </c>
      <c r="E621" s="242"/>
      <c r="F621" s="245" t="s">
        <v>930</v>
      </c>
      <c r="G621" s="242"/>
      <c r="H621" s="246">
        <v>61.709000000000003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186</v>
      </c>
      <c r="AU621" s="252" t="s">
        <v>85</v>
      </c>
      <c r="AV621" s="13" t="s">
        <v>85</v>
      </c>
      <c r="AW621" s="13" t="s">
        <v>4</v>
      </c>
      <c r="AX621" s="13" t="s">
        <v>83</v>
      </c>
      <c r="AY621" s="252" t="s">
        <v>178</v>
      </c>
    </row>
    <row r="622" s="2" customFormat="1" ht="24.15" customHeight="1">
      <c r="A622" s="39"/>
      <c r="B622" s="40"/>
      <c r="C622" s="228" t="s">
        <v>931</v>
      </c>
      <c r="D622" s="228" t="s">
        <v>180</v>
      </c>
      <c r="E622" s="229" t="s">
        <v>932</v>
      </c>
      <c r="F622" s="230" t="s">
        <v>933</v>
      </c>
      <c r="G622" s="231" t="s">
        <v>934</v>
      </c>
      <c r="H622" s="299"/>
      <c r="I622" s="233"/>
      <c r="J622" s="234">
        <f>ROUND(I622*H622,2)</f>
        <v>0</v>
      </c>
      <c r="K622" s="230" t="s">
        <v>194</v>
      </c>
      <c r="L622" s="45"/>
      <c r="M622" s="235" t="s">
        <v>1</v>
      </c>
      <c r="N622" s="236" t="s">
        <v>41</v>
      </c>
      <c r="O622" s="92"/>
      <c r="P622" s="237">
        <f>O622*H622</f>
        <v>0</v>
      </c>
      <c r="Q622" s="237">
        <v>0</v>
      </c>
      <c r="R622" s="237">
        <f>Q622*H622</f>
        <v>0</v>
      </c>
      <c r="S622" s="237">
        <v>0</v>
      </c>
      <c r="T622" s="238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9" t="s">
        <v>274</v>
      </c>
      <c r="AT622" s="239" t="s">
        <v>180</v>
      </c>
      <c r="AU622" s="239" t="s">
        <v>85</v>
      </c>
      <c r="AY622" s="18" t="s">
        <v>178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83</v>
      </c>
      <c r="BK622" s="240">
        <f>ROUND(I622*H622,2)</f>
        <v>0</v>
      </c>
      <c r="BL622" s="18" t="s">
        <v>274</v>
      </c>
      <c r="BM622" s="239" t="s">
        <v>935</v>
      </c>
    </row>
    <row r="623" s="12" customFormat="1" ht="22.8" customHeight="1">
      <c r="A623" s="12"/>
      <c r="B623" s="212"/>
      <c r="C623" s="213"/>
      <c r="D623" s="214" t="s">
        <v>75</v>
      </c>
      <c r="E623" s="226" t="s">
        <v>936</v>
      </c>
      <c r="F623" s="226" t="s">
        <v>937</v>
      </c>
      <c r="G623" s="213"/>
      <c r="H623" s="213"/>
      <c r="I623" s="216"/>
      <c r="J623" s="227">
        <f>BK623</f>
        <v>0</v>
      </c>
      <c r="K623" s="213"/>
      <c r="L623" s="218"/>
      <c r="M623" s="219"/>
      <c r="N623" s="220"/>
      <c r="O623" s="220"/>
      <c r="P623" s="221">
        <f>SUM(P624:P626)</f>
        <v>0</v>
      </c>
      <c r="Q623" s="220"/>
      <c r="R623" s="221">
        <f>SUM(R624:R626)</f>
        <v>0.0015</v>
      </c>
      <c r="S623" s="220"/>
      <c r="T623" s="222">
        <f>SUM(T624:T626)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85</v>
      </c>
      <c r="AT623" s="224" t="s">
        <v>75</v>
      </c>
      <c r="AU623" s="224" t="s">
        <v>83</v>
      </c>
      <c r="AY623" s="223" t="s">
        <v>178</v>
      </c>
      <c r="BK623" s="225">
        <f>SUM(BK624:BK626)</f>
        <v>0</v>
      </c>
    </row>
    <row r="624" s="2" customFormat="1" ht="24.15" customHeight="1">
      <c r="A624" s="39"/>
      <c r="B624" s="40"/>
      <c r="C624" s="228" t="s">
        <v>938</v>
      </c>
      <c r="D624" s="228" t="s">
        <v>180</v>
      </c>
      <c r="E624" s="229" t="s">
        <v>939</v>
      </c>
      <c r="F624" s="230" t="s">
        <v>940</v>
      </c>
      <c r="G624" s="231" t="s">
        <v>420</v>
      </c>
      <c r="H624" s="232">
        <v>3</v>
      </c>
      <c r="I624" s="233"/>
      <c r="J624" s="234">
        <f>ROUND(I624*H624,2)</f>
        <v>0</v>
      </c>
      <c r="K624" s="230" t="s">
        <v>194</v>
      </c>
      <c r="L624" s="45"/>
      <c r="M624" s="235" t="s">
        <v>1</v>
      </c>
      <c r="N624" s="236" t="s">
        <v>41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274</v>
      </c>
      <c r="AT624" s="239" t="s">
        <v>180</v>
      </c>
      <c r="AU624" s="239" t="s">
        <v>85</v>
      </c>
      <c r="AY624" s="18" t="s">
        <v>178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83</v>
      </c>
      <c r="BK624" s="240">
        <f>ROUND(I624*H624,2)</f>
        <v>0</v>
      </c>
      <c r="BL624" s="18" t="s">
        <v>274</v>
      </c>
      <c r="BM624" s="239" t="s">
        <v>941</v>
      </c>
    </row>
    <row r="625" s="2" customFormat="1" ht="21.75" customHeight="1">
      <c r="A625" s="39"/>
      <c r="B625" s="40"/>
      <c r="C625" s="285" t="s">
        <v>942</v>
      </c>
      <c r="D625" s="285" t="s">
        <v>232</v>
      </c>
      <c r="E625" s="286" t="s">
        <v>943</v>
      </c>
      <c r="F625" s="287" t="s">
        <v>944</v>
      </c>
      <c r="G625" s="288" t="s">
        <v>420</v>
      </c>
      <c r="H625" s="289">
        <v>3</v>
      </c>
      <c r="I625" s="290"/>
      <c r="J625" s="291">
        <f>ROUND(I625*H625,2)</f>
        <v>0</v>
      </c>
      <c r="K625" s="287" t="s">
        <v>194</v>
      </c>
      <c r="L625" s="292"/>
      <c r="M625" s="293" t="s">
        <v>1</v>
      </c>
      <c r="N625" s="294" t="s">
        <v>41</v>
      </c>
      <c r="O625" s="92"/>
      <c r="P625" s="237">
        <f>O625*H625</f>
        <v>0</v>
      </c>
      <c r="Q625" s="237">
        <v>0.00050000000000000001</v>
      </c>
      <c r="R625" s="237">
        <f>Q625*H625</f>
        <v>0.0015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377</v>
      </c>
      <c r="AT625" s="239" t="s">
        <v>232</v>
      </c>
      <c r="AU625" s="239" t="s">
        <v>85</v>
      </c>
      <c r="AY625" s="18" t="s">
        <v>178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83</v>
      </c>
      <c r="BK625" s="240">
        <f>ROUND(I625*H625,2)</f>
        <v>0</v>
      </c>
      <c r="BL625" s="18" t="s">
        <v>274</v>
      </c>
      <c r="BM625" s="239" t="s">
        <v>945</v>
      </c>
    </row>
    <row r="626" s="2" customFormat="1" ht="33" customHeight="1">
      <c r="A626" s="39"/>
      <c r="B626" s="40"/>
      <c r="C626" s="228" t="s">
        <v>946</v>
      </c>
      <c r="D626" s="228" t="s">
        <v>180</v>
      </c>
      <c r="E626" s="229" t="s">
        <v>947</v>
      </c>
      <c r="F626" s="230" t="s">
        <v>948</v>
      </c>
      <c r="G626" s="231" t="s">
        <v>934</v>
      </c>
      <c r="H626" s="299"/>
      <c r="I626" s="233"/>
      <c r="J626" s="234">
        <f>ROUND(I626*H626,2)</f>
        <v>0</v>
      </c>
      <c r="K626" s="230" t="s">
        <v>194</v>
      </c>
      <c r="L626" s="45"/>
      <c r="M626" s="235" t="s">
        <v>1</v>
      </c>
      <c r="N626" s="236" t="s">
        <v>41</v>
      </c>
      <c r="O626" s="92"/>
      <c r="P626" s="237">
        <f>O626*H626</f>
        <v>0</v>
      </c>
      <c r="Q626" s="237">
        <v>0</v>
      </c>
      <c r="R626" s="237">
        <f>Q626*H626</f>
        <v>0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274</v>
      </c>
      <c r="AT626" s="239" t="s">
        <v>180</v>
      </c>
      <c r="AU626" s="239" t="s">
        <v>85</v>
      </c>
      <c r="AY626" s="18" t="s">
        <v>178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83</v>
      </c>
      <c r="BK626" s="240">
        <f>ROUND(I626*H626,2)</f>
        <v>0</v>
      </c>
      <c r="BL626" s="18" t="s">
        <v>274</v>
      </c>
      <c r="BM626" s="239" t="s">
        <v>949</v>
      </c>
    </row>
    <row r="627" s="12" customFormat="1" ht="22.8" customHeight="1">
      <c r="A627" s="12"/>
      <c r="B627" s="212"/>
      <c r="C627" s="213"/>
      <c r="D627" s="214" t="s">
        <v>75</v>
      </c>
      <c r="E627" s="226" t="s">
        <v>950</v>
      </c>
      <c r="F627" s="226" t="s">
        <v>951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SUM(P628:P635)</f>
        <v>0</v>
      </c>
      <c r="Q627" s="220"/>
      <c r="R627" s="221">
        <f>SUM(R628:R635)</f>
        <v>8.846986799999998</v>
      </c>
      <c r="S627" s="220"/>
      <c r="T627" s="222">
        <f>SUM(T628:T635)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85</v>
      </c>
      <c r="AT627" s="224" t="s">
        <v>75</v>
      </c>
      <c r="AU627" s="224" t="s">
        <v>83</v>
      </c>
      <c r="AY627" s="223" t="s">
        <v>178</v>
      </c>
      <c r="BK627" s="225">
        <f>SUM(BK628:BK635)</f>
        <v>0</v>
      </c>
    </row>
    <row r="628" s="2" customFormat="1" ht="33" customHeight="1">
      <c r="A628" s="39"/>
      <c r="B628" s="40"/>
      <c r="C628" s="228" t="s">
        <v>952</v>
      </c>
      <c r="D628" s="228" t="s">
        <v>180</v>
      </c>
      <c r="E628" s="229" t="s">
        <v>953</v>
      </c>
      <c r="F628" s="230" t="s">
        <v>954</v>
      </c>
      <c r="G628" s="231" t="s">
        <v>204</v>
      </c>
      <c r="H628" s="232">
        <v>91.659999999999997</v>
      </c>
      <c r="I628" s="233"/>
      <c r="J628" s="234">
        <f>ROUND(I628*H628,2)</f>
        <v>0</v>
      </c>
      <c r="K628" s="230" t="s">
        <v>194</v>
      </c>
      <c r="L628" s="45"/>
      <c r="M628" s="235" t="s">
        <v>1</v>
      </c>
      <c r="N628" s="236" t="s">
        <v>41</v>
      </c>
      <c r="O628" s="92"/>
      <c r="P628" s="237">
        <f>O628*H628</f>
        <v>0</v>
      </c>
      <c r="Q628" s="237">
        <v>0.0018799999999999999</v>
      </c>
      <c r="R628" s="237">
        <f>Q628*H628</f>
        <v>0.1723208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274</v>
      </c>
      <c r="AT628" s="239" t="s">
        <v>180</v>
      </c>
      <c r="AU628" s="239" t="s">
        <v>85</v>
      </c>
      <c r="AY628" s="18" t="s">
        <v>178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83</v>
      </c>
      <c r="BK628" s="240">
        <f>ROUND(I628*H628,2)</f>
        <v>0</v>
      </c>
      <c r="BL628" s="18" t="s">
        <v>274</v>
      </c>
      <c r="BM628" s="239" t="s">
        <v>955</v>
      </c>
    </row>
    <row r="629" s="13" customFormat="1">
      <c r="A629" s="13"/>
      <c r="B629" s="241"/>
      <c r="C629" s="242"/>
      <c r="D629" s="243" t="s">
        <v>186</v>
      </c>
      <c r="E629" s="244" t="s">
        <v>1</v>
      </c>
      <c r="F629" s="245" t="s">
        <v>636</v>
      </c>
      <c r="G629" s="242"/>
      <c r="H629" s="246">
        <v>58.469999999999999</v>
      </c>
      <c r="I629" s="247"/>
      <c r="J629" s="242"/>
      <c r="K629" s="242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186</v>
      </c>
      <c r="AU629" s="252" t="s">
        <v>85</v>
      </c>
      <c r="AV629" s="13" t="s">
        <v>85</v>
      </c>
      <c r="AW629" s="13" t="s">
        <v>32</v>
      </c>
      <c r="AX629" s="13" t="s">
        <v>76</v>
      </c>
      <c r="AY629" s="252" t="s">
        <v>178</v>
      </c>
    </row>
    <row r="630" s="13" customFormat="1">
      <c r="A630" s="13"/>
      <c r="B630" s="241"/>
      <c r="C630" s="242"/>
      <c r="D630" s="243" t="s">
        <v>186</v>
      </c>
      <c r="E630" s="244" t="s">
        <v>1</v>
      </c>
      <c r="F630" s="245" t="s">
        <v>637</v>
      </c>
      <c r="G630" s="242"/>
      <c r="H630" s="246">
        <v>33.189999999999998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186</v>
      </c>
      <c r="AU630" s="252" t="s">
        <v>85</v>
      </c>
      <c r="AV630" s="13" t="s">
        <v>85</v>
      </c>
      <c r="AW630" s="13" t="s">
        <v>32</v>
      </c>
      <c r="AX630" s="13" t="s">
        <v>76</v>
      </c>
      <c r="AY630" s="252" t="s">
        <v>178</v>
      </c>
    </row>
    <row r="631" s="15" customFormat="1">
      <c r="A631" s="15"/>
      <c r="B631" s="264"/>
      <c r="C631" s="265"/>
      <c r="D631" s="243" t="s">
        <v>186</v>
      </c>
      <c r="E631" s="266" t="s">
        <v>1</v>
      </c>
      <c r="F631" s="267" t="s">
        <v>217</v>
      </c>
      <c r="G631" s="265"/>
      <c r="H631" s="268">
        <v>91.659999999999997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4" t="s">
        <v>186</v>
      </c>
      <c r="AU631" s="274" t="s">
        <v>85</v>
      </c>
      <c r="AV631" s="15" t="s">
        <v>184</v>
      </c>
      <c r="AW631" s="15" t="s">
        <v>32</v>
      </c>
      <c r="AX631" s="15" t="s">
        <v>83</v>
      </c>
      <c r="AY631" s="274" t="s">
        <v>178</v>
      </c>
    </row>
    <row r="632" s="2" customFormat="1" ht="24.15" customHeight="1">
      <c r="A632" s="39"/>
      <c r="B632" s="40"/>
      <c r="C632" s="285" t="s">
        <v>956</v>
      </c>
      <c r="D632" s="285" t="s">
        <v>232</v>
      </c>
      <c r="E632" s="286" t="s">
        <v>957</v>
      </c>
      <c r="F632" s="287" t="s">
        <v>958</v>
      </c>
      <c r="G632" s="288" t="s">
        <v>204</v>
      </c>
      <c r="H632" s="289">
        <v>95.325999999999993</v>
      </c>
      <c r="I632" s="290"/>
      <c r="J632" s="291">
        <f>ROUND(I632*H632,2)</f>
        <v>0</v>
      </c>
      <c r="K632" s="287" t="s">
        <v>194</v>
      </c>
      <c r="L632" s="292"/>
      <c r="M632" s="293" t="s">
        <v>1</v>
      </c>
      <c r="N632" s="294" t="s">
        <v>41</v>
      </c>
      <c r="O632" s="92"/>
      <c r="P632" s="237">
        <f>O632*H632</f>
        <v>0</v>
      </c>
      <c r="Q632" s="237">
        <v>0.090999999999999998</v>
      </c>
      <c r="R632" s="237">
        <f>Q632*H632</f>
        <v>8.6746659999999984</v>
      </c>
      <c r="S632" s="237">
        <v>0</v>
      </c>
      <c r="T632" s="23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377</v>
      </c>
      <c r="AT632" s="239" t="s">
        <v>232</v>
      </c>
      <c r="AU632" s="239" t="s">
        <v>85</v>
      </c>
      <c r="AY632" s="18" t="s">
        <v>178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83</v>
      </c>
      <c r="BK632" s="240">
        <f>ROUND(I632*H632,2)</f>
        <v>0</v>
      </c>
      <c r="BL632" s="18" t="s">
        <v>274</v>
      </c>
      <c r="BM632" s="239" t="s">
        <v>959</v>
      </c>
    </row>
    <row r="633" s="2" customFormat="1">
      <c r="A633" s="39"/>
      <c r="B633" s="40"/>
      <c r="C633" s="41"/>
      <c r="D633" s="243" t="s">
        <v>640</v>
      </c>
      <c r="E633" s="41"/>
      <c r="F633" s="295" t="s">
        <v>960</v>
      </c>
      <c r="G633" s="41"/>
      <c r="H633" s="41"/>
      <c r="I633" s="296"/>
      <c r="J633" s="41"/>
      <c r="K633" s="41"/>
      <c r="L633" s="45"/>
      <c r="M633" s="297"/>
      <c r="N633" s="298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640</v>
      </c>
      <c r="AU633" s="18" t="s">
        <v>85</v>
      </c>
    </row>
    <row r="634" s="13" customFormat="1">
      <c r="A634" s="13"/>
      <c r="B634" s="241"/>
      <c r="C634" s="242"/>
      <c r="D634" s="243" t="s">
        <v>186</v>
      </c>
      <c r="E634" s="242"/>
      <c r="F634" s="245" t="s">
        <v>961</v>
      </c>
      <c r="G634" s="242"/>
      <c r="H634" s="246">
        <v>95.325999999999993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186</v>
      </c>
      <c r="AU634" s="252" t="s">
        <v>85</v>
      </c>
      <c r="AV634" s="13" t="s">
        <v>85</v>
      </c>
      <c r="AW634" s="13" t="s">
        <v>4</v>
      </c>
      <c r="AX634" s="13" t="s">
        <v>83</v>
      </c>
      <c r="AY634" s="252" t="s">
        <v>178</v>
      </c>
    </row>
    <row r="635" s="2" customFormat="1" ht="24.15" customHeight="1">
      <c r="A635" s="39"/>
      <c r="B635" s="40"/>
      <c r="C635" s="228" t="s">
        <v>962</v>
      </c>
      <c r="D635" s="228" t="s">
        <v>180</v>
      </c>
      <c r="E635" s="229" t="s">
        <v>963</v>
      </c>
      <c r="F635" s="230" t="s">
        <v>964</v>
      </c>
      <c r="G635" s="231" t="s">
        <v>384</v>
      </c>
      <c r="H635" s="232">
        <v>8.8469999999999995</v>
      </c>
      <c r="I635" s="233"/>
      <c r="J635" s="234">
        <f>ROUND(I635*H635,2)</f>
        <v>0</v>
      </c>
      <c r="K635" s="230" t="s">
        <v>194</v>
      </c>
      <c r="L635" s="45"/>
      <c r="M635" s="235" t="s">
        <v>1</v>
      </c>
      <c r="N635" s="236" t="s">
        <v>41</v>
      </c>
      <c r="O635" s="92"/>
      <c r="P635" s="237">
        <f>O635*H635</f>
        <v>0</v>
      </c>
      <c r="Q635" s="237">
        <v>0</v>
      </c>
      <c r="R635" s="237">
        <f>Q635*H635</f>
        <v>0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274</v>
      </c>
      <c r="AT635" s="239" t="s">
        <v>180</v>
      </c>
      <c r="AU635" s="239" t="s">
        <v>85</v>
      </c>
      <c r="AY635" s="18" t="s">
        <v>178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83</v>
      </c>
      <c r="BK635" s="240">
        <f>ROUND(I635*H635,2)</f>
        <v>0</v>
      </c>
      <c r="BL635" s="18" t="s">
        <v>274</v>
      </c>
      <c r="BM635" s="239" t="s">
        <v>965</v>
      </c>
    </row>
    <row r="636" s="12" customFormat="1" ht="22.8" customHeight="1">
      <c r="A636" s="12"/>
      <c r="B636" s="212"/>
      <c r="C636" s="213"/>
      <c r="D636" s="214" t="s">
        <v>75</v>
      </c>
      <c r="E636" s="226" t="s">
        <v>966</v>
      </c>
      <c r="F636" s="226" t="s">
        <v>967</v>
      </c>
      <c r="G636" s="213"/>
      <c r="H636" s="213"/>
      <c r="I636" s="216"/>
      <c r="J636" s="227">
        <f>BK636</f>
        <v>0</v>
      </c>
      <c r="K636" s="213"/>
      <c r="L636" s="218"/>
      <c r="M636" s="219"/>
      <c r="N636" s="220"/>
      <c r="O636" s="220"/>
      <c r="P636" s="221">
        <f>SUM(P637:P641)</f>
        <v>0</v>
      </c>
      <c r="Q636" s="220"/>
      <c r="R636" s="221">
        <f>SUM(R637:R641)</f>
        <v>0.054021843599999994</v>
      </c>
      <c r="S636" s="220"/>
      <c r="T636" s="222">
        <f>SUM(T637:T641)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3" t="s">
        <v>85</v>
      </c>
      <c r="AT636" s="224" t="s">
        <v>75</v>
      </c>
      <c r="AU636" s="224" t="s">
        <v>83</v>
      </c>
      <c r="AY636" s="223" t="s">
        <v>178</v>
      </c>
      <c r="BK636" s="225">
        <f>SUM(BK637:BK641)</f>
        <v>0</v>
      </c>
    </row>
    <row r="637" s="2" customFormat="1" ht="24.15" customHeight="1">
      <c r="A637" s="39"/>
      <c r="B637" s="40"/>
      <c r="C637" s="228" t="s">
        <v>968</v>
      </c>
      <c r="D637" s="228" t="s">
        <v>180</v>
      </c>
      <c r="E637" s="229" t="s">
        <v>969</v>
      </c>
      <c r="F637" s="230" t="s">
        <v>970</v>
      </c>
      <c r="G637" s="231" t="s">
        <v>204</v>
      </c>
      <c r="H637" s="232">
        <v>117.541</v>
      </c>
      <c r="I637" s="233"/>
      <c r="J637" s="234">
        <f>ROUND(I637*H637,2)</f>
        <v>0</v>
      </c>
      <c r="K637" s="230" t="s">
        <v>194</v>
      </c>
      <c r="L637" s="45"/>
      <c r="M637" s="235" t="s">
        <v>1</v>
      </c>
      <c r="N637" s="236" t="s">
        <v>41</v>
      </c>
      <c r="O637" s="92"/>
      <c r="P637" s="237">
        <f>O637*H637</f>
        <v>0</v>
      </c>
      <c r="Q637" s="237">
        <v>0.00020120000000000001</v>
      </c>
      <c r="R637" s="237">
        <f>Q637*H637</f>
        <v>0.0236492492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274</v>
      </c>
      <c r="AT637" s="239" t="s">
        <v>180</v>
      </c>
      <c r="AU637" s="239" t="s">
        <v>85</v>
      </c>
      <c r="AY637" s="18" t="s">
        <v>178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83</v>
      </c>
      <c r="BK637" s="240">
        <f>ROUND(I637*H637,2)</f>
        <v>0</v>
      </c>
      <c r="BL637" s="18" t="s">
        <v>274</v>
      </c>
      <c r="BM637" s="239" t="s">
        <v>971</v>
      </c>
    </row>
    <row r="638" s="13" customFormat="1">
      <c r="A638" s="13"/>
      <c r="B638" s="241"/>
      <c r="C638" s="242"/>
      <c r="D638" s="243" t="s">
        <v>186</v>
      </c>
      <c r="E638" s="244" t="s">
        <v>1</v>
      </c>
      <c r="F638" s="245" t="s">
        <v>972</v>
      </c>
      <c r="G638" s="242"/>
      <c r="H638" s="246">
        <v>117.541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186</v>
      </c>
      <c r="AU638" s="252" t="s">
        <v>85</v>
      </c>
      <c r="AV638" s="13" t="s">
        <v>85</v>
      </c>
      <c r="AW638" s="13" t="s">
        <v>32</v>
      </c>
      <c r="AX638" s="13" t="s">
        <v>83</v>
      </c>
      <c r="AY638" s="252" t="s">
        <v>178</v>
      </c>
    </row>
    <row r="639" s="2" customFormat="1" ht="33" customHeight="1">
      <c r="A639" s="39"/>
      <c r="B639" s="40"/>
      <c r="C639" s="228" t="s">
        <v>973</v>
      </c>
      <c r="D639" s="228" t="s">
        <v>180</v>
      </c>
      <c r="E639" s="229" t="s">
        <v>974</v>
      </c>
      <c r="F639" s="230" t="s">
        <v>975</v>
      </c>
      <c r="G639" s="231" t="s">
        <v>204</v>
      </c>
      <c r="H639" s="232">
        <v>117.541</v>
      </c>
      <c r="I639" s="233"/>
      <c r="J639" s="234">
        <f>ROUND(I639*H639,2)</f>
        <v>0</v>
      </c>
      <c r="K639" s="230" t="s">
        <v>194</v>
      </c>
      <c r="L639" s="45"/>
      <c r="M639" s="235" t="s">
        <v>1</v>
      </c>
      <c r="N639" s="236" t="s">
        <v>41</v>
      </c>
      <c r="O639" s="92"/>
      <c r="P639" s="237">
        <f>O639*H639</f>
        <v>0</v>
      </c>
      <c r="Q639" s="237">
        <v>0.00025839999999999999</v>
      </c>
      <c r="R639" s="237">
        <f>Q639*H639</f>
        <v>0.030372594399999998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274</v>
      </c>
      <c r="AT639" s="239" t="s">
        <v>180</v>
      </c>
      <c r="AU639" s="239" t="s">
        <v>85</v>
      </c>
      <c r="AY639" s="18" t="s">
        <v>178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83</v>
      </c>
      <c r="BK639" s="240">
        <f>ROUND(I639*H639,2)</f>
        <v>0</v>
      </c>
      <c r="BL639" s="18" t="s">
        <v>274</v>
      </c>
      <c r="BM639" s="239" t="s">
        <v>976</v>
      </c>
    </row>
    <row r="640" s="2" customFormat="1" ht="24.15" customHeight="1">
      <c r="A640" s="39"/>
      <c r="B640" s="40"/>
      <c r="C640" s="228" t="s">
        <v>977</v>
      </c>
      <c r="D640" s="228" t="s">
        <v>180</v>
      </c>
      <c r="E640" s="229" t="s">
        <v>978</v>
      </c>
      <c r="F640" s="230" t="s">
        <v>979</v>
      </c>
      <c r="G640" s="231" t="s">
        <v>204</v>
      </c>
      <c r="H640" s="232">
        <v>117.541</v>
      </c>
      <c r="I640" s="233"/>
      <c r="J640" s="234">
        <f>ROUND(I640*H640,2)</f>
        <v>0</v>
      </c>
      <c r="K640" s="230" t="s">
        <v>194</v>
      </c>
      <c r="L640" s="45"/>
      <c r="M640" s="235" t="s">
        <v>1</v>
      </c>
      <c r="N640" s="236" t="s">
        <v>41</v>
      </c>
      <c r="O640" s="92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274</v>
      </c>
      <c r="AT640" s="239" t="s">
        <v>180</v>
      </c>
      <c r="AU640" s="239" t="s">
        <v>85</v>
      </c>
      <c r="AY640" s="18" t="s">
        <v>178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83</v>
      </c>
      <c r="BK640" s="240">
        <f>ROUND(I640*H640,2)</f>
        <v>0</v>
      </c>
      <c r="BL640" s="18" t="s">
        <v>274</v>
      </c>
      <c r="BM640" s="239" t="s">
        <v>980</v>
      </c>
    </row>
    <row r="641" s="13" customFormat="1">
      <c r="A641" s="13"/>
      <c r="B641" s="241"/>
      <c r="C641" s="242"/>
      <c r="D641" s="243" t="s">
        <v>186</v>
      </c>
      <c r="E641" s="244" t="s">
        <v>1</v>
      </c>
      <c r="F641" s="245" t="s">
        <v>972</v>
      </c>
      <c r="G641" s="242"/>
      <c r="H641" s="246">
        <v>117.541</v>
      </c>
      <c r="I641" s="247"/>
      <c r="J641" s="242"/>
      <c r="K641" s="242"/>
      <c r="L641" s="248"/>
      <c r="M641" s="300"/>
      <c r="N641" s="301"/>
      <c r="O641" s="301"/>
      <c r="P641" s="301"/>
      <c r="Q641" s="301"/>
      <c r="R641" s="301"/>
      <c r="S641" s="301"/>
      <c r="T641" s="3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186</v>
      </c>
      <c r="AU641" s="252" t="s">
        <v>85</v>
      </c>
      <c r="AV641" s="13" t="s">
        <v>85</v>
      </c>
      <c r="AW641" s="13" t="s">
        <v>32</v>
      </c>
      <c r="AX641" s="13" t="s">
        <v>83</v>
      </c>
      <c r="AY641" s="252" t="s">
        <v>178</v>
      </c>
    </row>
    <row r="642" s="2" customFormat="1" ht="6.96" customHeight="1">
      <c r="A642" s="39"/>
      <c r="B642" s="67"/>
      <c r="C642" s="68"/>
      <c r="D642" s="68"/>
      <c r="E642" s="68"/>
      <c r="F642" s="68"/>
      <c r="G642" s="68"/>
      <c r="H642" s="68"/>
      <c r="I642" s="68"/>
      <c r="J642" s="68"/>
      <c r="K642" s="68"/>
      <c r="L642" s="45"/>
      <c r="M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</sheetData>
  <sheetProtection sheet="1" autoFilter="0" formatColumns="0" formatRows="0" objects="1" scenarios="1" spinCount="100000" saltValue="YpvfwT1dAbjlnPW1e+5pSGDTs+ms4JLFeCVpoIQfTmU6asgZWhSjQdXDn8pw8USsPspVPTRnw2lkfXfGi/BpSA==" hashValue="MjxiSjEZp6GhSEeG2qtoPEipa1MuDR0cgg7MkVkwPPOAXf2ub1rReE5EFzrJbfIeh3MNmh9CCis4CTBrA8PeTA==" algorithmName="SHA-512" password="CC35"/>
  <autoFilter ref="C135:K6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64" t="s">
        <v>981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982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983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2. 9. 2024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ROUND((SUM(BE129:BE163)),  2)</f>
        <v>0</v>
      </c>
      <c r="G37" s="39"/>
      <c r="H37" s="39"/>
      <c r="I37" s="166">
        <v>0.20999999999999999</v>
      </c>
      <c r="J37" s="165">
        <f>ROUND(((SUM(BE129:BE163))*I37),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ROUND((SUM(BF129:BF163)),  2)</f>
        <v>0</v>
      </c>
      <c r="G38" s="39"/>
      <c r="H38" s="39"/>
      <c r="I38" s="166">
        <v>0.12</v>
      </c>
      <c r="J38" s="165">
        <f>ROUND(((SUM(BF129:BF163))*I38),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ROUND((SUM(BH129:BH163)),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981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701_006a - AC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Varnsdorf</v>
      </c>
      <c r="G93" s="41"/>
      <c r="H93" s="41"/>
      <c r="I93" s="33" t="s">
        <v>22</v>
      </c>
      <c r="J93" s="80" t="str">
        <f>IF(J16="","",J16)</f>
        <v>2. 9. 2024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Nemocnice Varnsdorf</v>
      </c>
      <c r="G95" s="41"/>
      <c r="H95" s="41"/>
      <c r="I95" s="33" t="s">
        <v>30</v>
      </c>
      <c r="J95" s="37" t="str">
        <f>E25</f>
        <v>ForWood - Ing. Václav Jára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Bc. Zuzana Kosáková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143</v>
      </c>
      <c r="D98" s="187"/>
      <c r="E98" s="187"/>
      <c r="F98" s="187"/>
      <c r="G98" s="187"/>
      <c r="H98" s="187"/>
      <c r="I98" s="187"/>
      <c r="J98" s="188" t="s">
        <v>144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145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146</v>
      </c>
    </row>
    <row r="101" s="9" customFormat="1" ht="24.96" customHeight="1">
      <c r="A101" s="9"/>
      <c r="B101" s="190"/>
      <c r="C101" s="191"/>
      <c r="D101" s="192" t="s">
        <v>984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985</v>
      </c>
      <c r="E102" s="193"/>
      <c r="F102" s="193"/>
      <c r="G102" s="193"/>
      <c r="H102" s="193"/>
      <c r="I102" s="193"/>
      <c r="J102" s="194">
        <f>J149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986</v>
      </c>
      <c r="E103" s="193"/>
      <c r="F103" s="193"/>
      <c r="G103" s="193"/>
      <c r="H103" s="193"/>
      <c r="I103" s="193"/>
      <c r="J103" s="194">
        <f>J154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987</v>
      </c>
      <c r="E104" s="198"/>
      <c r="F104" s="198"/>
      <c r="G104" s="198"/>
      <c r="H104" s="198"/>
      <c r="I104" s="198"/>
      <c r="J104" s="199">
        <f>J159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988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Nemocnice Varnsdorf - administrativní budova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03" t="s">
        <v>981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982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701_006a - AC část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Varnsdorf</v>
      </c>
      <c r="G123" s="41"/>
      <c r="H123" s="41"/>
      <c r="I123" s="33" t="s">
        <v>22</v>
      </c>
      <c r="J123" s="80" t="str">
        <f>IF(J16="","",J16)</f>
        <v>2. 9. 2024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E19</f>
        <v>Nemocnice Varnsdorf</v>
      </c>
      <c r="G125" s="41"/>
      <c r="H125" s="41"/>
      <c r="I125" s="33" t="s">
        <v>30</v>
      </c>
      <c r="J125" s="37" t="str">
        <f>E25</f>
        <v>ForWood - Ing. Václav Jára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Bc. Zuzana Kosáková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164</v>
      </c>
      <c r="D128" s="204" t="s">
        <v>61</v>
      </c>
      <c r="E128" s="204" t="s">
        <v>57</v>
      </c>
      <c r="F128" s="204" t="s">
        <v>58</v>
      </c>
      <c r="G128" s="204" t="s">
        <v>165</v>
      </c>
      <c r="H128" s="204" t="s">
        <v>166</v>
      </c>
      <c r="I128" s="204" t="s">
        <v>167</v>
      </c>
      <c r="J128" s="204" t="s">
        <v>144</v>
      </c>
      <c r="K128" s="205" t="s">
        <v>168</v>
      </c>
      <c r="L128" s="206"/>
      <c r="M128" s="101" t="s">
        <v>1</v>
      </c>
      <c r="N128" s="102" t="s">
        <v>40</v>
      </c>
      <c r="O128" s="102" t="s">
        <v>169</v>
      </c>
      <c r="P128" s="102" t="s">
        <v>170</v>
      </c>
      <c r="Q128" s="102" t="s">
        <v>171</v>
      </c>
      <c r="R128" s="102" t="s">
        <v>172</v>
      </c>
      <c r="S128" s="102" t="s">
        <v>173</v>
      </c>
      <c r="T128" s="103" t="s">
        <v>174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P130+P149+P154</f>
        <v>0</v>
      </c>
      <c r="Q129" s="105"/>
      <c r="R129" s="209">
        <f>R130+R149+R154</f>
        <v>0</v>
      </c>
      <c r="S129" s="105"/>
      <c r="T129" s="210">
        <f>T130+T149+T154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146</v>
      </c>
      <c r="BK129" s="211">
        <f>BK130+BK149+BK154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989</v>
      </c>
      <c r="F130" s="215" t="s">
        <v>990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178</v>
      </c>
      <c r="BK130" s="225">
        <f>SUM(BK131:BK148)</f>
        <v>0</v>
      </c>
    </row>
    <row r="131" s="2" customFormat="1" ht="24.15" customHeight="1">
      <c r="A131" s="39"/>
      <c r="B131" s="40"/>
      <c r="C131" s="228" t="s">
        <v>83</v>
      </c>
      <c r="D131" s="228" t="s">
        <v>180</v>
      </c>
      <c r="E131" s="229" t="s">
        <v>991</v>
      </c>
      <c r="F131" s="230" t="s">
        <v>992</v>
      </c>
      <c r="G131" s="231" t="s">
        <v>786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85</v>
      </c>
    </row>
    <row r="132" s="2" customFormat="1" ht="24.15" customHeight="1">
      <c r="A132" s="39"/>
      <c r="B132" s="40"/>
      <c r="C132" s="228" t="s">
        <v>85</v>
      </c>
      <c r="D132" s="228" t="s">
        <v>180</v>
      </c>
      <c r="E132" s="229" t="s">
        <v>993</v>
      </c>
      <c r="F132" s="230" t="s">
        <v>994</v>
      </c>
      <c r="G132" s="231" t="s">
        <v>786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184</v>
      </c>
    </row>
    <row r="133" s="2" customFormat="1" ht="16.5" customHeight="1">
      <c r="A133" s="39"/>
      <c r="B133" s="40"/>
      <c r="C133" s="228" t="s">
        <v>96</v>
      </c>
      <c r="D133" s="228" t="s">
        <v>180</v>
      </c>
      <c r="E133" s="229" t="s">
        <v>995</v>
      </c>
      <c r="F133" s="230" t="s">
        <v>996</v>
      </c>
      <c r="G133" s="231" t="s">
        <v>786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199</v>
      </c>
    </row>
    <row r="134" s="2" customFormat="1" ht="21.75" customHeight="1">
      <c r="A134" s="39"/>
      <c r="B134" s="40"/>
      <c r="C134" s="228" t="s">
        <v>184</v>
      </c>
      <c r="D134" s="228" t="s">
        <v>180</v>
      </c>
      <c r="E134" s="229" t="s">
        <v>997</v>
      </c>
      <c r="F134" s="230" t="s">
        <v>998</v>
      </c>
      <c r="G134" s="231" t="s">
        <v>786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231</v>
      </c>
    </row>
    <row r="135" s="2" customFormat="1" ht="21.75" customHeight="1">
      <c r="A135" s="39"/>
      <c r="B135" s="40"/>
      <c r="C135" s="228" t="s">
        <v>201</v>
      </c>
      <c r="D135" s="228" t="s">
        <v>180</v>
      </c>
      <c r="E135" s="229" t="s">
        <v>999</v>
      </c>
      <c r="F135" s="230" t="s">
        <v>1000</v>
      </c>
      <c r="G135" s="231" t="s">
        <v>786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240</v>
      </c>
    </row>
    <row r="136" s="2" customFormat="1" ht="16.5" customHeight="1">
      <c r="A136" s="39"/>
      <c r="B136" s="40"/>
      <c r="C136" s="228" t="s">
        <v>199</v>
      </c>
      <c r="D136" s="228" t="s">
        <v>180</v>
      </c>
      <c r="E136" s="229" t="s">
        <v>1001</v>
      </c>
      <c r="F136" s="230" t="s">
        <v>1002</v>
      </c>
      <c r="G136" s="231" t="s">
        <v>786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8</v>
      </c>
    </row>
    <row r="137" s="2" customFormat="1" ht="24.15" customHeight="1">
      <c r="A137" s="39"/>
      <c r="B137" s="40"/>
      <c r="C137" s="228" t="s">
        <v>226</v>
      </c>
      <c r="D137" s="228" t="s">
        <v>180</v>
      </c>
      <c r="E137" s="229" t="s">
        <v>1003</v>
      </c>
      <c r="F137" s="230" t="s">
        <v>1004</v>
      </c>
      <c r="G137" s="231" t="s">
        <v>786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265</v>
      </c>
    </row>
    <row r="138" s="2" customFormat="1" ht="33" customHeight="1">
      <c r="A138" s="39"/>
      <c r="B138" s="40"/>
      <c r="C138" s="228" t="s">
        <v>231</v>
      </c>
      <c r="D138" s="228" t="s">
        <v>180</v>
      </c>
      <c r="E138" s="229" t="s">
        <v>1005</v>
      </c>
      <c r="F138" s="230" t="s">
        <v>1006</v>
      </c>
      <c r="G138" s="231" t="s">
        <v>291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274</v>
      </c>
    </row>
    <row r="139" s="2" customFormat="1" ht="16.5" customHeight="1">
      <c r="A139" s="39"/>
      <c r="B139" s="40"/>
      <c r="C139" s="228" t="s">
        <v>236</v>
      </c>
      <c r="D139" s="228" t="s">
        <v>180</v>
      </c>
      <c r="E139" s="229" t="s">
        <v>1007</v>
      </c>
      <c r="F139" s="230" t="s">
        <v>1008</v>
      </c>
      <c r="G139" s="231" t="s">
        <v>786</v>
      </c>
      <c r="H139" s="232">
        <v>20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283</v>
      </c>
    </row>
    <row r="140" s="2" customFormat="1" ht="24.15" customHeight="1">
      <c r="A140" s="39"/>
      <c r="B140" s="40"/>
      <c r="C140" s="228" t="s">
        <v>240</v>
      </c>
      <c r="D140" s="228" t="s">
        <v>180</v>
      </c>
      <c r="E140" s="229" t="s">
        <v>1009</v>
      </c>
      <c r="F140" s="230" t="s">
        <v>1010</v>
      </c>
      <c r="G140" s="231" t="s">
        <v>786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294</v>
      </c>
    </row>
    <row r="141" s="2" customFormat="1" ht="16.5" customHeight="1">
      <c r="A141" s="39"/>
      <c r="B141" s="40"/>
      <c r="C141" s="228" t="s">
        <v>244</v>
      </c>
      <c r="D141" s="228" t="s">
        <v>180</v>
      </c>
      <c r="E141" s="229" t="s">
        <v>1011</v>
      </c>
      <c r="F141" s="230" t="s">
        <v>1012</v>
      </c>
      <c r="G141" s="231" t="s">
        <v>786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304</v>
      </c>
    </row>
    <row r="142" s="2" customFormat="1" ht="16.5" customHeight="1">
      <c r="A142" s="39"/>
      <c r="B142" s="40"/>
      <c r="C142" s="228" t="s">
        <v>8</v>
      </c>
      <c r="D142" s="228" t="s">
        <v>180</v>
      </c>
      <c r="E142" s="229" t="s">
        <v>1013</v>
      </c>
      <c r="F142" s="230" t="s">
        <v>1014</v>
      </c>
      <c r="G142" s="231" t="s">
        <v>786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83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334</v>
      </c>
    </row>
    <row r="143" s="2" customFormat="1" ht="16.5" customHeight="1">
      <c r="A143" s="39"/>
      <c r="B143" s="40"/>
      <c r="C143" s="228" t="s">
        <v>257</v>
      </c>
      <c r="D143" s="228" t="s">
        <v>180</v>
      </c>
      <c r="E143" s="229" t="s">
        <v>1015</v>
      </c>
      <c r="F143" s="230" t="s">
        <v>1016</v>
      </c>
      <c r="G143" s="231" t="s">
        <v>291</v>
      </c>
      <c r="H143" s="232">
        <v>20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342</v>
      </c>
    </row>
    <row r="144" s="2" customFormat="1" ht="16.5" customHeight="1">
      <c r="A144" s="39"/>
      <c r="B144" s="40"/>
      <c r="C144" s="228" t="s">
        <v>265</v>
      </c>
      <c r="D144" s="228" t="s">
        <v>180</v>
      </c>
      <c r="E144" s="229" t="s">
        <v>1017</v>
      </c>
      <c r="F144" s="230" t="s">
        <v>1018</v>
      </c>
      <c r="G144" s="231" t="s">
        <v>786</v>
      </c>
      <c r="H144" s="232">
        <v>20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83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355</v>
      </c>
    </row>
    <row r="145" s="2" customFormat="1" ht="16.5" customHeight="1">
      <c r="A145" s="39"/>
      <c r="B145" s="40"/>
      <c r="C145" s="228" t="s">
        <v>269</v>
      </c>
      <c r="D145" s="228" t="s">
        <v>180</v>
      </c>
      <c r="E145" s="229" t="s">
        <v>1019</v>
      </c>
      <c r="F145" s="230" t="s">
        <v>1020</v>
      </c>
      <c r="G145" s="231" t="s">
        <v>291</v>
      </c>
      <c r="H145" s="232">
        <v>15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83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366</v>
      </c>
    </row>
    <row r="146" s="2" customFormat="1" ht="16.5" customHeight="1">
      <c r="A146" s="39"/>
      <c r="B146" s="40"/>
      <c r="C146" s="228" t="s">
        <v>274</v>
      </c>
      <c r="D146" s="228" t="s">
        <v>180</v>
      </c>
      <c r="E146" s="229" t="s">
        <v>1021</v>
      </c>
      <c r="F146" s="230" t="s">
        <v>1022</v>
      </c>
      <c r="G146" s="231" t="s">
        <v>291</v>
      </c>
      <c r="H146" s="232">
        <v>25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83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377</v>
      </c>
    </row>
    <row r="147" s="2" customFormat="1" ht="16.5" customHeight="1">
      <c r="A147" s="39"/>
      <c r="B147" s="40"/>
      <c r="C147" s="228" t="s">
        <v>278</v>
      </c>
      <c r="D147" s="228" t="s">
        <v>180</v>
      </c>
      <c r="E147" s="229" t="s">
        <v>1023</v>
      </c>
      <c r="F147" s="230" t="s">
        <v>1024</v>
      </c>
      <c r="G147" s="231" t="s">
        <v>786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83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389</v>
      </c>
    </row>
    <row r="148" s="2" customFormat="1" ht="24.15" customHeight="1">
      <c r="A148" s="39"/>
      <c r="B148" s="40"/>
      <c r="C148" s="228" t="s">
        <v>283</v>
      </c>
      <c r="D148" s="228" t="s">
        <v>180</v>
      </c>
      <c r="E148" s="229" t="s">
        <v>1025</v>
      </c>
      <c r="F148" s="230" t="s">
        <v>1026</v>
      </c>
      <c r="G148" s="231" t="s">
        <v>1027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83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401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1028</v>
      </c>
      <c r="F149" s="215" t="s">
        <v>1029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178</v>
      </c>
      <c r="BK149" s="225">
        <f>SUM(BK150:BK153)</f>
        <v>0</v>
      </c>
    </row>
    <row r="150" s="2" customFormat="1" ht="16.5" customHeight="1">
      <c r="A150" s="39"/>
      <c r="B150" s="40"/>
      <c r="C150" s="228" t="s">
        <v>288</v>
      </c>
      <c r="D150" s="228" t="s">
        <v>180</v>
      </c>
      <c r="E150" s="229" t="s">
        <v>1030</v>
      </c>
      <c r="F150" s="230" t="s">
        <v>1031</v>
      </c>
      <c r="G150" s="231" t="s">
        <v>786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83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412</v>
      </c>
    </row>
    <row r="151" s="2" customFormat="1" ht="16.5" customHeight="1">
      <c r="A151" s="39"/>
      <c r="B151" s="40"/>
      <c r="C151" s="228" t="s">
        <v>294</v>
      </c>
      <c r="D151" s="228" t="s">
        <v>180</v>
      </c>
      <c r="E151" s="229" t="s">
        <v>1032</v>
      </c>
      <c r="F151" s="230" t="s">
        <v>1033</v>
      </c>
      <c r="G151" s="231" t="s">
        <v>786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83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423</v>
      </c>
    </row>
    <row r="152" s="2" customFormat="1" ht="16.5" customHeight="1">
      <c r="A152" s="39"/>
      <c r="B152" s="40"/>
      <c r="C152" s="228" t="s">
        <v>7</v>
      </c>
      <c r="D152" s="228" t="s">
        <v>180</v>
      </c>
      <c r="E152" s="229" t="s">
        <v>1034</v>
      </c>
      <c r="F152" s="230" t="s">
        <v>1035</v>
      </c>
      <c r="G152" s="231" t="s">
        <v>934</v>
      </c>
      <c r="H152" s="299"/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83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431</v>
      </c>
    </row>
    <row r="153" s="2" customFormat="1" ht="16.5" customHeight="1">
      <c r="A153" s="39"/>
      <c r="B153" s="40"/>
      <c r="C153" s="228" t="s">
        <v>304</v>
      </c>
      <c r="D153" s="228" t="s">
        <v>180</v>
      </c>
      <c r="E153" s="229" t="s">
        <v>1036</v>
      </c>
      <c r="F153" s="230" t="s">
        <v>1037</v>
      </c>
      <c r="G153" s="231" t="s">
        <v>934</v>
      </c>
      <c r="H153" s="299"/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184</v>
      </c>
      <c r="AT153" s="239" t="s">
        <v>180</v>
      </c>
      <c r="AU153" s="239" t="s">
        <v>83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184</v>
      </c>
      <c r="BM153" s="239" t="s">
        <v>439</v>
      </c>
    </row>
    <row r="154" s="12" customFormat="1" ht="25.92" customHeight="1">
      <c r="A154" s="12"/>
      <c r="B154" s="212"/>
      <c r="C154" s="213"/>
      <c r="D154" s="214" t="s">
        <v>75</v>
      </c>
      <c r="E154" s="215" t="s">
        <v>1038</v>
      </c>
      <c r="F154" s="215" t="s">
        <v>1039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P155+SUM(P156:P159)+P162</f>
        <v>0</v>
      </c>
      <c r="Q154" s="220"/>
      <c r="R154" s="221">
        <f>R155+SUM(R156:R159)+R162</f>
        <v>0</v>
      </c>
      <c r="S154" s="220"/>
      <c r="T154" s="222">
        <f>T155+SUM(T156:T159)+T162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83</v>
      </c>
      <c r="AT154" s="224" t="s">
        <v>75</v>
      </c>
      <c r="AU154" s="224" t="s">
        <v>76</v>
      </c>
      <c r="AY154" s="223" t="s">
        <v>178</v>
      </c>
      <c r="BK154" s="225">
        <f>BK155+SUM(BK156:BK159)+BK162</f>
        <v>0</v>
      </c>
    </row>
    <row r="155" s="2" customFormat="1" ht="16.5" customHeight="1">
      <c r="A155" s="39"/>
      <c r="B155" s="40"/>
      <c r="C155" s="228" t="s">
        <v>319</v>
      </c>
      <c r="D155" s="228" t="s">
        <v>180</v>
      </c>
      <c r="E155" s="229" t="s">
        <v>1040</v>
      </c>
      <c r="F155" s="230" t="s">
        <v>1041</v>
      </c>
      <c r="G155" s="231" t="s">
        <v>786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184</v>
      </c>
      <c r="AT155" s="239" t="s">
        <v>180</v>
      </c>
      <c r="AU155" s="239" t="s">
        <v>83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184</v>
      </c>
      <c r="BM155" s="239" t="s">
        <v>450</v>
      </c>
    </row>
    <row r="156" s="2" customFormat="1" ht="16.5" customHeight="1">
      <c r="A156" s="39"/>
      <c r="B156" s="40"/>
      <c r="C156" s="228" t="s">
        <v>334</v>
      </c>
      <c r="D156" s="228" t="s">
        <v>180</v>
      </c>
      <c r="E156" s="229" t="s">
        <v>1042</v>
      </c>
      <c r="F156" s="230" t="s">
        <v>1043</v>
      </c>
      <c r="G156" s="231" t="s">
        <v>786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184</v>
      </c>
      <c r="AT156" s="239" t="s">
        <v>180</v>
      </c>
      <c r="AU156" s="239" t="s">
        <v>83</v>
      </c>
      <c r="AY156" s="18" t="s">
        <v>178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184</v>
      </c>
      <c r="BM156" s="239" t="s">
        <v>464</v>
      </c>
    </row>
    <row r="157" s="2" customFormat="1" ht="24.15" customHeight="1">
      <c r="A157" s="39"/>
      <c r="B157" s="40"/>
      <c r="C157" s="228" t="s">
        <v>338</v>
      </c>
      <c r="D157" s="228" t="s">
        <v>180</v>
      </c>
      <c r="E157" s="229" t="s">
        <v>1044</v>
      </c>
      <c r="F157" s="230" t="s">
        <v>1045</v>
      </c>
      <c r="G157" s="231" t="s">
        <v>786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184</v>
      </c>
      <c r="AT157" s="239" t="s">
        <v>180</v>
      </c>
      <c r="AU157" s="239" t="s">
        <v>83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184</v>
      </c>
      <c r="BM157" s="239" t="s">
        <v>482</v>
      </c>
    </row>
    <row r="158" s="2" customFormat="1" ht="24.15" customHeight="1">
      <c r="A158" s="39"/>
      <c r="B158" s="40"/>
      <c r="C158" s="228" t="s">
        <v>342</v>
      </c>
      <c r="D158" s="228" t="s">
        <v>180</v>
      </c>
      <c r="E158" s="229" t="s">
        <v>1046</v>
      </c>
      <c r="F158" s="230" t="s">
        <v>1047</v>
      </c>
      <c r="G158" s="231" t="s">
        <v>786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184</v>
      </c>
      <c r="AT158" s="239" t="s">
        <v>180</v>
      </c>
      <c r="AU158" s="239" t="s">
        <v>83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184</v>
      </c>
      <c r="BM158" s="239" t="s">
        <v>491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1048</v>
      </c>
      <c r="F159" s="226" t="s">
        <v>1049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178</v>
      </c>
      <c r="BK159" s="225">
        <f>SUM(BK160:BK161)</f>
        <v>0</v>
      </c>
    </row>
    <row r="160" s="2" customFormat="1" ht="16.5" customHeight="1">
      <c r="A160" s="39"/>
      <c r="B160" s="40"/>
      <c r="C160" s="228" t="s">
        <v>351</v>
      </c>
      <c r="D160" s="228" t="s">
        <v>180</v>
      </c>
      <c r="E160" s="229" t="s">
        <v>1050</v>
      </c>
      <c r="F160" s="230" t="s">
        <v>1051</v>
      </c>
      <c r="G160" s="231" t="s">
        <v>1052</v>
      </c>
      <c r="H160" s="232">
        <v>10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184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184</v>
      </c>
      <c r="BM160" s="239" t="s">
        <v>501</v>
      </c>
    </row>
    <row r="161" s="2" customFormat="1" ht="16.5" customHeight="1">
      <c r="A161" s="39"/>
      <c r="B161" s="40"/>
      <c r="C161" s="228" t="s">
        <v>355</v>
      </c>
      <c r="D161" s="228" t="s">
        <v>180</v>
      </c>
      <c r="E161" s="229" t="s">
        <v>1053</v>
      </c>
      <c r="F161" s="230" t="s">
        <v>1054</v>
      </c>
      <c r="G161" s="231" t="s">
        <v>1052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184</v>
      </c>
      <c r="AT161" s="239" t="s">
        <v>180</v>
      </c>
      <c r="AU161" s="239" t="s">
        <v>85</v>
      </c>
      <c r="AY161" s="18" t="s">
        <v>178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184</v>
      </c>
      <c r="BM161" s="239" t="s">
        <v>510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1055</v>
      </c>
      <c r="F162" s="226" t="s">
        <v>1056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0</v>
      </c>
      <c r="S162" s="220"/>
      <c r="T162" s="22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178</v>
      </c>
      <c r="BK162" s="225">
        <f>BK163</f>
        <v>0</v>
      </c>
    </row>
    <row r="163" s="2" customFormat="1" ht="16.5" customHeight="1">
      <c r="A163" s="39"/>
      <c r="B163" s="40"/>
      <c r="C163" s="228" t="s">
        <v>359</v>
      </c>
      <c r="D163" s="228" t="s">
        <v>180</v>
      </c>
      <c r="E163" s="229" t="s">
        <v>1057</v>
      </c>
      <c r="F163" s="230" t="s">
        <v>1058</v>
      </c>
      <c r="G163" s="231" t="s">
        <v>934</v>
      </c>
      <c r="H163" s="299"/>
      <c r="I163" s="233"/>
      <c r="J163" s="234">
        <f>ROUND(I163*H163,2)</f>
        <v>0</v>
      </c>
      <c r="K163" s="230" t="s">
        <v>1</v>
      </c>
      <c r="L163" s="45"/>
      <c r="M163" s="304" t="s">
        <v>1</v>
      </c>
      <c r="N163" s="305" t="s">
        <v>41</v>
      </c>
      <c r="O163" s="306"/>
      <c r="P163" s="307">
        <f>O163*H163</f>
        <v>0</v>
      </c>
      <c r="Q163" s="307">
        <v>0</v>
      </c>
      <c r="R163" s="307">
        <f>Q163*H163</f>
        <v>0</v>
      </c>
      <c r="S163" s="307">
        <v>0</v>
      </c>
      <c r="T163" s="3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184</v>
      </c>
      <c r="AT163" s="239" t="s">
        <v>180</v>
      </c>
      <c r="AU163" s="239" t="s">
        <v>85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184</v>
      </c>
      <c r="BM163" s="239" t="s">
        <v>520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XOIeCFxATZBi9DNAUmkQ/gpaQ2TVdyHOdza5f5OXjmhgUuDqE47m+8VknHpGwHY176fnbh/oCkgDVc5ZzKsi5A==" hashValue="LYZxTf8XiyG5a442dkLYBbY3hKh5KJYXdMxwSINj1vbzBnEVLsbcJWucqswtUdDGSBI7jqFGzOkwpZzF2mVKBQ==" algorithmName="SHA-512" password="CC35"/>
  <autoFilter ref="C128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64" t="s">
        <v>981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982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1059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2. 9. 2024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ROUND((SUM(BE129:BE152)),  2)</f>
        <v>0</v>
      </c>
      <c r="G37" s="39"/>
      <c r="H37" s="39"/>
      <c r="I37" s="166">
        <v>0.20999999999999999</v>
      </c>
      <c r="J37" s="165">
        <f>ROUND(((SUM(BE129:BE152))*I37),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ROUND((SUM(BF129:BF152)),  2)</f>
        <v>0</v>
      </c>
      <c r="G38" s="39"/>
      <c r="H38" s="39"/>
      <c r="I38" s="166">
        <v>0.12</v>
      </c>
      <c r="J38" s="165">
        <f>ROUND(((SUM(BF129:BF152))*I38),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981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701_006b - DC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Varnsdorf</v>
      </c>
      <c r="G93" s="41"/>
      <c r="H93" s="41"/>
      <c r="I93" s="33" t="s">
        <v>22</v>
      </c>
      <c r="J93" s="80" t="str">
        <f>IF(J16="","",J16)</f>
        <v>2. 9. 2024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Nemocnice Varnsdorf</v>
      </c>
      <c r="G95" s="41"/>
      <c r="H95" s="41"/>
      <c r="I95" s="33" t="s">
        <v>30</v>
      </c>
      <c r="J95" s="37" t="str">
        <f>E25</f>
        <v>ForWood - Ing. Václav Jára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Bc. Zuzana Kosáková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143</v>
      </c>
      <c r="D98" s="187"/>
      <c r="E98" s="187"/>
      <c r="F98" s="187"/>
      <c r="G98" s="187"/>
      <c r="H98" s="187"/>
      <c r="I98" s="187"/>
      <c r="J98" s="188" t="s">
        <v>144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145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146</v>
      </c>
    </row>
    <row r="101" s="9" customFormat="1" ht="24.96" customHeight="1">
      <c r="A101" s="9"/>
      <c r="B101" s="190"/>
      <c r="C101" s="191"/>
      <c r="D101" s="192" t="s">
        <v>984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1060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1061</v>
      </c>
      <c r="E103" s="193"/>
      <c r="F103" s="193"/>
      <c r="G103" s="193"/>
      <c r="H103" s="193"/>
      <c r="I103" s="193"/>
      <c r="J103" s="194">
        <f>J148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1062</v>
      </c>
      <c r="E104" s="193"/>
      <c r="F104" s="193"/>
      <c r="G104" s="193"/>
      <c r="H104" s="193"/>
      <c r="I104" s="193"/>
      <c r="J104" s="194">
        <f>J150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1063</v>
      </c>
      <c r="E105" s="193"/>
      <c r="F105" s="193"/>
      <c r="G105" s="193"/>
      <c r="H105" s="193"/>
      <c r="I105" s="193"/>
      <c r="J105" s="194">
        <f>J152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Nemocnice Varnsdorf - administrativní budova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03" t="s">
        <v>981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982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701_006b - DC část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Varnsdorf</v>
      </c>
      <c r="G123" s="41"/>
      <c r="H123" s="41"/>
      <c r="I123" s="33" t="s">
        <v>22</v>
      </c>
      <c r="J123" s="80" t="str">
        <f>IF(J16="","",J16)</f>
        <v>2. 9. 2024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E19</f>
        <v>Nemocnice Varnsdorf</v>
      </c>
      <c r="G125" s="41"/>
      <c r="H125" s="41"/>
      <c r="I125" s="33" t="s">
        <v>30</v>
      </c>
      <c r="J125" s="37" t="str">
        <f>E25</f>
        <v>ForWood - Ing. Václav Jára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Bc. Zuzana Kosáková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164</v>
      </c>
      <c r="D128" s="204" t="s">
        <v>61</v>
      </c>
      <c r="E128" s="204" t="s">
        <v>57</v>
      </c>
      <c r="F128" s="204" t="s">
        <v>58</v>
      </c>
      <c r="G128" s="204" t="s">
        <v>165</v>
      </c>
      <c r="H128" s="204" t="s">
        <v>166</v>
      </c>
      <c r="I128" s="204" t="s">
        <v>167</v>
      </c>
      <c r="J128" s="204" t="s">
        <v>144</v>
      </c>
      <c r="K128" s="205" t="s">
        <v>168</v>
      </c>
      <c r="L128" s="206"/>
      <c r="M128" s="101" t="s">
        <v>1</v>
      </c>
      <c r="N128" s="102" t="s">
        <v>40</v>
      </c>
      <c r="O128" s="102" t="s">
        <v>169</v>
      </c>
      <c r="P128" s="102" t="s">
        <v>170</v>
      </c>
      <c r="Q128" s="102" t="s">
        <v>171</v>
      </c>
      <c r="R128" s="102" t="s">
        <v>172</v>
      </c>
      <c r="S128" s="102" t="s">
        <v>173</v>
      </c>
      <c r="T128" s="103" t="s">
        <v>174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P130+P146+P148+P150+P152</f>
        <v>0</v>
      </c>
      <c r="Q129" s="105"/>
      <c r="R129" s="209">
        <f>R130+R146+R148+R150+R152</f>
        <v>0</v>
      </c>
      <c r="S129" s="105"/>
      <c r="T129" s="210">
        <f>T130+T146+T148+T150+T152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146</v>
      </c>
      <c r="BK129" s="211">
        <f>BK130+BK146+BK148+BK150+BK152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989</v>
      </c>
      <c r="F130" s="215" t="s">
        <v>990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SUM(P131:P145)</f>
        <v>0</v>
      </c>
      <c r="Q130" s="220"/>
      <c r="R130" s="221">
        <f>SUM(R131:R145)</f>
        <v>0</v>
      </c>
      <c r="S130" s="220"/>
      <c r="T130" s="22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178</v>
      </c>
      <c r="BK130" s="225">
        <f>SUM(BK131:BK145)</f>
        <v>0</v>
      </c>
    </row>
    <row r="131" s="2" customFormat="1" ht="16.5" customHeight="1">
      <c r="A131" s="39"/>
      <c r="B131" s="40"/>
      <c r="C131" s="228" t="s">
        <v>83</v>
      </c>
      <c r="D131" s="228" t="s">
        <v>180</v>
      </c>
      <c r="E131" s="229" t="s">
        <v>1064</v>
      </c>
      <c r="F131" s="230" t="s">
        <v>1065</v>
      </c>
      <c r="G131" s="231" t="s">
        <v>1027</v>
      </c>
      <c r="H131" s="232">
        <v>30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85</v>
      </c>
    </row>
    <row r="132" s="2" customFormat="1" ht="16.5" customHeight="1">
      <c r="A132" s="39"/>
      <c r="B132" s="40"/>
      <c r="C132" s="228" t="s">
        <v>85</v>
      </c>
      <c r="D132" s="228" t="s">
        <v>180</v>
      </c>
      <c r="E132" s="229" t="s">
        <v>1066</v>
      </c>
      <c r="F132" s="230" t="s">
        <v>1067</v>
      </c>
      <c r="G132" s="231" t="s">
        <v>291</v>
      </c>
      <c r="H132" s="232">
        <v>250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184</v>
      </c>
    </row>
    <row r="133" s="2" customFormat="1" ht="16.5" customHeight="1">
      <c r="A133" s="39"/>
      <c r="B133" s="40"/>
      <c r="C133" s="228" t="s">
        <v>96</v>
      </c>
      <c r="D133" s="228" t="s">
        <v>180</v>
      </c>
      <c r="E133" s="229" t="s">
        <v>1068</v>
      </c>
      <c r="F133" s="230" t="s">
        <v>1069</v>
      </c>
      <c r="G133" s="231" t="s">
        <v>291</v>
      </c>
      <c r="H133" s="232">
        <v>250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199</v>
      </c>
    </row>
    <row r="134" s="2" customFormat="1" ht="16.5" customHeight="1">
      <c r="A134" s="39"/>
      <c r="B134" s="40"/>
      <c r="C134" s="228" t="s">
        <v>184</v>
      </c>
      <c r="D134" s="228" t="s">
        <v>180</v>
      </c>
      <c r="E134" s="229" t="s">
        <v>1070</v>
      </c>
      <c r="F134" s="230" t="s">
        <v>1071</v>
      </c>
      <c r="G134" s="231" t="s">
        <v>786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231</v>
      </c>
    </row>
    <row r="135" s="2" customFormat="1" ht="33" customHeight="1">
      <c r="A135" s="39"/>
      <c r="B135" s="40"/>
      <c r="C135" s="228" t="s">
        <v>201</v>
      </c>
      <c r="D135" s="228" t="s">
        <v>180</v>
      </c>
      <c r="E135" s="229" t="s">
        <v>1072</v>
      </c>
      <c r="F135" s="230" t="s">
        <v>1073</v>
      </c>
      <c r="G135" s="231" t="s">
        <v>786</v>
      </c>
      <c r="H135" s="232">
        <v>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240</v>
      </c>
    </row>
    <row r="136" s="2" customFormat="1" ht="24.15" customHeight="1">
      <c r="A136" s="39"/>
      <c r="B136" s="40"/>
      <c r="C136" s="228" t="s">
        <v>199</v>
      </c>
      <c r="D136" s="228" t="s">
        <v>180</v>
      </c>
      <c r="E136" s="229" t="s">
        <v>1074</v>
      </c>
      <c r="F136" s="230" t="s">
        <v>1075</v>
      </c>
      <c r="G136" s="231" t="s">
        <v>786</v>
      </c>
      <c r="H136" s="232">
        <v>12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8</v>
      </c>
    </row>
    <row r="137" s="2" customFormat="1" ht="24.15" customHeight="1">
      <c r="A137" s="39"/>
      <c r="B137" s="40"/>
      <c r="C137" s="228" t="s">
        <v>226</v>
      </c>
      <c r="D137" s="228" t="s">
        <v>180</v>
      </c>
      <c r="E137" s="229" t="s">
        <v>1076</v>
      </c>
      <c r="F137" s="230" t="s">
        <v>1077</v>
      </c>
      <c r="G137" s="231" t="s">
        <v>786</v>
      </c>
      <c r="H137" s="232">
        <v>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265</v>
      </c>
    </row>
    <row r="138" s="2" customFormat="1" ht="16.5" customHeight="1">
      <c r="A138" s="39"/>
      <c r="B138" s="40"/>
      <c r="C138" s="228" t="s">
        <v>231</v>
      </c>
      <c r="D138" s="228" t="s">
        <v>180</v>
      </c>
      <c r="E138" s="229" t="s">
        <v>1078</v>
      </c>
      <c r="F138" s="230" t="s">
        <v>1079</v>
      </c>
      <c r="G138" s="231" t="s">
        <v>786</v>
      </c>
      <c r="H138" s="232">
        <v>15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274</v>
      </c>
    </row>
    <row r="139" s="2" customFormat="1" ht="16.5" customHeight="1">
      <c r="A139" s="39"/>
      <c r="B139" s="40"/>
      <c r="C139" s="228" t="s">
        <v>236</v>
      </c>
      <c r="D139" s="228" t="s">
        <v>180</v>
      </c>
      <c r="E139" s="229" t="s">
        <v>1080</v>
      </c>
      <c r="F139" s="230" t="s">
        <v>1081</v>
      </c>
      <c r="G139" s="231" t="s">
        <v>786</v>
      </c>
      <c r="H139" s="232">
        <v>20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283</v>
      </c>
    </row>
    <row r="140" s="2" customFormat="1" ht="16.5" customHeight="1">
      <c r="A140" s="39"/>
      <c r="B140" s="40"/>
      <c r="C140" s="228" t="s">
        <v>240</v>
      </c>
      <c r="D140" s="228" t="s">
        <v>180</v>
      </c>
      <c r="E140" s="229" t="s">
        <v>1082</v>
      </c>
      <c r="F140" s="230" t="s">
        <v>1083</v>
      </c>
      <c r="G140" s="231" t="s">
        <v>291</v>
      </c>
      <c r="H140" s="232">
        <v>18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294</v>
      </c>
    </row>
    <row r="141" s="2" customFormat="1" ht="16.5" customHeight="1">
      <c r="A141" s="39"/>
      <c r="B141" s="40"/>
      <c r="C141" s="228" t="s">
        <v>244</v>
      </c>
      <c r="D141" s="228" t="s">
        <v>180</v>
      </c>
      <c r="E141" s="229" t="s">
        <v>1084</v>
      </c>
      <c r="F141" s="230" t="s">
        <v>1085</v>
      </c>
      <c r="G141" s="231" t="s">
        <v>291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304</v>
      </c>
    </row>
    <row r="142" s="2" customFormat="1" ht="16.5" customHeight="1">
      <c r="A142" s="39"/>
      <c r="B142" s="40"/>
      <c r="C142" s="228" t="s">
        <v>8</v>
      </c>
      <c r="D142" s="228" t="s">
        <v>180</v>
      </c>
      <c r="E142" s="229" t="s">
        <v>1021</v>
      </c>
      <c r="F142" s="230" t="s">
        <v>1022</v>
      </c>
      <c r="G142" s="231" t="s">
        <v>291</v>
      </c>
      <c r="H142" s="232">
        <v>16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83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334</v>
      </c>
    </row>
    <row r="143" s="2" customFormat="1" ht="16.5" customHeight="1">
      <c r="A143" s="39"/>
      <c r="B143" s="40"/>
      <c r="C143" s="228" t="s">
        <v>257</v>
      </c>
      <c r="D143" s="228" t="s">
        <v>180</v>
      </c>
      <c r="E143" s="229" t="s">
        <v>1086</v>
      </c>
      <c r="F143" s="230" t="s">
        <v>1087</v>
      </c>
      <c r="G143" s="231" t="s">
        <v>934</v>
      </c>
      <c r="H143" s="299"/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342</v>
      </c>
    </row>
    <row r="144" s="2" customFormat="1" ht="16.5" customHeight="1">
      <c r="A144" s="39"/>
      <c r="B144" s="40"/>
      <c r="C144" s="228" t="s">
        <v>265</v>
      </c>
      <c r="D144" s="228" t="s">
        <v>180</v>
      </c>
      <c r="E144" s="229" t="s">
        <v>1088</v>
      </c>
      <c r="F144" s="230" t="s">
        <v>1089</v>
      </c>
      <c r="G144" s="231" t="s">
        <v>934</v>
      </c>
      <c r="H144" s="299"/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83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355</v>
      </c>
    </row>
    <row r="145" s="2" customFormat="1" ht="16.5" customHeight="1">
      <c r="A145" s="39"/>
      <c r="B145" s="40"/>
      <c r="C145" s="228" t="s">
        <v>269</v>
      </c>
      <c r="D145" s="228" t="s">
        <v>180</v>
      </c>
      <c r="E145" s="229" t="s">
        <v>1090</v>
      </c>
      <c r="F145" s="230" t="s">
        <v>1035</v>
      </c>
      <c r="G145" s="231" t="s">
        <v>934</v>
      </c>
      <c r="H145" s="299"/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83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366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1028</v>
      </c>
      <c r="F146" s="215" t="s">
        <v>1039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</f>
        <v>0</v>
      </c>
      <c r="Q146" s="220"/>
      <c r="R146" s="221">
        <f>R147</f>
        <v>0</v>
      </c>
      <c r="S146" s="220"/>
      <c r="T146" s="22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178</v>
      </c>
      <c r="BK146" s="225">
        <f>BK147</f>
        <v>0</v>
      </c>
    </row>
    <row r="147" s="2" customFormat="1" ht="16.5" customHeight="1">
      <c r="A147" s="39"/>
      <c r="B147" s="40"/>
      <c r="C147" s="228" t="s">
        <v>274</v>
      </c>
      <c r="D147" s="228" t="s">
        <v>180</v>
      </c>
      <c r="E147" s="229" t="s">
        <v>1091</v>
      </c>
      <c r="F147" s="230" t="s">
        <v>1092</v>
      </c>
      <c r="G147" s="231" t="s">
        <v>291</v>
      </c>
      <c r="H147" s="232">
        <v>500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83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377</v>
      </c>
    </row>
    <row r="148" s="12" customFormat="1" ht="25.92" customHeight="1">
      <c r="A148" s="12"/>
      <c r="B148" s="212"/>
      <c r="C148" s="213"/>
      <c r="D148" s="214" t="s">
        <v>75</v>
      </c>
      <c r="E148" s="215" t="s">
        <v>1038</v>
      </c>
      <c r="F148" s="215" t="s">
        <v>1049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</f>
        <v>0</v>
      </c>
      <c r="Q148" s="220"/>
      <c r="R148" s="221">
        <f>R149</f>
        <v>0</v>
      </c>
      <c r="S148" s="220"/>
      <c r="T148" s="22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76</v>
      </c>
      <c r="AY148" s="223" t="s">
        <v>178</v>
      </c>
      <c r="BK148" s="225">
        <f>BK149</f>
        <v>0</v>
      </c>
    </row>
    <row r="149" s="2" customFormat="1" ht="16.5" customHeight="1">
      <c r="A149" s="39"/>
      <c r="B149" s="40"/>
      <c r="C149" s="228" t="s">
        <v>278</v>
      </c>
      <c r="D149" s="228" t="s">
        <v>180</v>
      </c>
      <c r="E149" s="229" t="s">
        <v>1093</v>
      </c>
      <c r="F149" s="230" t="s">
        <v>1051</v>
      </c>
      <c r="G149" s="231" t="s">
        <v>1052</v>
      </c>
      <c r="H149" s="232">
        <v>20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83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184</v>
      </c>
      <c r="BM149" s="239" t="s">
        <v>389</v>
      </c>
    </row>
    <row r="150" s="12" customFormat="1" ht="25.92" customHeight="1">
      <c r="A150" s="12"/>
      <c r="B150" s="212"/>
      <c r="C150" s="213"/>
      <c r="D150" s="214" t="s">
        <v>75</v>
      </c>
      <c r="E150" s="215" t="s">
        <v>1048</v>
      </c>
      <c r="F150" s="215" t="s">
        <v>1056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76</v>
      </c>
      <c r="AY150" s="223" t="s">
        <v>178</v>
      </c>
      <c r="BK150" s="225">
        <f>BK151</f>
        <v>0</v>
      </c>
    </row>
    <row r="151" s="2" customFormat="1" ht="16.5" customHeight="1">
      <c r="A151" s="39"/>
      <c r="B151" s="40"/>
      <c r="C151" s="228" t="s">
        <v>283</v>
      </c>
      <c r="D151" s="228" t="s">
        <v>180</v>
      </c>
      <c r="E151" s="229" t="s">
        <v>1094</v>
      </c>
      <c r="F151" s="230" t="s">
        <v>1058</v>
      </c>
      <c r="G151" s="231" t="s">
        <v>934</v>
      </c>
      <c r="H151" s="299"/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83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401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1055</v>
      </c>
      <c r="F152" s="215" t="s">
        <v>1095</v>
      </c>
      <c r="G152" s="213"/>
      <c r="H152" s="213"/>
      <c r="I152" s="216"/>
      <c r="J152" s="217">
        <f>BK152</f>
        <v>0</v>
      </c>
      <c r="K152" s="213"/>
      <c r="L152" s="218"/>
      <c r="M152" s="309"/>
      <c r="N152" s="310"/>
      <c r="O152" s="310"/>
      <c r="P152" s="311">
        <v>0</v>
      </c>
      <c r="Q152" s="310"/>
      <c r="R152" s="311">
        <v>0</v>
      </c>
      <c r="S152" s="310"/>
      <c r="T152" s="312"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178</v>
      </c>
      <c r="BK152" s="225">
        <v>0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/gr137ETg2VBZuhS0dcV+Np+XtCytoHMjHKDP82xBW2MNT+/0359/io3csvmvqemCoeYzQfHGe4q9JyZUohFEA==" hashValue="Xk9PvGUstwUaXdPJv69PhiGhzQAvbi+Uvnx6flPx1AhSpbycQEafYHvOqAMATm8YQhwf/AovYdd0RCGBUgtzTg==" algorithmName="SHA-512" password="CC35"/>
  <autoFilter ref="C128:K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64" t="s">
        <v>981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982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1096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2. 9. 2024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ROUND((SUM(BE128:BE140)),  2)</f>
        <v>0</v>
      </c>
      <c r="G37" s="39"/>
      <c r="H37" s="39"/>
      <c r="I37" s="166">
        <v>0.20999999999999999</v>
      </c>
      <c r="J37" s="165">
        <f>ROUND(((SUM(BE128:BE140))*I37),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ROUND((SUM(BF128:BF140)),  2)</f>
        <v>0</v>
      </c>
      <c r="G38" s="39"/>
      <c r="H38" s="39"/>
      <c r="I38" s="166">
        <v>0.12</v>
      </c>
      <c r="J38" s="165">
        <f>ROUND(((SUM(BF128:BF140))*I38),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981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701_006c -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Varnsdorf</v>
      </c>
      <c r="G93" s="41"/>
      <c r="H93" s="41"/>
      <c r="I93" s="33" t="s">
        <v>22</v>
      </c>
      <c r="J93" s="80" t="str">
        <f>IF(J16="","",J16)</f>
        <v>2. 9. 2024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Nemocnice Varnsdorf</v>
      </c>
      <c r="G95" s="41"/>
      <c r="H95" s="41"/>
      <c r="I95" s="33" t="s">
        <v>30</v>
      </c>
      <c r="J95" s="37" t="str">
        <f>E25</f>
        <v>ForWood - Ing. Václav Jára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Bc. Zuzana Kosáková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143</v>
      </c>
      <c r="D98" s="187"/>
      <c r="E98" s="187"/>
      <c r="F98" s="187"/>
      <c r="G98" s="187"/>
      <c r="H98" s="187"/>
      <c r="I98" s="187"/>
      <c r="J98" s="188" t="s">
        <v>144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145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146</v>
      </c>
    </row>
    <row r="101" s="9" customFormat="1" ht="24.96" customHeight="1">
      <c r="A101" s="9"/>
      <c r="B101" s="190"/>
      <c r="C101" s="191"/>
      <c r="D101" s="192" t="s">
        <v>984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1097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1061</v>
      </c>
      <c r="E103" s="193"/>
      <c r="F103" s="193"/>
      <c r="G103" s="193"/>
      <c r="H103" s="193"/>
      <c r="I103" s="193"/>
      <c r="J103" s="194">
        <f>J137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1062</v>
      </c>
      <c r="E104" s="193"/>
      <c r="F104" s="193"/>
      <c r="G104" s="193"/>
      <c r="H104" s="193"/>
      <c r="I104" s="193"/>
      <c r="J104" s="194">
        <f>J139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Nemocnice Varnsdorf - administrativní budova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139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140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03" t="s">
        <v>981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982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701_006c - Konstrukce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Varnsdorf</v>
      </c>
      <c r="G122" s="41"/>
      <c r="H122" s="41"/>
      <c r="I122" s="33" t="s">
        <v>22</v>
      </c>
      <c r="J122" s="80" t="str">
        <f>IF(J16="","",J16)</f>
        <v>2. 9. 2024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Nemocnice Varnsdorf</v>
      </c>
      <c r="G124" s="41"/>
      <c r="H124" s="41"/>
      <c r="I124" s="33" t="s">
        <v>30</v>
      </c>
      <c r="J124" s="37" t="str">
        <f>E25</f>
        <v>ForWood - Ing. Václav Jára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>Bc. Zuzana Kosáková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164</v>
      </c>
      <c r="D127" s="204" t="s">
        <v>61</v>
      </c>
      <c r="E127" s="204" t="s">
        <v>57</v>
      </c>
      <c r="F127" s="204" t="s">
        <v>58</v>
      </c>
      <c r="G127" s="204" t="s">
        <v>165</v>
      </c>
      <c r="H127" s="204" t="s">
        <v>166</v>
      </c>
      <c r="I127" s="204" t="s">
        <v>167</v>
      </c>
      <c r="J127" s="204" t="s">
        <v>144</v>
      </c>
      <c r="K127" s="205" t="s">
        <v>168</v>
      </c>
      <c r="L127" s="206"/>
      <c r="M127" s="101" t="s">
        <v>1</v>
      </c>
      <c r="N127" s="102" t="s">
        <v>40</v>
      </c>
      <c r="O127" s="102" t="s">
        <v>169</v>
      </c>
      <c r="P127" s="102" t="s">
        <v>170</v>
      </c>
      <c r="Q127" s="102" t="s">
        <v>171</v>
      </c>
      <c r="R127" s="102" t="s">
        <v>172</v>
      </c>
      <c r="S127" s="102" t="s">
        <v>173</v>
      </c>
      <c r="T127" s="103" t="s">
        <v>174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175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P129+P132+P137+P139</f>
        <v>0</v>
      </c>
      <c r="Q128" s="105"/>
      <c r="R128" s="209">
        <f>R129+R132+R137+R139</f>
        <v>0</v>
      </c>
      <c r="S128" s="105"/>
      <c r="T128" s="210">
        <f>T129+T132+T137+T139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146</v>
      </c>
      <c r="BK128" s="211">
        <f>BK129+BK132+BK137+BK139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989</v>
      </c>
      <c r="F129" s="215" t="s">
        <v>990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178</v>
      </c>
      <c r="BK129" s="225">
        <f>SUM(BK130:BK131)</f>
        <v>0</v>
      </c>
    </row>
    <row r="130" s="2" customFormat="1" ht="24.15" customHeight="1">
      <c r="A130" s="39"/>
      <c r="B130" s="40"/>
      <c r="C130" s="228" t="s">
        <v>83</v>
      </c>
      <c r="D130" s="228" t="s">
        <v>180</v>
      </c>
      <c r="E130" s="229" t="s">
        <v>1098</v>
      </c>
      <c r="F130" s="230" t="s">
        <v>1099</v>
      </c>
      <c r="G130" s="231" t="s">
        <v>786</v>
      </c>
      <c r="H130" s="232">
        <v>36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85</v>
      </c>
    </row>
    <row r="131" s="2" customFormat="1" ht="16.5" customHeight="1">
      <c r="A131" s="39"/>
      <c r="B131" s="40"/>
      <c r="C131" s="228" t="s">
        <v>85</v>
      </c>
      <c r="D131" s="228" t="s">
        <v>180</v>
      </c>
      <c r="E131" s="229" t="s">
        <v>1100</v>
      </c>
      <c r="F131" s="230" t="s">
        <v>1101</v>
      </c>
      <c r="G131" s="231" t="s">
        <v>934</v>
      </c>
      <c r="H131" s="299"/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184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1028</v>
      </c>
      <c r="F132" s="215" t="s">
        <v>1102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SUM(P133:P136)</f>
        <v>0</v>
      </c>
      <c r="Q132" s="220"/>
      <c r="R132" s="221">
        <f>SUM(R133:R136)</f>
        <v>0</v>
      </c>
      <c r="S132" s="220"/>
      <c r="T132" s="22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178</v>
      </c>
      <c r="BK132" s="225">
        <f>SUM(BK133:BK136)</f>
        <v>0</v>
      </c>
    </row>
    <row r="133" s="2" customFormat="1" ht="16.5" customHeight="1">
      <c r="A133" s="39"/>
      <c r="B133" s="40"/>
      <c r="C133" s="228" t="s">
        <v>96</v>
      </c>
      <c r="D133" s="228" t="s">
        <v>180</v>
      </c>
      <c r="E133" s="229" t="s">
        <v>1103</v>
      </c>
      <c r="F133" s="230" t="s">
        <v>1089</v>
      </c>
      <c r="G133" s="231" t="s">
        <v>934</v>
      </c>
      <c r="H133" s="299"/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199</v>
      </c>
    </row>
    <row r="134" s="2" customFormat="1" ht="16.5" customHeight="1">
      <c r="A134" s="39"/>
      <c r="B134" s="40"/>
      <c r="C134" s="228" t="s">
        <v>184</v>
      </c>
      <c r="D134" s="228" t="s">
        <v>180</v>
      </c>
      <c r="E134" s="229" t="s">
        <v>1104</v>
      </c>
      <c r="F134" s="230" t="s">
        <v>1105</v>
      </c>
      <c r="G134" s="231" t="s">
        <v>934</v>
      </c>
      <c r="H134" s="299"/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231</v>
      </c>
    </row>
    <row r="135" s="2" customFormat="1" ht="16.5" customHeight="1">
      <c r="A135" s="39"/>
      <c r="B135" s="40"/>
      <c r="C135" s="228" t="s">
        <v>201</v>
      </c>
      <c r="D135" s="228" t="s">
        <v>180</v>
      </c>
      <c r="E135" s="229" t="s">
        <v>1106</v>
      </c>
      <c r="F135" s="230" t="s">
        <v>1035</v>
      </c>
      <c r="G135" s="231" t="s">
        <v>934</v>
      </c>
      <c r="H135" s="299"/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240</v>
      </c>
    </row>
    <row r="136" s="2" customFormat="1" ht="24.15" customHeight="1">
      <c r="A136" s="39"/>
      <c r="B136" s="40"/>
      <c r="C136" s="228" t="s">
        <v>199</v>
      </c>
      <c r="D136" s="228" t="s">
        <v>180</v>
      </c>
      <c r="E136" s="229" t="s">
        <v>1107</v>
      </c>
      <c r="F136" s="230" t="s">
        <v>1099</v>
      </c>
      <c r="G136" s="231" t="s">
        <v>786</v>
      </c>
      <c r="H136" s="232">
        <v>36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8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1038</v>
      </c>
      <c r="F137" s="215" t="s">
        <v>1049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178</v>
      </c>
      <c r="BK137" s="225">
        <f>BK138</f>
        <v>0</v>
      </c>
    </row>
    <row r="138" s="2" customFormat="1" ht="16.5" customHeight="1">
      <c r="A138" s="39"/>
      <c r="B138" s="40"/>
      <c r="C138" s="228" t="s">
        <v>226</v>
      </c>
      <c r="D138" s="228" t="s">
        <v>180</v>
      </c>
      <c r="E138" s="229" t="s">
        <v>1108</v>
      </c>
      <c r="F138" s="230" t="s">
        <v>1051</v>
      </c>
      <c r="G138" s="231" t="s">
        <v>1052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265</v>
      </c>
    </row>
    <row r="139" s="12" customFormat="1" ht="25.92" customHeight="1">
      <c r="A139" s="12"/>
      <c r="B139" s="212"/>
      <c r="C139" s="213"/>
      <c r="D139" s="214" t="s">
        <v>75</v>
      </c>
      <c r="E139" s="215" t="s">
        <v>1048</v>
      </c>
      <c r="F139" s="215" t="s">
        <v>1056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76</v>
      </c>
      <c r="AY139" s="223" t="s">
        <v>178</v>
      </c>
      <c r="BK139" s="225">
        <f>BK140</f>
        <v>0</v>
      </c>
    </row>
    <row r="140" s="2" customFormat="1" ht="16.5" customHeight="1">
      <c r="A140" s="39"/>
      <c r="B140" s="40"/>
      <c r="C140" s="228" t="s">
        <v>231</v>
      </c>
      <c r="D140" s="228" t="s">
        <v>180</v>
      </c>
      <c r="E140" s="229" t="s">
        <v>1109</v>
      </c>
      <c r="F140" s="230" t="s">
        <v>1058</v>
      </c>
      <c r="G140" s="231" t="s">
        <v>934</v>
      </c>
      <c r="H140" s="299"/>
      <c r="I140" s="233"/>
      <c r="J140" s="234">
        <f>ROUND(I140*H140,2)</f>
        <v>0</v>
      </c>
      <c r="K140" s="230" t="s">
        <v>1</v>
      </c>
      <c r="L140" s="45"/>
      <c r="M140" s="304" t="s">
        <v>1</v>
      </c>
      <c r="N140" s="305" t="s">
        <v>41</v>
      </c>
      <c r="O140" s="306"/>
      <c r="P140" s="307">
        <f>O140*H140</f>
        <v>0</v>
      </c>
      <c r="Q140" s="307">
        <v>0</v>
      </c>
      <c r="R140" s="307">
        <f>Q140*H140</f>
        <v>0</v>
      </c>
      <c r="S140" s="307">
        <v>0</v>
      </c>
      <c r="T140" s="3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274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hMb3M7kw+eukHyoKFoBzA8IQ8NIG1NPb/6U82EC/w7IBJjzinmon77LfZdJllWBzpyyj+GqzlVFlhfWDEpuzNg==" hashValue="/EHFiJXrD3tlxkmMPmz4Mf9EeJxRT+/ehShVNJ1z5VyjdmBiXNWWhplnZfV2ObNo/ucxwAXQyplzu6BLpz5uSQ==" algorithmName="SHA-512" password="CC35"/>
  <autoFilter ref="C127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64" t="s">
        <v>981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982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1110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2. 9. 2024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ROUND((SUM(BE128:BE143)),  2)</f>
        <v>0</v>
      </c>
      <c r="G37" s="39"/>
      <c r="H37" s="39"/>
      <c r="I37" s="166">
        <v>0.20999999999999999</v>
      </c>
      <c r="J37" s="165">
        <f>ROUND(((SUM(BE128:BE143))*I37),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ROUND((SUM(BF128:BF143)),  2)</f>
        <v>0</v>
      </c>
      <c r="G38" s="39"/>
      <c r="H38" s="39"/>
      <c r="I38" s="166">
        <v>0.12</v>
      </c>
      <c r="J38" s="165">
        <f>ROUND(((SUM(BF128:BF143))*I38),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ROUND((SUM(BH128:BH143)),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981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701_006d - Střídače a panely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Varnsdorf</v>
      </c>
      <c r="G93" s="41"/>
      <c r="H93" s="41"/>
      <c r="I93" s="33" t="s">
        <v>22</v>
      </c>
      <c r="J93" s="80" t="str">
        <f>IF(J16="","",J16)</f>
        <v>2. 9. 2024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Nemocnice Varnsdorf</v>
      </c>
      <c r="G95" s="41"/>
      <c r="H95" s="41"/>
      <c r="I95" s="33" t="s">
        <v>30</v>
      </c>
      <c r="J95" s="37" t="str">
        <f>E25</f>
        <v>ForWood - Ing. Václav Jára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Bc. Zuzana Kosáková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143</v>
      </c>
      <c r="D98" s="187"/>
      <c r="E98" s="187"/>
      <c r="F98" s="187"/>
      <c r="G98" s="187"/>
      <c r="H98" s="187"/>
      <c r="I98" s="187"/>
      <c r="J98" s="188" t="s">
        <v>144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145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146</v>
      </c>
    </row>
    <row r="101" s="9" customFormat="1" ht="24.96" customHeight="1">
      <c r="A101" s="9"/>
      <c r="B101" s="190"/>
      <c r="C101" s="191"/>
      <c r="D101" s="192" t="s">
        <v>984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1060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1061</v>
      </c>
      <c r="E103" s="193"/>
      <c r="F103" s="193"/>
      <c r="G103" s="193"/>
      <c r="H103" s="193"/>
      <c r="I103" s="193"/>
      <c r="J103" s="194">
        <f>J140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1062</v>
      </c>
      <c r="E104" s="193"/>
      <c r="F104" s="193"/>
      <c r="G104" s="193"/>
      <c r="H104" s="193"/>
      <c r="I104" s="193"/>
      <c r="J104" s="194">
        <f>J142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Nemocnice Varnsdorf - administrativní budova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139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140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03" t="s">
        <v>981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982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701_006d - Střídače a panely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Varnsdorf</v>
      </c>
      <c r="G122" s="41"/>
      <c r="H122" s="41"/>
      <c r="I122" s="33" t="s">
        <v>22</v>
      </c>
      <c r="J122" s="80" t="str">
        <f>IF(J16="","",J16)</f>
        <v>2. 9. 2024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Nemocnice Varnsdorf</v>
      </c>
      <c r="G124" s="41"/>
      <c r="H124" s="41"/>
      <c r="I124" s="33" t="s">
        <v>30</v>
      </c>
      <c r="J124" s="37" t="str">
        <f>E25</f>
        <v>ForWood - Ing. Václav Jára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>Bc. Zuzana Kosáková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164</v>
      </c>
      <c r="D127" s="204" t="s">
        <v>61</v>
      </c>
      <c r="E127" s="204" t="s">
        <v>57</v>
      </c>
      <c r="F127" s="204" t="s">
        <v>58</v>
      </c>
      <c r="G127" s="204" t="s">
        <v>165</v>
      </c>
      <c r="H127" s="204" t="s">
        <v>166</v>
      </c>
      <c r="I127" s="204" t="s">
        <v>167</v>
      </c>
      <c r="J127" s="204" t="s">
        <v>144</v>
      </c>
      <c r="K127" s="205" t="s">
        <v>168</v>
      </c>
      <c r="L127" s="206"/>
      <c r="M127" s="101" t="s">
        <v>1</v>
      </c>
      <c r="N127" s="102" t="s">
        <v>40</v>
      </c>
      <c r="O127" s="102" t="s">
        <v>169</v>
      </c>
      <c r="P127" s="102" t="s">
        <v>170</v>
      </c>
      <c r="Q127" s="102" t="s">
        <v>171</v>
      </c>
      <c r="R127" s="102" t="s">
        <v>172</v>
      </c>
      <c r="S127" s="102" t="s">
        <v>173</v>
      </c>
      <c r="T127" s="103" t="s">
        <v>174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175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P129+P137+P140+P142</f>
        <v>0</v>
      </c>
      <c r="Q128" s="105"/>
      <c r="R128" s="209">
        <f>R129+R137+R140+R142</f>
        <v>0</v>
      </c>
      <c r="S128" s="105"/>
      <c r="T128" s="210">
        <f>T129+T137+T140+T142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146</v>
      </c>
      <c r="BK128" s="211">
        <f>BK129+BK137+BK140+BK142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989</v>
      </c>
      <c r="F129" s="215" t="s">
        <v>990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SUM(P130:P136)</f>
        <v>0</v>
      </c>
      <c r="Q129" s="220"/>
      <c r="R129" s="221">
        <f>SUM(R130:R136)</f>
        <v>0</v>
      </c>
      <c r="S129" s="220"/>
      <c r="T129" s="222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178</v>
      </c>
      <c r="BK129" s="225">
        <f>SUM(BK130:BK136)</f>
        <v>0</v>
      </c>
    </row>
    <row r="130" s="2" customFormat="1" ht="16.5" customHeight="1">
      <c r="A130" s="39"/>
      <c r="B130" s="40"/>
      <c r="C130" s="228" t="s">
        <v>83</v>
      </c>
      <c r="D130" s="228" t="s">
        <v>180</v>
      </c>
      <c r="E130" s="229" t="s">
        <v>1111</v>
      </c>
      <c r="F130" s="230" t="s">
        <v>1112</v>
      </c>
      <c r="G130" s="231" t="s">
        <v>786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85</v>
      </c>
    </row>
    <row r="131" s="2" customFormat="1" ht="16.5" customHeight="1">
      <c r="A131" s="39"/>
      <c r="B131" s="40"/>
      <c r="C131" s="228" t="s">
        <v>85</v>
      </c>
      <c r="D131" s="228" t="s">
        <v>180</v>
      </c>
      <c r="E131" s="229" t="s">
        <v>1113</v>
      </c>
      <c r="F131" s="230" t="s">
        <v>1114</v>
      </c>
      <c r="G131" s="231" t="s">
        <v>786</v>
      </c>
      <c r="H131" s="232">
        <v>36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184</v>
      </c>
    </row>
    <row r="132" s="2" customFormat="1" ht="16.5" customHeight="1">
      <c r="A132" s="39"/>
      <c r="B132" s="40"/>
      <c r="C132" s="228" t="s">
        <v>96</v>
      </c>
      <c r="D132" s="228" t="s">
        <v>180</v>
      </c>
      <c r="E132" s="229" t="s">
        <v>1115</v>
      </c>
      <c r="F132" s="230" t="s">
        <v>1101</v>
      </c>
      <c r="G132" s="231" t="s">
        <v>934</v>
      </c>
      <c r="H132" s="299"/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199</v>
      </c>
    </row>
    <row r="133" s="2" customFormat="1" ht="21.75" customHeight="1">
      <c r="A133" s="39"/>
      <c r="B133" s="40"/>
      <c r="C133" s="228" t="s">
        <v>184</v>
      </c>
      <c r="D133" s="228" t="s">
        <v>180</v>
      </c>
      <c r="E133" s="229" t="s">
        <v>1116</v>
      </c>
      <c r="F133" s="230" t="s">
        <v>1117</v>
      </c>
      <c r="G133" s="231" t="s">
        <v>786</v>
      </c>
      <c r="H133" s="232">
        <v>18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231</v>
      </c>
    </row>
    <row r="134" s="2" customFormat="1" ht="16.5" customHeight="1">
      <c r="A134" s="39"/>
      <c r="B134" s="40"/>
      <c r="C134" s="228" t="s">
        <v>201</v>
      </c>
      <c r="D134" s="228" t="s">
        <v>180</v>
      </c>
      <c r="E134" s="229" t="s">
        <v>1118</v>
      </c>
      <c r="F134" s="230" t="s">
        <v>1119</v>
      </c>
      <c r="G134" s="231" t="s">
        <v>786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240</v>
      </c>
    </row>
    <row r="135" s="2" customFormat="1" ht="16.5" customHeight="1">
      <c r="A135" s="39"/>
      <c r="B135" s="40"/>
      <c r="C135" s="228" t="s">
        <v>199</v>
      </c>
      <c r="D135" s="228" t="s">
        <v>180</v>
      </c>
      <c r="E135" s="229" t="s">
        <v>1120</v>
      </c>
      <c r="F135" s="230" t="s">
        <v>1089</v>
      </c>
      <c r="G135" s="231" t="s">
        <v>934</v>
      </c>
      <c r="H135" s="299"/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8</v>
      </c>
    </row>
    <row r="136" s="2" customFormat="1" ht="16.5" customHeight="1">
      <c r="A136" s="39"/>
      <c r="B136" s="40"/>
      <c r="C136" s="228" t="s">
        <v>226</v>
      </c>
      <c r="D136" s="228" t="s">
        <v>180</v>
      </c>
      <c r="E136" s="229" t="s">
        <v>1121</v>
      </c>
      <c r="F136" s="230" t="s">
        <v>1035</v>
      </c>
      <c r="G136" s="231" t="s">
        <v>934</v>
      </c>
      <c r="H136" s="299"/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265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1028</v>
      </c>
      <c r="F137" s="215" t="s">
        <v>1039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178</v>
      </c>
      <c r="BK137" s="225">
        <f>SUM(BK138:BK139)</f>
        <v>0</v>
      </c>
    </row>
    <row r="138" s="2" customFormat="1" ht="16.5" customHeight="1">
      <c r="A138" s="39"/>
      <c r="B138" s="40"/>
      <c r="C138" s="228" t="s">
        <v>231</v>
      </c>
      <c r="D138" s="228" t="s">
        <v>180</v>
      </c>
      <c r="E138" s="229" t="s">
        <v>1122</v>
      </c>
      <c r="F138" s="230" t="s">
        <v>1123</v>
      </c>
      <c r="G138" s="231" t="s">
        <v>786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274</v>
      </c>
    </row>
    <row r="139" s="2" customFormat="1" ht="16.5" customHeight="1">
      <c r="A139" s="39"/>
      <c r="B139" s="40"/>
      <c r="C139" s="228" t="s">
        <v>236</v>
      </c>
      <c r="D139" s="228" t="s">
        <v>180</v>
      </c>
      <c r="E139" s="229" t="s">
        <v>1124</v>
      </c>
      <c r="F139" s="230" t="s">
        <v>1125</v>
      </c>
      <c r="G139" s="231" t="s">
        <v>786</v>
      </c>
      <c r="H139" s="232">
        <v>36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283</v>
      </c>
    </row>
    <row r="140" s="12" customFormat="1" ht="25.92" customHeight="1">
      <c r="A140" s="12"/>
      <c r="B140" s="212"/>
      <c r="C140" s="213"/>
      <c r="D140" s="214" t="s">
        <v>75</v>
      </c>
      <c r="E140" s="215" t="s">
        <v>1038</v>
      </c>
      <c r="F140" s="215" t="s">
        <v>1049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75</v>
      </c>
      <c r="AU140" s="224" t="s">
        <v>76</v>
      </c>
      <c r="AY140" s="223" t="s">
        <v>178</v>
      </c>
      <c r="BK140" s="225">
        <f>BK141</f>
        <v>0</v>
      </c>
    </row>
    <row r="141" s="2" customFormat="1" ht="16.5" customHeight="1">
      <c r="A141" s="39"/>
      <c r="B141" s="40"/>
      <c r="C141" s="228" t="s">
        <v>240</v>
      </c>
      <c r="D141" s="228" t="s">
        <v>180</v>
      </c>
      <c r="E141" s="229" t="s">
        <v>1126</v>
      </c>
      <c r="F141" s="230" t="s">
        <v>1051</v>
      </c>
      <c r="G141" s="231" t="s">
        <v>1052</v>
      </c>
      <c r="H141" s="232">
        <v>10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294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1048</v>
      </c>
      <c r="F142" s="215" t="s">
        <v>1056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178</v>
      </c>
      <c r="BK142" s="225">
        <f>BK143</f>
        <v>0</v>
      </c>
    </row>
    <row r="143" s="2" customFormat="1" ht="16.5" customHeight="1">
      <c r="A143" s="39"/>
      <c r="B143" s="40"/>
      <c r="C143" s="228" t="s">
        <v>244</v>
      </c>
      <c r="D143" s="228" t="s">
        <v>180</v>
      </c>
      <c r="E143" s="229" t="s">
        <v>1127</v>
      </c>
      <c r="F143" s="230" t="s">
        <v>1058</v>
      </c>
      <c r="G143" s="231" t="s">
        <v>934</v>
      </c>
      <c r="H143" s="299"/>
      <c r="I143" s="233"/>
      <c r="J143" s="234">
        <f>ROUND(I143*H143,2)</f>
        <v>0</v>
      </c>
      <c r="K143" s="230" t="s">
        <v>1</v>
      </c>
      <c r="L143" s="45"/>
      <c r="M143" s="304" t="s">
        <v>1</v>
      </c>
      <c r="N143" s="305" t="s">
        <v>41</v>
      </c>
      <c r="O143" s="306"/>
      <c r="P143" s="307">
        <f>O143*H143</f>
        <v>0</v>
      </c>
      <c r="Q143" s="307">
        <v>0</v>
      </c>
      <c r="R143" s="307">
        <f>Q143*H143</f>
        <v>0</v>
      </c>
      <c r="S143" s="307">
        <v>0</v>
      </c>
      <c r="T143" s="3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304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48noeLOFd3LffclCi3qO7yJkZnJsq5isIgfhvI7P14PyJftcHw53RJjFkm9sdiYs7b/4Nj7NE+wSC6rZD3hqHQ==" hashValue="MF6sJAW7StD+R5Ty1oHPhYc+076CWqrPgqZEigLbqfqVbXrVd1Sxk6HosnD/n+iuiRnMNHzRSDfSy9U1APXmUA==" algorithmName="SHA-512" password="CC35"/>
  <autoFilter ref="C127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64" t="s">
        <v>981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982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1128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2. 9. 2024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ROUND((SUM(BE127:BE141)),  2)</f>
        <v>0</v>
      </c>
      <c r="G37" s="39"/>
      <c r="H37" s="39"/>
      <c r="I37" s="166">
        <v>0.20999999999999999</v>
      </c>
      <c r="J37" s="165">
        <f>ROUND(((SUM(BE127:BE141))*I37),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ROUND((SUM(BF127:BF141)),  2)</f>
        <v>0</v>
      </c>
      <c r="G38" s="39"/>
      <c r="H38" s="39"/>
      <c r="I38" s="166">
        <v>0.12</v>
      </c>
      <c r="J38" s="165">
        <f>ROUND(((SUM(BF127:BF141))*I38),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981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701_006e - VRN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Varnsdorf</v>
      </c>
      <c r="G93" s="41"/>
      <c r="H93" s="41"/>
      <c r="I93" s="33" t="s">
        <v>22</v>
      </c>
      <c r="J93" s="80" t="str">
        <f>IF(J16="","",J16)</f>
        <v>2. 9. 2024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Nemocnice Varnsdorf</v>
      </c>
      <c r="G95" s="41"/>
      <c r="H95" s="41"/>
      <c r="I95" s="33" t="s">
        <v>30</v>
      </c>
      <c r="J95" s="37" t="str">
        <f>E25</f>
        <v>ForWood - Ing. Václav Jára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Bc. Zuzana Kosáková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143</v>
      </c>
      <c r="D98" s="187"/>
      <c r="E98" s="187"/>
      <c r="F98" s="187"/>
      <c r="G98" s="187"/>
      <c r="H98" s="187"/>
      <c r="I98" s="187"/>
      <c r="J98" s="188" t="s">
        <v>144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145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146</v>
      </c>
    </row>
    <row r="101" s="9" customFormat="1" ht="24.96" customHeight="1">
      <c r="A101" s="9"/>
      <c r="B101" s="190"/>
      <c r="C101" s="191"/>
      <c r="D101" s="192" t="s">
        <v>1129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1130</v>
      </c>
      <c r="E102" s="193"/>
      <c r="F102" s="193"/>
      <c r="G102" s="193"/>
      <c r="H102" s="193"/>
      <c r="I102" s="193"/>
      <c r="J102" s="194">
        <f>J138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1131</v>
      </c>
      <c r="E103" s="193"/>
      <c r="F103" s="193"/>
      <c r="G103" s="193"/>
      <c r="H103" s="193"/>
      <c r="I103" s="193"/>
      <c r="J103" s="194">
        <f>J140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Nemocnice Varnsdorf - administrativní budova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139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140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03" t="s">
        <v>981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982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701_006e - VRN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Varnsdorf</v>
      </c>
      <c r="G121" s="41"/>
      <c r="H121" s="41"/>
      <c r="I121" s="33" t="s">
        <v>22</v>
      </c>
      <c r="J121" s="80" t="str">
        <f>IF(J16="","",J16)</f>
        <v>2. 9. 2024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E19</f>
        <v>Nemocnice Varnsdorf</v>
      </c>
      <c r="G123" s="41"/>
      <c r="H123" s="41"/>
      <c r="I123" s="33" t="s">
        <v>30</v>
      </c>
      <c r="J123" s="37" t="str">
        <f>E25</f>
        <v>ForWood - Ing. Václav Jára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>Bc. Zuzana Kosáková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164</v>
      </c>
      <c r="D126" s="204" t="s">
        <v>61</v>
      </c>
      <c r="E126" s="204" t="s">
        <v>57</v>
      </c>
      <c r="F126" s="204" t="s">
        <v>58</v>
      </c>
      <c r="G126" s="204" t="s">
        <v>165</v>
      </c>
      <c r="H126" s="204" t="s">
        <v>166</v>
      </c>
      <c r="I126" s="204" t="s">
        <v>167</v>
      </c>
      <c r="J126" s="204" t="s">
        <v>144</v>
      </c>
      <c r="K126" s="205" t="s">
        <v>168</v>
      </c>
      <c r="L126" s="206"/>
      <c r="M126" s="101" t="s">
        <v>1</v>
      </c>
      <c r="N126" s="102" t="s">
        <v>40</v>
      </c>
      <c r="O126" s="102" t="s">
        <v>169</v>
      </c>
      <c r="P126" s="102" t="s">
        <v>170</v>
      </c>
      <c r="Q126" s="102" t="s">
        <v>171</v>
      </c>
      <c r="R126" s="102" t="s">
        <v>172</v>
      </c>
      <c r="S126" s="102" t="s">
        <v>173</v>
      </c>
      <c r="T126" s="103" t="s">
        <v>174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175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P128+P138+P140</f>
        <v>0</v>
      </c>
      <c r="Q127" s="105"/>
      <c r="R127" s="209">
        <f>R128+R138+R140</f>
        <v>0</v>
      </c>
      <c r="S127" s="105"/>
      <c r="T127" s="210">
        <f>T128+T138+T140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146</v>
      </c>
      <c r="BK127" s="211">
        <f>BK128+BK138+BK140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989</v>
      </c>
      <c r="F128" s="215" t="s">
        <v>108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178</v>
      </c>
      <c r="BK128" s="225">
        <f>SUM(BK129:BK137)</f>
        <v>0</v>
      </c>
    </row>
    <row r="129" s="2" customFormat="1" ht="16.5" customHeight="1">
      <c r="A129" s="39"/>
      <c r="B129" s="40"/>
      <c r="C129" s="228" t="s">
        <v>83</v>
      </c>
      <c r="D129" s="228" t="s">
        <v>180</v>
      </c>
      <c r="E129" s="229" t="s">
        <v>1132</v>
      </c>
      <c r="F129" s="230" t="s">
        <v>1133</v>
      </c>
      <c r="G129" s="231" t="s">
        <v>1134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184</v>
      </c>
      <c r="AT129" s="239" t="s">
        <v>180</v>
      </c>
      <c r="AU129" s="239" t="s">
        <v>83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184</v>
      </c>
      <c r="BM129" s="239" t="s">
        <v>85</v>
      </c>
    </row>
    <row r="130" s="2" customFormat="1" ht="16.5" customHeight="1">
      <c r="A130" s="39"/>
      <c r="B130" s="40"/>
      <c r="C130" s="228" t="s">
        <v>85</v>
      </c>
      <c r="D130" s="228" t="s">
        <v>180</v>
      </c>
      <c r="E130" s="229" t="s">
        <v>1135</v>
      </c>
      <c r="F130" s="230" t="s">
        <v>1136</v>
      </c>
      <c r="G130" s="231" t="s">
        <v>1134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184</v>
      </c>
    </row>
    <row r="131" s="2" customFormat="1" ht="16.5" customHeight="1">
      <c r="A131" s="39"/>
      <c r="B131" s="40"/>
      <c r="C131" s="228" t="s">
        <v>96</v>
      </c>
      <c r="D131" s="228" t="s">
        <v>180</v>
      </c>
      <c r="E131" s="229" t="s">
        <v>1137</v>
      </c>
      <c r="F131" s="230" t="s">
        <v>1138</v>
      </c>
      <c r="G131" s="231" t="s">
        <v>1134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199</v>
      </c>
    </row>
    <row r="132" s="2" customFormat="1" ht="24.15" customHeight="1">
      <c r="A132" s="39"/>
      <c r="B132" s="40"/>
      <c r="C132" s="228" t="s">
        <v>184</v>
      </c>
      <c r="D132" s="228" t="s">
        <v>180</v>
      </c>
      <c r="E132" s="229" t="s">
        <v>1139</v>
      </c>
      <c r="F132" s="230" t="s">
        <v>1140</v>
      </c>
      <c r="G132" s="231" t="s">
        <v>1134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231</v>
      </c>
    </row>
    <row r="133" s="2" customFormat="1" ht="16.5" customHeight="1">
      <c r="A133" s="39"/>
      <c r="B133" s="40"/>
      <c r="C133" s="228" t="s">
        <v>201</v>
      </c>
      <c r="D133" s="228" t="s">
        <v>180</v>
      </c>
      <c r="E133" s="229" t="s">
        <v>1141</v>
      </c>
      <c r="F133" s="230" t="s">
        <v>1142</v>
      </c>
      <c r="G133" s="231" t="s">
        <v>1134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240</v>
      </c>
    </row>
    <row r="134" s="2" customFormat="1" ht="16.5" customHeight="1">
      <c r="A134" s="39"/>
      <c r="B134" s="40"/>
      <c r="C134" s="228" t="s">
        <v>199</v>
      </c>
      <c r="D134" s="228" t="s">
        <v>180</v>
      </c>
      <c r="E134" s="229" t="s">
        <v>1143</v>
      </c>
      <c r="F134" s="230" t="s">
        <v>1101</v>
      </c>
      <c r="G134" s="231" t="s">
        <v>934</v>
      </c>
      <c r="H134" s="299"/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8</v>
      </c>
    </row>
    <row r="135" s="2" customFormat="1" ht="16.5" customHeight="1">
      <c r="A135" s="39"/>
      <c r="B135" s="40"/>
      <c r="C135" s="228" t="s">
        <v>226</v>
      </c>
      <c r="D135" s="228" t="s">
        <v>180</v>
      </c>
      <c r="E135" s="229" t="s">
        <v>1144</v>
      </c>
      <c r="F135" s="230" t="s">
        <v>1145</v>
      </c>
      <c r="G135" s="231" t="s">
        <v>1134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265</v>
      </c>
    </row>
    <row r="136" s="2" customFormat="1" ht="16.5" customHeight="1">
      <c r="A136" s="39"/>
      <c r="B136" s="40"/>
      <c r="C136" s="228" t="s">
        <v>231</v>
      </c>
      <c r="D136" s="228" t="s">
        <v>180</v>
      </c>
      <c r="E136" s="229" t="s">
        <v>1146</v>
      </c>
      <c r="F136" s="230" t="s">
        <v>1147</v>
      </c>
      <c r="G136" s="231" t="s">
        <v>1134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274</v>
      </c>
    </row>
    <row r="137" s="2" customFormat="1" ht="16.5" customHeight="1">
      <c r="A137" s="39"/>
      <c r="B137" s="40"/>
      <c r="C137" s="228" t="s">
        <v>236</v>
      </c>
      <c r="D137" s="228" t="s">
        <v>180</v>
      </c>
      <c r="E137" s="229" t="s">
        <v>1148</v>
      </c>
      <c r="F137" s="230" t="s">
        <v>1149</v>
      </c>
      <c r="G137" s="231" t="s">
        <v>1134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283</v>
      </c>
    </row>
    <row r="138" s="12" customFormat="1" ht="25.92" customHeight="1">
      <c r="A138" s="12"/>
      <c r="B138" s="212"/>
      <c r="C138" s="213"/>
      <c r="D138" s="214" t="s">
        <v>75</v>
      </c>
      <c r="E138" s="215" t="s">
        <v>1028</v>
      </c>
      <c r="F138" s="215" t="s">
        <v>1150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75</v>
      </c>
      <c r="AU138" s="224" t="s">
        <v>76</v>
      </c>
      <c r="AY138" s="223" t="s">
        <v>178</v>
      </c>
      <c r="BK138" s="225">
        <f>BK139</f>
        <v>0</v>
      </c>
    </row>
    <row r="139" s="2" customFormat="1" ht="24.15" customHeight="1">
      <c r="A139" s="39"/>
      <c r="B139" s="40"/>
      <c r="C139" s="228" t="s">
        <v>240</v>
      </c>
      <c r="D139" s="228" t="s">
        <v>180</v>
      </c>
      <c r="E139" s="229" t="s">
        <v>1151</v>
      </c>
      <c r="F139" s="230" t="s">
        <v>1152</v>
      </c>
      <c r="G139" s="231" t="s">
        <v>1134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294</v>
      </c>
    </row>
    <row r="140" s="12" customFormat="1" ht="25.92" customHeight="1">
      <c r="A140" s="12"/>
      <c r="B140" s="212"/>
      <c r="C140" s="213"/>
      <c r="D140" s="214" t="s">
        <v>75</v>
      </c>
      <c r="E140" s="215" t="s">
        <v>1048</v>
      </c>
      <c r="F140" s="215" t="s">
        <v>1153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75</v>
      </c>
      <c r="AU140" s="224" t="s">
        <v>76</v>
      </c>
      <c r="AY140" s="223" t="s">
        <v>178</v>
      </c>
      <c r="BK140" s="225">
        <f>BK141</f>
        <v>0</v>
      </c>
    </row>
    <row r="141" s="2" customFormat="1" ht="16.5" customHeight="1">
      <c r="A141" s="39"/>
      <c r="B141" s="40"/>
      <c r="C141" s="228" t="s">
        <v>244</v>
      </c>
      <c r="D141" s="228" t="s">
        <v>180</v>
      </c>
      <c r="E141" s="229" t="s">
        <v>1154</v>
      </c>
      <c r="F141" s="230" t="s">
        <v>1155</v>
      </c>
      <c r="G141" s="231" t="s">
        <v>1052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304" t="s">
        <v>1</v>
      </c>
      <c r="N141" s="305" t="s">
        <v>41</v>
      </c>
      <c r="O141" s="306"/>
      <c r="P141" s="307">
        <f>O141*H141</f>
        <v>0</v>
      </c>
      <c r="Q141" s="307">
        <v>0</v>
      </c>
      <c r="R141" s="307">
        <f>Q141*H141</f>
        <v>0</v>
      </c>
      <c r="S141" s="307">
        <v>0</v>
      </c>
      <c r="T141" s="30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412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aL8BL+6K/dwvfXirsaRPy0mVYQfzCrFInyZB32BE3P9DxgblbY6OdFVaP6HEdN0NdxOx8G8zismZ7+6ViMSMYw==" hashValue="plUm7Db6W1PtRqKYzIDo9nIUuuJmuq4BLqETuBHq/mUnipZjyPAEwLlxd7pUV8KUG+zwGh/UgcRSLjyCUdYPJw==" algorithmName="SHA-512" password="CC35"/>
  <autoFilter ref="C126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ROUND((SUM(BE122:BE157)),  2)</f>
        <v>0</v>
      </c>
      <c r="G35" s="39"/>
      <c r="H35" s="39"/>
      <c r="I35" s="166">
        <v>0.20999999999999999</v>
      </c>
      <c r="J35" s="165">
        <f>ROUND(((SUM(BE122:BE157))*I35),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ROUND((SUM(BF122:BF157)),  2)</f>
        <v>0</v>
      </c>
      <c r="G36" s="39"/>
      <c r="H36" s="39"/>
      <c r="I36" s="166">
        <v>0.12</v>
      </c>
      <c r="J36" s="165">
        <f>ROUND(((SUM(BF122:BF157))*I36),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701_C - Stínění - 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153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1157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Nemocnice Varnsdorf - administrativní budova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139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701_C - Stínění - uplatnitelné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Varnsdorf</v>
      </c>
      <c r="G116" s="41"/>
      <c r="H116" s="41"/>
      <c r="I116" s="33" t="s">
        <v>22</v>
      </c>
      <c r="J116" s="80" t="str">
        <f>IF(J14="","",J14)</f>
        <v>2. 9. 2024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Nemocnice Varnsdorf</v>
      </c>
      <c r="G118" s="41"/>
      <c r="H118" s="41"/>
      <c r="I118" s="33" t="s">
        <v>30</v>
      </c>
      <c r="J118" s="37" t="str">
        <f>E23</f>
        <v>ForWood - Ing. Václav Jára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Bc. Zuzana Kosáková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164</v>
      </c>
      <c r="D121" s="204" t="s">
        <v>61</v>
      </c>
      <c r="E121" s="204" t="s">
        <v>57</v>
      </c>
      <c r="F121" s="204" t="s">
        <v>58</v>
      </c>
      <c r="G121" s="204" t="s">
        <v>165</v>
      </c>
      <c r="H121" s="204" t="s">
        <v>166</v>
      </c>
      <c r="I121" s="204" t="s">
        <v>167</v>
      </c>
      <c r="J121" s="204" t="s">
        <v>144</v>
      </c>
      <c r="K121" s="205" t="s">
        <v>168</v>
      </c>
      <c r="L121" s="206"/>
      <c r="M121" s="101" t="s">
        <v>1</v>
      </c>
      <c r="N121" s="102" t="s">
        <v>40</v>
      </c>
      <c r="O121" s="102" t="s">
        <v>169</v>
      </c>
      <c r="P121" s="102" t="s">
        <v>170</v>
      </c>
      <c r="Q121" s="102" t="s">
        <v>171</v>
      </c>
      <c r="R121" s="102" t="s">
        <v>172</v>
      </c>
      <c r="S121" s="102" t="s">
        <v>173</v>
      </c>
      <c r="T121" s="103" t="s">
        <v>174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175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0.11369299999999999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554</v>
      </c>
      <c r="F123" s="215" t="s">
        <v>555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0.11369299999999999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85</v>
      </c>
      <c r="AT123" s="224" t="s">
        <v>75</v>
      </c>
      <c r="AU123" s="224" t="s">
        <v>76</v>
      </c>
      <c r="AY123" s="223" t="s">
        <v>178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1158</v>
      </c>
      <c r="F124" s="226" t="s">
        <v>1159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SUM(P125:P157)</f>
        <v>0</v>
      </c>
      <c r="Q124" s="220"/>
      <c r="R124" s="221">
        <f>SUM(R125:R157)</f>
        <v>0.11369299999999999</v>
      </c>
      <c r="S124" s="220"/>
      <c r="T124" s="222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85</v>
      </c>
      <c r="AT124" s="224" t="s">
        <v>75</v>
      </c>
      <c r="AU124" s="224" t="s">
        <v>83</v>
      </c>
      <c r="AY124" s="223" t="s">
        <v>178</v>
      </c>
      <c r="BK124" s="225">
        <f>SUM(BK125:BK157)</f>
        <v>0</v>
      </c>
    </row>
    <row r="125" s="2" customFormat="1" ht="37.8" customHeight="1">
      <c r="A125" s="39"/>
      <c r="B125" s="40"/>
      <c r="C125" s="228" t="s">
        <v>83</v>
      </c>
      <c r="D125" s="228" t="s">
        <v>180</v>
      </c>
      <c r="E125" s="229" t="s">
        <v>1160</v>
      </c>
      <c r="F125" s="230" t="s">
        <v>1161</v>
      </c>
      <c r="G125" s="231" t="s">
        <v>420</v>
      </c>
      <c r="H125" s="232">
        <v>16</v>
      </c>
      <c r="I125" s="233"/>
      <c r="J125" s="234">
        <f>ROUND(I125*H125,2)</f>
        <v>0</v>
      </c>
      <c r="K125" s="230" t="s">
        <v>194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274</v>
      </c>
      <c r="AT125" s="239" t="s">
        <v>180</v>
      </c>
      <c r="AU125" s="239" t="s">
        <v>85</v>
      </c>
      <c r="AY125" s="18" t="s">
        <v>178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274</v>
      </c>
      <c r="BM125" s="239" t="s">
        <v>1162</v>
      </c>
    </row>
    <row r="126" s="13" customFormat="1">
      <c r="A126" s="13"/>
      <c r="B126" s="241"/>
      <c r="C126" s="242"/>
      <c r="D126" s="243" t="s">
        <v>186</v>
      </c>
      <c r="E126" s="244" t="s">
        <v>1</v>
      </c>
      <c r="F126" s="245" t="s">
        <v>1163</v>
      </c>
      <c r="G126" s="242"/>
      <c r="H126" s="246">
        <v>10</v>
      </c>
      <c r="I126" s="247"/>
      <c r="J126" s="242"/>
      <c r="K126" s="242"/>
      <c r="L126" s="248"/>
      <c r="M126" s="249"/>
      <c r="N126" s="250"/>
      <c r="O126" s="250"/>
      <c r="P126" s="250"/>
      <c r="Q126" s="250"/>
      <c r="R126" s="250"/>
      <c r="S126" s="250"/>
      <c r="T126" s="25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2" t="s">
        <v>186</v>
      </c>
      <c r="AU126" s="252" t="s">
        <v>85</v>
      </c>
      <c r="AV126" s="13" t="s">
        <v>85</v>
      </c>
      <c r="AW126" s="13" t="s">
        <v>32</v>
      </c>
      <c r="AX126" s="13" t="s">
        <v>76</v>
      </c>
      <c r="AY126" s="252" t="s">
        <v>178</v>
      </c>
    </row>
    <row r="127" s="13" customFormat="1">
      <c r="A127" s="13"/>
      <c r="B127" s="241"/>
      <c r="C127" s="242"/>
      <c r="D127" s="243" t="s">
        <v>186</v>
      </c>
      <c r="E127" s="244" t="s">
        <v>1</v>
      </c>
      <c r="F127" s="245" t="s">
        <v>1164</v>
      </c>
      <c r="G127" s="242"/>
      <c r="H127" s="246">
        <v>1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186</v>
      </c>
      <c r="AU127" s="252" t="s">
        <v>85</v>
      </c>
      <c r="AV127" s="13" t="s">
        <v>85</v>
      </c>
      <c r="AW127" s="13" t="s">
        <v>32</v>
      </c>
      <c r="AX127" s="13" t="s">
        <v>76</v>
      </c>
      <c r="AY127" s="252" t="s">
        <v>178</v>
      </c>
    </row>
    <row r="128" s="13" customFormat="1">
      <c r="A128" s="13"/>
      <c r="B128" s="241"/>
      <c r="C128" s="242"/>
      <c r="D128" s="243" t="s">
        <v>186</v>
      </c>
      <c r="E128" s="244" t="s">
        <v>1</v>
      </c>
      <c r="F128" s="245" t="s">
        <v>1165</v>
      </c>
      <c r="G128" s="242"/>
      <c r="H128" s="246">
        <v>2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186</v>
      </c>
      <c r="AU128" s="252" t="s">
        <v>85</v>
      </c>
      <c r="AV128" s="13" t="s">
        <v>85</v>
      </c>
      <c r="AW128" s="13" t="s">
        <v>32</v>
      </c>
      <c r="AX128" s="13" t="s">
        <v>76</v>
      </c>
      <c r="AY128" s="252" t="s">
        <v>178</v>
      </c>
    </row>
    <row r="129" s="13" customFormat="1">
      <c r="A129" s="13"/>
      <c r="B129" s="241"/>
      <c r="C129" s="242"/>
      <c r="D129" s="243" t="s">
        <v>186</v>
      </c>
      <c r="E129" s="244" t="s">
        <v>1</v>
      </c>
      <c r="F129" s="245" t="s">
        <v>1166</v>
      </c>
      <c r="G129" s="242"/>
      <c r="H129" s="246">
        <v>3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186</v>
      </c>
      <c r="AU129" s="252" t="s">
        <v>85</v>
      </c>
      <c r="AV129" s="13" t="s">
        <v>85</v>
      </c>
      <c r="AW129" s="13" t="s">
        <v>32</v>
      </c>
      <c r="AX129" s="13" t="s">
        <v>76</v>
      </c>
      <c r="AY129" s="252" t="s">
        <v>178</v>
      </c>
    </row>
    <row r="130" s="15" customFormat="1">
      <c r="A130" s="15"/>
      <c r="B130" s="264"/>
      <c r="C130" s="265"/>
      <c r="D130" s="243" t="s">
        <v>186</v>
      </c>
      <c r="E130" s="266" t="s">
        <v>1</v>
      </c>
      <c r="F130" s="267" t="s">
        <v>217</v>
      </c>
      <c r="G130" s="265"/>
      <c r="H130" s="268">
        <v>16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186</v>
      </c>
      <c r="AU130" s="274" t="s">
        <v>85</v>
      </c>
      <c r="AV130" s="15" t="s">
        <v>184</v>
      </c>
      <c r="AW130" s="15" t="s">
        <v>32</v>
      </c>
      <c r="AX130" s="15" t="s">
        <v>83</v>
      </c>
      <c r="AY130" s="274" t="s">
        <v>178</v>
      </c>
    </row>
    <row r="131" s="2" customFormat="1" ht="24.15" customHeight="1">
      <c r="A131" s="39"/>
      <c r="B131" s="40"/>
      <c r="C131" s="285" t="s">
        <v>85</v>
      </c>
      <c r="D131" s="285" t="s">
        <v>232</v>
      </c>
      <c r="E131" s="286" t="s">
        <v>1167</v>
      </c>
      <c r="F131" s="287" t="s">
        <v>1168</v>
      </c>
      <c r="G131" s="288" t="s">
        <v>204</v>
      </c>
      <c r="H131" s="289">
        <v>47.168999999999997</v>
      </c>
      <c r="I131" s="290"/>
      <c r="J131" s="291">
        <f>ROUND(I131*H131,2)</f>
        <v>0</v>
      </c>
      <c r="K131" s="287" t="s">
        <v>194</v>
      </c>
      <c r="L131" s="292"/>
      <c r="M131" s="293" t="s">
        <v>1</v>
      </c>
      <c r="N131" s="294" t="s">
        <v>41</v>
      </c>
      <c r="O131" s="92"/>
      <c r="P131" s="237">
        <f>O131*H131</f>
        <v>0</v>
      </c>
      <c r="Q131" s="237">
        <v>0.001</v>
      </c>
      <c r="R131" s="237">
        <f>Q131*H131</f>
        <v>0.047168999999999996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377</v>
      </c>
      <c r="AT131" s="239" t="s">
        <v>232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274</v>
      </c>
      <c r="BM131" s="239" t="s">
        <v>1169</v>
      </c>
    </row>
    <row r="132" s="13" customFormat="1">
      <c r="A132" s="13"/>
      <c r="B132" s="241"/>
      <c r="C132" s="242"/>
      <c r="D132" s="243" t="s">
        <v>186</v>
      </c>
      <c r="E132" s="244" t="s">
        <v>1</v>
      </c>
      <c r="F132" s="245" t="s">
        <v>1170</v>
      </c>
      <c r="G132" s="242"/>
      <c r="H132" s="246">
        <v>27.260000000000002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186</v>
      </c>
      <c r="AU132" s="252" t="s">
        <v>85</v>
      </c>
      <c r="AV132" s="13" t="s">
        <v>85</v>
      </c>
      <c r="AW132" s="13" t="s">
        <v>32</v>
      </c>
      <c r="AX132" s="13" t="s">
        <v>76</v>
      </c>
      <c r="AY132" s="252" t="s">
        <v>178</v>
      </c>
    </row>
    <row r="133" s="13" customFormat="1">
      <c r="A133" s="13"/>
      <c r="B133" s="241"/>
      <c r="C133" s="242"/>
      <c r="D133" s="243" t="s">
        <v>186</v>
      </c>
      <c r="E133" s="244" t="s">
        <v>1</v>
      </c>
      <c r="F133" s="245" t="s">
        <v>1171</v>
      </c>
      <c r="G133" s="242"/>
      <c r="H133" s="246">
        <v>3.7440000000000002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186</v>
      </c>
      <c r="AU133" s="252" t="s">
        <v>85</v>
      </c>
      <c r="AV133" s="13" t="s">
        <v>85</v>
      </c>
      <c r="AW133" s="13" t="s">
        <v>32</v>
      </c>
      <c r="AX133" s="13" t="s">
        <v>76</v>
      </c>
      <c r="AY133" s="252" t="s">
        <v>178</v>
      </c>
    </row>
    <row r="134" s="13" customFormat="1">
      <c r="A134" s="13"/>
      <c r="B134" s="241"/>
      <c r="C134" s="242"/>
      <c r="D134" s="243" t="s">
        <v>186</v>
      </c>
      <c r="E134" s="244" t="s">
        <v>1</v>
      </c>
      <c r="F134" s="245" t="s">
        <v>1172</v>
      </c>
      <c r="G134" s="242"/>
      <c r="H134" s="246">
        <v>3.9199999999999999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186</v>
      </c>
      <c r="AU134" s="252" t="s">
        <v>85</v>
      </c>
      <c r="AV134" s="13" t="s">
        <v>85</v>
      </c>
      <c r="AW134" s="13" t="s">
        <v>32</v>
      </c>
      <c r="AX134" s="13" t="s">
        <v>76</v>
      </c>
      <c r="AY134" s="252" t="s">
        <v>178</v>
      </c>
    </row>
    <row r="135" s="13" customFormat="1">
      <c r="A135" s="13"/>
      <c r="B135" s="241"/>
      <c r="C135" s="242"/>
      <c r="D135" s="243" t="s">
        <v>186</v>
      </c>
      <c r="E135" s="244" t="s">
        <v>1</v>
      </c>
      <c r="F135" s="245" t="s">
        <v>1173</v>
      </c>
      <c r="G135" s="242"/>
      <c r="H135" s="246">
        <v>12.244999999999999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186</v>
      </c>
      <c r="AU135" s="252" t="s">
        <v>85</v>
      </c>
      <c r="AV135" s="13" t="s">
        <v>85</v>
      </c>
      <c r="AW135" s="13" t="s">
        <v>32</v>
      </c>
      <c r="AX135" s="13" t="s">
        <v>76</v>
      </c>
      <c r="AY135" s="252" t="s">
        <v>178</v>
      </c>
    </row>
    <row r="136" s="15" customFormat="1">
      <c r="A136" s="15"/>
      <c r="B136" s="264"/>
      <c r="C136" s="265"/>
      <c r="D136" s="243" t="s">
        <v>186</v>
      </c>
      <c r="E136" s="266" t="s">
        <v>1</v>
      </c>
      <c r="F136" s="267" t="s">
        <v>217</v>
      </c>
      <c r="G136" s="265"/>
      <c r="H136" s="268">
        <v>47.168999999999997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186</v>
      </c>
      <c r="AU136" s="274" t="s">
        <v>85</v>
      </c>
      <c r="AV136" s="15" t="s">
        <v>184</v>
      </c>
      <c r="AW136" s="15" t="s">
        <v>32</v>
      </c>
      <c r="AX136" s="15" t="s">
        <v>83</v>
      </c>
      <c r="AY136" s="274" t="s">
        <v>178</v>
      </c>
    </row>
    <row r="137" s="2" customFormat="1" ht="33" customHeight="1">
      <c r="A137" s="39"/>
      <c r="B137" s="40"/>
      <c r="C137" s="228" t="s">
        <v>96</v>
      </c>
      <c r="D137" s="228" t="s">
        <v>180</v>
      </c>
      <c r="E137" s="229" t="s">
        <v>1174</v>
      </c>
      <c r="F137" s="230" t="s">
        <v>1175</v>
      </c>
      <c r="G137" s="231" t="s">
        <v>420</v>
      </c>
      <c r="H137" s="232">
        <v>2</v>
      </c>
      <c r="I137" s="233"/>
      <c r="J137" s="234">
        <f>ROUND(I137*H137,2)</f>
        <v>0</v>
      </c>
      <c r="K137" s="230" t="s">
        <v>194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274</v>
      </c>
      <c r="AT137" s="239" t="s">
        <v>180</v>
      </c>
      <c r="AU137" s="239" t="s">
        <v>85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274</v>
      </c>
      <c r="BM137" s="239" t="s">
        <v>1176</v>
      </c>
    </row>
    <row r="138" s="13" customFormat="1">
      <c r="A138" s="13"/>
      <c r="B138" s="241"/>
      <c r="C138" s="242"/>
      <c r="D138" s="243" t="s">
        <v>186</v>
      </c>
      <c r="E138" s="244" t="s">
        <v>1</v>
      </c>
      <c r="F138" s="245" t="s">
        <v>1177</v>
      </c>
      <c r="G138" s="242"/>
      <c r="H138" s="246">
        <v>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186</v>
      </c>
      <c r="AU138" s="252" t="s">
        <v>85</v>
      </c>
      <c r="AV138" s="13" t="s">
        <v>85</v>
      </c>
      <c r="AW138" s="13" t="s">
        <v>32</v>
      </c>
      <c r="AX138" s="13" t="s">
        <v>76</v>
      </c>
      <c r="AY138" s="252" t="s">
        <v>178</v>
      </c>
    </row>
    <row r="139" s="13" customFormat="1">
      <c r="A139" s="13"/>
      <c r="B139" s="241"/>
      <c r="C139" s="242"/>
      <c r="D139" s="243" t="s">
        <v>186</v>
      </c>
      <c r="E139" s="244" t="s">
        <v>1</v>
      </c>
      <c r="F139" s="245" t="s">
        <v>1178</v>
      </c>
      <c r="G139" s="242"/>
      <c r="H139" s="246">
        <v>1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186</v>
      </c>
      <c r="AU139" s="252" t="s">
        <v>85</v>
      </c>
      <c r="AV139" s="13" t="s">
        <v>85</v>
      </c>
      <c r="AW139" s="13" t="s">
        <v>32</v>
      </c>
      <c r="AX139" s="13" t="s">
        <v>76</v>
      </c>
      <c r="AY139" s="252" t="s">
        <v>178</v>
      </c>
    </row>
    <row r="140" s="15" customFormat="1">
      <c r="A140" s="15"/>
      <c r="B140" s="264"/>
      <c r="C140" s="265"/>
      <c r="D140" s="243" t="s">
        <v>186</v>
      </c>
      <c r="E140" s="266" t="s">
        <v>1</v>
      </c>
      <c r="F140" s="267" t="s">
        <v>217</v>
      </c>
      <c r="G140" s="265"/>
      <c r="H140" s="268">
        <v>2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186</v>
      </c>
      <c r="AU140" s="274" t="s">
        <v>85</v>
      </c>
      <c r="AV140" s="15" t="s">
        <v>184</v>
      </c>
      <c r="AW140" s="15" t="s">
        <v>32</v>
      </c>
      <c r="AX140" s="15" t="s">
        <v>83</v>
      </c>
      <c r="AY140" s="274" t="s">
        <v>178</v>
      </c>
    </row>
    <row r="141" s="2" customFormat="1" ht="24.15" customHeight="1">
      <c r="A141" s="39"/>
      <c r="B141" s="40"/>
      <c r="C141" s="285" t="s">
        <v>184</v>
      </c>
      <c r="D141" s="285" t="s">
        <v>232</v>
      </c>
      <c r="E141" s="286" t="s">
        <v>1179</v>
      </c>
      <c r="F141" s="287" t="s">
        <v>1180</v>
      </c>
      <c r="G141" s="288" t="s">
        <v>204</v>
      </c>
      <c r="H141" s="289">
        <v>31.614000000000001</v>
      </c>
      <c r="I141" s="290"/>
      <c r="J141" s="291">
        <f>ROUND(I141*H141,2)</f>
        <v>0</v>
      </c>
      <c r="K141" s="287" t="s">
        <v>194</v>
      </c>
      <c r="L141" s="292"/>
      <c r="M141" s="293" t="s">
        <v>1</v>
      </c>
      <c r="N141" s="294" t="s">
        <v>41</v>
      </c>
      <c r="O141" s="92"/>
      <c r="P141" s="237">
        <f>O141*H141</f>
        <v>0</v>
      </c>
      <c r="Q141" s="237">
        <v>0.001</v>
      </c>
      <c r="R141" s="237">
        <f>Q141*H141</f>
        <v>0.031614000000000003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377</v>
      </c>
      <c r="AT141" s="239" t="s">
        <v>232</v>
      </c>
      <c r="AU141" s="239" t="s">
        <v>85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274</v>
      </c>
      <c r="BM141" s="239" t="s">
        <v>1181</v>
      </c>
    </row>
    <row r="142" s="13" customFormat="1">
      <c r="A142" s="13"/>
      <c r="B142" s="241"/>
      <c r="C142" s="242"/>
      <c r="D142" s="243" t="s">
        <v>186</v>
      </c>
      <c r="E142" s="244" t="s">
        <v>1</v>
      </c>
      <c r="F142" s="245" t="s">
        <v>1182</v>
      </c>
      <c r="G142" s="242"/>
      <c r="H142" s="246">
        <v>15.913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186</v>
      </c>
      <c r="AU142" s="252" t="s">
        <v>85</v>
      </c>
      <c r="AV142" s="13" t="s">
        <v>85</v>
      </c>
      <c r="AW142" s="13" t="s">
        <v>32</v>
      </c>
      <c r="AX142" s="13" t="s">
        <v>76</v>
      </c>
      <c r="AY142" s="252" t="s">
        <v>178</v>
      </c>
    </row>
    <row r="143" s="13" customFormat="1">
      <c r="A143" s="13"/>
      <c r="B143" s="241"/>
      <c r="C143" s="242"/>
      <c r="D143" s="243" t="s">
        <v>186</v>
      </c>
      <c r="E143" s="244" t="s">
        <v>1</v>
      </c>
      <c r="F143" s="245" t="s">
        <v>1183</v>
      </c>
      <c r="G143" s="242"/>
      <c r="H143" s="246">
        <v>15.701000000000001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186</v>
      </c>
      <c r="AU143" s="252" t="s">
        <v>85</v>
      </c>
      <c r="AV143" s="13" t="s">
        <v>85</v>
      </c>
      <c r="AW143" s="13" t="s">
        <v>32</v>
      </c>
      <c r="AX143" s="13" t="s">
        <v>76</v>
      </c>
      <c r="AY143" s="252" t="s">
        <v>178</v>
      </c>
    </row>
    <row r="144" s="15" customFormat="1">
      <c r="A144" s="15"/>
      <c r="B144" s="264"/>
      <c r="C144" s="265"/>
      <c r="D144" s="243" t="s">
        <v>186</v>
      </c>
      <c r="E144" s="266" t="s">
        <v>1</v>
      </c>
      <c r="F144" s="267" t="s">
        <v>217</v>
      </c>
      <c r="G144" s="265"/>
      <c r="H144" s="268">
        <v>31.614000000000001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186</v>
      </c>
      <c r="AU144" s="274" t="s">
        <v>85</v>
      </c>
      <c r="AV144" s="15" t="s">
        <v>184</v>
      </c>
      <c r="AW144" s="15" t="s">
        <v>32</v>
      </c>
      <c r="AX144" s="15" t="s">
        <v>83</v>
      </c>
      <c r="AY144" s="274" t="s">
        <v>178</v>
      </c>
    </row>
    <row r="145" s="2" customFormat="1" ht="21.75" customHeight="1">
      <c r="A145" s="39"/>
      <c r="B145" s="40"/>
      <c r="C145" s="228" t="s">
        <v>201</v>
      </c>
      <c r="D145" s="228" t="s">
        <v>180</v>
      </c>
      <c r="E145" s="229" t="s">
        <v>1184</v>
      </c>
      <c r="F145" s="230" t="s">
        <v>1185</v>
      </c>
      <c r="G145" s="231" t="s">
        <v>420</v>
      </c>
      <c r="H145" s="232">
        <v>16</v>
      </c>
      <c r="I145" s="233"/>
      <c r="J145" s="234">
        <f>ROUND(I145*H145,2)</f>
        <v>0</v>
      </c>
      <c r="K145" s="230" t="s">
        <v>194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274</v>
      </c>
      <c r="AT145" s="239" t="s">
        <v>180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274</v>
      </c>
      <c r="BM145" s="239" t="s">
        <v>1186</v>
      </c>
    </row>
    <row r="146" s="2" customFormat="1" ht="33" customHeight="1">
      <c r="A146" s="39"/>
      <c r="B146" s="40"/>
      <c r="C146" s="285" t="s">
        <v>199</v>
      </c>
      <c r="D146" s="285" t="s">
        <v>232</v>
      </c>
      <c r="E146" s="286" t="s">
        <v>1187</v>
      </c>
      <c r="F146" s="287" t="s">
        <v>1188</v>
      </c>
      <c r="G146" s="288" t="s">
        <v>291</v>
      </c>
      <c r="H146" s="289">
        <v>22.98</v>
      </c>
      <c r="I146" s="290"/>
      <c r="J146" s="291">
        <f>ROUND(I146*H146,2)</f>
        <v>0</v>
      </c>
      <c r="K146" s="287" t="s">
        <v>194</v>
      </c>
      <c r="L146" s="292"/>
      <c r="M146" s="293" t="s">
        <v>1</v>
      </c>
      <c r="N146" s="294" t="s">
        <v>41</v>
      </c>
      <c r="O146" s="92"/>
      <c r="P146" s="237">
        <f>O146*H146</f>
        <v>0</v>
      </c>
      <c r="Q146" s="237">
        <v>0.001</v>
      </c>
      <c r="R146" s="237">
        <f>Q146*H146</f>
        <v>0.02298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377</v>
      </c>
      <c r="AT146" s="239" t="s">
        <v>232</v>
      </c>
      <c r="AU146" s="239" t="s">
        <v>85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274</v>
      </c>
      <c r="BM146" s="239" t="s">
        <v>1189</v>
      </c>
    </row>
    <row r="147" s="13" customFormat="1">
      <c r="A147" s="13"/>
      <c r="B147" s="241"/>
      <c r="C147" s="242"/>
      <c r="D147" s="243" t="s">
        <v>186</v>
      </c>
      <c r="E147" s="244" t="s">
        <v>1</v>
      </c>
      <c r="F147" s="245" t="s">
        <v>1190</v>
      </c>
      <c r="G147" s="242"/>
      <c r="H147" s="246">
        <v>14.5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186</v>
      </c>
      <c r="AU147" s="252" t="s">
        <v>85</v>
      </c>
      <c r="AV147" s="13" t="s">
        <v>85</v>
      </c>
      <c r="AW147" s="13" t="s">
        <v>32</v>
      </c>
      <c r="AX147" s="13" t="s">
        <v>76</v>
      </c>
      <c r="AY147" s="252" t="s">
        <v>178</v>
      </c>
    </row>
    <row r="148" s="13" customFormat="1">
      <c r="A148" s="13"/>
      <c r="B148" s="241"/>
      <c r="C148" s="242"/>
      <c r="D148" s="243" t="s">
        <v>186</v>
      </c>
      <c r="E148" s="244" t="s">
        <v>1</v>
      </c>
      <c r="F148" s="245" t="s">
        <v>1191</v>
      </c>
      <c r="G148" s="242"/>
      <c r="H148" s="246">
        <v>1.3300000000000001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186</v>
      </c>
      <c r="AU148" s="252" t="s">
        <v>85</v>
      </c>
      <c r="AV148" s="13" t="s">
        <v>85</v>
      </c>
      <c r="AW148" s="13" t="s">
        <v>32</v>
      </c>
      <c r="AX148" s="13" t="s">
        <v>76</v>
      </c>
      <c r="AY148" s="252" t="s">
        <v>178</v>
      </c>
    </row>
    <row r="149" s="13" customFormat="1">
      <c r="A149" s="13"/>
      <c r="B149" s="241"/>
      <c r="C149" s="242"/>
      <c r="D149" s="243" t="s">
        <v>186</v>
      </c>
      <c r="E149" s="244" t="s">
        <v>1</v>
      </c>
      <c r="F149" s="245" t="s">
        <v>1192</v>
      </c>
      <c r="G149" s="242"/>
      <c r="H149" s="246">
        <v>2.7999999999999998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186</v>
      </c>
      <c r="AU149" s="252" t="s">
        <v>85</v>
      </c>
      <c r="AV149" s="13" t="s">
        <v>85</v>
      </c>
      <c r="AW149" s="13" t="s">
        <v>32</v>
      </c>
      <c r="AX149" s="13" t="s">
        <v>76</v>
      </c>
      <c r="AY149" s="252" t="s">
        <v>178</v>
      </c>
    </row>
    <row r="150" s="13" customFormat="1">
      <c r="A150" s="13"/>
      <c r="B150" s="241"/>
      <c r="C150" s="242"/>
      <c r="D150" s="243" t="s">
        <v>186</v>
      </c>
      <c r="E150" s="244" t="s">
        <v>1</v>
      </c>
      <c r="F150" s="245" t="s">
        <v>1193</v>
      </c>
      <c r="G150" s="242"/>
      <c r="H150" s="246">
        <v>4.3499999999999996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186</v>
      </c>
      <c r="AU150" s="252" t="s">
        <v>85</v>
      </c>
      <c r="AV150" s="13" t="s">
        <v>85</v>
      </c>
      <c r="AW150" s="13" t="s">
        <v>32</v>
      </c>
      <c r="AX150" s="13" t="s">
        <v>76</v>
      </c>
      <c r="AY150" s="252" t="s">
        <v>178</v>
      </c>
    </row>
    <row r="151" s="15" customFormat="1">
      <c r="A151" s="15"/>
      <c r="B151" s="264"/>
      <c r="C151" s="265"/>
      <c r="D151" s="243" t="s">
        <v>186</v>
      </c>
      <c r="E151" s="266" t="s">
        <v>1</v>
      </c>
      <c r="F151" s="267" t="s">
        <v>217</v>
      </c>
      <c r="G151" s="265"/>
      <c r="H151" s="268">
        <v>22.979999999999997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186</v>
      </c>
      <c r="AU151" s="274" t="s">
        <v>85</v>
      </c>
      <c r="AV151" s="15" t="s">
        <v>184</v>
      </c>
      <c r="AW151" s="15" t="s">
        <v>32</v>
      </c>
      <c r="AX151" s="15" t="s">
        <v>83</v>
      </c>
      <c r="AY151" s="274" t="s">
        <v>178</v>
      </c>
    </row>
    <row r="152" s="2" customFormat="1" ht="16.5" customHeight="1">
      <c r="A152" s="39"/>
      <c r="B152" s="40"/>
      <c r="C152" s="228" t="s">
        <v>226</v>
      </c>
      <c r="D152" s="228" t="s">
        <v>180</v>
      </c>
      <c r="E152" s="229" t="s">
        <v>1194</v>
      </c>
      <c r="F152" s="230" t="s">
        <v>1195</v>
      </c>
      <c r="G152" s="231" t="s">
        <v>420</v>
      </c>
      <c r="H152" s="232">
        <v>2</v>
      </c>
      <c r="I152" s="233"/>
      <c r="J152" s="234">
        <f>ROUND(I152*H152,2)</f>
        <v>0</v>
      </c>
      <c r="K152" s="230" t="s">
        <v>194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274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274</v>
      </c>
      <c r="BM152" s="239" t="s">
        <v>1196</v>
      </c>
    </row>
    <row r="153" s="2" customFormat="1" ht="33" customHeight="1">
      <c r="A153" s="39"/>
      <c r="B153" s="40"/>
      <c r="C153" s="285" t="s">
        <v>231</v>
      </c>
      <c r="D153" s="285" t="s">
        <v>232</v>
      </c>
      <c r="E153" s="286" t="s">
        <v>1197</v>
      </c>
      <c r="F153" s="287" t="s">
        <v>1198</v>
      </c>
      <c r="G153" s="288" t="s">
        <v>291</v>
      </c>
      <c r="H153" s="289">
        <v>11.93</v>
      </c>
      <c r="I153" s="290"/>
      <c r="J153" s="291">
        <f>ROUND(I153*H153,2)</f>
        <v>0</v>
      </c>
      <c r="K153" s="287" t="s">
        <v>194</v>
      </c>
      <c r="L153" s="292"/>
      <c r="M153" s="293" t="s">
        <v>1</v>
      </c>
      <c r="N153" s="294" t="s">
        <v>41</v>
      </c>
      <c r="O153" s="92"/>
      <c r="P153" s="237">
        <f>O153*H153</f>
        <v>0</v>
      </c>
      <c r="Q153" s="237">
        <v>0.001</v>
      </c>
      <c r="R153" s="237">
        <f>Q153*H153</f>
        <v>0.01193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377</v>
      </c>
      <c r="AT153" s="239" t="s">
        <v>232</v>
      </c>
      <c r="AU153" s="239" t="s">
        <v>85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274</v>
      </c>
      <c r="BM153" s="239" t="s">
        <v>1199</v>
      </c>
    </row>
    <row r="154" s="13" customFormat="1">
      <c r="A154" s="13"/>
      <c r="B154" s="241"/>
      <c r="C154" s="242"/>
      <c r="D154" s="243" t="s">
        <v>186</v>
      </c>
      <c r="E154" s="244" t="s">
        <v>1</v>
      </c>
      <c r="F154" s="245" t="s">
        <v>1200</v>
      </c>
      <c r="G154" s="242"/>
      <c r="H154" s="246">
        <v>6.0049999999999999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186</v>
      </c>
      <c r="AU154" s="252" t="s">
        <v>85</v>
      </c>
      <c r="AV154" s="13" t="s">
        <v>85</v>
      </c>
      <c r="AW154" s="13" t="s">
        <v>32</v>
      </c>
      <c r="AX154" s="13" t="s">
        <v>76</v>
      </c>
      <c r="AY154" s="252" t="s">
        <v>178</v>
      </c>
    </row>
    <row r="155" s="13" customFormat="1">
      <c r="A155" s="13"/>
      <c r="B155" s="241"/>
      <c r="C155" s="242"/>
      <c r="D155" s="243" t="s">
        <v>186</v>
      </c>
      <c r="E155" s="244" t="s">
        <v>1</v>
      </c>
      <c r="F155" s="245" t="s">
        <v>1201</v>
      </c>
      <c r="G155" s="242"/>
      <c r="H155" s="246">
        <v>5.9249999999999998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186</v>
      </c>
      <c r="AU155" s="252" t="s">
        <v>85</v>
      </c>
      <c r="AV155" s="13" t="s">
        <v>85</v>
      </c>
      <c r="AW155" s="13" t="s">
        <v>32</v>
      </c>
      <c r="AX155" s="13" t="s">
        <v>76</v>
      </c>
      <c r="AY155" s="252" t="s">
        <v>178</v>
      </c>
    </row>
    <row r="156" s="15" customFormat="1">
      <c r="A156" s="15"/>
      <c r="B156" s="264"/>
      <c r="C156" s="265"/>
      <c r="D156" s="243" t="s">
        <v>186</v>
      </c>
      <c r="E156" s="266" t="s">
        <v>1</v>
      </c>
      <c r="F156" s="267" t="s">
        <v>217</v>
      </c>
      <c r="G156" s="265"/>
      <c r="H156" s="268">
        <v>11.93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186</v>
      </c>
      <c r="AU156" s="274" t="s">
        <v>85</v>
      </c>
      <c r="AV156" s="15" t="s">
        <v>184</v>
      </c>
      <c r="AW156" s="15" t="s">
        <v>32</v>
      </c>
      <c r="AX156" s="15" t="s">
        <v>83</v>
      </c>
      <c r="AY156" s="274" t="s">
        <v>178</v>
      </c>
    </row>
    <row r="157" s="2" customFormat="1" ht="24.15" customHeight="1">
      <c r="A157" s="39"/>
      <c r="B157" s="40"/>
      <c r="C157" s="228" t="s">
        <v>236</v>
      </c>
      <c r="D157" s="228" t="s">
        <v>180</v>
      </c>
      <c r="E157" s="229" t="s">
        <v>1202</v>
      </c>
      <c r="F157" s="230" t="s">
        <v>1203</v>
      </c>
      <c r="G157" s="231" t="s">
        <v>934</v>
      </c>
      <c r="H157" s="299"/>
      <c r="I157" s="233"/>
      <c r="J157" s="234">
        <f>ROUND(I157*H157,2)</f>
        <v>0</v>
      </c>
      <c r="K157" s="230" t="s">
        <v>194</v>
      </c>
      <c r="L157" s="45"/>
      <c r="M157" s="304" t="s">
        <v>1</v>
      </c>
      <c r="N157" s="305" t="s">
        <v>41</v>
      </c>
      <c r="O157" s="306"/>
      <c r="P157" s="307">
        <f>O157*H157</f>
        <v>0</v>
      </c>
      <c r="Q157" s="307">
        <v>0</v>
      </c>
      <c r="R157" s="307">
        <f>Q157*H157</f>
        <v>0</v>
      </c>
      <c r="S157" s="307">
        <v>0</v>
      </c>
      <c r="T157" s="3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274</v>
      </c>
      <c r="AT157" s="239" t="s">
        <v>180</v>
      </c>
      <c r="AU157" s="239" t="s">
        <v>85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274</v>
      </c>
      <c r="BM157" s="239" t="s">
        <v>1204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NmBJNDko+S3ens9ZFhnbWpaXr6KQh7LRJyNFD7B19Y81gqqx3VJ8D+M6qRwyu2fF1HBmDn+X1VpNh3Yr/B5XgQ==" hashValue="IZ93yBRpWZyMsSw/P5XADMdnRTjOIQLLeSYZbfXibIQ2Icmj3nKeBUvH6bOKRCpwPH232uXT+9KeUrGc2hrEwQ==" algorithmName="SHA-512" password="CC35"/>
  <autoFilter ref="C121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1206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ROUND((SUM(BE147:BE2089)),  2)</f>
        <v>0</v>
      </c>
      <c r="G35" s="39"/>
      <c r="H35" s="39"/>
      <c r="I35" s="166">
        <v>0.20999999999999999</v>
      </c>
      <c r="J35" s="165">
        <f>ROUND(((SUM(BE147:BE2089))*I35),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ROUND((SUM(BF147:BF2089)),  2)</f>
        <v>0</v>
      </c>
      <c r="G36" s="39"/>
      <c r="H36" s="39"/>
      <c r="I36" s="166">
        <v>0.12</v>
      </c>
      <c r="J36" s="165">
        <f>ROUND(((SUM(BF147:BF2089))*I36),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ROUND((SUM(BG147:BG2089)),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ROUND((SUM(BH147:BH2089)),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ROUND((SUM(BI147:BI2089)),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701_000 - Stavební část, vnitřní dispozice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J147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147</v>
      </c>
      <c r="E99" s="193"/>
      <c r="F99" s="193"/>
      <c r="G99" s="193"/>
      <c r="H99" s="193"/>
      <c r="I99" s="193"/>
      <c r="J99" s="194">
        <f>J148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148</v>
      </c>
      <c r="E100" s="198"/>
      <c r="F100" s="198"/>
      <c r="G100" s="198"/>
      <c r="H100" s="198"/>
      <c r="I100" s="198"/>
      <c r="J100" s="199">
        <f>J149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1207</v>
      </c>
      <c r="E101" s="198"/>
      <c r="F101" s="198"/>
      <c r="G101" s="198"/>
      <c r="H101" s="198"/>
      <c r="I101" s="198"/>
      <c r="J101" s="199">
        <f>J233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1208</v>
      </c>
      <c r="E102" s="198"/>
      <c r="F102" s="198"/>
      <c r="G102" s="198"/>
      <c r="H102" s="198"/>
      <c r="I102" s="198"/>
      <c r="J102" s="199">
        <f>J375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1209</v>
      </c>
      <c r="E103" s="198"/>
      <c r="F103" s="198"/>
      <c r="G103" s="198"/>
      <c r="H103" s="198"/>
      <c r="I103" s="198"/>
      <c r="J103" s="199">
        <f>J564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1210</v>
      </c>
      <c r="E104" s="198"/>
      <c r="F104" s="198"/>
      <c r="G104" s="198"/>
      <c r="H104" s="198"/>
      <c r="I104" s="198"/>
      <c r="J104" s="199">
        <f>J606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149</v>
      </c>
      <c r="E105" s="198"/>
      <c r="F105" s="198"/>
      <c r="G105" s="198"/>
      <c r="H105" s="198"/>
      <c r="I105" s="198"/>
      <c r="J105" s="199">
        <f>J635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150</v>
      </c>
      <c r="E106" s="198"/>
      <c r="F106" s="198"/>
      <c r="G106" s="198"/>
      <c r="H106" s="198"/>
      <c r="I106" s="198"/>
      <c r="J106" s="199">
        <f>J734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151</v>
      </c>
      <c r="E107" s="198"/>
      <c r="F107" s="198"/>
      <c r="G107" s="198"/>
      <c r="H107" s="198"/>
      <c r="I107" s="198"/>
      <c r="J107" s="199">
        <f>J1045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152</v>
      </c>
      <c r="E108" s="198"/>
      <c r="F108" s="198"/>
      <c r="G108" s="198"/>
      <c r="H108" s="198"/>
      <c r="I108" s="198"/>
      <c r="J108" s="199">
        <f>J1066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153</v>
      </c>
      <c r="E109" s="193"/>
      <c r="F109" s="193"/>
      <c r="G109" s="193"/>
      <c r="H109" s="193"/>
      <c r="I109" s="193"/>
      <c r="J109" s="194">
        <f>J1068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154</v>
      </c>
      <c r="E110" s="198"/>
      <c r="F110" s="198"/>
      <c r="G110" s="198"/>
      <c r="H110" s="198"/>
      <c r="I110" s="198"/>
      <c r="J110" s="199">
        <f>J1069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155</v>
      </c>
      <c r="E111" s="198"/>
      <c r="F111" s="198"/>
      <c r="G111" s="198"/>
      <c r="H111" s="198"/>
      <c r="I111" s="198"/>
      <c r="J111" s="199">
        <f>J1112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1211</v>
      </c>
      <c r="E112" s="198"/>
      <c r="F112" s="198"/>
      <c r="G112" s="198"/>
      <c r="H112" s="198"/>
      <c r="I112" s="198"/>
      <c r="J112" s="199">
        <f>J1185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1212</v>
      </c>
      <c r="E113" s="198"/>
      <c r="F113" s="198"/>
      <c r="G113" s="198"/>
      <c r="H113" s="198"/>
      <c r="I113" s="198"/>
      <c r="J113" s="199">
        <f>J1189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1213</v>
      </c>
      <c r="E114" s="198"/>
      <c r="F114" s="198"/>
      <c r="G114" s="198"/>
      <c r="H114" s="198"/>
      <c r="I114" s="198"/>
      <c r="J114" s="199">
        <f>J1195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157</v>
      </c>
      <c r="E115" s="198"/>
      <c r="F115" s="198"/>
      <c r="G115" s="198"/>
      <c r="H115" s="198"/>
      <c r="I115" s="198"/>
      <c r="J115" s="199">
        <f>J1199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1214</v>
      </c>
      <c r="E116" s="198"/>
      <c r="F116" s="198"/>
      <c r="G116" s="198"/>
      <c r="H116" s="198"/>
      <c r="I116" s="198"/>
      <c r="J116" s="199">
        <f>J1302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158</v>
      </c>
      <c r="E117" s="198"/>
      <c r="F117" s="198"/>
      <c r="G117" s="198"/>
      <c r="H117" s="198"/>
      <c r="I117" s="198"/>
      <c r="J117" s="199">
        <f>J1379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1215</v>
      </c>
      <c r="E118" s="198"/>
      <c r="F118" s="198"/>
      <c r="G118" s="198"/>
      <c r="H118" s="198"/>
      <c r="I118" s="198"/>
      <c r="J118" s="199">
        <f>J1440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159</v>
      </c>
      <c r="E119" s="198"/>
      <c r="F119" s="198"/>
      <c r="G119" s="198"/>
      <c r="H119" s="198"/>
      <c r="I119" s="198"/>
      <c r="J119" s="199">
        <f>J1455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160</v>
      </c>
      <c r="E120" s="198"/>
      <c r="F120" s="198"/>
      <c r="G120" s="198"/>
      <c r="H120" s="198"/>
      <c r="I120" s="198"/>
      <c r="J120" s="199">
        <f>J1549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1216</v>
      </c>
      <c r="E121" s="198"/>
      <c r="F121" s="198"/>
      <c r="G121" s="198"/>
      <c r="H121" s="198"/>
      <c r="I121" s="198"/>
      <c r="J121" s="199">
        <f>J1672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1217</v>
      </c>
      <c r="E122" s="198"/>
      <c r="F122" s="198"/>
      <c r="G122" s="198"/>
      <c r="H122" s="198"/>
      <c r="I122" s="198"/>
      <c r="J122" s="199">
        <f>J1861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1218</v>
      </c>
      <c r="E123" s="198"/>
      <c r="F123" s="198"/>
      <c r="G123" s="198"/>
      <c r="H123" s="198"/>
      <c r="I123" s="198"/>
      <c r="J123" s="199">
        <f>J1907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1219</v>
      </c>
      <c r="E124" s="198"/>
      <c r="F124" s="198"/>
      <c r="G124" s="198"/>
      <c r="H124" s="198"/>
      <c r="I124" s="198"/>
      <c r="J124" s="199">
        <f>J2020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162</v>
      </c>
      <c r="E125" s="198"/>
      <c r="F125" s="198"/>
      <c r="G125" s="198"/>
      <c r="H125" s="198"/>
      <c r="I125" s="198"/>
      <c r="J125" s="199">
        <f>J2034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31" s="2" customFormat="1" ht="6.96" customHeight="1">
      <c r="A131" s="39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96" customHeight="1">
      <c r="A132" s="39"/>
      <c r="B132" s="40"/>
      <c r="C132" s="24" t="s">
        <v>163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185" t="str">
        <f>E7</f>
        <v>Nemocnice Varnsdorf - administrativní budova</v>
      </c>
      <c r="F135" s="33"/>
      <c r="G135" s="33"/>
      <c r="H135" s="33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" customFormat="1" ht="12" customHeight="1">
      <c r="B136" s="22"/>
      <c r="C136" s="33" t="s">
        <v>138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39"/>
      <c r="B137" s="40"/>
      <c r="C137" s="41"/>
      <c r="D137" s="41"/>
      <c r="E137" s="185" t="s">
        <v>1205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140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30" customHeight="1">
      <c r="A139" s="39"/>
      <c r="B139" s="40"/>
      <c r="C139" s="41"/>
      <c r="D139" s="41"/>
      <c r="E139" s="77" t="str">
        <f>E11</f>
        <v>SO 701_000 - Stavební část, vnitřní dispozice - neuplatnitelné náklady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F14</f>
        <v>Varnsdorf</v>
      </c>
      <c r="G141" s="41"/>
      <c r="H141" s="41"/>
      <c r="I141" s="33" t="s">
        <v>22</v>
      </c>
      <c r="J141" s="80" t="str">
        <f>IF(J14="","",J14)</f>
        <v>2. 9. 2024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E17</f>
        <v>Nemocnice Varnsdorf</v>
      </c>
      <c r="G143" s="41"/>
      <c r="H143" s="41"/>
      <c r="I143" s="33" t="s">
        <v>30</v>
      </c>
      <c r="J143" s="37" t="str">
        <f>E23</f>
        <v>ForWood - Ing. Václav Jára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IF(E20="","",E20)</f>
        <v>Vyplň údaj</v>
      </c>
      <c r="G144" s="41"/>
      <c r="H144" s="41"/>
      <c r="I144" s="33" t="s">
        <v>33</v>
      </c>
      <c r="J144" s="37" t="str">
        <f>E26</f>
        <v>Bc. Zuzana Kosáková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1"/>
      <c r="B146" s="202"/>
      <c r="C146" s="203" t="s">
        <v>164</v>
      </c>
      <c r="D146" s="204" t="s">
        <v>61</v>
      </c>
      <c r="E146" s="204" t="s">
        <v>57</v>
      </c>
      <c r="F146" s="204" t="s">
        <v>58</v>
      </c>
      <c r="G146" s="204" t="s">
        <v>165</v>
      </c>
      <c r="H146" s="204" t="s">
        <v>166</v>
      </c>
      <c r="I146" s="204" t="s">
        <v>167</v>
      </c>
      <c r="J146" s="204" t="s">
        <v>144</v>
      </c>
      <c r="K146" s="205" t="s">
        <v>168</v>
      </c>
      <c r="L146" s="206"/>
      <c r="M146" s="101" t="s">
        <v>1</v>
      </c>
      <c r="N146" s="102" t="s">
        <v>40</v>
      </c>
      <c r="O146" s="102" t="s">
        <v>169</v>
      </c>
      <c r="P146" s="102" t="s">
        <v>170</v>
      </c>
      <c r="Q146" s="102" t="s">
        <v>171</v>
      </c>
      <c r="R146" s="102" t="s">
        <v>172</v>
      </c>
      <c r="S146" s="102" t="s">
        <v>173</v>
      </c>
      <c r="T146" s="103" t="s">
        <v>174</v>
      </c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</row>
    <row r="147" s="2" customFormat="1" ht="22.8" customHeight="1">
      <c r="A147" s="39"/>
      <c r="B147" s="40"/>
      <c r="C147" s="108" t="s">
        <v>175</v>
      </c>
      <c r="D147" s="41"/>
      <c r="E147" s="41"/>
      <c r="F147" s="41"/>
      <c r="G147" s="41"/>
      <c r="H147" s="41"/>
      <c r="I147" s="41"/>
      <c r="J147" s="207">
        <f>BK147</f>
        <v>0</v>
      </c>
      <c r="K147" s="41"/>
      <c r="L147" s="45"/>
      <c r="M147" s="104"/>
      <c r="N147" s="208"/>
      <c r="O147" s="105"/>
      <c r="P147" s="209">
        <f>P148+P1068</f>
        <v>0</v>
      </c>
      <c r="Q147" s="105"/>
      <c r="R147" s="209">
        <f>R148+R1068</f>
        <v>914.20373585250002</v>
      </c>
      <c r="S147" s="105"/>
      <c r="T147" s="210">
        <f>T148+T1068</f>
        <v>780.93028261999984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75</v>
      </c>
      <c r="AU147" s="18" t="s">
        <v>146</v>
      </c>
      <c r="BK147" s="211">
        <f>BK148+BK1068</f>
        <v>0</v>
      </c>
    </row>
    <row r="148" s="12" customFormat="1" ht="25.92" customHeight="1">
      <c r="A148" s="12"/>
      <c r="B148" s="212"/>
      <c r="C148" s="213"/>
      <c r="D148" s="214" t="s">
        <v>75</v>
      </c>
      <c r="E148" s="215" t="s">
        <v>176</v>
      </c>
      <c r="F148" s="215" t="s">
        <v>177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P149+P233+P375+P564+P606+P635+P734+P1045+P1066</f>
        <v>0</v>
      </c>
      <c r="Q148" s="220"/>
      <c r="R148" s="221">
        <f>R149+R233+R375+R564+R606+R635+R734+R1045+R1066</f>
        <v>866.49630873000001</v>
      </c>
      <c r="S148" s="220"/>
      <c r="T148" s="222">
        <f>T149+T233+T375+T564+T606+T635+T734+T1045+T1066</f>
        <v>740.01254599999982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76</v>
      </c>
      <c r="AY148" s="223" t="s">
        <v>178</v>
      </c>
      <c r="BK148" s="225">
        <f>BK149+BK233+BK375+BK564+BK606+BK635+BK734+BK1045+BK1066</f>
        <v>0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83</v>
      </c>
      <c r="F149" s="226" t="s">
        <v>179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SUM(P150:P232)</f>
        <v>0</v>
      </c>
      <c r="Q149" s="220"/>
      <c r="R149" s="221">
        <f>SUM(R150:R232)</f>
        <v>0.081585000000000019</v>
      </c>
      <c r="S149" s="220"/>
      <c r="T149" s="222">
        <f>SUM(T150:T232)</f>
        <v>193.79999999999998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178</v>
      </c>
      <c r="BK149" s="225">
        <f>SUM(BK150:BK232)</f>
        <v>0</v>
      </c>
    </row>
    <row r="150" s="2" customFormat="1" ht="37.8" customHeight="1">
      <c r="A150" s="39"/>
      <c r="B150" s="40"/>
      <c r="C150" s="228" t="s">
        <v>83</v>
      </c>
      <c r="D150" s="228" t="s">
        <v>180</v>
      </c>
      <c r="E150" s="229" t="s">
        <v>1220</v>
      </c>
      <c r="F150" s="230" t="s">
        <v>1221</v>
      </c>
      <c r="G150" s="231" t="s">
        <v>204</v>
      </c>
      <c r="H150" s="232">
        <v>63</v>
      </c>
      <c r="I150" s="233"/>
      <c r="J150" s="234">
        <f>ROUND(I150*H150,2)</f>
        <v>0</v>
      </c>
      <c r="K150" s="230" t="s">
        <v>194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85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1222</v>
      </c>
    </row>
    <row r="151" s="13" customFormat="1">
      <c r="A151" s="13"/>
      <c r="B151" s="241"/>
      <c r="C151" s="242"/>
      <c r="D151" s="243" t="s">
        <v>186</v>
      </c>
      <c r="E151" s="244" t="s">
        <v>1</v>
      </c>
      <c r="F151" s="245" t="s">
        <v>1223</v>
      </c>
      <c r="G151" s="242"/>
      <c r="H151" s="246">
        <v>63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186</v>
      </c>
      <c r="AU151" s="252" t="s">
        <v>85</v>
      </c>
      <c r="AV151" s="13" t="s">
        <v>85</v>
      </c>
      <c r="AW151" s="13" t="s">
        <v>32</v>
      </c>
      <c r="AX151" s="13" t="s">
        <v>83</v>
      </c>
      <c r="AY151" s="252" t="s">
        <v>178</v>
      </c>
    </row>
    <row r="152" s="2" customFormat="1" ht="33" customHeight="1">
      <c r="A152" s="39"/>
      <c r="B152" s="40"/>
      <c r="C152" s="228" t="s">
        <v>85</v>
      </c>
      <c r="D152" s="228" t="s">
        <v>180</v>
      </c>
      <c r="E152" s="229" t="s">
        <v>1224</v>
      </c>
      <c r="F152" s="230" t="s">
        <v>1225</v>
      </c>
      <c r="G152" s="231" t="s">
        <v>204</v>
      </c>
      <c r="H152" s="232">
        <v>380</v>
      </c>
      <c r="I152" s="233"/>
      <c r="J152" s="234">
        <f>ROUND(I152*H152,2)</f>
        <v>0</v>
      </c>
      <c r="K152" s="230" t="s">
        <v>194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0.28999999999999998</v>
      </c>
      <c r="T152" s="238">
        <f>S152*H152</f>
        <v>110.19999999999999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1226</v>
      </c>
    </row>
    <row r="153" s="13" customFormat="1">
      <c r="A153" s="13"/>
      <c r="B153" s="241"/>
      <c r="C153" s="242"/>
      <c r="D153" s="243" t="s">
        <v>186</v>
      </c>
      <c r="E153" s="244" t="s">
        <v>1</v>
      </c>
      <c r="F153" s="245" t="s">
        <v>1227</v>
      </c>
      <c r="G153" s="242"/>
      <c r="H153" s="246">
        <v>443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186</v>
      </c>
      <c r="AU153" s="252" t="s">
        <v>85</v>
      </c>
      <c r="AV153" s="13" t="s">
        <v>85</v>
      </c>
      <c r="AW153" s="13" t="s">
        <v>32</v>
      </c>
      <c r="AX153" s="13" t="s">
        <v>76</v>
      </c>
      <c r="AY153" s="252" t="s">
        <v>178</v>
      </c>
    </row>
    <row r="154" s="13" customFormat="1">
      <c r="A154" s="13"/>
      <c r="B154" s="241"/>
      <c r="C154" s="242"/>
      <c r="D154" s="243" t="s">
        <v>186</v>
      </c>
      <c r="E154" s="244" t="s">
        <v>1</v>
      </c>
      <c r="F154" s="245" t="s">
        <v>1228</v>
      </c>
      <c r="G154" s="242"/>
      <c r="H154" s="246">
        <v>-63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186</v>
      </c>
      <c r="AU154" s="252" t="s">
        <v>85</v>
      </c>
      <c r="AV154" s="13" t="s">
        <v>85</v>
      </c>
      <c r="AW154" s="13" t="s">
        <v>32</v>
      </c>
      <c r="AX154" s="13" t="s">
        <v>76</v>
      </c>
      <c r="AY154" s="252" t="s">
        <v>178</v>
      </c>
    </row>
    <row r="155" s="15" customFormat="1">
      <c r="A155" s="15"/>
      <c r="B155" s="264"/>
      <c r="C155" s="265"/>
      <c r="D155" s="243" t="s">
        <v>186</v>
      </c>
      <c r="E155" s="266" t="s">
        <v>1</v>
      </c>
      <c r="F155" s="267" t="s">
        <v>217</v>
      </c>
      <c r="G155" s="265"/>
      <c r="H155" s="268">
        <v>380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186</v>
      </c>
      <c r="AU155" s="274" t="s">
        <v>85</v>
      </c>
      <c r="AV155" s="15" t="s">
        <v>184</v>
      </c>
      <c r="AW155" s="15" t="s">
        <v>32</v>
      </c>
      <c r="AX155" s="15" t="s">
        <v>83</v>
      </c>
      <c r="AY155" s="274" t="s">
        <v>178</v>
      </c>
    </row>
    <row r="156" s="2" customFormat="1" ht="24.15" customHeight="1">
      <c r="A156" s="39"/>
      <c r="B156" s="40"/>
      <c r="C156" s="228" t="s">
        <v>96</v>
      </c>
      <c r="D156" s="228" t="s">
        <v>180</v>
      </c>
      <c r="E156" s="229" t="s">
        <v>1229</v>
      </c>
      <c r="F156" s="230" t="s">
        <v>1230</v>
      </c>
      <c r="G156" s="231" t="s">
        <v>204</v>
      </c>
      <c r="H156" s="232">
        <v>380</v>
      </c>
      <c r="I156" s="233"/>
      <c r="J156" s="234">
        <f>ROUND(I156*H156,2)</f>
        <v>0</v>
      </c>
      <c r="K156" s="230" t="s">
        <v>194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0.22</v>
      </c>
      <c r="T156" s="238">
        <f>S156*H156</f>
        <v>83.599999999999994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184</v>
      </c>
      <c r="AT156" s="239" t="s">
        <v>180</v>
      </c>
      <c r="AU156" s="239" t="s">
        <v>85</v>
      </c>
      <c r="AY156" s="18" t="s">
        <v>178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184</v>
      </c>
      <c r="BM156" s="239" t="s">
        <v>1231</v>
      </c>
    </row>
    <row r="157" s="13" customFormat="1">
      <c r="A157" s="13"/>
      <c r="B157" s="241"/>
      <c r="C157" s="242"/>
      <c r="D157" s="243" t="s">
        <v>186</v>
      </c>
      <c r="E157" s="244" t="s">
        <v>1</v>
      </c>
      <c r="F157" s="245" t="s">
        <v>1227</v>
      </c>
      <c r="G157" s="242"/>
      <c r="H157" s="246">
        <v>443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186</v>
      </c>
      <c r="AU157" s="252" t="s">
        <v>85</v>
      </c>
      <c r="AV157" s="13" t="s">
        <v>85</v>
      </c>
      <c r="AW157" s="13" t="s">
        <v>32</v>
      </c>
      <c r="AX157" s="13" t="s">
        <v>76</v>
      </c>
      <c r="AY157" s="252" t="s">
        <v>178</v>
      </c>
    </row>
    <row r="158" s="13" customFormat="1">
      <c r="A158" s="13"/>
      <c r="B158" s="241"/>
      <c r="C158" s="242"/>
      <c r="D158" s="243" t="s">
        <v>186</v>
      </c>
      <c r="E158" s="244" t="s">
        <v>1</v>
      </c>
      <c r="F158" s="245" t="s">
        <v>1228</v>
      </c>
      <c r="G158" s="242"/>
      <c r="H158" s="246">
        <v>-63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186</v>
      </c>
      <c r="AU158" s="252" t="s">
        <v>85</v>
      </c>
      <c r="AV158" s="13" t="s">
        <v>85</v>
      </c>
      <c r="AW158" s="13" t="s">
        <v>32</v>
      </c>
      <c r="AX158" s="13" t="s">
        <v>76</v>
      </c>
      <c r="AY158" s="252" t="s">
        <v>178</v>
      </c>
    </row>
    <row r="159" s="15" customFormat="1">
      <c r="A159" s="15"/>
      <c r="B159" s="264"/>
      <c r="C159" s="265"/>
      <c r="D159" s="243" t="s">
        <v>186</v>
      </c>
      <c r="E159" s="266" t="s">
        <v>1</v>
      </c>
      <c r="F159" s="267" t="s">
        <v>217</v>
      </c>
      <c r="G159" s="265"/>
      <c r="H159" s="268">
        <v>380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186</v>
      </c>
      <c r="AU159" s="274" t="s">
        <v>85</v>
      </c>
      <c r="AV159" s="15" t="s">
        <v>184</v>
      </c>
      <c r="AW159" s="15" t="s">
        <v>32</v>
      </c>
      <c r="AX159" s="15" t="s">
        <v>83</v>
      </c>
      <c r="AY159" s="274" t="s">
        <v>178</v>
      </c>
    </row>
    <row r="160" s="2" customFormat="1" ht="24.15" customHeight="1">
      <c r="A160" s="39"/>
      <c r="B160" s="40"/>
      <c r="C160" s="228" t="s">
        <v>184</v>
      </c>
      <c r="D160" s="228" t="s">
        <v>180</v>
      </c>
      <c r="E160" s="229" t="s">
        <v>1232</v>
      </c>
      <c r="F160" s="230" t="s">
        <v>1233</v>
      </c>
      <c r="G160" s="231" t="s">
        <v>204</v>
      </c>
      <c r="H160" s="232">
        <v>63</v>
      </c>
      <c r="I160" s="233"/>
      <c r="J160" s="234">
        <f>ROUND(I160*H160,2)</f>
        <v>0</v>
      </c>
      <c r="K160" s="230" t="s">
        <v>194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184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184</v>
      </c>
      <c r="BM160" s="239" t="s">
        <v>1234</v>
      </c>
    </row>
    <row r="161" s="13" customFormat="1">
      <c r="A161" s="13"/>
      <c r="B161" s="241"/>
      <c r="C161" s="242"/>
      <c r="D161" s="243" t="s">
        <v>186</v>
      </c>
      <c r="E161" s="244" t="s">
        <v>1</v>
      </c>
      <c r="F161" s="245" t="s">
        <v>1223</v>
      </c>
      <c r="G161" s="242"/>
      <c r="H161" s="246">
        <v>63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186</v>
      </c>
      <c r="AU161" s="252" t="s">
        <v>85</v>
      </c>
      <c r="AV161" s="13" t="s">
        <v>85</v>
      </c>
      <c r="AW161" s="13" t="s">
        <v>32</v>
      </c>
      <c r="AX161" s="13" t="s">
        <v>83</v>
      </c>
      <c r="AY161" s="252" t="s">
        <v>178</v>
      </c>
    </row>
    <row r="162" s="2" customFormat="1" ht="33" customHeight="1">
      <c r="A162" s="39"/>
      <c r="B162" s="40"/>
      <c r="C162" s="228" t="s">
        <v>201</v>
      </c>
      <c r="D162" s="228" t="s">
        <v>180</v>
      </c>
      <c r="E162" s="229" t="s">
        <v>1235</v>
      </c>
      <c r="F162" s="230" t="s">
        <v>1236</v>
      </c>
      <c r="G162" s="231" t="s">
        <v>183</v>
      </c>
      <c r="H162" s="232">
        <v>18.899999999999999</v>
      </c>
      <c r="I162" s="233"/>
      <c r="J162" s="234">
        <f>ROUND(I162*H162,2)</f>
        <v>0</v>
      </c>
      <c r="K162" s="230" t="s">
        <v>194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1237</v>
      </c>
    </row>
    <row r="163" s="13" customFormat="1">
      <c r="A163" s="13"/>
      <c r="B163" s="241"/>
      <c r="C163" s="242"/>
      <c r="D163" s="243" t="s">
        <v>186</v>
      </c>
      <c r="E163" s="244" t="s">
        <v>1</v>
      </c>
      <c r="F163" s="245" t="s">
        <v>1238</v>
      </c>
      <c r="G163" s="242"/>
      <c r="H163" s="246">
        <v>18.899999999999999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186</v>
      </c>
      <c r="AU163" s="252" t="s">
        <v>85</v>
      </c>
      <c r="AV163" s="13" t="s">
        <v>85</v>
      </c>
      <c r="AW163" s="13" t="s">
        <v>32</v>
      </c>
      <c r="AX163" s="13" t="s">
        <v>83</v>
      </c>
      <c r="AY163" s="252" t="s">
        <v>178</v>
      </c>
    </row>
    <row r="164" s="2" customFormat="1" ht="24.15" customHeight="1">
      <c r="A164" s="39"/>
      <c r="B164" s="40"/>
      <c r="C164" s="228" t="s">
        <v>199</v>
      </c>
      <c r="D164" s="228" t="s">
        <v>180</v>
      </c>
      <c r="E164" s="229" t="s">
        <v>1239</v>
      </c>
      <c r="F164" s="230" t="s">
        <v>1240</v>
      </c>
      <c r="G164" s="231" t="s">
        <v>183</v>
      </c>
      <c r="H164" s="232">
        <v>13.74</v>
      </c>
      <c r="I164" s="233"/>
      <c r="J164" s="234">
        <f>ROUND(I164*H164,2)</f>
        <v>0</v>
      </c>
      <c r="K164" s="230" t="s">
        <v>194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184</v>
      </c>
      <c r="AT164" s="239" t="s">
        <v>180</v>
      </c>
      <c r="AU164" s="239" t="s">
        <v>85</v>
      </c>
      <c r="AY164" s="18" t="s">
        <v>178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184</v>
      </c>
      <c r="BM164" s="239" t="s">
        <v>1241</v>
      </c>
    </row>
    <row r="165" s="13" customFormat="1">
      <c r="A165" s="13"/>
      <c r="B165" s="241"/>
      <c r="C165" s="242"/>
      <c r="D165" s="243" t="s">
        <v>186</v>
      </c>
      <c r="E165" s="244" t="s">
        <v>1</v>
      </c>
      <c r="F165" s="245" t="s">
        <v>1242</v>
      </c>
      <c r="G165" s="242"/>
      <c r="H165" s="246">
        <v>3.8799999999999999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186</v>
      </c>
      <c r="AU165" s="252" t="s">
        <v>85</v>
      </c>
      <c r="AV165" s="13" t="s">
        <v>85</v>
      </c>
      <c r="AW165" s="13" t="s">
        <v>32</v>
      </c>
      <c r="AX165" s="13" t="s">
        <v>76</v>
      </c>
      <c r="AY165" s="252" t="s">
        <v>178</v>
      </c>
    </row>
    <row r="166" s="13" customFormat="1">
      <c r="A166" s="13"/>
      <c r="B166" s="241"/>
      <c r="C166" s="242"/>
      <c r="D166" s="243" t="s">
        <v>186</v>
      </c>
      <c r="E166" s="244" t="s">
        <v>1</v>
      </c>
      <c r="F166" s="245" t="s">
        <v>1243</v>
      </c>
      <c r="G166" s="242"/>
      <c r="H166" s="246">
        <v>0.40799999999999997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186</v>
      </c>
      <c r="AU166" s="252" t="s">
        <v>85</v>
      </c>
      <c r="AV166" s="13" t="s">
        <v>85</v>
      </c>
      <c r="AW166" s="13" t="s">
        <v>32</v>
      </c>
      <c r="AX166" s="13" t="s">
        <v>76</v>
      </c>
      <c r="AY166" s="252" t="s">
        <v>178</v>
      </c>
    </row>
    <row r="167" s="13" customFormat="1">
      <c r="A167" s="13"/>
      <c r="B167" s="241"/>
      <c r="C167" s="242"/>
      <c r="D167" s="243" t="s">
        <v>186</v>
      </c>
      <c r="E167" s="244" t="s">
        <v>1</v>
      </c>
      <c r="F167" s="245" t="s">
        <v>1244</v>
      </c>
      <c r="G167" s="242"/>
      <c r="H167" s="246">
        <v>6.5880000000000001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186</v>
      </c>
      <c r="AU167" s="252" t="s">
        <v>85</v>
      </c>
      <c r="AV167" s="13" t="s">
        <v>85</v>
      </c>
      <c r="AW167" s="13" t="s">
        <v>32</v>
      </c>
      <c r="AX167" s="13" t="s">
        <v>76</v>
      </c>
      <c r="AY167" s="252" t="s">
        <v>178</v>
      </c>
    </row>
    <row r="168" s="13" customFormat="1">
      <c r="A168" s="13"/>
      <c r="B168" s="241"/>
      <c r="C168" s="242"/>
      <c r="D168" s="243" t="s">
        <v>186</v>
      </c>
      <c r="E168" s="244" t="s">
        <v>1</v>
      </c>
      <c r="F168" s="245" t="s">
        <v>1245</v>
      </c>
      <c r="G168" s="242"/>
      <c r="H168" s="246">
        <v>0.11600000000000001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186</v>
      </c>
      <c r="AU168" s="252" t="s">
        <v>85</v>
      </c>
      <c r="AV168" s="13" t="s">
        <v>85</v>
      </c>
      <c r="AW168" s="13" t="s">
        <v>32</v>
      </c>
      <c r="AX168" s="13" t="s">
        <v>76</v>
      </c>
      <c r="AY168" s="252" t="s">
        <v>178</v>
      </c>
    </row>
    <row r="169" s="14" customFormat="1">
      <c r="A169" s="14"/>
      <c r="B169" s="253"/>
      <c r="C169" s="254"/>
      <c r="D169" s="243" t="s">
        <v>186</v>
      </c>
      <c r="E169" s="255" t="s">
        <v>1</v>
      </c>
      <c r="F169" s="256" t="s">
        <v>209</v>
      </c>
      <c r="G169" s="254"/>
      <c r="H169" s="257">
        <v>10.992000000000001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186</v>
      </c>
      <c r="AU169" s="263" t="s">
        <v>85</v>
      </c>
      <c r="AV169" s="14" t="s">
        <v>96</v>
      </c>
      <c r="AW169" s="14" t="s">
        <v>32</v>
      </c>
      <c r="AX169" s="14" t="s">
        <v>76</v>
      </c>
      <c r="AY169" s="263" t="s">
        <v>178</v>
      </c>
    </row>
    <row r="170" s="13" customFormat="1">
      <c r="A170" s="13"/>
      <c r="B170" s="241"/>
      <c r="C170" s="242"/>
      <c r="D170" s="243" t="s">
        <v>186</v>
      </c>
      <c r="E170" s="244" t="s">
        <v>1</v>
      </c>
      <c r="F170" s="245" t="s">
        <v>1246</v>
      </c>
      <c r="G170" s="242"/>
      <c r="H170" s="246">
        <v>2.7480000000000002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186</v>
      </c>
      <c r="AU170" s="252" t="s">
        <v>85</v>
      </c>
      <c r="AV170" s="13" t="s">
        <v>85</v>
      </c>
      <c r="AW170" s="13" t="s">
        <v>32</v>
      </c>
      <c r="AX170" s="13" t="s">
        <v>76</v>
      </c>
      <c r="AY170" s="252" t="s">
        <v>178</v>
      </c>
    </row>
    <row r="171" s="15" customFormat="1">
      <c r="A171" s="15"/>
      <c r="B171" s="264"/>
      <c r="C171" s="265"/>
      <c r="D171" s="243" t="s">
        <v>186</v>
      </c>
      <c r="E171" s="266" t="s">
        <v>1</v>
      </c>
      <c r="F171" s="267" t="s">
        <v>217</v>
      </c>
      <c r="G171" s="265"/>
      <c r="H171" s="268">
        <v>13.74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186</v>
      </c>
      <c r="AU171" s="274" t="s">
        <v>85</v>
      </c>
      <c r="AV171" s="15" t="s">
        <v>184</v>
      </c>
      <c r="AW171" s="15" t="s">
        <v>32</v>
      </c>
      <c r="AX171" s="15" t="s">
        <v>83</v>
      </c>
      <c r="AY171" s="274" t="s">
        <v>178</v>
      </c>
    </row>
    <row r="172" s="2" customFormat="1" ht="33" customHeight="1">
      <c r="A172" s="39"/>
      <c r="B172" s="40"/>
      <c r="C172" s="228" t="s">
        <v>226</v>
      </c>
      <c r="D172" s="228" t="s">
        <v>180</v>
      </c>
      <c r="E172" s="229" t="s">
        <v>188</v>
      </c>
      <c r="F172" s="230" t="s">
        <v>189</v>
      </c>
      <c r="G172" s="231" t="s">
        <v>183</v>
      </c>
      <c r="H172" s="232">
        <v>18.59</v>
      </c>
      <c r="I172" s="233"/>
      <c r="J172" s="234">
        <f>ROUND(I172*H172,2)</f>
        <v>0</v>
      </c>
      <c r="K172" s="230" t="s">
        <v>846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184</v>
      </c>
      <c r="AT172" s="239" t="s">
        <v>180</v>
      </c>
      <c r="AU172" s="239" t="s">
        <v>85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184</v>
      </c>
      <c r="BM172" s="239" t="s">
        <v>1247</v>
      </c>
    </row>
    <row r="173" s="13" customFormat="1">
      <c r="A173" s="13"/>
      <c r="B173" s="241"/>
      <c r="C173" s="242"/>
      <c r="D173" s="243" t="s">
        <v>186</v>
      </c>
      <c r="E173" s="244" t="s">
        <v>1</v>
      </c>
      <c r="F173" s="245" t="s">
        <v>1248</v>
      </c>
      <c r="G173" s="242"/>
      <c r="H173" s="246">
        <v>5.5659999999999998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186</v>
      </c>
      <c r="AU173" s="252" t="s">
        <v>85</v>
      </c>
      <c r="AV173" s="13" t="s">
        <v>85</v>
      </c>
      <c r="AW173" s="13" t="s">
        <v>32</v>
      </c>
      <c r="AX173" s="13" t="s">
        <v>76</v>
      </c>
      <c r="AY173" s="252" t="s">
        <v>178</v>
      </c>
    </row>
    <row r="174" s="13" customFormat="1">
      <c r="A174" s="13"/>
      <c r="B174" s="241"/>
      <c r="C174" s="242"/>
      <c r="D174" s="243" t="s">
        <v>186</v>
      </c>
      <c r="E174" s="244" t="s">
        <v>1</v>
      </c>
      <c r="F174" s="245" t="s">
        <v>1249</v>
      </c>
      <c r="G174" s="242"/>
      <c r="H174" s="246">
        <v>0.315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186</v>
      </c>
      <c r="AU174" s="252" t="s">
        <v>85</v>
      </c>
      <c r="AV174" s="13" t="s">
        <v>85</v>
      </c>
      <c r="AW174" s="13" t="s">
        <v>32</v>
      </c>
      <c r="AX174" s="13" t="s">
        <v>76</v>
      </c>
      <c r="AY174" s="252" t="s">
        <v>178</v>
      </c>
    </row>
    <row r="175" s="13" customFormat="1">
      <c r="A175" s="13"/>
      <c r="B175" s="241"/>
      <c r="C175" s="242"/>
      <c r="D175" s="243" t="s">
        <v>186</v>
      </c>
      <c r="E175" s="244" t="s">
        <v>1</v>
      </c>
      <c r="F175" s="245" t="s">
        <v>1250</v>
      </c>
      <c r="G175" s="242"/>
      <c r="H175" s="246">
        <v>0.61099999999999999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186</v>
      </c>
      <c r="AU175" s="252" t="s">
        <v>85</v>
      </c>
      <c r="AV175" s="13" t="s">
        <v>85</v>
      </c>
      <c r="AW175" s="13" t="s">
        <v>32</v>
      </c>
      <c r="AX175" s="13" t="s">
        <v>76</v>
      </c>
      <c r="AY175" s="252" t="s">
        <v>178</v>
      </c>
    </row>
    <row r="176" s="13" customFormat="1">
      <c r="A176" s="13"/>
      <c r="B176" s="241"/>
      <c r="C176" s="242"/>
      <c r="D176" s="243" t="s">
        <v>186</v>
      </c>
      <c r="E176" s="244" t="s">
        <v>1</v>
      </c>
      <c r="F176" s="245" t="s">
        <v>1251</v>
      </c>
      <c r="G176" s="242"/>
      <c r="H176" s="246">
        <v>0.28499999999999998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186</v>
      </c>
      <c r="AU176" s="252" t="s">
        <v>85</v>
      </c>
      <c r="AV176" s="13" t="s">
        <v>85</v>
      </c>
      <c r="AW176" s="13" t="s">
        <v>32</v>
      </c>
      <c r="AX176" s="13" t="s">
        <v>76</v>
      </c>
      <c r="AY176" s="252" t="s">
        <v>178</v>
      </c>
    </row>
    <row r="177" s="13" customFormat="1">
      <c r="A177" s="13"/>
      <c r="B177" s="241"/>
      <c r="C177" s="242"/>
      <c r="D177" s="243" t="s">
        <v>186</v>
      </c>
      <c r="E177" s="244" t="s">
        <v>1</v>
      </c>
      <c r="F177" s="245" t="s">
        <v>1252</v>
      </c>
      <c r="G177" s="242"/>
      <c r="H177" s="246">
        <v>3.0760000000000001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186</v>
      </c>
      <c r="AU177" s="252" t="s">
        <v>85</v>
      </c>
      <c r="AV177" s="13" t="s">
        <v>85</v>
      </c>
      <c r="AW177" s="13" t="s">
        <v>32</v>
      </c>
      <c r="AX177" s="13" t="s">
        <v>76</v>
      </c>
      <c r="AY177" s="252" t="s">
        <v>178</v>
      </c>
    </row>
    <row r="178" s="13" customFormat="1">
      <c r="A178" s="13"/>
      <c r="B178" s="241"/>
      <c r="C178" s="242"/>
      <c r="D178" s="243" t="s">
        <v>186</v>
      </c>
      <c r="E178" s="244" t="s">
        <v>1</v>
      </c>
      <c r="F178" s="245" t="s">
        <v>1253</v>
      </c>
      <c r="G178" s="242"/>
      <c r="H178" s="246">
        <v>2.0459999999999998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186</v>
      </c>
      <c r="AU178" s="252" t="s">
        <v>85</v>
      </c>
      <c r="AV178" s="13" t="s">
        <v>85</v>
      </c>
      <c r="AW178" s="13" t="s">
        <v>32</v>
      </c>
      <c r="AX178" s="13" t="s">
        <v>76</v>
      </c>
      <c r="AY178" s="252" t="s">
        <v>178</v>
      </c>
    </row>
    <row r="179" s="13" customFormat="1">
      <c r="A179" s="13"/>
      <c r="B179" s="241"/>
      <c r="C179" s="242"/>
      <c r="D179" s="243" t="s">
        <v>186</v>
      </c>
      <c r="E179" s="244" t="s">
        <v>1</v>
      </c>
      <c r="F179" s="245" t="s">
        <v>1254</v>
      </c>
      <c r="G179" s="242"/>
      <c r="H179" s="246">
        <v>0.315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186</v>
      </c>
      <c r="AU179" s="252" t="s">
        <v>85</v>
      </c>
      <c r="AV179" s="13" t="s">
        <v>85</v>
      </c>
      <c r="AW179" s="13" t="s">
        <v>32</v>
      </c>
      <c r="AX179" s="13" t="s">
        <v>76</v>
      </c>
      <c r="AY179" s="252" t="s">
        <v>178</v>
      </c>
    </row>
    <row r="180" s="13" customFormat="1">
      <c r="A180" s="13"/>
      <c r="B180" s="241"/>
      <c r="C180" s="242"/>
      <c r="D180" s="243" t="s">
        <v>186</v>
      </c>
      <c r="E180" s="244" t="s">
        <v>1</v>
      </c>
      <c r="F180" s="245" t="s">
        <v>1255</v>
      </c>
      <c r="G180" s="242"/>
      <c r="H180" s="246">
        <v>0.35999999999999999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186</v>
      </c>
      <c r="AU180" s="252" t="s">
        <v>85</v>
      </c>
      <c r="AV180" s="13" t="s">
        <v>85</v>
      </c>
      <c r="AW180" s="13" t="s">
        <v>32</v>
      </c>
      <c r="AX180" s="13" t="s">
        <v>76</v>
      </c>
      <c r="AY180" s="252" t="s">
        <v>178</v>
      </c>
    </row>
    <row r="181" s="13" customFormat="1">
      <c r="A181" s="13"/>
      <c r="B181" s="241"/>
      <c r="C181" s="242"/>
      <c r="D181" s="243" t="s">
        <v>186</v>
      </c>
      <c r="E181" s="244" t="s">
        <v>1</v>
      </c>
      <c r="F181" s="245" t="s">
        <v>1256</v>
      </c>
      <c r="G181" s="242"/>
      <c r="H181" s="246">
        <v>0.315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186</v>
      </c>
      <c r="AU181" s="252" t="s">
        <v>85</v>
      </c>
      <c r="AV181" s="13" t="s">
        <v>85</v>
      </c>
      <c r="AW181" s="13" t="s">
        <v>32</v>
      </c>
      <c r="AX181" s="13" t="s">
        <v>76</v>
      </c>
      <c r="AY181" s="252" t="s">
        <v>178</v>
      </c>
    </row>
    <row r="182" s="13" customFormat="1">
      <c r="A182" s="13"/>
      <c r="B182" s="241"/>
      <c r="C182" s="242"/>
      <c r="D182" s="243" t="s">
        <v>186</v>
      </c>
      <c r="E182" s="244" t="s">
        <v>1</v>
      </c>
      <c r="F182" s="245" t="s">
        <v>1257</v>
      </c>
      <c r="G182" s="242"/>
      <c r="H182" s="246">
        <v>0.82499999999999996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186</v>
      </c>
      <c r="AU182" s="252" t="s">
        <v>85</v>
      </c>
      <c r="AV182" s="13" t="s">
        <v>85</v>
      </c>
      <c r="AW182" s="13" t="s">
        <v>32</v>
      </c>
      <c r="AX182" s="13" t="s">
        <v>76</v>
      </c>
      <c r="AY182" s="252" t="s">
        <v>178</v>
      </c>
    </row>
    <row r="183" s="13" customFormat="1">
      <c r="A183" s="13"/>
      <c r="B183" s="241"/>
      <c r="C183" s="242"/>
      <c r="D183" s="243" t="s">
        <v>186</v>
      </c>
      <c r="E183" s="244" t="s">
        <v>1</v>
      </c>
      <c r="F183" s="245" t="s">
        <v>1258</v>
      </c>
      <c r="G183" s="242"/>
      <c r="H183" s="246">
        <v>0.27000000000000002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186</v>
      </c>
      <c r="AU183" s="252" t="s">
        <v>85</v>
      </c>
      <c r="AV183" s="13" t="s">
        <v>85</v>
      </c>
      <c r="AW183" s="13" t="s">
        <v>32</v>
      </c>
      <c r="AX183" s="13" t="s">
        <v>76</v>
      </c>
      <c r="AY183" s="252" t="s">
        <v>178</v>
      </c>
    </row>
    <row r="184" s="13" customFormat="1">
      <c r="A184" s="13"/>
      <c r="B184" s="241"/>
      <c r="C184" s="242"/>
      <c r="D184" s="243" t="s">
        <v>186</v>
      </c>
      <c r="E184" s="244" t="s">
        <v>1</v>
      </c>
      <c r="F184" s="245" t="s">
        <v>1259</v>
      </c>
      <c r="G184" s="242"/>
      <c r="H184" s="246">
        <v>0.82499999999999996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186</v>
      </c>
      <c r="AU184" s="252" t="s">
        <v>85</v>
      </c>
      <c r="AV184" s="13" t="s">
        <v>85</v>
      </c>
      <c r="AW184" s="13" t="s">
        <v>32</v>
      </c>
      <c r="AX184" s="13" t="s">
        <v>76</v>
      </c>
      <c r="AY184" s="252" t="s">
        <v>178</v>
      </c>
    </row>
    <row r="185" s="13" customFormat="1">
      <c r="A185" s="13"/>
      <c r="B185" s="241"/>
      <c r="C185" s="242"/>
      <c r="D185" s="243" t="s">
        <v>186</v>
      </c>
      <c r="E185" s="244" t="s">
        <v>1</v>
      </c>
      <c r="F185" s="245" t="s">
        <v>1260</v>
      </c>
      <c r="G185" s="242"/>
      <c r="H185" s="246">
        <v>0.315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186</v>
      </c>
      <c r="AU185" s="252" t="s">
        <v>85</v>
      </c>
      <c r="AV185" s="13" t="s">
        <v>85</v>
      </c>
      <c r="AW185" s="13" t="s">
        <v>32</v>
      </c>
      <c r="AX185" s="13" t="s">
        <v>76</v>
      </c>
      <c r="AY185" s="252" t="s">
        <v>178</v>
      </c>
    </row>
    <row r="186" s="13" customFormat="1">
      <c r="A186" s="13"/>
      <c r="B186" s="241"/>
      <c r="C186" s="242"/>
      <c r="D186" s="243" t="s">
        <v>186</v>
      </c>
      <c r="E186" s="244" t="s">
        <v>1</v>
      </c>
      <c r="F186" s="245" t="s">
        <v>1261</v>
      </c>
      <c r="G186" s="242"/>
      <c r="H186" s="246">
        <v>0.36799999999999999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186</v>
      </c>
      <c r="AU186" s="252" t="s">
        <v>85</v>
      </c>
      <c r="AV186" s="13" t="s">
        <v>85</v>
      </c>
      <c r="AW186" s="13" t="s">
        <v>32</v>
      </c>
      <c r="AX186" s="13" t="s">
        <v>76</v>
      </c>
      <c r="AY186" s="252" t="s">
        <v>178</v>
      </c>
    </row>
    <row r="187" s="14" customFormat="1">
      <c r="A187" s="14"/>
      <c r="B187" s="253"/>
      <c r="C187" s="254"/>
      <c r="D187" s="243" t="s">
        <v>186</v>
      </c>
      <c r="E187" s="255" t="s">
        <v>1</v>
      </c>
      <c r="F187" s="256" t="s">
        <v>209</v>
      </c>
      <c r="G187" s="254"/>
      <c r="H187" s="257">
        <v>15.492000000000001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186</v>
      </c>
      <c r="AU187" s="263" t="s">
        <v>85</v>
      </c>
      <c r="AV187" s="14" t="s">
        <v>96</v>
      </c>
      <c r="AW187" s="14" t="s">
        <v>32</v>
      </c>
      <c r="AX187" s="14" t="s">
        <v>76</v>
      </c>
      <c r="AY187" s="263" t="s">
        <v>178</v>
      </c>
    </row>
    <row r="188" s="13" customFormat="1">
      <c r="A188" s="13"/>
      <c r="B188" s="241"/>
      <c r="C188" s="242"/>
      <c r="D188" s="243" t="s">
        <v>186</v>
      </c>
      <c r="E188" s="244" t="s">
        <v>1</v>
      </c>
      <c r="F188" s="245" t="s">
        <v>1262</v>
      </c>
      <c r="G188" s="242"/>
      <c r="H188" s="246">
        <v>3.0979999999999999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186</v>
      </c>
      <c r="AU188" s="252" t="s">
        <v>85</v>
      </c>
      <c r="AV188" s="13" t="s">
        <v>85</v>
      </c>
      <c r="AW188" s="13" t="s">
        <v>32</v>
      </c>
      <c r="AX188" s="13" t="s">
        <v>76</v>
      </c>
      <c r="AY188" s="252" t="s">
        <v>178</v>
      </c>
    </row>
    <row r="189" s="15" customFormat="1">
      <c r="A189" s="15"/>
      <c r="B189" s="264"/>
      <c r="C189" s="265"/>
      <c r="D189" s="243" t="s">
        <v>186</v>
      </c>
      <c r="E189" s="266" t="s">
        <v>1</v>
      </c>
      <c r="F189" s="267" t="s">
        <v>217</v>
      </c>
      <c r="G189" s="265"/>
      <c r="H189" s="268">
        <v>18.59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186</v>
      </c>
      <c r="AU189" s="274" t="s">
        <v>85</v>
      </c>
      <c r="AV189" s="15" t="s">
        <v>184</v>
      </c>
      <c r="AW189" s="15" t="s">
        <v>32</v>
      </c>
      <c r="AX189" s="15" t="s">
        <v>83</v>
      </c>
      <c r="AY189" s="274" t="s">
        <v>178</v>
      </c>
    </row>
    <row r="190" s="2" customFormat="1" ht="24.15" customHeight="1">
      <c r="A190" s="39"/>
      <c r="B190" s="40"/>
      <c r="C190" s="228" t="s">
        <v>231</v>
      </c>
      <c r="D190" s="228" t="s">
        <v>180</v>
      </c>
      <c r="E190" s="229" t="s">
        <v>1263</v>
      </c>
      <c r="F190" s="230" t="s">
        <v>1264</v>
      </c>
      <c r="G190" s="231" t="s">
        <v>183</v>
      </c>
      <c r="H190" s="232">
        <v>25.509</v>
      </c>
      <c r="I190" s="233"/>
      <c r="J190" s="234">
        <f>ROUND(I190*H190,2)</f>
        <v>0</v>
      </c>
      <c r="K190" s="230" t="s">
        <v>194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184</v>
      </c>
      <c r="AT190" s="239" t="s">
        <v>180</v>
      </c>
      <c r="AU190" s="239" t="s">
        <v>85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184</v>
      </c>
      <c r="BM190" s="239" t="s">
        <v>1265</v>
      </c>
    </row>
    <row r="191" s="13" customFormat="1">
      <c r="A191" s="13"/>
      <c r="B191" s="241"/>
      <c r="C191" s="242"/>
      <c r="D191" s="243" t="s">
        <v>186</v>
      </c>
      <c r="E191" s="244" t="s">
        <v>1</v>
      </c>
      <c r="F191" s="245" t="s">
        <v>1266</v>
      </c>
      <c r="G191" s="242"/>
      <c r="H191" s="246">
        <v>1.171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186</v>
      </c>
      <c r="AU191" s="252" t="s">
        <v>85</v>
      </c>
      <c r="AV191" s="13" t="s">
        <v>85</v>
      </c>
      <c r="AW191" s="13" t="s">
        <v>32</v>
      </c>
      <c r="AX191" s="13" t="s">
        <v>76</v>
      </c>
      <c r="AY191" s="252" t="s">
        <v>178</v>
      </c>
    </row>
    <row r="192" s="13" customFormat="1">
      <c r="A192" s="13"/>
      <c r="B192" s="241"/>
      <c r="C192" s="242"/>
      <c r="D192" s="243" t="s">
        <v>186</v>
      </c>
      <c r="E192" s="244" t="s">
        <v>1</v>
      </c>
      <c r="F192" s="245" t="s">
        <v>1267</v>
      </c>
      <c r="G192" s="242"/>
      <c r="H192" s="246">
        <v>0.95099999999999996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186</v>
      </c>
      <c r="AU192" s="252" t="s">
        <v>85</v>
      </c>
      <c r="AV192" s="13" t="s">
        <v>85</v>
      </c>
      <c r="AW192" s="13" t="s">
        <v>32</v>
      </c>
      <c r="AX192" s="13" t="s">
        <v>76</v>
      </c>
      <c r="AY192" s="252" t="s">
        <v>178</v>
      </c>
    </row>
    <row r="193" s="13" customFormat="1">
      <c r="A193" s="13"/>
      <c r="B193" s="241"/>
      <c r="C193" s="242"/>
      <c r="D193" s="243" t="s">
        <v>186</v>
      </c>
      <c r="E193" s="244" t="s">
        <v>1</v>
      </c>
      <c r="F193" s="245" t="s">
        <v>1268</v>
      </c>
      <c r="G193" s="242"/>
      <c r="H193" s="246">
        <v>0.877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186</v>
      </c>
      <c r="AU193" s="252" t="s">
        <v>85</v>
      </c>
      <c r="AV193" s="13" t="s">
        <v>85</v>
      </c>
      <c r="AW193" s="13" t="s">
        <v>32</v>
      </c>
      <c r="AX193" s="13" t="s">
        <v>76</v>
      </c>
      <c r="AY193" s="252" t="s">
        <v>178</v>
      </c>
    </row>
    <row r="194" s="13" customFormat="1">
      <c r="A194" s="13"/>
      <c r="B194" s="241"/>
      <c r="C194" s="242"/>
      <c r="D194" s="243" t="s">
        <v>186</v>
      </c>
      <c r="E194" s="244" t="s">
        <v>1</v>
      </c>
      <c r="F194" s="245" t="s">
        <v>1269</v>
      </c>
      <c r="G194" s="242"/>
      <c r="H194" s="246">
        <v>22.510000000000002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186</v>
      </c>
      <c r="AU194" s="252" t="s">
        <v>85</v>
      </c>
      <c r="AV194" s="13" t="s">
        <v>85</v>
      </c>
      <c r="AW194" s="13" t="s">
        <v>32</v>
      </c>
      <c r="AX194" s="13" t="s">
        <v>76</v>
      </c>
      <c r="AY194" s="252" t="s">
        <v>178</v>
      </c>
    </row>
    <row r="195" s="15" customFormat="1">
      <c r="A195" s="15"/>
      <c r="B195" s="264"/>
      <c r="C195" s="265"/>
      <c r="D195" s="243" t="s">
        <v>186</v>
      </c>
      <c r="E195" s="266" t="s">
        <v>1</v>
      </c>
      <c r="F195" s="267" t="s">
        <v>217</v>
      </c>
      <c r="G195" s="265"/>
      <c r="H195" s="268">
        <v>25.509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186</v>
      </c>
      <c r="AU195" s="274" t="s">
        <v>85</v>
      </c>
      <c r="AV195" s="15" t="s">
        <v>184</v>
      </c>
      <c r="AW195" s="15" t="s">
        <v>32</v>
      </c>
      <c r="AX195" s="15" t="s">
        <v>83</v>
      </c>
      <c r="AY195" s="274" t="s">
        <v>178</v>
      </c>
    </row>
    <row r="196" s="2" customFormat="1" ht="24.15" customHeight="1">
      <c r="A196" s="39"/>
      <c r="B196" s="40"/>
      <c r="C196" s="228" t="s">
        <v>236</v>
      </c>
      <c r="D196" s="228" t="s">
        <v>180</v>
      </c>
      <c r="E196" s="229" t="s">
        <v>1270</v>
      </c>
      <c r="F196" s="230" t="s">
        <v>1271</v>
      </c>
      <c r="G196" s="231" t="s">
        <v>183</v>
      </c>
      <c r="H196" s="232">
        <v>5.351</v>
      </c>
      <c r="I196" s="233"/>
      <c r="J196" s="234">
        <f>ROUND(I196*H196,2)</f>
        <v>0</v>
      </c>
      <c r="K196" s="230" t="s">
        <v>194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184</v>
      </c>
      <c r="AT196" s="239" t="s">
        <v>180</v>
      </c>
      <c r="AU196" s="239" t="s">
        <v>85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184</v>
      </c>
      <c r="BM196" s="239" t="s">
        <v>1272</v>
      </c>
    </row>
    <row r="197" s="16" customFormat="1">
      <c r="A197" s="16"/>
      <c r="B197" s="275"/>
      <c r="C197" s="276"/>
      <c r="D197" s="243" t="s">
        <v>186</v>
      </c>
      <c r="E197" s="277" t="s">
        <v>1</v>
      </c>
      <c r="F197" s="278" t="s">
        <v>1273</v>
      </c>
      <c r="G197" s="276"/>
      <c r="H197" s="277" t="s">
        <v>1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4" t="s">
        <v>186</v>
      </c>
      <c r="AU197" s="284" t="s">
        <v>85</v>
      </c>
      <c r="AV197" s="16" t="s">
        <v>83</v>
      </c>
      <c r="AW197" s="16" t="s">
        <v>32</v>
      </c>
      <c r="AX197" s="16" t="s">
        <v>76</v>
      </c>
      <c r="AY197" s="284" t="s">
        <v>178</v>
      </c>
    </row>
    <row r="198" s="13" customFormat="1">
      <c r="A198" s="13"/>
      <c r="B198" s="241"/>
      <c r="C198" s="242"/>
      <c r="D198" s="243" t="s">
        <v>186</v>
      </c>
      <c r="E198" s="244" t="s">
        <v>1</v>
      </c>
      <c r="F198" s="245" t="s">
        <v>1274</v>
      </c>
      <c r="G198" s="242"/>
      <c r="H198" s="246">
        <v>1.885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186</v>
      </c>
      <c r="AU198" s="252" t="s">
        <v>85</v>
      </c>
      <c r="AV198" s="13" t="s">
        <v>85</v>
      </c>
      <c r="AW198" s="13" t="s">
        <v>32</v>
      </c>
      <c r="AX198" s="13" t="s">
        <v>76</v>
      </c>
      <c r="AY198" s="252" t="s">
        <v>178</v>
      </c>
    </row>
    <row r="199" s="13" customFormat="1">
      <c r="A199" s="13"/>
      <c r="B199" s="241"/>
      <c r="C199" s="242"/>
      <c r="D199" s="243" t="s">
        <v>186</v>
      </c>
      <c r="E199" s="244" t="s">
        <v>1</v>
      </c>
      <c r="F199" s="245" t="s">
        <v>1275</v>
      </c>
      <c r="G199" s="242"/>
      <c r="H199" s="246">
        <v>0.28599999999999998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186</v>
      </c>
      <c r="AU199" s="252" t="s">
        <v>85</v>
      </c>
      <c r="AV199" s="13" t="s">
        <v>85</v>
      </c>
      <c r="AW199" s="13" t="s">
        <v>32</v>
      </c>
      <c r="AX199" s="13" t="s">
        <v>76</v>
      </c>
      <c r="AY199" s="252" t="s">
        <v>178</v>
      </c>
    </row>
    <row r="200" s="13" customFormat="1">
      <c r="A200" s="13"/>
      <c r="B200" s="241"/>
      <c r="C200" s="242"/>
      <c r="D200" s="243" t="s">
        <v>186</v>
      </c>
      <c r="E200" s="244" t="s">
        <v>1</v>
      </c>
      <c r="F200" s="245" t="s">
        <v>1276</v>
      </c>
      <c r="G200" s="242"/>
      <c r="H200" s="246">
        <v>3.0819999999999999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186</v>
      </c>
      <c r="AU200" s="252" t="s">
        <v>85</v>
      </c>
      <c r="AV200" s="13" t="s">
        <v>85</v>
      </c>
      <c r="AW200" s="13" t="s">
        <v>32</v>
      </c>
      <c r="AX200" s="13" t="s">
        <v>76</v>
      </c>
      <c r="AY200" s="252" t="s">
        <v>178</v>
      </c>
    </row>
    <row r="201" s="13" customFormat="1">
      <c r="A201" s="13"/>
      <c r="B201" s="241"/>
      <c r="C201" s="242"/>
      <c r="D201" s="243" t="s">
        <v>186</v>
      </c>
      <c r="E201" s="244" t="s">
        <v>1</v>
      </c>
      <c r="F201" s="245" t="s">
        <v>1277</v>
      </c>
      <c r="G201" s="242"/>
      <c r="H201" s="246">
        <v>0.098000000000000004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186</v>
      </c>
      <c r="AU201" s="252" t="s">
        <v>85</v>
      </c>
      <c r="AV201" s="13" t="s">
        <v>85</v>
      </c>
      <c r="AW201" s="13" t="s">
        <v>32</v>
      </c>
      <c r="AX201" s="13" t="s">
        <v>76</v>
      </c>
      <c r="AY201" s="252" t="s">
        <v>178</v>
      </c>
    </row>
    <row r="202" s="15" customFormat="1">
      <c r="A202" s="15"/>
      <c r="B202" s="264"/>
      <c r="C202" s="265"/>
      <c r="D202" s="243" t="s">
        <v>186</v>
      </c>
      <c r="E202" s="266" t="s">
        <v>1</v>
      </c>
      <c r="F202" s="267" t="s">
        <v>217</v>
      </c>
      <c r="G202" s="265"/>
      <c r="H202" s="268">
        <v>5.351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186</v>
      </c>
      <c r="AU202" s="274" t="s">
        <v>85</v>
      </c>
      <c r="AV202" s="15" t="s">
        <v>184</v>
      </c>
      <c r="AW202" s="15" t="s">
        <v>32</v>
      </c>
      <c r="AX202" s="15" t="s">
        <v>83</v>
      </c>
      <c r="AY202" s="274" t="s">
        <v>178</v>
      </c>
    </row>
    <row r="203" s="2" customFormat="1" ht="37.8" customHeight="1">
      <c r="A203" s="39"/>
      <c r="B203" s="40"/>
      <c r="C203" s="228" t="s">
        <v>240</v>
      </c>
      <c r="D203" s="228" t="s">
        <v>180</v>
      </c>
      <c r="E203" s="229" t="s">
        <v>1278</v>
      </c>
      <c r="F203" s="230" t="s">
        <v>1279</v>
      </c>
      <c r="G203" s="231" t="s">
        <v>183</v>
      </c>
      <c r="H203" s="232">
        <v>122.657</v>
      </c>
      <c r="I203" s="233"/>
      <c r="J203" s="234">
        <f>ROUND(I203*H203,2)</f>
        <v>0</v>
      </c>
      <c r="K203" s="230" t="s">
        <v>194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184</v>
      </c>
      <c r="AT203" s="239" t="s">
        <v>180</v>
      </c>
      <c r="AU203" s="239" t="s">
        <v>85</v>
      </c>
      <c r="AY203" s="18" t="s">
        <v>178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184</v>
      </c>
      <c r="BM203" s="239" t="s">
        <v>1280</v>
      </c>
    </row>
    <row r="204" s="13" customFormat="1">
      <c r="A204" s="13"/>
      <c r="B204" s="241"/>
      <c r="C204" s="242"/>
      <c r="D204" s="243" t="s">
        <v>186</v>
      </c>
      <c r="E204" s="244" t="s">
        <v>1</v>
      </c>
      <c r="F204" s="245" t="s">
        <v>1281</v>
      </c>
      <c r="G204" s="242"/>
      <c r="H204" s="246">
        <v>12.6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186</v>
      </c>
      <c r="AU204" s="252" t="s">
        <v>85</v>
      </c>
      <c r="AV204" s="13" t="s">
        <v>85</v>
      </c>
      <c r="AW204" s="13" t="s">
        <v>32</v>
      </c>
      <c r="AX204" s="13" t="s">
        <v>76</v>
      </c>
      <c r="AY204" s="252" t="s">
        <v>178</v>
      </c>
    </row>
    <row r="205" s="13" customFormat="1">
      <c r="A205" s="13"/>
      <c r="B205" s="241"/>
      <c r="C205" s="242"/>
      <c r="D205" s="243" t="s">
        <v>186</v>
      </c>
      <c r="E205" s="244" t="s">
        <v>1</v>
      </c>
      <c r="F205" s="245" t="s">
        <v>1282</v>
      </c>
      <c r="G205" s="242"/>
      <c r="H205" s="246">
        <v>18.899999999999999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186</v>
      </c>
      <c r="AU205" s="252" t="s">
        <v>85</v>
      </c>
      <c r="AV205" s="13" t="s">
        <v>85</v>
      </c>
      <c r="AW205" s="13" t="s">
        <v>32</v>
      </c>
      <c r="AX205" s="13" t="s">
        <v>76</v>
      </c>
      <c r="AY205" s="252" t="s">
        <v>178</v>
      </c>
    </row>
    <row r="206" s="13" customFormat="1">
      <c r="A206" s="13"/>
      <c r="B206" s="241"/>
      <c r="C206" s="242"/>
      <c r="D206" s="243" t="s">
        <v>186</v>
      </c>
      <c r="E206" s="244" t="s">
        <v>1</v>
      </c>
      <c r="F206" s="245" t="s">
        <v>1283</v>
      </c>
      <c r="G206" s="242"/>
      <c r="H206" s="246">
        <v>13.74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186</v>
      </c>
      <c r="AU206" s="252" t="s">
        <v>85</v>
      </c>
      <c r="AV206" s="13" t="s">
        <v>85</v>
      </c>
      <c r="AW206" s="13" t="s">
        <v>32</v>
      </c>
      <c r="AX206" s="13" t="s">
        <v>76</v>
      </c>
      <c r="AY206" s="252" t="s">
        <v>178</v>
      </c>
    </row>
    <row r="207" s="13" customFormat="1">
      <c r="A207" s="13"/>
      <c r="B207" s="241"/>
      <c r="C207" s="242"/>
      <c r="D207" s="243" t="s">
        <v>186</v>
      </c>
      <c r="E207" s="244" t="s">
        <v>1</v>
      </c>
      <c r="F207" s="245" t="s">
        <v>1284</v>
      </c>
      <c r="G207" s="242"/>
      <c r="H207" s="246">
        <v>18.59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186</v>
      </c>
      <c r="AU207" s="252" t="s">
        <v>85</v>
      </c>
      <c r="AV207" s="13" t="s">
        <v>85</v>
      </c>
      <c r="AW207" s="13" t="s">
        <v>32</v>
      </c>
      <c r="AX207" s="13" t="s">
        <v>76</v>
      </c>
      <c r="AY207" s="252" t="s">
        <v>178</v>
      </c>
    </row>
    <row r="208" s="13" customFormat="1">
      <c r="A208" s="13"/>
      <c r="B208" s="241"/>
      <c r="C208" s="242"/>
      <c r="D208" s="243" t="s">
        <v>186</v>
      </c>
      <c r="E208" s="244" t="s">
        <v>1</v>
      </c>
      <c r="F208" s="245" t="s">
        <v>1285</v>
      </c>
      <c r="G208" s="242"/>
      <c r="H208" s="246">
        <v>25.509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186</v>
      </c>
      <c r="AU208" s="252" t="s">
        <v>85</v>
      </c>
      <c r="AV208" s="13" t="s">
        <v>85</v>
      </c>
      <c r="AW208" s="13" t="s">
        <v>32</v>
      </c>
      <c r="AX208" s="13" t="s">
        <v>76</v>
      </c>
      <c r="AY208" s="252" t="s">
        <v>178</v>
      </c>
    </row>
    <row r="209" s="13" customFormat="1">
      <c r="A209" s="13"/>
      <c r="B209" s="241"/>
      <c r="C209" s="242"/>
      <c r="D209" s="243" t="s">
        <v>186</v>
      </c>
      <c r="E209" s="244" t="s">
        <v>1</v>
      </c>
      <c r="F209" s="245" t="s">
        <v>1286</v>
      </c>
      <c r="G209" s="242"/>
      <c r="H209" s="246">
        <v>33.317999999999998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186</v>
      </c>
      <c r="AU209" s="252" t="s">
        <v>85</v>
      </c>
      <c r="AV209" s="13" t="s">
        <v>85</v>
      </c>
      <c r="AW209" s="13" t="s">
        <v>32</v>
      </c>
      <c r="AX209" s="13" t="s">
        <v>76</v>
      </c>
      <c r="AY209" s="252" t="s">
        <v>178</v>
      </c>
    </row>
    <row r="210" s="15" customFormat="1">
      <c r="A210" s="15"/>
      <c r="B210" s="264"/>
      <c r="C210" s="265"/>
      <c r="D210" s="243" t="s">
        <v>186</v>
      </c>
      <c r="E210" s="266" t="s">
        <v>1</v>
      </c>
      <c r="F210" s="267" t="s">
        <v>217</v>
      </c>
      <c r="G210" s="265"/>
      <c r="H210" s="268">
        <v>122.657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186</v>
      </c>
      <c r="AU210" s="274" t="s">
        <v>85</v>
      </c>
      <c r="AV210" s="15" t="s">
        <v>184</v>
      </c>
      <c r="AW210" s="15" t="s">
        <v>32</v>
      </c>
      <c r="AX210" s="15" t="s">
        <v>83</v>
      </c>
      <c r="AY210" s="274" t="s">
        <v>178</v>
      </c>
    </row>
    <row r="211" s="2" customFormat="1" ht="37.8" customHeight="1">
      <c r="A211" s="39"/>
      <c r="B211" s="40"/>
      <c r="C211" s="228" t="s">
        <v>244</v>
      </c>
      <c r="D211" s="228" t="s">
        <v>180</v>
      </c>
      <c r="E211" s="229" t="s">
        <v>1287</v>
      </c>
      <c r="F211" s="230" t="s">
        <v>1288</v>
      </c>
      <c r="G211" s="231" t="s">
        <v>183</v>
      </c>
      <c r="H211" s="232">
        <v>43.420999999999999</v>
      </c>
      <c r="I211" s="233"/>
      <c r="J211" s="234">
        <f>ROUND(I211*H211,2)</f>
        <v>0</v>
      </c>
      <c r="K211" s="230" t="s">
        <v>846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184</v>
      </c>
      <c r="AT211" s="239" t="s">
        <v>180</v>
      </c>
      <c r="AU211" s="239" t="s">
        <v>85</v>
      </c>
      <c r="AY211" s="18" t="s">
        <v>178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184</v>
      </c>
      <c r="BM211" s="239" t="s">
        <v>1289</v>
      </c>
    </row>
    <row r="212" s="13" customFormat="1">
      <c r="A212" s="13"/>
      <c r="B212" s="241"/>
      <c r="C212" s="242"/>
      <c r="D212" s="243" t="s">
        <v>186</v>
      </c>
      <c r="E212" s="244" t="s">
        <v>1</v>
      </c>
      <c r="F212" s="245" t="s">
        <v>1290</v>
      </c>
      <c r="G212" s="242"/>
      <c r="H212" s="246">
        <v>18.899999999999999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186</v>
      </c>
      <c r="AU212" s="252" t="s">
        <v>85</v>
      </c>
      <c r="AV212" s="13" t="s">
        <v>85</v>
      </c>
      <c r="AW212" s="13" t="s">
        <v>32</v>
      </c>
      <c r="AX212" s="13" t="s">
        <v>76</v>
      </c>
      <c r="AY212" s="252" t="s">
        <v>178</v>
      </c>
    </row>
    <row r="213" s="13" customFormat="1">
      <c r="A213" s="13"/>
      <c r="B213" s="241"/>
      <c r="C213" s="242"/>
      <c r="D213" s="243" t="s">
        <v>186</v>
      </c>
      <c r="E213" s="244" t="s">
        <v>1</v>
      </c>
      <c r="F213" s="245" t="s">
        <v>1283</v>
      </c>
      <c r="G213" s="242"/>
      <c r="H213" s="246">
        <v>13.74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186</v>
      </c>
      <c r="AU213" s="252" t="s">
        <v>85</v>
      </c>
      <c r="AV213" s="13" t="s">
        <v>85</v>
      </c>
      <c r="AW213" s="13" t="s">
        <v>32</v>
      </c>
      <c r="AX213" s="13" t="s">
        <v>76</v>
      </c>
      <c r="AY213" s="252" t="s">
        <v>178</v>
      </c>
    </row>
    <row r="214" s="13" customFormat="1">
      <c r="A214" s="13"/>
      <c r="B214" s="241"/>
      <c r="C214" s="242"/>
      <c r="D214" s="243" t="s">
        <v>186</v>
      </c>
      <c r="E214" s="244" t="s">
        <v>1</v>
      </c>
      <c r="F214" s="245" t="s">
        <v>1284</v>
      </c>
      <c r="G214" s="242"/>
      <c r="H214" s="246">
        <v>18.59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186</v>
      </c>
      <c r="AU214" s="252" t="s">
        <v>85</v>
      </c>
      <c r="AV214" s="13" t="s">
        <v>85</v>
      </c>
      <c r="AW214" s="13" t="s">
        <v>32</v>
      </c>
      <c r="AX214" s="13" t="s">
        <v>76</v>
      </c>
      <c r="AY214" s="252" t="s">
        <v>178</v>
      </c>
    </row>
    <row r="215" s="13" customFormat="1">
      <c r="A215" s="13"/>
      <c r="B215" s="241"/>
      <c r="C215" s="242"/>
      <c r="D215" s="243" t="s">
        <v>186</v>
      </c>
      <c r="E215" s="244" t="s">
        <v>1</v>
      </c>
      <c r="F215" s="245" t="s">
        <v>1285</v>
      </c>
      <c r="G215" s="242"/>
      <c r="H215" s="246">
        <v>25.509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186</v>
      </c>
      <c r="AU215" s="252" t="s">
        <v>85</v>
      </c>
      <c r="AV215" s="13" t="s">
        <v>85</v>
      </c>
      <c r="AW215" s="13" t="s">
        <v>32</v>
      </c>
      <c r="AX215" s="13" t="s">
        <v>76</v>
      </c>
      <c r="AY215" s="252" t="s">
        <v>178</v>
      </c>
    </row>
    <row r="216" s="13" customFormat="1">
      <c r="A216" s="13"/>
      <c r="B216" s="241"/>
      <c r="C216" s="242"/>
      <c r="D216" s="243" t="s">
        <v>186</v>
      </c>
      <c r="E216" s="244" t="s">
        <v>1</v>
      </c>
      <c r="F216" s="245" t="s">
        <v>1291</v>
      </c>
      <c r="G216" s="242"/>
      <c r="H216" s="246">
        <v>-33.317999999999998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186</v>
      </c>
      <c r="AU216" s="252" t="s">
        <v>85</v>
      </c>
      <c r="AV216" s="13" t="s">
        <v>85</v>
      </c>
      <c r="AW216" s="13" t="s">
        <v>32</v>
      </c>
      <c r="AX216" s="13" t="s">
        <v>76</v>
      </c>
      <c r="AY216" s="252" t="s">
        <v>178</v>
      </c>
    </row>
    <row r="217" s="15" customFormat="1">
      <c r="A217" s="15"/>
      <c r="B217" s="264"/>
      <c r="C217" s="265"/>
      <c r="D217" s="243" t="s">
        <v>186</v>
      </c>
      <c r="E217" s="266" t="s">
        <v>1</v>
      </c>
      <c r="F217" s="267" t="s">
        <v>217</v>
      </c>
      <c r="G217" s="265"/>
      <c r="H217" s="268">
        <v>43.421000000000006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186</v>
      </c>
      <c r="AU217" s="274" t="s">
        <v>85</v>
      </c>
      <c r="AV217" s="15" t="s">
        <v>184</v>
      </c>
      <c r="AW217" s="15" t="s">
        <v>32</v>
      </c>
      <c r="AX217" s="15" t="s">
        <v>83</v>
      </c>
      <c r="AY217" s="274" t="s">
        <v>178</v>
      </c>
    </row>
    <row r="218" s="2" customFormat="1" ht="37.8" customHeight="1">
      <c r="A218" s="39"/>
      <c r="B218" s="40"/>
      <c r="C218" s="228" t="s">
        <v>8</v>
      </c>
      <c r="D218" s="228" t="s">
        <v>180</v>
      </c>
      <c r="E218" s="229" t="s">
        <v>1292</v>
      </c>
      <c r="F218" s="230" t="s">
        <v>1293</v>
      </c>
      <c r="G218" s="231" t="s">
        <v>183</v>
      </c>
      <c r="H218" s="232">
        <v>217.10499999999999</v>
      </c>
      <c r="I218" s="233"/>
      <c r="J218" s="234">
        <f>ROUND(I218*H218,2)</f>
        <v>0</v>
      </c>
      <c r="K218" s="230" t="s">
        <v>846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184</v>
      </c>
      <c r="AT218" s="239" t="s">
        <v>180</v>
      </c>
      <c r="AU218" s="239" t="s">
        <v>85</v>
      </c>
      <c r="AY218" s="18" t="s">
        <v>178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184</v>
      </c>
      <c r="BM218" s="239" t="s">
        <v>1294</v>
      </c>
    </row>
    <row r="219" s="13" customFormat="1">
      <c r="A219" s="13"/>
      <c r="B219" s="241"/>
      <c r="C219" s="242"/>
      <c r="D219" s="243" t="s">
        <v>186</v>
      </c>
      <c r="E219" s="244" t="s">
        <v>1</v>
      </c>
      <c r="F219" s="245" t="s">
        <v>1295</v>
      </c>
      <c r="G219" s="242"/>
      <c r="H219" s="246">
        <v>217.10499999999999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186</v>
      </c>
      <c r="AU219" s="252" t="s">
        <v>85</v>
      </c>
      <c r="AV219" s="13" t="s">
        <v>85</v>
      </c>
      <c r="AW219" s="13" t="s">
        <v>32</v>
      </c>
      <c r="AX219" s="13" t="s">
        <v>83</v>
      </c>
      <c r="AY219" s="252" t="s">
        <v>178</v>
      </c>
    </row>
    <row r="220" s="2" customFormat="1" ht="24.15" customHeight="1">
      <c r="A220" s="39"/>
      <c r="B220" s="40"/>
      <c r="C220" s="228" t="s">
        <v>257</v>
      </c>
      <c r="D220" s="228" t="s">
        <v>180</v>
      </c>
      <c r="E220" s="229" t="s">
        <v>1296</v>
      </c>
      <c r="F220" s="230" t="s">
        <v>1297</v>
      </c>
      <c r="G220" s="231" t="s">
        <v>183</v>
      </c>
      <c r="H220" s="232">
        <v>43.420999999999999</v>
      </c>
      <c r="I220" s="233"/>
      <c r="J220" s="234">
        <f>ROUND(I220*H220,2)</f>
        <v>0</v>
      </c>
      <c r="K220" s="230" t="s">
        <v>846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184</v>
      </c>
      <c r="AT220" s="239" t="s">
        <v>180</v>
      </c>
      <c r="AU220" s="239" t="s">
        <v>85</v>
      </c>
      <c r="AY220" s="18" t="s">
        <v>178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184</v>
      </c>
      <c r="BM220" s="239" t="s">
        <v>1298</v>
      </c>
    </row>
    <row r="221" s="2" customFormat="1" ht="33" customHeight="1">
      <c r="A221" s="39"/>
      <c r="B221" s="40"/>
      <c r="C221" s="228" t="s">
        <v>265</v>
      </c>
      <c r="D221" s="228" t="s">
        <v>180</v>
      </c>
      <c r="E221" s="229" t="s">
        <v>1299</v>
      </c>
      <c r="F221" s="230" t="s">
        <v>1300</v>
      </c>
      <c r="G221" s="231" t="s">
        <v>384</v>
      </c>
      <c r="H221" s="232">
        <v>80.328999999999994</v>
      </c>
      <c r="I221" s="233"/>
      <c r="J221" s="234">
        <f>ROUND(I221*H221,2)</f>
        <v>0</v>
      </c>
      <c r="K221" s="230" t="s">
        <v>846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184</v>
      </c>
      <c r="AT221" s="239" t="s">
        <v>180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184</v>
      </c>
      <c r="BM221" s="239" t="s">
        <v>1301</v>
      </c>
    </row>
    <row r="222" s="13" customFormat="1">
      <c r="A222" s="13"/>
      <c r="B222" s="241"/>
      <c r="C222" s="242"/>
      <c r="D222" s="243" t="s">
        <v>186</v>
      </c>
      <c r="E222" s="244" t="s">
        <v>1</v>
      </c>
      <c r="F222" s="245" t="s">
        <v>1302</v>
      </c>
      <c r="G222" s="242"/>
      <c r="H222" s="246">
        <v>80.328999999999994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186</v>
      </c>
      <c r="AU222" s="252" t="s">
        <v>85</v>
      </c>
      <c r="AV222" s="13" t="s">
        <v>85</v>
      </c>
      <c r="AW222" s="13" t="s">
        <v>32</v>
      </c>
      <c r="AX222" s="13" t="s">
        <v>83</v>
      </c>
      <c r="AY222" s="252" t="s">
        <v>178</v>
      </c>
    </row>
    <row r="223" s="2" customFormat="1" ht="16.5" customHeight="1">
      <c r="A223" s="39"/>
      <c r="B223" s="40"/>
      <c r="C223" s="228" t="s">
        <v>269</v>
      </c>
      <c r="D223" s="228" t="s">
        <v>180</v>
      </c>
      <c r="E223" s="229" t="s">
        <v>1303</v>
      </c>
      <c r="F223" s="230" t="s">
        <v>1304</v>
      </c>
      <c r="G223" s="231" t="s">
        <v>183</v>
      </c>
      <c r="H223" s="232">
        <v>43.420999999999999</v>
      </c>
      <c r="I223" s="233"/>
      <c r="J223" s="234">
        <f>ROUND(I223*H223,2)</f>
        <v>0</v>
      </c>
      <c r="K223" s="230" t="s">
        <v>846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184</v>
      </c>
      <c r="AT223" s="239" t="s">
        <v>180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184</v>
      </c>
      <c r="BM223" s="239" t="s">
        <v>1305</v>
      </c>
    </row>
    <row r="224" s="2" customFormat="1" ht="21.75" customHeight="1">
      <c r="A224" s="39"/>
      <c r="B224" s="40"/>
      <c r="C224" s="228" t="s">
        <v>274</v>
      </c>
      <c r="D224" s="228" t="s">
        <v>180</v>
      </c>
      <c r="E224" s="229" t="s">
        <v>196</v>
      </c>
      <c r="F224" s="230" t="s">
        <v>1306</v>
      </c>
      <c r="G224" s="231" t="s">
        <v>183</v>
      </c>
      <c r="H224" s="232">
        <v>33.317999999999998</v>
      </c>
      <c r="I224" s="233"/>
      <c r="J224" s="234">
        <f>ROUND(I224*H224,2)</f>
        <v>0</v>
      </c>
      <c r="K224" s="230" t="s">
        <v>846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184</v>
      </c>
      <c r="AT224" s="239" t="s">
        <v>180</v>
      </c>
      <c r="AU224" s="239" t="s">
        <v>85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184</v>
      </c>
      <c r="BM224" s="239" t="s">
        <v>1307</v>
      </c>
    </row>
    <row r="225" s="13" customFormat="1">
      <c r="A225" s="13"/>
      <c r="B225" s="241"/>
      <c r="C225" s="242"/>
      <c r="D225" s="243" t="s">
        <v>186</v>
      </c>
      <c r="E225" s="244" t="s">
        <v>1</v>
      </c>
      <c r="F225" s="245" t="s">
        <v>1246</v>
      </c>
      <c r="G225" s="242"/>
      <c r="H225" s="246">
        <v>2.7480000000000002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186</v>
      </c>
      <c r="AU225" s="252" t="s">
        <v>85</v>
      </c>
      <c r="AV225" s="13" t="s">
        <v>85</v>
      </c>
      <c r="AW225" s="13" t="s">
        <v>32</v>
      </c>
      <c r="AX225" s="13" t="s">
        <v>76</v>
      </c>
      <c r="AY225" s="252" t="s">
        <v>178</v>
      </c>
    </row>
    <row r="226" s="13" customFormat="1">
      <c r="A226" s="13"/>
      <c r="B226" s="241"/>
      <c r="C226" s="242"/>
      <c r="D226" s="243" t="s">
        <v>186</v>
      </c>
      <c r="E226" s="244" t="s">
        <v>1</v>
      </c>
      <c r="F226" s="245" t="s">
        <v>1308</v>
      </c>
      <c r="G226" s="242"/>
      <c r="H226" s="246">
        <v>30.57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186</v>
      </c>
      <c r="AU226" s="252" t="s">
        <v>85</v>
      </c>
      <c r="AV226" s="13" t="s">
        <v>85</v>
      </c>
      <c r="AW226" s="13" t="s">
        <v>32</v>
      </c>
      <c r="AX226" s="13" t="s">
        <v>76</v>
      </c>
      <c r="AY226" s="252" t="s">
        <v>178</v>
      </c>
    </row>
    <row r="227" s="15" customFormat="1">
      <c r="A227" s="15"/>
      <c r="B227" s="264"/>
      <c r="C227" s="265"/>
      <c r="D227" s="243" t="s">
        <v>186</v>
      </c>
      <c r="E227" s="266" t="s">
        <v>1</v>
      </c>
      <c r="F227" s="267" t="s">
        <v>217</v>
      </c>
      <c r="G227" s="265"/>
      <c r="H227" s="268">
        <v>33.317999999999998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186</v>
      </c>
      <c r="AU227" s="274" t="s">
        <v>85</v>
      </c>
      <c r="AV227" s="15" t="s">
        <v>184</v>
      </c>
      <c r="AW227" s="15" t="s">
        <v>32</v>
      </c>
      <c r="AX227" s="15" t="s">
        <v>83</v>
      </c>
      <c r="AY227" s="274" t="s">
        <v>178</v>
      </c>
    </row>
    <row r="228" s="2" customFormat="1" ht="24.15" customHeight="1">
      <c r="A228" s="39"/>
      <c r="B228" s="40"/>
      <c r="C228" s="228" t="s">
        <v>278</v>
      </c>
      <c r="D228" s="228" t="s">
        <v>180</v>
      </c>
      <c r="E228" s="229" t="s">
        <v>1309</v>
      </c>
      <c r="F228" s="230" t="s">
        <v>1310</v>
      </c>
      <c r="G228" s="231" t="s">
        <v>204</v>
      </c>
      <c r="H228" s="232">
        <v>63</v>
      </c>
      <c r="I228" s="233"/>
      <c r="J228" s="234">
        <f>ROUND(I228*H228,2)</f>
        <v>0</v>
      </c>
      <c r="K228" s="230" t="s">
        <v>194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184</v>
      </c>
      <c r="AT228" s="239" t="s">
        <v>180</v>
      </c>
      <c r="AU228" s="239" t="s">
        <v>85</v>
      </c>
      <c r="AY228" s="18" t="s">
        <v>178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184</v>
      </c>
      <c r="BM228" s="239" t="s">
        <v>1311</v>
      </c>
    </row>
    <row r="229" s="2" customFormat="1" ht="24.15" customHeight="1">
      <c r="A229" s="39"/>
      <c r="B229" s="40"/>
      <c r="C229" s="228" t="s">
        <v>283</v>
      </c>
      <c r="D229" s="228" t="s">
        <v>180</v>
      </c>
      <c r="E229" s="229" t="s">
        <v>1312</v>
      </c>
      <c r="F229" s="230" t="s">
        <v>1313</v>
      </c>
      <c r="G229" s="231" t="s">
        <v>204</v>
      </c>
      <c r="H229" s="232">
        <v>63</v>
      </c>
      <c r="I229" s="233"/>
      <c r="J229" s="234">
        <f>ROUND(I229*H229,2)</f>
        <v>0</v>
      </c>
      <c r="K229" s="230" t="s">
        <v>194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184</v>
      </c>
      <c r="AT229" s="239" t="s">
        <v>180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184</v>
      </c>
      <c r="BM229" s="239" t="s">
        <v>1314</v>
      </c>
    </row>
    <row r="230" s="2" customFormat="1" ht="16.5" customHeight="1">
      <c r="A230" s="39"/>
      <c r="B230" s="40"/>
      <c r="C230" s="228" t="s">
        <v>288</v>
      </c>
      <c r="D230" s="228" t="s">
        <v>180</v>
      </c>
      <c r="E230" s="229" t="s">
        <v>1315</v>
      </c>
      <c r="F230" s="230" t="s">
        <v>1316</v>
      </c>
      <c r="G230" s="231" t="s">
        <v>204</v>
      </c>
      <c r="H230" s="232">
        <v>63</v>
      </c>
      <c r="I230" s="233"/>
      <c r="J230" s="234">
        <f>ROUND(I230*H230,2)</f>
        <v>0</v>
      </c>
      <c r="K230" s="230" t="s">
        <v>194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0.0012700000000000001</v>
      </c>
      <c r="R230" s="237">
        <f>Q230*H230</f>
        <v>0.080010000000000012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184</v>
      </c>
      <c r="AT230" s="239" t="s">
        <v>180</v>
      </c>
      <c r="AU230" s="239" t="s">
        <v>85</v>
      </c>
      <c r="AY230" s="18" t="s">
        <v>178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184</v>
      </c>
      <c r="BM230" s="239" t="s">
        <v>1317</v>
      </c>
    </row>
    <row r="231" s="2" customFormat="1" ht="16.5" customHeight="1">
      <c r="A231" s="39"/>
      <c r="B231" s="40"/>
      <c r="C231" s="285" t="s">
        <v>294</v>
      </c>
      <c r="D231" s="285" t="s">
        <v>232</v>
      </c>
      <c r="E231" s="286" t="s">
        <v>1318</v>
      </c>
      <c r="F231" s="287" t="s">
        <v>1319</v>
      </c>
      <c r="G231" s="288" t="s">
        <v>576</v>
      </c>
      <c r="H231" s="289">
        <v>1.575</v>
      </c>
      <c r="I231" s="290"/>
      <c r="J231" s="291">
        <f>ROUND(I231*H231,2)</f>
        <v>0</v>
      </c>
      <c r="K231" s="287" t="s">
        <v>194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0.001</v>
      </c>
      <c r="R231" s="237">
        <f>Q231*H231</f>
        <v>0.001575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231</v>
      </c>
      <c r="AT231" s="239" t="s">
        <v>232</v>
      </c>
      <c r="AU231" s="239" t="s">
        <v>85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184</v>
      </c>
      <c r="BM231" s="239" t="s">
        <v>1320</v>
      </c>
    </row>
    <row r="232" s="13" customFormat="1">
      <c r="A232" s="13"/>
      <c r="B232" s="241"/>
      <c r="C232" s="242"/>
      <c r="D232" s="243" t="s">
        <v>186</v>
      </c>
      <c r="E232" s="242"/>
      <c r="F232" s="245" t="s">
        <v>1321</v>
      </c>
      <c r="G232" s="242"/>
      <c r="H232" s="246">
        <v>1.575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186</v>
      </c>
      <c r="AU232" s="252" t="s">
        <v>85</v>
      </c>
      <c r="AV232" s="13" t="s">
        <v>85</v>
      </c>
      <c r="AW232" s="13" t="s">
        <v>4</v>
      </c>
      <c r="AX232" s="13" t="s">
        <v>83</v>
      </c>
      <c r="AY232" s="252" t="s">
        <v>178</v>
      </c>
    </row>
    <row r="233" s="12" customFormat="1" ht="22.8" customHeight="1">
      <c r="A233" s="12"/>
      <c r="B233" s="212"/>
      <c r="C233" s="213"/>
      <c r="D233" s="214" t="s">
        <v>75</v>
      </c>
      <c r="E233" s="226" t="s">
        <v>85</v>
      </c>
      <c r="F233" s="226" t="s">
        <v>1322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SUM(P234:P374)</f>
        <v>0</v>
      </c>
      <c r="Q233" s="220"/>
      <c r="R233" s="221">
        <f>SUM(R234:R374)</f>
        <v>260.07985295999993</v>
      </c>
      <c r="S233" s="220"/>
      <c r="T233" s="222">
        <f>SUM(T234:T374)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83</v>
      </c>
      <c r="AT233" s="224" t="s">
        <v>75</v>
      </c>
      <c r="AU233" s="224" t="s">
        <v>83</v>
      </c>
      <c r="AY233" s="223" t="s">
        <v>178</v>
      </c>
      <c r="BK233" s="225">
        <f>SUM(BK234:BK374)</f>
        <v>0</v>
      </c>
    </row>
    <row r="234" s="2" customFormat="1" ht="24.15" customHeight="1">
      <c r="A234" s="39"/>
      <c r="B234" s="40"/>
      <c r="C234" s="228" t="s">
        <v>7</v>
      </c>
      <c r="D234" s="228" t="s">
        <v>180</v>
      </c>
      <c r="E234" s="229" t="s">
        <v>1323</v>
      </c>
      <c r="F234" s="230" t="s">
        <v>1324</v>
      </c>
      <c r="G234" s="231" t="s">
        <v>183</v>
      </c>
      <c r="H234" s="232">
        <v>20.672000000000001</v>
      </c>
      <c r="I234" s="233"/>
      <c r="J234" s="234">
        <f>ROUND(I234*H234,2)</f>
        <v>0</v>
      </c>
      <c r="K234" s="230" t="s">
        <v>846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2.1600000000000001</v>
      </c>
      <c r="R234" s="237">
        <f>Q234*H234</f>
        <v>44.651520000000005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184</v>
      </c>
      <c r="AT234" s="239" t="s">
        <v>180</v>
      </c>
      <c r="AU234" s="239" t="s">
        <v>85</v>
      </c>
      <c r="AY234" s="18" t="s">
        <v>178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184</v>
      </c>
      <c r="BM234" s="239" t="s">
        <v>1325</v>
      </c>
    </row>
    <row r="235" s="13" customFormat="1">
      <c r="A235" s="13"/>
      <c r="B235" s="241"/>
      <c r="C235" s="242"/>
      <c r="D235" s="243" t="s">
        <v>186</v>
      </c>
      <c r="E235" s="244" t="s">
        <v>1</v>
      </c>
      <c r="F235" s="245" t="s">
        <v>1326</v>
      </c>
      <c r="G235" s="242"/>
      <c r="H235" s="246">
        <v>1.673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186</v>
      </c>
      <c r="AU235" s="252" t="s">
        <v>85</v>
      </c>
      <c r="AV235" s="13" t="s">
        <v>85</v>
      </c>
      <c r="AW235" s="13" t="s">
        <v>32</v>
      </c>
      <c r="AX235" s="13" t="s">
        <v>76</v>
      </c>
      <c r="AY235" s="252" t="s">
        <v>178</v>
      </c>
    </row>
    <row r="236" s="13" customFormat="1">
      <c r="A236" s="13"/>
      <c r="B236" s="241"/>
      <c r="C236" s="242"/>
      <c r="D236" s="243" t="s">
        <v>186</v>
      </c>
      <c r="E236" s="244" t="s">
        <v>1</v>
      </c>
      <c r="F236" s="245" t="s">
        <v>1327</v>
      </c>
      <c r="G236" s="242"/>
      <c r="H236" s="246">
        <v>1.3580000000000001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186</v>
      </c>
      <c r="AU236" s="252" t="s">
        <v>85</v>
      </c>
      <c r="AV236" s="13" t="s">
        <v>85</v>
      </c>
      <c r="AW236" s="13" t="s">
        <v>32</v>
      </c>
      <c r="AX236" s="13" t="s">
        <v>76</v>
      </c>
      <c r="AY236" s="252" t="s">
        <v>178</v>
      </c>
    </row>
    <row r="237" s="13" customFormat="1">
      <c r="A237" s="13"/>
      <c r="B237" s="241"/>
      <c r="C237" s="242"/>
      <c r="D237" s="243" t="s">
        <v>186</v>
      </c>
      <c r="E237" s="244" t="s">
        <v>1</v>
      </c>
      <c r="F237" s="245" t="s">
        <v>1328</v>
      </c>
      <c r="G237" s="242"/>
      <c r="H237" s="246">
        <v>1.2529999999999999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186</v>
      </c>
      <c r="AU237" s="252" t="s">
        <v>85</v>
      </c>
      <c r="AV237" s="13" t="s">
        <v>85</v>
      </c>
      <c r="AW237" s="13" t="s">
        <v>32</v>
      </c>
      <c r="AX237" s="13" t="s">
        <v>76</v>
      </c>
      <c r="AY237" s="252" t="s">
        <v>178</v>
      </c>
    </row>
    <row r="238" s="13" customFormat="1">
      <c r="A238" s="13"/>
      <c r="B238" s="241"/>
      <c r="C238" s="242"/>
      <c r="D238" s="243" t="s">
        <v>186</v>
      </c>
      <c r="E238" s="244" t="s">
        <v>1</v>
      </c>
      <c r="F238" s="245" t="s">
        <v>1329</v>
      </c>
      <c r="G238" s="242"/>
      <c r="H238" s="246">
        <v>0.996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186</v>
      </c>
      <c r="AU238" s="252" t="s">
        <v>85</v>
      </c>
      <c r="AV238" s="13" t="s">
        <v>85</v>
      </c>
      <c r="AW238" s="13" t="s">
        <v>32</v>
      </c>
      <c r="AX238" s="13" t="s">
        <v>76</v>
      </c>
      <c r="AY238" s="252" t="s">
        <v>178</v>
      </c>
    </row>
    <row r="239" s="14" customFormat="1">
      <c r="A239" s="14"/>
      <c r="B239" s="253"/>
      <c r="C239" s="254"/>
      <c r="D239" s="243" t="s">
        <v>186</v>
      </c>
      <c r="E239" s="255" t="s">
        <v>1</v>
      </c>
      <c r="F239" s="256" t="s">
        <v>209</v>
      </c>
      <c r="G239" s="254"/>
      <c r="H239" s="257">
        <v>5.2800000000000002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186</v>
      </c>
      <c r="AU239" s="263" t="s">
        <v>85</v>
      </c>
      <c r="AV239" s="14" t="s">
        <v>96</v>
      </c>
      <c r="AW239" s="14" t="s">
        <v>32</v>
      </c>
      <c r="AX239" s="14" t="s">
        <v>76</v>
      </c>
      <c r="AY239" s="263" t="s">
        <v>178</v>
      </c>
    </row>
    <row r="240" s="13" customFormat="1">
      <c r="A240" s="13"/>
      <c r="B240" s="241"/>
      <c r="C240" s="242"/>
      <c r="D240" s="243" t="s">
        <v>186</v>
      </c>
      <c r="E240" s="244" t="s">
        <v>1</v>
      </c>
      <c r="F240" s="245" t="s">
        <v>1330</v>
      </c>
      <c r="G240" s="242"/>
      <c r="H240" s="246">
        <v>2.7130000000000001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186</v>
      </c>
      <c r="AU240" s="252" t="s">
        <v>85</v>
      </c>
      <c r="AV240" s="13" t="s">
        <v>85</v>
      </c>
      <c r="AW240" s="13" t="s">
        <v>32</v>
      </c>
      <c r="AX240" s="13" t="s">
        <v>76</v>
      </c>
      <c r="AY240" s="252" t="s">
        <v>178</v>
      </c>
    </row>
    <row r="241" s="13" customFormat="1">
      <c r="A241" s="13"/>
      <c r="B241" s="241"/>
      <c r="C241" s="242"/>
      <c r="D241" s="243" t="s">
        <v>186</v>
      </c>
      <c r="E241" s="244" t="s">
        <v>1</v>
      </c>
      <c r="F241" s="245" t="s">
        <v>1331</v>
      </c>
      <c r="G241" s="242"/>
      <c r="H241" s="246">
        <v>11.307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186</v>
      </c>
      <c r="AU241" s="252" t="s">
        <v>85</v>
      </c>
      <c r="AV241" s="13" t="s">
        <v>85</v>
      </c>
      <c r="AW241" s="13" t="s">
        <v>32</v>
      </c>
      <c r="AX241" s="13" t="s">
        <v>76</v>
      </c>
      <c r="AY241" s="252" t="s">
        <v>178</v>
      </c>
    </row>
    <row r="242" s="13" customFormat="1">
      <c r="A242" s="13"/>
      <c r="B242" s="241"/>
      <c r="C242" s="242"/>
      <c r="D242" s="243" t="s">
        <v>186</v>
      </c>
      <c r="E242" s="244" t="s">
        <v>1</v>
      </c>
      <c r="F242" s="245" t="s">
        <v>1332</v>
      </c>
      <c r="G242" s="242"/>
      <c r="H242" s="246">
        <v>1.3720000000000001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186</v>
      </c>
      <c r="AU242" s="252" t="s">
        <v>85</v>
      </c>
      <c r="AV242" s="13" t="s">
        <v>85</v>
      </c>
      <c r="AW242" s="13" t="s">
        <v>32</v>
      </c>
      <c r="AX242" s="13" t="s">
        <v>76</v>
      </c>
      <c r="AY242" s="252" t="s">
        <v>178</v>
      </c>
    </row>
    <row r="243" s="14" customFormat="1">
      <c r="A243" s="14"/>
      <c r="B243" s="253"/>
      <c r="C243" s="254"/>
      <c r="D243" s="243" t="s">
        <v>186</v>
      </c>
      <c r="E243" s="255" t="s">
        <v>1</v>
      </c>
      <c r="F243" s="256" t="s">
        <v>209</v>
      </c>
      <c r="G243" s="254"/>
      <c r="H243" s="257">
        <v>15.392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186</v>
      </c>
      <c r="AU243" s="263" t="s">
        <v>85</v>
      </c>
      <c r="AV243" s="14" t="s">
        <v>96</v>
      </c>
      <c r="AW243" s="14" t="s">
        <v>32</v>
      </c>
      <c r="AX243" s="14" t="s">
        <v>76</v>
      </c>
      <c r="AY243" s="263" t="s">
        <v>178</v>
      </c>
    </row>
    <row r="244" s="15" customFormat="1">
      <c r="A244" s="15"/>
      <c r="B244" s="264"/>
      <c r="C244" s="265"/>
      <c r="D244" s="243" t="s">
        <v>186</v>
      </c>
      <c r="E244" s="266" t="s">
        <v>1</v>
      </c>
      <c r="F244" s="267" t="s">
        <v>217</v>
      </c>
      <c r="G244" s="265"/>
      <c r="H244" s="268">
        <v>20.672000000000001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186</v>
      </c>
      <c r="AU244" s="274" t="s">
        <v>85</v>
      </c>
      <c r="AV244" s="15" t="s">
        <v>184</v>
      </c>
      <c r="AW244" s="15" t="s">
        <v>32</v>
      </c>
      <c r="AX244" s="15" t="s">
        <v>83</v>
      </c>
      <c r="AY244" s="274" t="s">
        <v>178</v>
      </c>
    </row>
    <row r="245" s="2" customFormat="1" ht="16.5" customHeight="1">
      <c r="A245" s="39"/>
      <c r="B245" s="40"/>
      <c r="C245" s="228" t="s">
        <v>304</v>
      </c>
      <c r="D245" s="228" t="s">
        <v>180</v>
      </c>
      <c r="E245" s="229" t="s">
        <v>1333</v>
      </c>
      <c r="F245" s="230" t="s">
        <v>1334</v>
      </c>
      <c r="G245" s="231" t="s">
        <v>183</v>
      </c>
      <c r="H245" s="232">
        <v>13.013999999999999</v>
      </c>
      <c r="I245" s="233"/>
      <c r="J245" s="234">
        <f>ROUND(I245*H245,2)</f>
        <v>0</v>
      </c>
      <c r="K245" s="230" t="s">
        <v>846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2.3010199999999998</v>
      </c>
      <c r="R245" s="237">
        <f>Q245*H245</f>
        <v>29.945474279999996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184</v>
      </c>
      <c r="AT245" s="239" t="s">
        <v>180</v>
      </c>
      <c r="AU245" s="239" t="s">
        <v>85</v>
      </c>
      <c r="AY245" s="18" t="s">
        <v>178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184</v>
      </c>
      <c r="BM245" s="239" t="s">
        <v>1335</v>
      </c>
    </row>
    <row r="246" s="13" customFormat="1">
      <c r="A246" s="13"/>
      <c r="B246" s="241"/>
      <c r="C246" s="242"/>
      <c r="D246" s="243" t="s">
        <v>186</v>
      </c>
      <c r="E246" s="244" t="s">
        <v>1</v>
      </c>
      <c r="F246" s="245" t="s">
        <v>1336</v>
      </c>
      <c r="G246" s="242"/>
      <c r="H246" s="246">
        <v>2.5099999999999998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186</v>
      </c>
      <c r="AU246" s="252" t="s">
        <v>85</v>
      </c>
      <c r="AV246" s="13" t="s">
        <v>85</v>
      </c>
      <c r="AW246" s="13" t="s">
        <v>32</v>
      </c>
      <c r="AX246" s="13" t="s">
        <v>76</v>
      </c>
      <c r="AY246" s="252" t="s">
        <v>178</v>
      </c>
    </row>
    <row r="247" s="13" customFormat="1">
      <c r="A247" s="13"/>
      <c r="B247" s="241"/>
      <c r="C247" s="242"/>
      <c r="D247" s="243" t="s">
        <v>186</v>
      </c>
      <c r="E247" s="244" t="s">
        <v>1</v>
      </c>
      <c r="F247" s="245" t="s">
        <v>1337</v>
      </c>
      <c r="G247" s="242"/>
      <c r="H247" s="246">
        <v>2.0369999999999999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186</v>
      </c>
      <c r="AU247" s="252" t="s">
        <v>85</v>
      </c>
      <c r="AV247" s="13" t="s">
        <v>85</v>
      </c>
      <c r="AW247" s="13" t="s">
        <v>32</v>
      </c>
      <c r="AX247" s="13" t="s">
        <v>76</v>
      </c>
      <c r="AY247" s="252" t="s">
        <v>178</v>
      </c>
    </row>
    <row r="248" s="13" customFormat="1">
      <c r="A248" s="13"/>
      <c r="B248" s="241"/>
      <c r="C248" s="242"/>
      <c r="D248" s="243" t="s">
        <v>186</v>
      </c>
      <c r="E248" s="244" t="s">
        <v>1</v>
      </c>
      <c r="F248" s="245" t="s">
        <v>1338</v>
      </c>
      <c r="G248" s="242"/>
      <c r="H248" s="246">
        <v>1.8799999999999999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186</v>
      </c>
      <c r="AU248" s="252" t="s">
        <v>85</v>
      </c>
      <c r="AV248" s="13" t="s">
        <v>85</v>
      </c>
      <c r="AW248" s="13" t="s">
        <v>32</v>
      </c>
      <c r="AX248" s="13" t="s">
        <v>76</v>
      </c>
      <c r="AY248" s="252" t="s">
        <v>178</v>
      </c>
    </row>
    <row r="249" s="13" customFormat="1">
      <c r="A249" s="13"/>
      <c r="B249" s="241"/>
      <c r="C249" s="242"/>
      <c r="D249" s="243" t="s">
        <v>186</v>
      </c>
      <c r="E249" s="244" t="s">
        <v>1</v>
      </c>
      <c r="F249" s="245" t="s">
        <v>1339</v>
      </c>
      <c r="G249" s="242"/>
      <c r="H249" s="246">
        <v>1.494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186</v>
      </c>
      <c r="AU249" s="252" t="s">
        <v>85</v>
      </c>
      <c r="AV249" s="13" t="s">
        <v>85</v>
      </c>
      <c r="AW249" s="13" t="s">
        <v>32</v>
      </c>
      <c r="AX249" s="13" t="s">
        <v>76</v>
      </c>
      <c r="AY249" s="252" t="s">
        <v>178</v>
      </c>
    </row>
    <row r="250" s="13" customFormat="1">
      <c r="A250" s="13"/>
      <c r="B250" s="241"/>
      <c r="C250" s="242"/>
      <c r="D250" s="243" t="s">
        <v>186</v>
      </c>
      <c r="E250" s="244" t="s">
        <v>1</v>
      </c>
      <c r="F250" s="245" t="s">
        <v>1340</v>
      </c>
      <c r="G250" s="242"/>
      <c r="H250" s="246">
        <v>5.093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186</v>
      </c>
      <c r="AU250" s="252" t="s">
        <v>85</v>
      </c>
      <c r="AV250" s="13" t="s">
        <v>85</v>
      </c>
      <c r="AW250" s="13" t="s">
        <v>32</v>
      </c>
      <c r="AX250" s="13" t="s">
        <v>76</v>
      </c>
      <c r="AY250" s="252" t="s">
        <v>178</v>
      </c>
    </row>
    <row r="251" s="15" customFormat="1">
      <c r="A251" s="15"/>
      <c r="B251" s="264"/>
      <c r="C251" s="265"/>
      <c r="D251" s="243" t="s">
        <v>186</v>
      </c>
      <c r="E251" s="266" t="s">
        <v>1</v>
      </c>
      <c r="F251" s="267" t="s">
        <v>217</v>
      </c>
      <c r="G251" s="265"/>
      <c r="H251" s="268">
        <v>13.013999999999999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186</v>
      </c>
      <c r="AU251" s="274" t="s">
        <v>85</v>
      </c>
      <c r="AV251" s="15" t="s">
        <v>184</v>
      </c>
      <c r="AW251" s="15" t="s">
        <v>32</v>
      </c>
      <c r="AX251" s="15" t="s">
        <v>83</v>
      </c>
      <c r="AY251" s="274" t="s">
        <v>178</v>
      </c>
    </row>
    <row r="252" s="2" customFormat="1" ht="24.15" customHeight="1">
      <c r="A252" s="39"/>
      <c r="B252" s="40"/>
      <c r="C252" s="228" t="s">
        <v>319</v>
      </c>
      <c r="D252" s="228" t="s">
        <v>180</v>
      </c>
      <c r="E252" s="229" t="s">
        <v>1341</v>
      </c>
      <c r="F252" s="230" t="s">
        <v>1342</v>
      </c>
      <c r="G252" s="231" t="s">
        <v>183</v>
      </c>
      <c r="H252" s="232">
        <v>19.971</v>
      </c>
      <c r="I252" s="233"/>
      <c r="J252" s="234">
        <f>ROUND(I252*H252,2)</f>
        <v>0</v>
      </c>
      <c r="K252" s="230" t="s">
        <v>846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2.5018699999999998</v>
      </c>
      <c r="R252" s="237">
        <f>Q252*H252</f>
        <v>49.964845769999997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184</v>
      </c>
      <c r="AT252" s="239" t="s">
        <v>180</v>
      </c>
      <c r="AU252" s="239" t="s">
        <v>85</v>
      </c>
      <c r="AY252" s="18" t="s">
        <v>178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184</v>
      </c>
      <c r="BM252" s="239" t="s">
        <v>1343</v>
      </c>
    </row>
    <row r="253" s="13" customFormat="1">
      <c r="A253" s="13"/>
      <c r="B253" s="241"/>
      <c r="C253" s="242"/>
      <c r="D253" s="243" t="s">
        <v>186</v>
      </c>
      <c r="E253" s="244" t="s">
        <v>1</v>
      </c>
      <c r="F253" s="245" t="s">
        <v>1336</v>
      </c>
      <c r="G253" s="242"/>
      <c r="H253" s="246">
        <v>2.5099999999999998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186</v>
      </c>
      <c r="AU253" s="252" t="s">
        <v>85</v>
      </c>
      <c r="AV253" s="13" t="s">
        <v>85</v>
      </c>
      <c r="AW253" s="13" t="s">
        <v>32</v>
      </c>
      <c r="AX253" s="13" t="s">
        <v>76</v>
      </c>
      <c r="AY253" s="252" t="s">
        <v>178</v>
      </c>
    </row>
    <row r="254" s="13" customFormat="1">
      <c r="A254" s="13"/>
      <c r="B254" s="241"/>
      <c r="C254" s="242"/>
      <c r="D254" s="243" t="s">
        <v>186</v>
      </c>
      <c r="E254" s="244" t="s">
        <v>1</v>
      </c>
      <c r="F254" s="245" t="s">
        <v>1337</v>
      </c>
      <c r="G254" s="242"/>
      <c r="H254" s="246">
        <v>2.0369999999999999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186</v>
      </c>
      <c r="AU254" s="252" t="s">
        <v>85</v>
      </c>
      <c r="AV254" s="13" t="s">
        <v>85</v>
      </c>
      <c r="AW254" s="13" t="s">
        <v>32</v>
      </c>
      <c r="AX254" s="13" t="s">
        <v>76</v>
      </c>
      <c r="AY254" s="252" t="s">
        <v>178</v>
      </c>
    </row>
    <row r="255" s="13" customFormat="1">
      <c r="A255" s="13"/>
      <c r="B255" s="241"/>
      <c r="C255" s="242"/>
      <c r="D255" s="243" t="s">
        <v>186</v>
      </c>
      <c r="E255" s="244" t="s">
        <v>1</v>
      </c>
      <c r="F255" s="245" t="s">
        <v>1338</v>
      </c>
      <c r="G255" s="242"/>
      <c r="H255" s="246">
        <v>1.8799999999999999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186</v>
      </c>
      <c r="AU255" s="252" t="s">
        <v>85</v>
      </c>
      <c r="AV255" s="13" t="s">
        <v>85</v>
      </c>
      <c r="AW255" s="13" t="s">
        <v>32</v>
      </c>
      <c r="AX255" s="13" t="s">
        <v>76</v>
      </c>
      <c r="AY255" s="252" t="s">
        <v>178</v>
      </c>
    </row>
    <row r="256" s="13" customFormat="1">
      <c r="A256" s="13"/>
      <c r="B256" s="241"/>
      <c r="C256" s="242"/>
      <c r="D256" s="243" t="s">
        <v>186</v>
      </c>
      <c r="E256" s="244" t="s">
        <v>1</v>
      </c>
      <c r="F256" s="245" t="s">
        <v>1339</v>
      </c>
      <c r="G256" s="242"/>
      <c r="H256" s="246">
        <v>1.494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186</v>
      </c>
      <c r="AU256" s="252" t="s">
        <v>85</v>
      </c>
      <c r="AV256" s="13" t="s">
        <v>85</v>
      </c>
      <c r="AW256" s="13" t="s">
        <v>32</v>
      </c>
      <c r="AX256" s="13" t="s">
        <v>76</v>
      </c>
      <c r="AY256" s="252" t="s">
        <v>178</v>
      </c>
    </row>
    <row r="257" s="13" customFormat="1">
      <c r="A257" s="13"/>
      <c r="B257" s="241"/>
      <c r="C257" s="242"/>
      <c r="D257" s="243" t="s">
        <v>186</v>
      </c>
      <c r="E257" s="244" t="s">
        <v>1</v>
      </c>
      <c r="F257" s="245" t="s">
        <v>1340</v>
      </c>
      <c r="G257" s="242"/>
      <c r="H257" s="246">
        <v>5.093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186</v>
      </c>
      <c r="AU257" s="252" t="s">
        <v>85</v>
      </c>
      <c r="AV257" s="13" t="s">
        <v>85</v>
      </c>
      <c r="AW257" s="13" t="s">
        <v>32</v>
      </c>
      <c r="AX257" s="13" t="s">
        <v>76</v>
      </c>
      <c r="AY257" s="252" t="s">
        <v>178</v>
      </c>
    </row>
    <row r="258" s="13" customFormat="1">
      <c r="A258" s="13"/>
      <c r="B258" s="241"/>
      <c r="C258" s="242"/>
      <c r="D258" s="243" t="s">
        <v>186</v>
      </c>
      <c r="E258" s="244" t="s">
        <v>1</v>
      </c>
      <c r="F258" s="245" t="s">
        <v>1344</v>
      </c>
      <c r="G258" s="242"/>
      <c r="H258" s="246">
        <v>6.2409999999999997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186</v>
      </c>
      <c r="AU258" s="252" t="s">
        <v>85</v>
      </c>
      <c r="AV258" s="13" t="s">
        <v>85</v>
      </c>
      <c r="AW258" s="13" t="s">
        <v>32</v>
      </c>
      <c r="AX258" s="13" t="s">
        <v>76</v>
      </c>
      <c r="AY258" s="252" t="s">
        <v>178</v>
      </c>
    </row>
    <row r="259" s="13" customFormat="1">
      <c r="A259" s="13"/>
      <c r="B259" s="241"/>
      <c r="C259" s="242"/>
      <c r="D259" s="243" t="s">
        <v>186</v>
      </c>
      <c r="E259" s="244" t="s">
        <v>1</v>
      </c>
      <c r="F259" s="245" t="s">
        <v>1345</v>
      </c>
      <c r="G259" s="242"/>
      <c r="H259" s="246">
        <v>0.71599999999999997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186</v>
      </c>
      <c r="AU259" s="252" t="s">
        <v>85</v>
      </c>
      <c r="AV259" s="13" t="s">
        <v>85</v>
      </c>
      <c r="AW259" s="13" t="s">
        <v>32</v>
      </c>
      <c r="AX259" s="13" t="s">
        <v>76</v>
      </c>
      <c r="AY259" s="252" t="s">
        <v>178</v>
      </c>
    </row>
    <row r="260" s="15" customFormat="1">
      <c r="A260" s="15"/>
      <c r="B260" s="264"/>
      <c r="C260" s="265"/>
      <c r="D260" s="243" t="s">
        <v>186</v>
      </c>
      <c r="E260" s="266" t="s">
        <v>1</v>
      </c>
      <c r="F260" s="267" t="s">
        <v>217</v>
      </c>
      <c r="G260" s="265"/>
      <c r="H260" s="268">
        <v>19.971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186</v>
      </c>
      <c r="AU260" s="274" t="s">
        <v>85</v>
      </c>
      <c r="AV260" s="15" t="s">
        <v>184</v>
      </c>
      <c r="AW260" s="15" t="s">
        <v>32</v>
      </c>
      <c r="AX260" s="15" t="s">
        <v>83</v>
      </c>
      <c r="AY260" s="274" t="s">
        <v>178</v>
      </c>
    </row>
    <row r="261" s="2" customFormat="1" ht="16.5" customHeight="1">
      <c r="A261" s="39"/>
      <c r="B261" s="40"/>
      <c r="C261" s="228" t="s">
        <v>334</v>
      </c>
      <c r="D261" s="228" t="s">
        <v>180</v>
      </c>
      <c r="E261" s="229" t="s">
        <v>1346</v>
      </c>
      <c r="F261" s="230" t="s">
        <v>1347</v>
      </c>
      <c r="G261" s="231" t="s">
        <v>204</v>
      </c>
      <c r="H261" s="232">
        <v>2.7549999999999999</v>
      </c>
      <c r="I261" s="233"/>
      <c r="J261" s="234">
        <f>ROUND(I261*H261,2)</f>
        <v>0</v>
      </c>
      <c r="K261" s="230" t="s">
        <v>846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0.00247</v>
      </c>
      <c r="R261" s="237">
        <f>Q261*H261</f>
        <v>0.0068048499999999994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184</v>
      </c>
      <c r="AT261" s="239" t="s">
        <v>180</v>
      </c>
      <c r="AU261" s="239" t="s">
        <v>85</v>
      </c>
      <c r="AY261" s="18" t="s">
        <v>178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184</v>
      </c>
      <c r="BM261" s="239" t="s">
        <v>1348</v>
      </c>
    </row>
    <row r="262" s="13" customFormat="1">
      <c r="A262" s="13"/>
      <c r="B262" s="241"/>
      <c r="C262" s="242"/>
      <c r="D262" s="243" t="s">
        <v>186</v>
      </c>
      <c r="E262" s="244" t="s">
        <v>1</v>
      </c>
      <c r="F262" s="245" t="s">
        <v>1349</v>
      </c>
      <c r="G262" s="242"/>
      <c r="H262" s="246">
        <v>2.7549999999999999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186</v>
      </c>
      <c r="AU262" s="252" t="s">
        <v>85</v>
      </c>
      <c r="AV262" s="13" t="s">
        <v>85</v>
      </c>
      <c r="AW262" s="13" t="s">
        <v>32</v>
      </c>
      <c r="AX262" s="13" t="s">
        <v>83</v>
      </c>
      <c r="AY262" s="252" t="s">
        <v>178</v>
      </c>
    </row>
    <row r="263" s="2" customFormat="1" ht="16.5" customHeight="1">
      <c r="A263" s="39"/>
      <c r="B263" s="40"/>
      <c r="C263" s="228" t="s">
        <v>338</v>
      </c>
      <c r="D263" s="228" t="s">
        <v>180</v>
      </c>
      <c r="E263" s="229" t="s">
        <v>1350</v>
      </c>
      <c r="F263" s="230" t="s">
        <v>1351</v>
      </c>
      <c r="G263" s="231" t="s">
        <v>204</v>
      </c>
      <c r="H263" s="232">
        <v>2.7549999999999999</v>
      </c>
      <c r="I263" s="233"/>
      <c r="J263" s="234">
        <f>ROUND(I263*H263,2)</f>
        <v>0</v>
      </c>
      <c r="K263" s="230" t="s">
        <v>846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184</v>
      </c>
      <c r="AT263" s="239" t="s">
        <v>180</v>
      </c>
      <c r="AU263" s="239" t="s">
        <v>85</v>
      </c>
      <c r="AY263" s="18" t="s">
        <v>178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184</v>
      </c>
      <c r="BM263" s="239" t="s">
        <v>1352</v>
      </c>
    </row>
    <row r="264" s="2" customFormat="1" ht="16.5" customHeight="1">
      <c r="A264" s="39"/>
      <c r="B264" s="40"/>
      <c r="C264" s="228" t="s">
        <v>342</v>
      </c>
      <c r="D264" s="228" t="s">
        <v>180</v>
      </c>
      <c r="E264" s="229" t="s">
        <v>1353</v>
      </c>
      <c r="F264" s="230" t="s">
        <v>1354</v>
      </c>
      <c r="G264" s="231" t="s">
        <v>384</v>
      </c>
      <c r="H264" s="232">
        <v>1.639</v>
      </c>
      <c r="I264" s="233"/>
      <c r="J264" s="234">
        <f>ROUND(I264*H264,2)</f>
        <v>0</v>
      </c>
      <c r="K264" s="230" t="s">
        <v>846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1.06277</v>
      </c>
      <c r="R264" s="237">
        <f>Q264*H264</f>
        <v>1.7418800299999999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184</v>
      </c>
      <c r="AT264" s="239" t="s">
        <v>180</v>
      </c>
      <c r="AU264" s="239" t="s">
        <v>85</v>
      </c>
      <c r="AY264" s="18" t="s">
        <v>178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184</v>
      </c>
      <c r="BM264" s="239" t="s">
        <v>1355</v>
      </c>
    </row>
    <row r="265" s="16" customFormat="1">
      <c r="A265" s="16"/>
      <c r="B265" s="275"/>
      <c r="C265" s="276"/>
      <c r="D265" s="243" t="s">
        <v>186</v>
      </c>
      <c r="E265" s="277" t="s">
        <v>1</v>
      </c>
      <c r="F265" s="278" t="s">
        <v>1356</v>
      </c>
      <c r="G265" s="276"/>
      <c r="H265" s="277" t="s">
        <v>1</v>
      </c>
      <c r="I265" s="279"/>
      <c r="J265" s="276"/>
      <c r="K265" s="276"/>
      <c r="L265" s="280"/>
      <c r="M265" s="281"/>
      <c r="N265" s="282"/>
      <c r="O265" s="282"/>
      <c r="P265" s="282"/>
      <c r="Q265" s="282"/>
      <c r="R265" s="282"/>
      <c r="S265" s="282"/>
      <c r="T265" s="283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4" t="s">
        <v>186</v>
      </c>
      <c r="AU265" s="284" t="s">
        <v>85</v>
      </c>
      <c r="AV265" s="16" t="s">
        <v>83</v>
      </c>
      <c r="AW265" s="16" t="s">
        <v>32</v>
      </c>
      <c r="AX265" s="16" t="s">
        <v>76</v>
      </c>
      <c r="AY265" s="284" t="s">
        <v>178</v>
      </c>
    </row>
    <row r="266" s="13" customFormat="1">
      <c r="A266" s="13"/>
      <c r="B266" s="241"/>
      <c r="C266" s="242"/>
      <c r="D266" s="243" t="s">
        <v>186</v>
      </c>
      <c r="E266" s="244" t="s">
        <v>1</v>
      </c>
      <c r="F266" s="245" t="s">
        <v>1357</v>
      </c>
      <c r="G266" s="242"/>
      <c r="H266" s="246">
        <v>0.22600000000000001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186</v>
      </c>
      <c r="AU266" s="252" t="s">
        <v>85</v>
      </c>
      <c r="AV266" s="13" t="s">
        <v>85</v>
      </c>
      <c r="AW266" s="13" t="s">
        <v>32</v>
      </c>
      <c r="AX266" s="13" t="s">
        <v>76</v>
      </c>
      <c r="AY266" s="252" t="s">
        <v>178</v>
      </c>
    </row>
    <row r="267" s="13" customFormat="1">
      <c r="A267" s="13"/>
      <c r="B267" s="241"/>
      <c r="C267" s="242"/>
      <c r="D267" s="243" t="s">
        <v>186</v>
      </c>
      <c r="E267" s="244" t="s">
        <v>1</v>
      </c>
      <c r="F267" s="245" t="s">
        <v>1358</v>
      </c>
      <c r="G267" s="242"/>
      <c r="H267" s="246">
        <v>0.183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186</v>
      </c>
      <c r="AU267" s="252" t="s">
        <v>85</v>
      </c>
      <c r="AV267" s="13" t="s">
        <v>85</v>
      </c>
      <c r="AW267" s="13" t="s">
        <v>32</v>
      </c>
      <c r="AX267" s="13" t="s">
        <v>76</v>
      </c>
      <c r="AY267" s="252" t="s">
        <v>178</v>
      </c>
    </row>
    <row r="268" s="13" customFormat="1">
      <c r="A268" s="13"/>
      <c r="B268" s="241"/>
      <c r="C268" s="242"/>
      <c r="D268" s="243" t="s">
        <v>186</v>
      </c>
      <c r="E268" s="244" t="s">
        <v>1</v>
      </c>
      <c r="F268" s="245" t="s">
        <v>1359</v>
      </c>
      <c r="G268" s="242"/>
      <c r="H268" s="246">
        <v>0.16900000000000001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186</v>
      </c>
      <c r="AU268" s="252" t="s">
        <v>85</v>
      </c>
      <c r="AV268" s="13" t="s">
        <v>85</v>
      </c>
      <c r="AW268" s="13" t="s">
        <v>32</v>
      </c>
      <c r="AX268" s="13" t="s">
        <v>76</v>
      </c>
      <c r="AY268" s="252" t="s">
        <v>178</v>
      </c>
    </row>
    <row r="269" s="13" customFormat="1">
      <c r="A269" s="13"/>
      <c r="B269" s="241"/>
      <c r="C269" s="242"/>
      <c r="D269" s="243" t="s">
        <v>186</v>
      </c>
      <c r="E269" s="244" t="s">
        <v>1</v>
      </c>
      <c r="F269" s="245" t="s">
        <v>1360</v>
      </c>
      <c r="G269" s="242"/>
      <c r="H269" s="246">
        <v>0.13400000000000001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186</v>
      </c>
      <c r="AU269" s="252" t="s">
        <v>85</v>
      </c>
      <c r="AV269" s="13" t="s">
        <v>85</v>
      </c>
      <c r="AW269" s="13" t="s">
        <v>32</v>
      </c>
      <c r="AX269" s="13" t="s">
        <v>76</v>
      </c>
      <c r="AY269" s="252" t="s">
        <v>178</v>
      </c>
    </row>
    <row r="270" s="13" customFormat="1">
      <c r="A270" s="13"/>
      <c r="B270" s="241"/>
      <c r="C270" s="242"/>
      <c r="D270" s="243" t="s">
        <v>186</v>
      </c>
      <c r="E270" s="244" t="s">
        <v>1</v>
      </c>
      <c r="F270" s="245" t="s">
        <v>1361</v>
      </c>
      <c r="G270" s="242"/>
      <c r="H270" s="246">
        <v>0.45800000000000002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186</v>
      </c>
      <c r="AU270" s="252" t="s">
        <v>85</v>
      </c>
      <c r="AV270" s="13" t="s">
        <v>85</v>
      </c>
      <c r="AW270" s="13" t="s">
        <v>32</v>
      </c>
      <c r="AX270" s="13" t="s">
        <v>76</v>
      </c>
      <c r="AY270" s="252" t="s">
        <v>178</v>
      </c>
    </row>
    <row r="271" s="13" customFormat="1">
      <c r="A271" s="13"/>
      <c r="B271" s="241"/>
      <c r="C271" s="242"/>
      <c r="D271" s="243" t="s">
        <v>186</v>
      </c>
      <c r="E271" s="244" t="s">
        <v>1</v>
      </c>
      <c r="F271" s="245" t="s">
        <v>1362</v>
      </c>
      <c r="G271" s="242"/>
      <c r="H271" s="246">
        <v>0.42099999999999999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186</v>
      </c>
      <c r="AU271" s="252" t="s">
        <v>85</v>
      </c>
      <c r="AV271" s="13" t="s">
        <v>85</v>
      </c>
      <c r="AW271" s="13" t="s">
        <v>32</v>
      </c>
      <c r="AX271" s="13" t="s">
        <v>76</v>
      </c>
      <c r="AY271" s="252" t="s">
        <v>178</v>
      </c>
    </row>
    <row r="272" s="13" customFormat="1">
      <c r="A272" s="13"/>
      <c r="B272" s="241"/>
      <c r="C272" s="242"/>
      <c r="D272" s="243" t="s">
        <v>186</v>
      </c>
      <c r="E272" s="244" t="s">
        <v>1</v>
      </c>
      <c r="F272" s="245" t="s">
        <v>1363</v>
      </c>
      <c r="G272" s="242"/>
      <c r="H272" s="246">
        <v>0.048000000000000001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186</v>
      </c>
      <c r="AU272" s="252" t="s">
        <v>85</v>
      </c>
      <c r="AV272" s="13" t="s">
        <v>85</v>
      </c>
      <c r="AW272" s="13" t="s">
        <v>32</v>
      </c>
      <c r="AX272" s="13" t="s">
        <v>76</v>
      </c>
      <c r="AY272" s="252" t="s">
        <v>178</v>
      </c>
    </row>
    <row r="273" s="15" customFormat="1">
      <c r="A273" s="15"/>
      <c r="B273" s="264"/>
      <c r="C273" s="265"/>
      <c r="D273" s="243" t="s">
        <v>186</v>
      </c>
      <c r="E273" s="266" t="s">
        <v>1</v>
      </c>
      <c r="F273" s="267" t="s">
        <v>217</v>
      </c>
      <c r="G273" s="265"/>
      <c r="H273" s="268">
        <v>1.639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186</v>
      </c>
      <c r="AU273" s="274" t="s">
        <v>85</v>
      </c>
      <c r="AV273" s="15" t="s">
        <v>184</v>
      </c>
      <c r="AW273" s="15" t="s">
        <v>32</v>
      </c>
      <c r="AX273" s="15" t="s">
        <v>83</v>
      </c>
      <c r="AY273" s="274" t="s">
        <v>178</v>
      </c>
    </row>
    <row r="274" s="2" customFormat="1" ht="16.5" customHeight="1">
      <c r="A274" s="39"/>
      <c r="B274" s="40"/>
      <c r="C274" s="228" t="s">
        <v>351</v>
      </c>
      <c r="D274" s="228" t="s">
        <v>180</v>
      </c>
      <c r="E274" s="229" t="s">
        <v>1364</v>
      </c>
      <c r="F274" s="230" t="s">
        <v>1365</v>
      </c>
      <c r="G274" s="231" t="s">
        <v>183</v>
      </c>
      <c r="H274" s="232">
        <v>5.1120000000000001</v>
      </c>
      <c r="I274" s="233"/>
      <c r="J274" s="234">
        <f>ROUND(I274*H274,2)</f>
        <v>0</v>
      </c>
      <c r="K274" s="230" t="s">
        <v>194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2.3010199999999998</v>
      </c>
      <c r="R274" s="237">
        <f>Q274*H274</f>
        <v>11.762814239999999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184</v>
      </c>
      <c r="AT274" s="239" t="s">
        <v>180</v>
      </c>
      <c r="AU274" s="239" t="s">
        <v>85</v>
      </c>
      <c r="AY274" s="18" t="s">
        <v>178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184</v>
      </c>
      <c r="BM274" s="239" t="s">
        <v>1366</v>
      </c>
    </row>
    <row r="275" s="13" customFormat="1">
      <c r="A275" s="13"/>
      <c r="B275" s="241"/>
      <c r="C275" s="242"/>
      <c r="D275" s="243" t="s">
        <v>186</v>
      </c>
      <c r="E275" s="244" t="s">
        <v>1</v>
      </c>
      <c r="F275" s="245" t="s">
        <v>1367</v>
      </c>
      <c r="G275" s="242"/>
      <c r="H275" s="246">
        <v>1.518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186</v>
      </c>
      <c r="AU275" s="252" t="s">
        <v>85</v>
      </c>
      <c r="AV275" s="13" t="s">
        <v>85</v>
      </c>
      <c r="AW275" s="13" t="s">
        <v>32</v>
      </c>
      <c r="AX275" s="13" t="s">
        <v>76</v>
      </c>
      <c r="AY275" s="252" t="s">
        <v>178</v>
      </c>
    </row>
    <row r="276" s="13" customFormat="1">
      <c r="A276" s="13"/>
      <c r="B276" s="241"/>
      <c r="C276" s="242"/>
      <c r="D276" s="243" t="s">
        <v>186</v>
      </c>
      <c r="E276" s="244" t="s">
        <v>1</v>
      </c>
      <c r="F276" s="245" t="s">
        <v>1368</v>
      </c>
      <c r="G276" s="242"/>
      <c r="H276" s="246">
        <v>0.044999999999999998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186</v>
      </c>
      <c r="AU276" s="252" t="s">
        <v>85</v>
      </c>
      <c r="AV276" s="13" t="s">
        <v>85</v>
      </c>
      <c r="AW276" s="13" t="s">
        <v>32</v>
      </c>
      <c r="AX276" s="13" t="s">
        <v>76</v>
      </c>
      <c r="AY276" s="252" t="s">
        <v>178</v>
      </c>
    </row>
    <row r="277" s="13" customFormat="1">
      <c r="A277" s="13"/>
      <c r="B277" s="241"/>
      <c r="C277" s="242"/>
      <c r="D277" s="243" t="s">
        <v>186</v>
      </c>
      <c r="E277" s="244" t="s">
        <v>1</v>
      </c>
      <c r="F277" s="245" t="s">
        <v>1369</v>
      </c>
      <c r="G277" s="242"/>
      <c r="H277" s="246">
        <v>0.16700000000000001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186</v>
      </c>
      <c r="AU277" s="252" t="s">
        <v>85</v>
      </c>
      <c r="AV277" s="13" t="s">
        <v>85</v>
      </c>
      <c r="AW277" s="13" t="s">
        <v>32</v>
      </c>
      <c r="AX277" s="13" t="s">
        <v>76</v>
      </c>
      <c r="AY277" s="252" t="s">
        <v>178</v>
      </c>
    </row>
    <row r="278" s="13" customFormat="1">
      <c r="A278" s="13"/>
      <c r="B278" s="241"/>
      <c r="C278" s="242"/>
      <c r="D278" s="243" t="s">
        <v>186</v>
      </c>
      <c r="E278" s="244" t="s">
        <v>1</v>
      </c>
      <c r="F278" s="245" t="s">
        <v>1370</v>
      </c>
      <c r="G278" s="242"/>
      <c r="H278" s="246">
        <v>0.044999999999999998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186</v>
      </c>
      <c r="AU278" s="252" t="s">
        <v>85</v>
      </c>
      <c r="AV278" s="13" t="s">
        <v>85</v>
      </c>
      <c r="AW278" s="13" t="s">
        <v>32</v>
      </c>
      <c r="AX278" s="13" t="s">
        <v>76</v>
      </c>
      <c r="AY278" s="252" t="s">
        <v>178</v>
      </c>
    </row>
    <row r="279" s="13" customFormat="1">
      <c r="A279" s="13"/>
      <c r="B279" s="241"/>
      <c r="C279" s="242"/>
      <c r="D279" s="243" t="s">
        <v>186</v>
      </c>
      <c r="E279" s="244" t="s">
        <v>1</v>
      </c>
      <c r="F279" s="245" t="s">
        <v>1371</v>
      </c>
      <c r="G279" s="242"/>
      <c r="H279" s="246">
        <v>1.1120000000000001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186</v>
      </c>
      <c r="AU279" s="252" t="s">
        <v>85</v>
      </c>
      <c r="AV279" s="13" t="s">
        <v>85</v>
      </c>
      <c r="AW279" s="13" t="s">
        <v>32</v>
      </c>
      <c r="AX279" s="13" t="s">
        <v>76</v>
      </c>
      <c r="AY279" s="252" t="s">
        <v>178</v>
      </c>
    </row>
    <row r="280" s="13" customFormat="1">
      <c r="A280" s="13"/>
      <c r="B280" s="241"/>
      <c r="C280" s="242"/>
      <c r="D280" s="243" t="s">
        <v>186</v>
      </c>
      <c r="E280" s="244" t="s">
        <v>1</v>
      </c>
      <c r="F280" s="245" t="s">
        <v>1372</v>
      </c>
      <c r="G280" s="242"/>
      <c r="H280" s="246">
        <v>0.55800000000000005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186</v>
      </c>
      <c r="AU280" s="252" t="s">
        <v>85</v>
      </c>
      <c r="AV280" s="13" t="s">
        <v>85</v>
      </c>
      <c r="AW280" s="13" t="s">
        <v>32</v>
      </c>
      <c r="AX280" s="13" t="s">
        <v>76</v>
      </c>
      <c r="AY280" s="252" t="s">
        <v>178</v>
      </c>
    </row>
    <row r="281" s="13" customFormat="1">
      <c r="A281" s="13"/>
      <c r="B281" s="241"/>
      <c r="C281" s="242"/>
      <c r="D281" s="243" t="s">
        <v>186</v>
      </c>
      <c r="E281" s="244" t="s">
        <v>1</v>
      </c>
      <c r="F281" s="245" t="s">
        <v>1370</v>
      </c>
      <c r="G281" s="242"/>
      <c r="H281" s="246">
        <v>0.044999999999999998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186</v>
      </c>
      <c r="AU281" s="252" t="s">
        <v>85</v>
      </c>
      <c r="AV281" s="13" t="s">
        <v>85</v>
      </c>
      <c r="AW281" s="13" t="s">
        <v>32</v>
      </c>
      <c r="AX281" s="13" t="s">
        <v>76</v>
      </c>
      <c r="AY281" s="252" t="s">
        <v>178</v>
      </c>
    </row>
    <row r="282" s="13" customFormat="1">
      <c r="A282" s="13"/>
      <c r="B282" s="241"/>
      <c r="C282" s="242"/>
      <c r="D282" s="243" t="s">
        <v>186</v>
      </c>
      <c r="E282" s="244" t="s">
        <v>1</v>
      </c>
      <c r="F282" s="245" t="s">
        <v>1373</v>
      </c>
      <c r="G282" s="242"/>
      <c r="H282" s="246">
        <v>0.27000000000000002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186</v>
      </c>
      <c r="AU282" s="252" t="s">
        <v>85</v>
      </c>
      <c r="AV282" s="13" t="s">
        <v>85</v>
      </c>
      <c r="AW282" s="13" t="s">
        <v>32</v>
      </c>
      <c r="AX282" s="13" t="s">
        <v>76</v>
      </c>
      <c r="AY282" s="252" t="s">
        <v>178</v>
      </c>
    </row>
    <row r="283" s="13" customFormat="1">
      <c r="A283" s="13"/>
      <c r="B283" s="241"/>
      <c r="C283" s="242"/>
      <c r="D283" s="243" t="s">
        <v>186</v>
      </c>
      <c r="E283" s="244" t="s">
        <v>1</v>
      </c>
      <c r="F283" s="245" t="s">
        <v>1370</v>
      </c>
      <c r="G283" s="242"/>
      <c r="H283" s="246">
        <v>0.044999999999999998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186</v>
      </c>
      <c r="AU283" s="252" t="s">
        <v>85</v>
      </c>
      <c r="AV283" s="13" t="s">
        <v>85</v>
      </c>
      <c r="AW283" s="13" t="s">
        <v>32</v>
      </c>
      <c r="AX283" s="13" t="s">
        <v>76</v>
      </c>
      <c r="AY283" s="252" t="s">
        <v>178</v>
      </c>
    </row>
    <row r="284" s="13" customFormat="1">
      <c r="A284" s="13"/>
      <c r="B284" s="241"/>
      <c r="C284" s="242"/>
      <c r="D284" s="243" t="s">
        <v>186</v>
      </c>
      <c r="E284" s="244" t="s">
        <v>1</v>
      </c>
      <c r="F284" s="245" t="s">
        <v>1374</v>
      </c>
      <c r="G284" s="242"/>
      <c r="H284" s="246">
        <v>0.22500000000000001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186</v>
      </c>
      <c r="AU284" s="252" t="s">
        <v>85</v>
      </c>
      <c r="AV284" s="13" t="s">
        <v>85</v>
      </c>
      <c r="AW284" s="13" t="s">
        <v>32</v>
      </c>
      <c r="AX284" s="13" t="s">
        <v>76</v>
      </c>
      <c r="AY284" s="252" t="s">
        <v>178</v>
      </c>
    </row>
    <row r="285" s="13" customFormat="1">
      <c r="A285" s="13"/>
      <c r="B285" s="241"/>
      <c r="C285" s="242"/>
      <c r="D285" s="243" t="s">
        <v>186</v>
      </c>
      <c r="E285" s="244" t="s">
        <v>1</v>
      </c>
      <c r="F285" s="245" t="s">
        <v>1370</v>
      </c>
      <c r="G285" s="242"/>
      <c r="H285" s="246">
        <v>0.044999999999999998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186</v>
      </c>
      <c r="AU285" s="252" t="s">
        <v>85</v>
      </c>
      <c r="AV285" s="13" t="s">
        <v>85</v>
      </c>
      <c r="AW285" s="13" t="s">
        <v>32</v>
      </c>
      <c r="AX285" s="13" t="s">
        <v>76</v>
      </c>
      <c r="AY285" s="252" t="s">
        <v>178</v>
      </c>
    </row>
    <row r="286" s="13" customFormat="1">
      <c r="A286" s="13"/>
      <c r="B286" s="241"/>
      <c r="C286" s="242"/>
      <c r="D286" s="243" t="s">
        <v>186</v>
      </c>
      <c r="E286" s="244" t="s">
        <v>1</v>
      </c>
      <c r="F286" s="245" t="s">
        <v>1374</v>
      </c>
      <c r="G286" s="242"/>
      <c r="H286" s="246">
        <v>0.22500000000000001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186</v>
      </c>
      <c r="AU286" s="252" t="s">
        <v>85</v>
      </c>
      <c r="AV286" s="13" t="s">
        <v>85</v>
      </c>
      <c r="AW286" s="13" t="s">
        <v>32</v>
      </c>
      <c r="AX286" s="13" t="s">
        <v>76</v>
      </c>
      <c r="AY286" s="252" t="s">
        <v>178</v>
      </c>
    </row>
    <row r="287" s="13" customFormat="1">
      <c r="A287" s="13"/>
      <c r="B287" s="241"/>
      <c r="C287" s="242"/>
      <c r="D287" s="243" t="s">
        <v>186</v>
      </c>
      <c r="E287" s="244" t="s">
        <v>1</v>
      </c>
      <c r="F287" s="245" t="s">
        <v>1370</v>
      </c>
      <c r="G287" s="242"/>
      <c r="H287" s="246">
        <v>0.044999999999999998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186</v>
      </c>
      <c r="AU287" s="252" t="s">
        <v>85</v>
      </c>
      <c r="AV287" s="13" t="s">
        <v>85</v>
      </c>
      <c r="AW287" s="13" t="s">
        <v>32</v>
      </c>
      <c r="AX287" s="13" t="s">
        <v>76</v>
      </c>
      <c r="AY287" s="252" t="s">
        <v>178</v>
      </c>
    </row>
    <row r="288" s="13" customFormat="1">
      <c r="A288" s="13"/>
      <c r="B288" s="241"/>
      <c r="C288" s="242"/>
      <c r="D288" s="243" t="s">
        <v>186</v>
      </c>
      <c r="E288" s="244" t="s">
        <v>1</v>
      </c>
      <c r="F288" s="245" t="s">
        <v>1375</v>
      </c>
      <c r="G288" s="242"/>
      <c r="H288" s="246">
        <v>0.10000000000000001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186</v>
      </c>
      <c r="AU288" s="252" t="s">
        <v>85</v>
      </c>
      <c r="AV288" s="13" t="s">
        <v>85</v>
      </c>
      <c r="AW288" s="13" t="s">
        <v>32</v>
      </c>
      <c r="AX288" s="13" t="s">
        <v>76</v>
      </c>
      <c r="AY288" s="252" t="s">
        <v>178</v>
      </c>
    </row>
    <row r="289" s="14" customFormat="1">
      <c r="A289" s="14"/>
      <c r="B289" s="253"/>
      <c r="C289" s="254"/>
      <c r="D289" s="243" t="s">
        <v>186</v>
      </c>
      <c r="E289" s="255" t="s">
        <v>1</v>
      </c>
      <c r="F289" s="256" t="s">
        <v>209</v>
      </c>
      <c r="G289" s="254"/>
      <c r="H289" s="257">
        <v>4.4450000000000003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186</v>
      </c>
      <c r="AU289" s="263" t="s">
        <v>85</v>
      </c>
      <c r="AV289" s="14" t="s">
        <v>96</v>
      </c>
      <c r="AW289" s="14" t="s">
        <v>32</v>
      </c>
      <c r="AX289" s="14" t="s">
        <v>76</v>
      </c>
      <c r="AY289" s="263" t="s">
        <v>178</v>
      </c>
    </row>
    <row r="290" s="13" customFormat="1">
      <c r="A290" s="13"/>
      <c r="B290" s="241"/>
      <c r="C290" s="242"/>
      <c r="D290" s="243" t="s">
        <v>186</v>
      </c>
      <c r="E290" s="244" t="s">
        <v>1</v>
      </c>
      <c r="F290" s="245" t="s">
        <v>1376</v>
      </c>
      <c r="G290" s="242"/>
      <c r="H290" s="246">
        <v>0.66700000000000004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186</v>
      </c>
      <c r="AU290" s="252" t="s">
        <v>85</v>
      </c>
      <c r="AV290" s="13" t="s">
        <v>85</v>
      </c>
      <c r="AW290" s="13" t="s">
        <v>32</v>
      </c>
      <c r="AX290" s="13" t="s">
        <v>76</v>
      </c>
      <c r="AY290" s="252" t="s">
        <v>178</v>
      </c>
    </row>
    <row r="291" s="15" customFormat="1">
      <c r="A291" s="15"/>
      <c r="B291" s="264"/>
      <c r="C291" s="265"/>
      <c r="D291" s="243" t="s">
        <v>186</v>
      </c>
      <c r="E291" s="266" t="s">
        <v>1</v>
      </c>
      <c r="F291" s="267" t="s">
        <v>217</v>
      </c>
      <c r="G291" s="265"/>
      <c r="H291" s="268">
        <v>5.1120000000000001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186</v>
      </c>
      <c r="AU291" s="274" t="s">
        <v>85</v>
      </c>
      <c r="AV291" s="15" t="s">
        <v>184</v>
      </c>
      <c r="AW291" s="15" t="s">
        <v>32</v>
      </c>
      <c r="AX291" s="15" t="s">
        <v>83</v>
      </c>
      <c r="AY291" s="274" t="s">
        <v>178</v>
      </c>
    </row>
    <row r="292" s="2" customFormat="1" ht="24.15" customHeight="1">
      <c r="A292" s="39"/>
      <c r="B292" s="40"/>
      <c r="C292" s="228" t="s">
        <v>355</v>
      </c>
      <c r="D292" s="228" t="s">
        <v>180</v>
      </c>
      <c r="E292" s="229" t="s">
        <v>1377</v>
      </c>
      <c r="F292" s="230" t="s">
        <v>1378</v>
      </c>
      <c r="G292" s="231" t="s">
        <v>183</v>
      </c>
      <c r="H292" s="232">
        <v>11.949999999999999</v>
      </c>
      <c r="I292" s="233"/>
      <c r="J292" s="234">
        <f>ROUND(I292*H292,2)</f>
        <v>0</v>
      </c>
      <c r="K292" s="230" t="s">
        <v>194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2.5018699999999998</v>
      </c>
      <c r="R292" s="237">
        <f>Q292*H292</f>
        <v>29.897346499999998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184</v>
      </c>
      <c r="AT292" s="239" t="s">
        <v>180</v>
      </c>
      <c r="AU292" s="239" t="s">
        <v>85</v>
      </c>
      <c r="AY292" s="18" t="s">
        <v>178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184</v>
      </c>
      <c r="BM292" s="239" t="s">
        <v>1379</v>
      </c>
    </row>
    <row r="293" s="13" customFormat="1">
      <c r="A293" s="13"/>
      <c r="B293" s="241"/>
      <c r="C293" s="242"/>
      <c r="D293" s="243" t="s">
        <v>186</v>
      </c>
      <c r="E293" s="244" t="s">
        <v>1</v>
      </c>
      <c r="F293" s="245" t="s">
        <v>1380</v>
      </c>
      <c r="G293" s="242"/>
      <c r="H293" s="246">
        <v>4.048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186</v>
      </c>
      <c r="AU293" s="252" t="s">
        <v>85</v>
      </c>
      <c r="AV293" s="13" t="s">
        <v>85</v>
      </c>
      <c r="AW293" s="13" t="s">
        <v>32</v>
      </c>
      <c r="AX293" s="13" t="s">
        <v>76</v>
      </c>
      <c r="AY293" s="252" t="s">
        <v>178</v>
      </c>
    </row>
    <row r="294" s="13" customFormat="1">
      <c r="A294" s="13"/>
      <c r="B294" s="241"/>
      <c r="C294" s="242"/>
      <c r="D294" s="243" t="s">
        <v>186</v>
      </c>
      <c r="E294" s="244" t="s">
        <v>1</v>
      </c>
      <c r="F294" s="245" t="s">
        <v>1381</v>
      </c>
      <c r="G294" s="242"/>
      <c r="H294" s="246">
        <v>0.27000000000000002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186</v>
      </c>
      <c r="AU294" s="252" t="s">
        <v>85</v>
      </c>
      <c r="AV294" s="13" t="s">
        <v>85</v>
      </c>
      <c r="AW294" s="13" t="s">
        <v>32</v>
      </c>
      <c r="AX294" s="13" t="s">
        <v>76</v>
      </c>
      <c r="AY294" s="252" t="s">
        <v>178</v>
      </c>
    </row>
    <row r="295" s="13" customFormat="1">
      <c r="A295" s="13"/>
      <c r="B295" s="241"/>
      <c r="C295" s="242"/>
      <c r="D295" s="243" t="s">
        <v>186</v>
      </c>
      <c r="E295" s="244" t="s">
        <v>1</v>
      </c>
      <c r="F295" s="245" t="s">
        <v>1382</v>
      </c>
      <c r="G295" s="242"/>
      <c r="H295" s="246">
        <v>0.44400000000000001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186</v>
      </c>
      <c r="AU295" s="252" t="s">
        <v>85</v>
      </c>
      <c r="AV295" s="13" t="s">
        <v>85</v>
      </c>
      <c r="AW295" s="13" t="s">
        <v>32</v>
      </c>
      <c r="AX295" s="13" t="s">
        <v>76</v>
      </c>
      <c r="AY295" s="252" t="s">
        <v>178</v>
      </c>
    </row>
    <row r="296" s="13" customFormat="1">
      <c r="A296" s="13"/>
      <c r="B296" s="241"/>
      <c r="C296" s="242"/>
      <c r="D296" s="243" t="s">
        <v>186</v>
      </c>
      <c r="E296" s="244" t="s">
        <v>1</v>
      </c>
      <c r="F296" s="245" t="s">
        <v>1383</v>
      </c>
      <c r="G296" s="242"/>
      <c r="H296" s="246">
        <v>0.23999999999999999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186</v>
      </c>
      <c r="AU296" s="252" t="s">
        <v>85</v>
      </c>
      <c r="AV296" s="13" t="s">
        <v>85</v>
      </c>
      <c r="AW296" s="13" t="s">
        <v>32</v>
      </c>
      <c r="AX296" s="13" t="s">
        <v>76</v>
      </c>
      <c r="AY296" s="252" t="s">
        <v>178</v>
      </c>
    </row>
    <row r="297" s="13" customFormat="1">
      <c r="A297" s="13"/>
      <c r="B297" s="241"/>
      <c r="C297" s="242"/>
      <c r="D297" s="243" t="s">
        <v>186</v>
      </c>
      <c r="E297" s="244" t="s">
        <v>1</v>
      </c>
      <c r="F297" s="245" t="s">
        <v>1384</v>
      </c>
      <c r="G297" s="242"/>
      <c r="H297" s="246">
        <v>2.2370000000000001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186</v>
      </c>
      <c r="AU297" s="252" t="s">
        <v>85</v>
      </c>
      <c r="AV297" s="13" t="s">
        <v>85</v>
      </c>
      <c r="AW297" s="13" t="s">
        <v>32</v>
      </c>
      <c r="AX297" s="13" t="s">
        <v>76</v>
      </c>
      <c r="AY297" s="252" t="s">
        <v>178</v>
      </c>
    </row>
    <row r="298" s="13" customFormat="1">
      <c r="A298" s="13"/>
      <c r="B298" s="241"/>
      <c r="C298" s="242"/>
      <c r="D298" s="243" t="s">
        <v>186</v>
      </c>
      <c r="E298" s="244" t="s">
        <v>1</v>
      </c>
      <c r="F298" s="245" t="s">
        <v>1385</v>
      </c>
      <c r="G298" s="242"/>
      <c r="H298" s="246">
        <v>1.488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186</v>
      </c>
      <c r="AU298" s="252" t="s">
        <v>85</v>
      </c>
      <c r="AV298" s="13" t="s">
        <v>85</v>
      </c>
      <c r="AW298" s="13" t="s">
        <v>32</v>
      </c>
      <c r="AX298" s="13" t="s">
        <v>76</v>
      </c>
      <c r="AY298" s="252" t="s">
        <v>178</v>
      </c>
    </row>
    <row r="299" s="13" customFormat="1">
      <c r="A299" s="13"/>
      <c r="B299" s="241"/>
      <c r="C299" s="242"/>
      <c r="D299" s="243" t="s">
        <v>186</v>
      </c>
      <c r="E299" s="244" t="s">
        <v>1</v>
      </c>
      <c r="F299" s="245" t="s">
        <v>1386</v>
      </c>
      <c r="G299" s="242"/>
      <c r="H299" s="246">
        <v>0.27000000000000002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186</v>
      </c>
      <c r="AU299" s="252" t="s">
        <v>85</v>
      </c>
      <c r="AV299" s="13" t="s">
        <v>85</v>
      </c>
      <c r="AW299" s="13" t="s">
        <v>32</v>
      </c>
      <c r="AX299" s="13" t="s">
        <v>76</v>
      </c>
      <c r="AY299" s="252" t="s">
        <v>178</v>
      </c>
    </row>
    <row r="300" s="13" customFormat="1">
      <c r="A300" s="13"/>
      <c r="B300" s="241"/>
      <c r="C300" s="242"/>
      <c r="D300" s="243" t="s">
        <v>186</v>
      </c>
      <c r="E300" s="244" t="s">
        <v>1</v>
      </c>
      <c r="F300" s="245" t="s">
        <v>1387</v>
      </c>
      <c r="G300" s="242"/>
      <c r="H300" s="246">
        <v>0.71999999999999997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186</v>
      </c>
      <c r="AU300" s="252" t="s">
        <v>85</v>
      </c>
      <c r="AV300" s="13" t="s">
        <v>85</v>
      </c>
      <c r="AW300" s="13" t="s">
        <v>32</v>
      </c>
      <c r="AX300" s="13" t="s">
        <v>76</v>
      </c>
      <c r="AY300" s="252" t="s">
        <v>178</v>
      </c>
    </row>
    <row r="301" s="13" customFormat="1">
      <c r="A301" s="13"/>
      <c r="B301" s="241"/>
      <c r="C301" s="242"/>
      <c r="D301" s="243" t="s">
        <v>186</v>
      </c>
      <c r="E301" s="244" t="s">
        <v>1</v>
      </c>
      <c r="F301" s="245" t="s">
        <v>1388</v>
      </c>
      <c r="G301" s="242"/>
      <c r="H301" s="246">
        <v>0.27000000000000002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186</v>
      </c>
      <c r="AU301" s="252" t="s">
        <v>85</v>
      </c>
      <c r="AV301" s="13" t="s">
        <v>85</v>
      </c>
      <c r="AW301" s="13" t="s">
        <v>32</v>
      </c>
      <c r="AX301" s="13" t="s">
        <v>76</v>
      </c>
      <c r="AY301" s="252" t="s">
        <v>178</v>
      </c>
    </row>
    <row r="302" s="13" customFormat="1">
      <c r="A302" s="13"/>
      <c r="B302" s="241"/>
      <c r="C302" s="242"/>
      <c r="D302" s="243" t="s">
        <v>186</v>
      </c>
      <c r="E302" s="244" t="s">
        <v>1</v>
      </c>
      <c r="F302" s="245" t="s">
        <v>1389</v>
      </c>
      <c r="G302" s="242"/>
      <c r="H302" s="246">
        <v>0.59999999999999998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186</v>
      </c>
      <c r="AU302" s="252" t="s">
        <v>85</v>
      </c>
      <c r="AV302" s="13" t="s">
        <v>85</v>
      </c>
      <c r="AW302" s="13" t="s">
        <v>32</v>
      </c>
      <c r="AX302" s="13" t="s">
        <v>76</v>
      </c>
      <c r="AY302" s="252" t="s">
        <v>178</v>
      </c>
    </row>
    <row r="303" s="13" customFormat="1">
      <c r="A303" s="13"/>
      <c r="B303" s="241"/>
      <c r="C303" s="242"/>
      <c r="D303" s="243" t="s">
        <v>186</v>
      </c>
      <c r="E303" s="244" t="s">
        <v>1</v>
      </c>
      <c r="F303" s="245" t="s">
        <v>1390</v>
      </c>
      <c r="G303" s="242"/>
      <c r="H303" s="246">
        <v>0.22500000000000001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186</v>
      </c>
      <c r="AU303" s="252" t="s">
        <v>85</v>
      </c>
      <c r="AV303" s="13" t="s">
        <v>85</v>
      </c>
      <c r="AW303" s="13" t="s">
        <v>32</v>
      </c>
      <c r="AX303" s="13" t="s">
        <v>76</v>
      </c>
      <c r="AY303" s="252" t="s">
        <v>178</v>
      </c>
    </row>
    <row r="304" s="13" customFormat="1">
      <c r="A304" s="13"/>
      <c r="B304" s="241"/>
      <c r="C304" s="242"/>
      <c r="D304" s="243" t="s">
        <v>186</v>
      </c>
      <c r="E304" s="244" t="s">
        <v>1</v>
      </c>
      <c r="F304" s="245" t="s">
        <v>1391</v>
      </c>
      <c r="G304" s="242"/>
      <c r="H304" s="246">
        <v>0.59999999999999998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186</v>
      </c>
      <c r="AU304" s="252" t="s">
        <v>85</v>
      </c>
      <c r="AV304" s="13" t="s">
        <v>85</v>
      </c>
      <c r="AW304" s="13" t="s">
        <v>32</v>
      </c>
      <c r="AX304" s="13" t="s">
        <v>76</v>
      </c>
      <c r="AY304" s="252" t="s">
        <v>178</v>
      </c>
    </row>
    <row r="305" s="13" customFormat="1">
      <c r="A305" s="13"/>
      <c r="B305" s="241"/>
      <c r="C305" s="242"/>
      <c r="D305" s="243" t="s">
        <v>186</v>
      </c>
      <c r="E305" s="244" t="s">
        <v>1</v>
      </c>
      <c r="F305" s="245" t="s">
        <v>1392</v>
      </c>
      <c r="G305" s="242"/>
      <c r="H305" s="246">
        <v>0.27000000000000002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186</v>
      </c>
      <c r="AU305" s="252" t="s">
        <v>85</v>
      </c>
      <c r="AV305" s="13" t="s">
        <v>85</v>
      </c>
      <c r="AW305" s="13" t="s">
        <v>32</v>
      </c>
      <c r="AX305" s="13" t="s">
        <v>76</v>
      </c>
      <c r="AY305" s="252" t="s">
        <v>178</v>
      </c>
    </row>
    <row r="306" s="13" customFormat="1">
      <c r="A306" s="13"/>
      <c r="B306" s="241"/>
      <c r="C306" s="242"/>
      <c r="D306" s="243" t="s">
        <v>186</v>
      </c>
      <c r="E306" s="244" t="s">
        <v>1</v>
      </c>
      <c r="F306" s="245" t="s">
        <v>1393</v>
      </c>
      <c r="G306" s="242"/>
      <c r="H306" s="246">
        <v>0.26800000000000002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186</v>
      </c>
      <c r="AU306" s="252" t="s">
        <v>85</v>
      </c>
      <c r="AV306" s="13" t="s">
        <v>85</v>
      </c>
      <c r="AW306" s="13" t="s">
        <v>32</v>
      </c>
      <c r="AX306" s="13" t="s">
        <v>76</v>
      </c>
      <c r="AY306" s="252" t="s">
        <v>178</v>
      </c>
    </row>
    <row r="307" s="15" customFormat="1">
      <c r="A307" s="15"/>
      <c r="B307" s="264"/>
      <c r="C307" s="265"/>
      <c r="D307" s="243" t="s">
        <v>186</v>
      </c>
      <c r="E307" s="266" t="s">
        <v>1</v>
      </c>
      <c r="F307" s="267" t="s">
        <v>217</v>
      </c>
      <c r="G307" s="265"/>
      <c r="H307" s="268">
        <v>11.949999999999999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186</v>
      </c>
      <c r="AU307" s="274" t="s">
        <v>85</v>
      </c>
      <c r="AV307" s="15" t="s">
        <v>184</v>
      </c>
      <c r="AW307" s="15" t="s">
        <v>32</v>
      </c>
      <c r="AX307" s="15" t="s">
        <v>83</v>
      </c>
      <c r="AY307" s="274" t="s">
        <v>178</v>
      </c>
    </row>
    <row r="308" s="2" customFormat="1" ht="16.5" customHeight="1">
      <c r="A308" s="39"/>
      <c r="B308" s="40"/>
      <c r="C308" s="228" t="s">
        <v>359</v>
      </c>
      <c r="D308" s="228" t="s">
        <v>180</v>
      </c>
      <c r="E308" s="229" t="s">
        <v>1394</v>
      </c>
      <c r="F308" s="230" t="s">
        <v>1395</v>
      </c>
      <c r="G308" s="231" t="s">
        <v>204</v>
      </c>
      <c r="H308" s="232">
        <v>43.323999999999998</v>
      </c>
      <c r="I308" s="233"/>
      <c r="J308" s="234">
        <f>ROUND(I308*H308,2)</f>
        <v>0</v>
      </c>
      <c r="K308" s="230" t="s">
        <v>194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0.0026900000000000001</v>
      </c>
      <c r="R308" s="237">
        <f>Q308*H308</f>
        <v>0.11654156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184</v>
      </c>
      <c r="AT308" s="239" t="s">
        <v>180</v>
      </c>
      <c r="AU308" s="239" t="s">
        <v>85</v>
      </c>
      <c r="AY308" s="18" t="s">
        <v>178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184</v>
      </c>
      <c r="BM308" s="239" t="s">
        <v>1396</v>
      </c>
    </row>
    <row r="309" s="13" customFormat="1">
      <c r="A309" s="13"/>
      <c r="B309" s="241"/>
      <c r="C309" s="242"/>
      <c r="D309" s="243" t="s">
        <v>186</v>
      </c>
      <c r="E309" s="244" t="s">
        <v>1</v>
      </c>
      <c r="F309" s="245" t="s">
        <v>1397</v>
      </c>
      <c r="G309" s="242"/>
      <c r="H309" s="246">
        <v>1.1319999999999999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186</v>
      </c>
      <c r="AU309" s="252" t="s">
        <v>85</v>
      </c>
      <c r="AV309" s="13" t="s">
        <v>85</v>
      </c>
      <c r="AW309" s="13" t="s">
        <v>32</v>
      </c>
      <c r="AX309" s="13" t="s">
        <v>76</v>
      </c>
      <c r="AY309" s="252" t="s">
        <v>178</v>
      </c>
    </row>
    <row r="310" s="13" customFormat="1">
      <c r="A310" s="13"/>
      <c r="B310" s="241"/>
      <c r="C310" s="242"/>
      <c r="D310" s="243" t="s">
        <v>186</v>
      </c>
      <c r="E310" s="244" t="s">
        <v>1</v>
      </c>
      <c r="F310" s="245" t="s">
        <v>1398</v>
      </c>
      <c r="G310" s="242"/>
      <c r="H310" s="246">
        <v>0.90000000000000002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186</v>
      </c>
      <c r="AU310" s="252" t="s">
        <v>85</v>
      </c>
      <c r="AV310" s="13" t="s">
        <v>85</v>
      </c>
      <c r="AW310" s="13" t="s">
        <v>32</v>
      </c>
      <c r="AX310" s="13" t="s">
        <v>76</v>
      </c>
      <c r="AY310" s="252" t="s">
        <v>178</v>
      </c>
    </row>
    <row r="311" s="13" customFormat="1">
      <c r="A311" s="13"/>
      <c r="B311" s="241"/>
      <c r="C311" s="242"/>
      <c r="D311" s="243" t="s">
        <v>186</v>
      </c>
      <c r="E311" s="244" t="s">
        <v>1</v>
      </c>
      <c r="F311" s="245" t="s">
        <v>1399</v>
      </c>
      <c r="G311" s="242"/>
      <c r="H311" s="246">
        <v>2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186</v>
      </c>
      <c r="AU311" s="252" t="s">
        <v>85</v>
      </c>
      <c r="AV311" s="13" t="s">
        <v>85</v>
      </c>
      <c r="AW311" s="13" t="s">
        <v>32</v>
      </c>
      <c r="AX311" s="13" t="s">
        <v>76</v>
      </c>
      <c r="AY311" s="252" t="s">
        <v>178</v>
      </c>
    </row>
    <row r="312" s="13" customFormat="1">
      <c r="A312" s="13"/>
      <c r="B312" s="241"/>
      <c r="C312" s="242"/>
      <c r="D312" s="243" t="s">
        <v>186</v>
      </c>
      <c r="E312" s="244" t="s">
        <v>1</v>
      </c>
      <c r="F312" s="245" t="s">
        <v>1400</v>
      </c>
      <c r="G312" s="242"/>
      <c r="H312" s="246">
        <v>0.75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186</v>
      </c>
      <c r="AU312" s="252" t="s">
        <v>85</v>
      </c>
      <c r="AV312" s="13" t="s">
        <v>85</v>
      </c>
      <c r="AW312" s="13" t="s">
        <v>32</v>
      </c>
      <c r="AX312" s="13" t="s">
        <v>76</v>
      </c>
      <c r="AY312" s="252" t="s">
        <v>178</v>
      </c>
    </row>
    <row r="313" s="13" customFormat="1">
      <c r="A313" s="13"/>
      <c r="B313" s="241"/>
      <c r="C313" s="242"/>
      <c r="D313" s="243" t="s">
        <v>186</v>
      </c>
      <c r="E313" s="244" t="s">
        <v>1</v>
      </c>
      <c r="F313" s="245" t="s">
        <v>1401</v>
      </c>
      <c r="G313" s="242"/>
      <c r="H313" s="246">
        <v>2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186</v>
      </c>
      <c r="AU313" s="252" t="s">
        <v>85</v>
      </c>
      <c r="AV313" s="13" t="s">
        <v>85</v>
      </c>
      <c r="AW313" s="13" t="s">
        <v>32</v>
      </c>
      <c r="AX313" s="13" t="s">
        <v>76</v>
      </c>
      <c r="AY313" s="252" t="s">
        <v>178</v>
      </c>
    </row>
    <row r="314" s="13" customFormat="1">
      <c r="A314" s="13"/>
      <c r="B314" s="241"/>
      <c r="C314" s="242"/>
      <c r="D314" s="243" t="s">
        <v>186</v>
      </c>
      <c r="E314" s="244" t="s">
        <v>1</v>
      </c>
      <c r="F314" s="245" t="s">
        <v>1402</v>
      </c>
      <c r="G314" s="242"/>
      <c r="H314" s="246">
        <v>0.90000000000000002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186</v>
      </c>
      <c r="AU314" s="252" t="s">
        <v>85</v>
      </c>
      <c r="AV314" s="13" t="s">
        <v>85</v>
      </c>
      <c r="AW314" s="13" t="s">
        <v>32</v>
      </c>
      <c r="AX314" s="13" t="s">
        <v>76</v>
      </c>
      <c r="AY314" s="252" t="s">
        <v>178</v>
      </c>
    </row>
    <row r="315" s="13" customFormat="1">
      <c r="A315" s="13"/>
      <c r="B315" s="241"/>
      <c r="C315" s="242"/>
      <c r="D315" s="243" t="s">
        <v>186</v>
      </c>
      <c r="E315" s="244" t="s">
        <v>1</v>
      </c>
      <c r="F315" s="245" t="s">
        <v>1403</v>
      </c>
      <c r="G315" s="242"/>
      <c r="H315" s="246">
        <v>2.3999999999999999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186</v>
      </c>
      <c r="AU315" s="252" t="s">
        <v>85</v>
      </c>
      <c r="AV315" s="13" t="s">
        <v>85</v>
      </c>
      <c r="AW315" s="13" t="s">
        <v>32</v>
      </c>
      <c r="AX315" s="13" t="s">
        <v>76</v>
      </c>
      <c r="AY315" s="252" t="s">
        <v>178</v>
      </c>
    </row>
    <row r="316" s="13" customFormat="1">
      <c r="A316" s="13"/>
      <c r="B316" s="241"/>
      <c r="C316" s="242"/>
      <c r="D316" s="243" t="s">
        <v>186</v>
      </c>
      <c r="E316" s="244" t="s">
        <v>1</v>
      </c>
      <c r="F316" s="245" t="s">
        <v>1404</v>
      </c>
      <c r="G316" s="242"/>
      <c r="H316" s="246">
        <v>0.90000000000000002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186</v>
      </c>
      <c r="AU316" s="252" t="s">
        <v>85</v>
      </c>
      <c r="AV316" s="13" t="s">
        <v>85</v>
      </c>
      <c r="AW316" s="13" t="s">
        <v>32</v>
      </c>
      <c r="AX316" s="13" t="s">
        <v>76</v>
      </c>
      <c r="AY316" s="252" t="s">
        <v>178</v>
      </c>
    </row>
    <row r="317" s="13" customFormat="1">
      <c r="A317" s="13"/>
      <c r="B317" s="241"/>
      <c r="C317" s="242"/>
      <c r="D317" s="243" t="s">
        <v>186</v>
      </c>
      <c r="E317" s="244" t="s">
        <v>1</v>
      </c>
      <c r="F317" s="245" t="s">
        <v>1405</v>
      </c>
      <c r="G317" s="242"/>
      <c r="H317" s="246">
        <v>5.3959999999999999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186</v>
      </c>
      <c r="AU317" s="252" t="s">
        <v>85</v>
      </c>
      <c r="AV317" s="13" t="s">
        <v>85</v>
      </c>
      <c r="AW317" s="13" t="s">
        <v>32</v>
      </c>
      <c r="AX317" s="13" t="s">
        <v>76</v>
      </c>
      <c r="AY317" s="252" t="s">
        <v>178</v>
      </c>
    </row>
    <row r="318" s="13" customFormat="1">
      <c r="A318" s="13"/>
      <c r="B318" s="241"/>
      <c r="C318" s="242"/>
      <c r="D318" s="243" t="s">
        <v>186</v>
      </c>
      <c r="E318" s="244" t="s">
        <v>1</v>
      </c>
      <c r="F318" s="245" t="s">
        <v>1406</v>
      </c>
      <c r="G318" s="242"/>
      <c r="H318" s="246">
        <v>6.2679999999999998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186</v>
      </c>
      <c r="AU318" s="252" t="s">
        <v>85</v>
      </c>
      <c r="AV318" s="13" t="s">
        <v>85</v>
      </c>
      <c r="AW318" s="13" t="s">
        <v>32</v>
      </c>
      <c r="AX318" s="13" t="s">
        <v>76</v>
      </c>
      <c r="AY318" s="252" t="s">
        <v>178</v>
      </c>
    </row>
    <row r="319" s="13" customFormat="1">
      <c r="A319" s="13"/>
      <c r="B319" s="241"/>
      <c r="C319" s="242"/>
      <c r="D319" s="243" t="s">
        <v>186</v>
      </c>
      <c r="E319" s="244" t="s">
        <v>1</v>
      </c>
      <c r="F319" s="245" t="s">
        <v>1407</v>
      </c>
      <c r="G319" s="242"/>
      <c r="H319" s="246">
        <v>0.80000000000000004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186</v>
      </c>
      <c r="AU319" s="252" t="s">
        <v>85</v>
      </c>
      <c r="AV319" s="13" t="s">
        <v>85</v>
      </c>
      <c r="AW319" s="13" t="s">
        <v>32</v>
      </c>
      <c r="AX319" s="13" t="s">
        <v>76</v>
      </c>
      <c r="AY319" s="252" t="s">
        <v>178</v>
      </c>
    </row>
    <row r="320" s="13" customFormat="1">
      <c r="A320" s="13"/>
      <c r="B320" s="241"/>
      <c r="C320" s="242"/>
      <c r="D320" s="243" t="s">
        <v>186</v>
      </c>
      <c r="E320" s="244" t="s">
        <v>1</v>
      </c>
      <c r="F320" s="245" t="s">
        <v>1408</v>
      </c>
      <c r="G320" s="242"/>
      <c r="H320" s="246">
        <v>1.48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186</v>
      </c>
      <c r="AU320" s="252" t="s">
        <v>85</v>
      </c>
      <c r="AV320" s="13" t="s">
        <v>85</v>
      </c>
      <c r="AW320" s="13" t="s">
        <v>32</v>
      </c>
      <c r="AX320" s="13" t="s">
        <v>76</v>
      </c>
      <c r="AY320" s="252" t="s">
        <v>178</v>
      </c>
    </row>
    <row r="321" s="13" customFormat="1">
      <c r="A321" s="13"/>
      <c r="B321" s="241"/>
      <c r="C321" s="242"/>
      <c r="D321" s="243" t="s">
        <v>186</v>
      </c>
      <c r="E321" s="244" t="s">
        <v>1</v>
      </c>
      <c r="F321" s="245" t="s">
        <v>1409</v>
      </c>
      <c r="G321" s="242"/>
      <c r="H321" s="246">
        <v>0.90000000000000002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186</v>
      </c>
      <c r="AU321" s="252" t="s">
        <v>85</v>
      </c>
      <c r="AV321" s="13" t="s">
        <v>85</v>
      </c>
      <c r="AW321" s="13" t="s">
        <v>32</v>
      </c>
      <c r="AX321" s="13" t="s">
        <v>76</v>
      </c>
      <c r="AY321" s="252" t="s">
        <v>178</v>
      </c>
    </row>
    <row r="322" s="13" customFormat="1">
      <c r="A322" s="13"/>
      <c r="B322" s="241"/>
      <c r="C322" s="242"/>
      <c r="D322" s="243" t="s">
        <v>186</v>
      </c>
      <c r="E322" s="244" t="s">
        <v>1</v>
      </c>
      <c r="F322" s="245" t="s">
        <v>1410</v>
      </c>
      <c r="G322" s="242"/>
      <c r="H322" s="246">
        <v>0.80000000000000004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186</v>
      </c>
      <c r="AU322" s="252" t="s">
        <v>85</v>
      </c>
      <c r="AV322" s="13" t="s">
        <v>85</v>
      </c>
      <c r="AW322" s="13" t="s">
        <v>32</v>
      </c>
      <c r="AX322" s="13" t="s">
        <v>76</v>
      </c>
      <c r="AY322" s="252" t="s">
        <v>178</v>
      </c>
    </row>
    <row r="323" s="13" customFormat="1">
      <c r="A323" s="13"/>
      <c r="B323" s="241"/>
      <c r="C323" s="242"/>
      <c r="D323" s="243" t="s">
        <v>186</v>
      </c>
      <c r="E323" s="244" t="s">
        <v>1</v>
      </c>
      <c r="F323" s="245" t="s">
        <v>1411</v>
      </c>
      <c r="G323" s="242"/>
      <c r="H323" s="246">
        <v>3.75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186</v>
      </c>
      <c r="AU323" s="252" t="s">
        <v>85</v>
      </c>
      <c r="AV323" s="13" t="s">
        <v>85</v>
      </c>
      <c r="AW323" s="13" t="s">
        <v>32</v>
      </c>
      <c r="AX323" s="13" t="s">
        <v>76</v>
      </c>
      <c r="AY323" s="252" t="s">
        <v>178</v>
      </c>
    </row>
    <row r="324" s="13" customFormat="1">
      <c r="A324" s="13"/>
      <c r="B324" s="241"/>
      <c r="C324" s="242"/>
      <c r="D324" s="243" t="s">
        <v>186</v>
      </c>
      <c r="E324" s="244" t="s">
        <v>1</v>
      </c>
      <c r="F324" s="245" t="s">
        <v>1412</v>
      </c>
      <c r="G324" s="242"/>
      <c r="H324" s="246">
        <v>5.9939999999999998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186</v>
      </c>
      <c r="AU324" s="252" t="s">
        <v>85</v>
      </c>
      <c r="AV324" s="13" t="s">
        <v>85</v>
      </c>
      <c r="AW324" s="13" t="s">
        <v>32</v>
      </c>
      <c r="AX324" s="13" t="s">
        <v>76</v>
      </c>
      <c r="AY324" s="252" t="s">
        <v>178</v>
      </c>
    </row>
    <row r="325" s="13" customFormat="1">
      <c r="A325" s="13"/>
      <c r="B325" s="241"/>
      <c r="C325" s="242"/>
      <c r="D325" s="243" t="s">
        <v>186</v>
      </c>
      <c r="E325" s="244" t="s">
        <v>1</v>
      </c>
      <c r="F325" s="245" t="s">
        <v>1413</v>
      </c>
      <c r="G325" s="242"/>
      <c r="H325" s="246">
        <v>6.9539999999999997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186</v>
      </c>
      <c r="AU325" s="252" t="s">
        <v>85</v>
      </c>
      <c r="AV325" s="13" t="s">
        <v>85</v>
      </c>
      <c r="AW325" s="13" t="s">
        <v>32</v>
      </c>
      <c r="AX325" s="13" t="s">
        <v>76</v>
      </c>
      <c r="AY325" s="252" t="s">
        <v>178</v>
      </c>
    </row>
    <row r="326" s="15" customFormat="1">
      <c r="A326" s="15"/>
      <c r="B326" s="264"/>
      <c r="C326" s="265"/>
      <c r="D326" s="243" t="s">
        <v>186</v>
      </c>
      <c r="E326" s="266" t="s">
        <v>1</v>
      </c>
      <c r="F326" s="267" t="s">
        <v>217</v>
      </c>
      <c r="G326" s="265"/>
      <c r="H326" s="268">
        <v>43.323999999999998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186</v>
      </c>
      <c r="AU326" s="274" t="s">
        <v>85</v>
      </c>
      <c r="AV326" s="15" t="s">
        <v>184</v>
      </c>
      <c r="AW326" s="15" t="s">
        <v>32</v>
      </c>
      <c r="AX326" s="15" t="s">
        <v>83</v>
      </c>
      <c r="AY326" s="274" t="s">
        <v>178</v>
      </c>
    </row>
    <row r="327" s="2" customFormat="1" ht="16.5" customHeight="1">
      <c r="A327" s="39"/>
      <c r="B327" s="40"/>
      <c r="C327" s="228" t="s">
        <v>366</v>
      </c>
      <c r="D327" s="228" t="s">
        <v>180</v>
      </c>
      <c r="E327" s="229" t="s">
        <v>1414</v>
      </c>
      <c r="F327" s="230" t="s">
        <v>1415</v>
      </c>
      <c r="G327" s="231" t="s">
        <v>204</v>
      </c>
      <c r="H327" s="232">
        <v>43.323999999999998</v>
      </c>
      <c r="I327" s="233"/>
      <c r="J327" s="234">
        <f>ROUND(I327*H327,2)</f>
        <v>0</v>
      </c>
      <c r="K327" s="230" t="s">
        <v>194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184</v>
      </c>
      <c r="AT327" s="239" t="s">
        <v>180</v>
      </c>
      <c r="AU327" s="239" t="s">
        <v>85</v>
      </c>
      <c r="AY327" s="18" t="s">
        <v>178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184</v>
      </c>
      <c r="BM327" s="239" t="s">
        <v>1416</v>
      </c>
    </row>
    <row r="328" s="2" customFormat="1" ht="21.75" customHeight="1">
      <c r="A328" s="39"/>
      <c r="B328" s="40"/>
      <c r="C328" s="228" t="s">
        <v>373</v>
      </c>
      <c r="D328" s="228" t="s">
        <v>180</v>
      </c>
      <c r="E328" s="229" t="s">
        <v>1417</v>
      </c>
      <c r="F328" s="230" t="s">
        <v>1418</v>
      </c>
      <c r="G328" s="231" t="s">
        <v>384</v>
      </c>
      <c r="H328" s="232">
        <v>1.4339999999999999</v>
      </c>
      <c r="I328" s="233"/>
      <c r="J328" s="234">
        <f>ROUND(I328*H328,2)</f>
        <v>0</v>
      </c>
      <c r="K328" s="230" t="s">
        <v>194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1.0606199999999999</v>
      </c>
      <c r="R328" s="237">
        <f>Q328*H328</f>
        <v>1.5209290799999997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184</v>
      </c>
      <c r="AT328" s="239" t="s">
        <v>180</v>
      </c>
      <c r="AU328" s="239" t="s">
        <v>85</v>
      </c>
      <c r="AY328" s="18" t="s">
        <v>178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184</v>
      </c>
      <c r="BM328" s="239" t="s">
        <v>1419</v>
      </c>
    </row>
    <row r="329" s="13" customFormat="1">
      <c r="A329" s="13"/>
      <c r="B329" s="241"/>
      <c r="C329" s="242"/>
      <c r="D329" s="243" t="s">
        <v>186</v>
      </c>
      <c r="E329" s="244" t="s">
        <v>1</v>
      </c>
      <c r="F329" s="245" t="s">
        <v>1420</v>
      </c>
      <c r="G329" s="242"/>
      <c r="H329" s="246">
        <v>1.4339999999999999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186</v>
      </c>
      <c r="AU329" s="252" t="s">
        <v>85</v>
      </c>
      <c r="AV329" s="13" t="s">
        <v>85</v>
      </c>
      <c r="AW329" s="13" t="s">
        <v>32</v>
      </c>
      <c r="AX329" s="13" t="s">
        <v>83</v>
      </c>
      <c r="AY329" s="252" t="s">
        <v>178</v>
      </c>
    </row>
    <row r="330" s="2" customFormat="1" ht="33" customHeight="1">
      <c r="A330" s="39"/>
      <c r="B330" s="40"/>
      <c r="C330" s="228" t="s">
        <v>377</v>
      </c>
      <c r="D330" s="228" t="s">
        <v>180</v>
      </c>
      <c r="E330" s="229" t="s">
        <v>1421</v>
      </c>
      <c r="F330" s="230" t="s">
        <v>1422</v>
      </c>
      <c r="G330" s="231" t="s">
        <v>204</v>
      </c>
      <c r="H330" s="232">
        <v>44.533000000000001</v>
      </c>
      <c r="I330" s="233"/>
      <c r="J330" s="234">
        <f>ROUND(I330*H330,2)</f>
        <v>0</v>
      </c>
      <c r="K330" s="230" t="s">
        <v>846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1.0146</v>
      </c>
      <c r="R330" s="237">
        <f>Q330*H330</f>
        <v>45.1831818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184</v>
      </c>
      <c r="AT330" s="239" t="s">
        <v>180</v>
      </c>
      <c r="AU330" s="239" t="s">
        <v>85</v>
      </c>
      <c r="AY330" s="18" t="s">
        <v>178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184</v>
      </c>
      <c r="BM330" s="239" t="s">
        <v>1423</v>
      </c>
    </row>
    <row r="331" s="13" customFormat="1">
      <c r="A331" s="13"/>
      <c r="B331" s="241"/>
      <c r="C331" s="242"/>
      <c r="D331" s="243" t="s">
        <v>186</v>
      </c>
      <c r="E331" s="244" t="s">
        <v>1</v>
      </c>
      <c r="F331" s="245" t="s">
        <v>1424</v>
      </c>
      <c r="G331" s="242"/>
      <c r="H331" s="246">
        <v>1.163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186</v>
      </c>
      <c r="AU331" s="252" t="s">
        <v>85</v>
      </c>
      <c r="AV331" s="13" t="s">
        <v>85</v>
      </c>
      <c r="AW331" s="13" t="s">
        <v>32</v>
      </c>
      <c r="AX331" s="13" t="s">
        <v>76</v>
      </c>
      <c r="AY331" s="252" t="s">
        <v>178</v>
      </c>
    </row>
    <row r="332" s="13" customFormat="1">
      <c r="A332" s="13"/>
      <c r="B332" s="241"/>
      <c r="C332" s="242"/>
      <c r="D332" s="243" t="s">
        <v>186</v>
      </c>
      <c r="E332" s="244" t="s">
        <v>1</v>
      </c>
      <c r="F332" s="245" t="s">
        <v>1425</v>
      </c>
      <c r="G332" s="242"/>
      <c r="H332" s="246">
        <v>3.6600000000000001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186</v>
      </c>
      <c r="AU332" s="252" t="s">
        <v>85</v>
      </c>
      <c r="AV332" s="13" t="s">
        <v>85</v>
      </c>
      <c r="AW332" s="13" t="s">
        <v>32</v>
      </c>
      <c r="AX332" s="13" t="s">
        <v>76</v>
      </c>
      <c r="AY332" s="252" t="s">
        <v>178</v>
      </c>
    </row>
    <row r="333" s="13" customFormat="1">
      <c r="A333" s="13"/>
      <c r="B333" s="241"/>
      <c r="C333" s="242"/>
      <c r="D333" s="243" t="s">
        <v>186</v>
      </c>
      <c r="E333" s="244" t="s">
        <v>1</v>
      </c>
      <c r="F333" s="245" t="s">
        <v>1426</v>
      </c>
      <c r="G333" s="242"/>
      <c r="H333" s="246">
        <v>4.4100000000000001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186</v>
      </c>
      <c r="AU333" s="252" t="s">
        <v>85</v>
      </c>
      <c r="AV333" s="13" t="s">
        <v>85</v>
      </c>
      <c r="AW333" s="13" t="s">
        <v>32</v>
      </c>
      <c r="AX333" s="13" t="s">
        <v>76</v>
      </c>
      <c r="AY333" s="252" t="s">
        <v>178</v>
      </c>
    </row>
    <row r="334" s="13" customFormat="1">
      <c r="A334" s="13"/>
      <c r="B334" s="241"/>
      <c r="C334" s="242"/>
      <c r="D334" s="243" t="s">
        <v>186</v>
      </c>
      <c r="E334" s="244" t="s">
        <v>1</v>
      </c>
      <c r="F334" s="245" t="s">
        <v>1427</v>
      </c>
      <c r="G334" s="242"/>
      <c r="H334" s="246">
        <v>6.8949999999999996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186</v>
      </c>
      <c r="AU334" s="252" t="s">
        <v>85</v>
      </c>
      <c r="AV334" s="13" t="s">
        <v>85</v>
      </c>
      <c r="AW334" s="13" t="s">
        <v>32</v>
      </c>
      <c r="AX334" s="13" t="s">
        <v>76</v>
      </c>
      <c r="AY334" s="252" t="s">
        <v>178</v>
      </c>
    </row>
    <row r="335" s="13" customFormat="1">
      <c r="A335" s="13"/>
      <c r="B335" s="241"/>
      <c r="C335" s="242"/>
      <c r="D335" s="243" t="s">
        <v>186</v>
      </c>
      <c r="E335" s="244" t="s">
        <v>1</v>
      </c>
      <c r="F335" s="245" t="s">
        <v>1428</v>
      </c>
      <c r="G335" s="242"/>
      <c r="H335" s="246">
        <v>7.6820000000000004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186</v>
      </c>
      <c r="AU335" s="252" t="s">
        <v>85</v>
      </c>
      <c r="AV335" s="13" t="s">
        <v>85</v>
      </c>
      <c r="AW335" s="13" t="s">
        <v>32</v>
      </c>
      <c r="AX335" s="13" t="s">
        <v>76</v>
      </c>
      <c r="AY335" s="252" t="s">
        <v>178</v>
      </c>
    </row>
    <row r="336" s="14" customFormat="1">
      <c r="A336" s="14"/>
      <c r="B336" s="253"/>
      <c r="C336" s="254"/>
      <c r="D336" s="243" t="s">
        <v>186</v>
      </c>
      <c r="E336" s="255" t="s">
        <v>1</v>
      </c>
      <c r="F336" s="256" t="s">
        <v>209</v>
      </c>
      <c r="G336" s="254"/>
      <c r="H336" s="257">
        <v>23.809999999999999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186</v>
      </c>
      <c r="AU336" s="263" t="s">
        <v>85</v>
      </c>
      <c r="AV336" s="14" t="s">
        <v>96</v>
      </c>
      <c r="AW336" s="14" t="s">
        <v>32</v>
      </c>
      <c r="AX336" s="14" t="s">
        <v>76</v>
      </c>
      <c r="AY336" s="263" t="s">
        <v>178</v>
      </c>
    </row>
    <row r="337" s="13" customFormat="1">
      <c r="A337" s="13"/>
      <c r="B337" s="241"/>
      <c r="C337" s="242"/>
      <c r="D337" s="243" t="s">
        <v>186</v>
      </c>
      <c r="E337" s="244" t="s">
        <v>1</v>
      </c>
      <c r="F337" s="245" t="s">
        <v>1429</v>
      </c>
      <c r="G337" s="242"/>
      <c r="H337" s="246">
        <v>5.8949999999999996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186</v>
      </c>
      <c r="AU337" s="252" t="s">
        <v>85</v>
      </c>
      <c r="AV337" s="13" t="s">
        <v>85</v>
      </c>
      <c r="AW337" s="13" t="s">
        <v>32</v>
      </c>
      <c r="AX337" s="13" t="s">
        <v>76</v>
      </c>
      <c r="AY337" s="252" t="s">
        <v>178</v>
      </c>
    </row>
    <row r="338" s="13" customFormat="1">
      <c r="A338" s="13"/>
      <c r="B338" s="241"/>
      <c r="C338" s="242"/>
      <c r="D338" s="243" t="s">
        <v>186</v>
      </c>
      <c r="E338" s="244" t="s">
        <v>1</v>
      </c>
      <c r="F338" s="245" t="s">
        <v>1430</v>
      </c>
      <c r="G338" s="242"/>
      <c r="H338" s="246">
        <v>3.25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186</v>
      </c>
      <c r="AU338" s="252" t="s">
        <v>85</v>
      </c>
      <c r="AV338" s="13" t="s">
        <v>85</v>
      </c>
      <c r="AW338" s="13" t="s">
        <v>32</v>
      </c>
      <c r="AX338" s="13" t="s">
        <v>76</v>
      </c>
      <c r="AY338" s="252" t="s">
        <v>178</v>
      </c>
    </row>
    <row r="339" s="13" customFormat="1">
      <c r="A339" s="13"/>
      <c r="B339" s="241"/>
      <c r="C339" s="242"/>
      <c r="D339" s="243" t="s">
        <v>186</v>
      </c>
      <c r="E339" s="244" t="s">
        <v>1</v>
      </c>
      <c r="F339" s="245" t="s">
        <v>1431</v>
      </c>
      <c r="G339" s="242"/>
      <c r="H339" s="246">
        <v>3.278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186</v>
      </c>
      <c r="AU339" s="252" t="s">
        <v>85</v>
      </c>
      <c r="AV339" s="13" t="s">
        <v>85</v>
      </c>
      <c r="AW339" s="13" t="s">
        <v>32</v>
      </c>
      <c r="AX339" s="13" t="s">
        <v>76</v>
      </c>
      <c r="AY339" s="252" t="s">
        <v>178</v>
      </c>
    </row>
    <row r="340" s="13" customFormat="1">
      <c r="A340" s="13"/>
      <c r="B340" s="241"/>
      <c r="C340" s="242"/>
      <c r="D340" s="243" t="s">
        <v>186</v>
      </c>
      <c r="E340" s="244" t="s">
        <v>1</v>
      </c>
      <c r="F340" s="245" t="s">
        <v>1432</v>
      </c>
      <c r="G340" s="242"/>
      <c r="H340" s="246">
        <v>8.3000000000000007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186</v>
      </c>
      <c r="AU340" s="252" t="s">
        <v>85</v>
      </c>
      <c r="AV340" s="13" t="s">
        <v>85</v>
      </c>
      <c r="AW340" s="13" t="s">
        <v>32</v>
      </c>
      <c r="AX340" s="13" t="s">
        <v>76</v>
      </c>
      <c r="AY340" s="252" t="s">
        <v>178</v>
      </c>
    </row>
    <row r="341" s="14" customFormat="1">
      <c r="A341" s="14"/>
      <c r="B341" s="253"/>
      <c r="C341" s="254"/>
      <c r="D341" s="243" t="s">
        <v>186</v>
      </c>
      <c r="E341" s="255" t="s">
        <v>1</v>
      </c>
      <c r="F341" s="256" t="s">
        <v>209</v>
      </c>
      <c r="G341" s="254"/>
      <c r="H341" s="257">
        <v>20.722999999999999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186</v>
      </c>
      <c r="AU341" s="263" t="s">
        <v>85</v>
      </c>
      <c r="AV341" s="14" t="s">
        <v>96</v>
      </c>
      <c r="AW341" s="14" t="s">
        <v>32</v>
      </c>
      <c r="AX341" s="14" t="s">
        <v>76</v>
      </c>
      <c r="AY341" s="263" t="s">
        <v>178</v>
      </c>
    </row>
    <row r="342" s="15" customFormat="1">
      <c r="A342" s="15"/>
      <c r="B342" s="264"/>
      <c r="C342" s="265"/>
      <c r="D342" s="243" t="s">
        <v>186</v>
      </c>
      <c r="E342" s="266" t="s">
        <v>1</v>
      </c>
      <c r="F342" s="267" t="s">
        <v>217</v>
      </c>
      <c r="G342" s="265"/>
      <c r="H342" s="268">
        <v>44.533000000000001</v>
      </c>
      <c r="I342" s="269"/>
      <c r="J342" s="265"/>
      <c r="K342" s="265"/>
      <c r="L342" s="270"/>
      <c r="M342" s="271"/>
      <c r="N342" s="272"/>
      <c r="O342" s="272"/>
      <c r="P342" s="272"/>
      <c r="Q342" s="272"/>
      <c r="R342" s="272"/>
      <c r="S342" s="272"/>
      <c r="T342" s="27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4" t="s">
        <v>186</v>
      </c>
      <c r="AU342" s="274" t="s">
        <v>85</v>
      </c>
      <c r="AV342" s="15" t="s">
        <v>184</v>
      </c>
      <c r="AW342" s="15" t="s">
        <v>32</v>
      </c>
      <c r="AX342" s="15" t="s">
        <v>83</v>
      </c>
      <c r="AY342" s="274" t="s">
        <v>178</v>
      </c>
    </row>
    <row r="343" s="2" customFormat="1" ht="33" customHeight="1">
      <c r="A343" s="39"/>
      <c r="B343" s="40"/>
      <c r="C343" s="228" t="s">
        <v>381</v>
      </c>
      <c r="D343" s="228" t="s">
        <v>180</v>
      </c>
      <c r="E343" s="229" t="s">
        <v>1433</v>
      </c>
      <c r="F343" s="230" t="s">
        <v>1434</v>
      </c>
      <c r="G343" s="231" t="s">
        <v>183</v>
      </c>
      <c r="H343" s="232">
        <v>3.5539999999999998</v>
      </c>
      <c r="I343" s="233"/>
      <c r="J343" s="234">
        <f>ROUND(I343*H343,2)</f>
        <v>0</v>
      </c>
      <c r="K343" s="230" t="s">
        <v>194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2.5504500000000001</v>
      </c>
      <c r="R343" s="237">
        <f>Q343*H343</f>
        <v>9.0642993000000001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184</v>
      </c>
      <c r="AT343" s="239" t="s">
        <v>180</v>
      </c>
      <c r="AU343" s="239" t="s">
        <v>85</v>
      </c>
      <c r="AY343" s="18" t="s">
        <v>178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184</v>
      </c>
      <c r="BM343" s="239" t="s">
        <v>1435</v>
      </c>
    </row>
    <row r="344" s="13" customFormat="1">
      <c r="A344" s="13"/>
      <c r="B344" s="241"/>
      <c r="C344" s="242"/>
      <c r="D344" s="243" t="s">
        <v>186</v>
      </c>
      <c r="E344" s="244" t="s">
        <v>1</v>
      </c>
      <c r="F344" s="245" t="s">
        <v>1436</v>
      </c>
      <c r="G344" s="242"/>
      <c r="H344" s="246">
        <v>0.96999999999999997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186</v>
      </c>
      <c r="AU344" s="252" t="s">
        <v>85</v>
      </c>
      <c r="AV344" s="13" t="s">
        <v>85</v>
      </c>
      <c r="AW344" s="13" t="s">
        <v>32</v>
      </c>
      <c r="AX344" s="13" t="s">
        <v>76</v>
      </c>
      <c r="AY344" s="252" t="s">
        <v>178</v>
      </c>
    </row>
    <row r="345" s="13" customFormat="1">
      <c r="A345" s="13"/>
      <c r="B345" s="241"/>
      <c r="C345" s="242"/>
      <c r="D345" s="243" t="s">
        <v>186</v>
      </c>
      <c r="E345" s="244" t="s">
        <v>1</v>
      </c>
      <c r="F345" s="245" t="s">
        <v>1437</v>
      </c>
      <c r="G345" s="242"/>
      <c r="H345" s="246">
        <v>0.10199999999999999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186</v>
      </c>
      <c r="AU345" s="252" t="s">
        <v>85</v>
      </c>
      <c r="AV345" s="13" t="s">
        <v>85</v>
      </c>
      <c r="AW345" s="13" t="s">
        <v>32</v>
      </c>
      <c r="AX345" s="13" t="s">
        <v>76</v>
      </c>
      <c r="AY345" s="252" t="s">
        <v>178</v>
      </c>
    </row>
    <row r="346" s="13" customFormat="1">
      <c r="A346" s="13"/>
      <c r="B346" s="241"/>
      <c r="C346" s="242"/>
      <c r="D346" s="243" t="s">
        <v>186</v>
      </c>
      <c r="E346" s="244" t="s">
        <v>1</v>
      </c>
      <c r="F346" s="245" t="s">
        <v>1438</v>
      </c>
      <c r="G346" s="242"/>
      <c r="H346" s="246">
        <v>1.647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186</v>
      </c>
      <c r="AU346" s="252" t="s">
        <v>85</v>
      </c>
      <c r="AV346" s="13" t="s">
        <v>85</v>
      </c>
      <c r="AW346" s="13" t="s">
        <v>32</v>
      </c>
      <c r="AX346" s="13" t="s">
        <v>76</v>
      </c>
      <c r="AY346" s="252" t="s">
        <v>178</v>
      </c>
    </row>
    <row r="347" s="13" customFormat="1">
      <c r="A347" s="13"/>
      <c r="B347" s="241"/>
      <c r="C347" s="242"/>
      <c r="D347" s="243" t="s">
        <v>186</v>
      </c>
      <c r="E347" s="244" t="s">
        <v>1</v>
      </c>
      <c r="F347" s="245" t="s">
        <v>1439</v>
      </c>
      <c r="G347" s="242"/>
      <c r="H347" s="246">
        <v>0.029000000000000001</v>
      </c>
      <c r="I347" s="247"/>
      <c r="J347" s="242"/>
      <c r="K347" s="242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186</v>
      </c>
      <c r="AU347" s="252" t="s">
        <v>85</v>
      </c>
      <c r="AV347" s="13" t="s">
        <v>85</v>
      </c>
      <c r="AW347" s="13" t="s">
        <v>32</v>
      </c>
      <c r="AX347" s="13" t="s">
        <v>76</v>
      </c>
      <c r="AY347" s="252" t="s">
        <v>178</v>
      </c>
    </row>
    <row r="348" s="13" customFormat="1">
      <c r="A348" s="13"/>
      <c r="B348" s="241"/>
      <c r="C348" s="242"/>
      <c r="D348" s="243" t="s">
        <v>186</v>
      </c>
      <c r="E348" s="244" t="s">
        <v>1</v>
      </c>
      <c r="F348" s="245" t="s">
        <v>1440</v>
      </c>
      <c r="G348" s="242"/>
      <c r="H348" s="246">
        <v>0.10199999999999999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186</v>
      </c>
      <c r="AU348" s="252" t="s">
        <v>85</v>
      </c>
      <c r="AV348" s="13" t="s">
        <v>85</v>
      </c>
      <c r="AW348" s="13" t="s">
        <v>32</v>
      </c>
      <c r="AX348" s="13" t="s">
        <v>76</v>
      </c>
      <c r="AY348" s="252" t="s">
        <v>178</v>
      </c>
    </row>
    <row r="349" s="13" customFormat="1">
      <c r="A349" s="13"/>
      <c r="B349" s="241"/>
      <c r="C349" s="242"/>
      <c r="D349" s="243" t="s">
        <v>186</v>
      </c>
      <c r="E349" s="244" t="s">
        <v>1</v>
      </c>
      <c r="F349" s="245" t="s">
        <v>1441</v>
      </c>
      <c r="G349" s="242"/>
      <c r="H349" s="246">
        <v>0.23999999999999999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186</v>
      </c>
      <c r="AU349" s="252" t="s">
        <v>85</v>
      </c>
      <c r="AV349" s="13" t="s">
        <v>85</v>
      </c>
      <c r="AW349" s="13" t="s">
        <v>32</v>
      </c>
      <c r="AX349" s="13" t="s">
        <v>76</v>
      </c>
      <c r="AY349" s="252" t="s">
        <v>178</v>
      </c>
    </row>
    <row r="350" s="14" customFormat="1">
      <c r="A350" s="14"/>
      <c r="B350" s="253"/>
      <c r="C350" s="254"/>
      <c r="D350" s="243" t="s">
        <v>186</v>
      </c>
      <c r="E350" s="255" t="s">
        <v>1</v>
      </c>
      <c r="F350" s="256" t="s">
        <v>209</v>
      </c>
      <c r="G350" s="254"/>
      <c r="H350" s="257">
        <v>3.0899999999999999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186</v>
      </c>
      <c r="AU350" s="263" t="s">
        <v>85</v>
      </c>
      <c r="AV350" s="14" t="s">
        <v>96</v>
      </c>
      <c r="AW350" s="14" t="s">
        <v>32</v>
      </c>
      <c r="AX350" s="14" t="s">
        <v>76</v>
      </c>
      <c r="AY350" s="263" t="s">
        <v>178</v>
      </c>
    </row>
    <row r="351" s="13" customFormat="1">
      <c r="A351" s="13"/>
      <c r="B351" s="241"/>
      <c r="C351" s="242"/>
      <c r="D351" s="243" t="s">
        <v>186</v>
      </c>
      <c r="E351" s="244" t="s">
        <v>1</v>
      </c>
      <c r="F351" s="245" t="s">
        <v>1442</v>
      </c>
      <c r="G351" s="242"/>
      <c r="H351" s="246">
        <v>0.46400000000000002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186</v>
      </c>
      <c r="AU351" s="252" t="s">
        <v>85</v>
      </c>
      <c r="AV351" s="13" t="s">
        <v>85</v>
      </c>
      <c r="AW351" s="13" t="s">
        <v>32</v>
      </c>
      <c r="AX351" s="13" t="s">
        <v>76</v>
      </c>
      <c r="AY351" s="252" t="s">
        <v>178</v>
      </c>
    </row>
    <row r="352" s="15" customFormat="1">
      <c r="A352" s="15"/>
      <c r="B352" s="264"/>
      <c r="C352" s="265"/>
      <c r="D352" s="243" t="s">
        <v>186</v>
      </c>
      <c r="E352" s="266" t="s">
        <v>1</v>
      </c>
      <c r="F352" s="267" t="s">
        <v>217</v>
      </c>
      <c r="G352" s="265"/>
      <c r="H352" s="268">
        <v>3.5539999999999998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186</v>
      </c>
      <c r="AU352" s="274" t="s">
        <v>85</v>
      </c>
      <c r="AV352" s="15" t="s">
        <v>184</v>
      </c>
      <c r="AW352" s="15" t="s">
        <v>32</v>
      </c>
      <c r="AX352" s="15" t="s">
        <v>83</v>
      </c>
      <c r="AY352" s="274" t="s">
        <v>178</v>
      </c>
    </row>
    <row r="353" s="2" customFormat="1" ht="33" customHeight="1">
      <c r="A353" s="39"/>
      <c r="B353" s="40"/>
      <c r="C353" s="228" t="s">
        <v>389</v>
      </c>
      <c r="D353" s="228" t="s">
        <v>180</v>
      </c>
      <c r="E353" s="229" t="s">
        <v>1443</v>
      </c>
      <c r="F353" s="230" t="s">
        <v>1444</v>
      </c>
      <c r="G353" s="231" t="s">
        <v>183</v>
      </c>
      <c r="H353" s="232">
        <v>12.792999999999999</v>
      </c>
      <c r="I353" s="233"/>
      <c r="J353" s="234">
        <f>ROUND(I353*H353,2)</f>
        <v>0</v>
      </c>
      <c r="K353" s="230" t="s">
        <v>194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2.5504500000000001</v>
      </c>
      <c r="R353" s="237">
        <f>Q353*H353</f>
        <v>32.627906850000002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184</v>
      </c>
      <c r="AT353" s="239" t="s">
        <v>180</v>
      </c>
      <c r="AU353" s="239" t="s">
        <v>85</v>
      </c>
      <c r="AY353" s="18" t="s">
        <v>178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184</v>
      </c>
      <c r="BM353" s="239" t="s">
        <v>1445</v>
      </c>
    </row>
    <row r="354" s="16" customFormat="1">
      <c r="A354" s="16"/>
      <c r="B354" s="275"/>
      <c r="C354" s="276"/>
      <c r="D354" s="243" t="s">
        <v>186</v>
      </c>
      <c r="E354" s="277" t="s">
        <v>1</v>
      </c>
      <c r="F354" s="278" t="s">
        <v>1446</v>
      </c>
      <c r="G354" s="276"/>
      <c r="H354" s="277" t="s">
        <v>1</v>
      </c>
      <c r="I354" s="279"/>
      <c r="J354" s="276"/>
      <c r="K354" s="276"/>
      <c r="L354" s="280"/>
      <c r="M354" s="281"/>
      <c r="N354" s="282"/>
      <c r="O354" s="282"/>
      <c r="P354" s="282"/>
      <c r="Q354" s="282"/>
      <c r="R354" s="282"/>
      <c r="S354" s="282"/>
      <c r="T354" s="283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4" t="s">
        <v>186</v>
      </c>
      <c r="AU354" s="284" t="s">
        <v>85</v>
      </c>
      <c r="AV354" s="16" t="s">
        <v>83</v>
      </c>
      <c r="AW354" s="16" t="s">
        <v>32</v>
      </c>
      <c r="AX354" s="16" t="s">
        <v>76</v>
      </c>
      <c r="AY354" s="284" t="s">
        <v>178</v>
      </c>
    </row>
    <row r="355" s="13" customFormat="1">
      <c r="A355" s="13"/>
      <c r="B355" s="241"/>
      <c r="C355" s="242"/>
      <c r="D355" s="243" t="s">
        <v>186</v>
      </c>
      <c r="E355" s="244" t="s">
        <v>1</v>
      </c>
      <c r="F355" s="245" t="s">
        <v>1447</v>
      </c>
      <c r="G355" s="242"/>
      <c r="H355" s="246">
        <v>2.9100000000000001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186</v>
      </c>
      <c r="AU355" s="252" t="s">
        <v>85</v>
      </c>
      <c r="AV355" s="13" t="s">
        <v>85</v>
      </c>
      <c r="AW355" s="13" t="s">
        <v>32</v>
      </c>
      <c r="AX355" s="13" t="s">
        <v>76</v>
      </c>
      <c r="AY355" s="252" t="s">
        <v>178</v>
      </c>
    </row>
    <row r="356" s="13" customFormat="1">
      <c r="A356" s="13"/>
      <c r="B356" s="241"/>
      <c r="C356" s="242"/>
      <c r="D356" s="243" t="s">
        <v>186</v>
      </c>
      <c r="E356" s="244" t="s">
        <v>1</v>
      </c>
      <c r="F356" s="245" t="s">
        <v>1448</v>
      </c>
      <c r="G356" s="242"/>
      <c r="H356" s="246">
        <v>0.30599999999999999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186</v>
      </c>
      <c r="AU356" s="252" t="s">
        <v>85</v>
      </c>
      <c r="AV356" s="13" t="s">
        <v>85</v>
      </c>
      <c r="AW356" s="13" t="s">
        <v>32</v>
      </c>
      <c r="AX356" s="13" t="s">
        <v>76</v>
      </c>
      <c r="AY356" s="252" t="s">
        <v>178</v>
      </c>
    </row>
    <row r="357" s="13" customFormat="1">
      <c r="A357" s="13"/>
      <c r="B357" s="241"/>
      <c r="C357" s="242"/>
      <c r="D357" s="243" t="s">
        <v>186</v>
      </c>
      <c r="E357" s="244" t="s">
        <v>1</v>
      </c>
      <c r="F357" s="245" t="s">
        <v>1449</v>
      </c>
      <c r="G357" s="242"/>
      <c r="H357" s="246">
        <v>4.9409999999999998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186</v>
      </c>
      <c r="AU357" s="252" t="s">
        <v>85</v>
      </c>
      <c r="AV357" s="13" t="s">
        <v>85</v>
      </c>
      <c r="AW357" s="13" t="s">
        <v>32</v>
      </c>
      <c r="AX357" s="13" t="s">
        <v>76</v>
      </c>
      <c r="AY357" s="252" t="s">
        <v>178</v>
      </c>
    </row>
    <row r="358" s="13" customFormat="1">
      <c r="A358" s="13"/>
      <c r="B358" s="241"/>
      <c r="C358" s="242"/>
      <c r="D358" s="243" t="s">
        <v>186</v>
      </c>
      <c r="E358" s="244" t="s">
        <v>1</v>
      </c>
      <c r="F358" s="245" t="s">
        <v>1450</v>
      </c>
      <c r="G358" s="242"/>
      <c r="H358" s="246">
        <v>0.086999999999999994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186</v>
      </c>
      <c r="AU358" s="252" t="s">
        <v>85</v>
      </c>
      <c r="AV358" s="13" t="s">
        <v>85</v>
      </c>
      <c r="AW358" s="13" t="s">
        <v>32</v>
      </c>
      <c r="AX358" s="13" t="s">
        <v>76</v>
      </c>
      <c r="AY358" s="252" t="s">
        <v>178</v>
      </c>
    </row>
    <row r="359" s="13" customFormat="1">
      <c r="A359" s="13"/>
      <c r="B359" s="241"/>
      <c r="C359" s="242"/>
      <c r="D359" s="243" t="s">
        <v>186</v>
      </c>
      <c r="E359" s="244" t="s">
        <v>1</v>
      </c>
      <c r="F359" s="245" t="s">
        <v>1451</v>
      </c>
      <c r="G359" s="242"/>
      <c r="H359" s="246">
        <v>1.357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186</v>
      </c>
      <c r="AU359" s="252" t="s">
        <v>85</v>
      </c>
      <c r="AV359" s="13" t="s">
        <v>85</v>
      </c>
      <c r="AW359" s="13" t="s">
        <v>32</v>
      </c>
      <c r="AX359" s="13" t="s">
        <v>76</v>
      </c>
      <c r="AY359" s="252" t="s">
        <v>178</v>
      </c>
    </row>
    <row r="360" s="13" customFormat="1">
      <c r="A360" s="13"/>
      <c r="B360" s="241"/>
      <c r="C360" s="242"/>
      <c r="D360" s="243" t="s">
        <v>186</v>
      </c>
      <c r="E360" s="244" t="s">
        <v>1</v>
      </c>
      <c r="F360" s="245" t="s">
        <v>1452</v>
      </c>
      <c r="G360" s="242"/>
      <c r="H360" s="246">
        <v>3.1920000000000002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186</v>
      </c>
      <c r="AU360" s="252" t="s">
        <v>85</v>
      </c>
      <c r="AV360" s="13" t="s">
        <v>85</v>
      </c>
      <c r="AW360" s="13" t="s">
        <v>32</v>
      </c>
      <c r="AX360" s="13" t="s">
        <v>76</v>
      </c>
      <c r="AY360" s="252" t="s">
        <v>178</v>
      </c>
    </row>
    <row r="361" s="15" customFormat="1">
      <c r="A361" s="15"/>
      <c r="B361" s="264"/>
      <c r="C361" s="265"/>
      <c r="D361" s="243" t="s">
        <v>186</v>
      </c>
      <c r="E361" s="266" t="s">
        <v>1</v>
      </c>
      <c r="F361" s="267" t="s">
        <v>217</v>
      </c>
      <c r="G361" s="265"/>
      <c r="H361" s="268">
        <v>12.792999999999999</v>
      </c>
      <c r="I361" s="269"/>
      <c r="J361" s="265"/>
      <c r="K361" s="265"/>
      <c r="L361" s="270"/>
      <c r="M361" s="271"/>
      <c r="N361" s="272"/>
      <c r="O361" s="272"/>
      <c r="P361" s="272"/>
      <c r="Q361" s="272"/>
      <c r="R361" s="272"/>
      <c r="S361" s="272"/>
      <c r="T361" s="27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4" t="s">
        <v>186</v>
      </c>
      <c r="AU361" s="274" t="s">
        <v>85</v>
      </c>
      <c r="AV361" s="15" t="s">
        <v>184</v>
      </c>
      <c r="AW361" s="15" t="s">
        <v>32</v>
      </c>
      <c r="AX361" s="15" t="s">
        <v>83</v>
      </c>
      <c r="AY361" s="274" t="s">
        <v>178</v>
      </c>
    </row>
    <row r="362" s="2" customFormat="1" ht="24.15" customHeight="1">
      <c r="A362" s="39"/>
      <c r="B362" s="40"/>
      <c r="C362" s="228" t="s">
        <v>396</v>
      </c>
      <c r="D362" s="228" t="s">
        <v>180</v>
      </c>
      <c r="E362" s="229" t="s">
        <v>1453</v>
      </c>
      <c r="F362" s="230" t="s">
        <v>1454</v>
      </c>
      <c r="G362" s="231" t="s">
        <v>204</v>
      </c>
      <c r="H362" s="232">
        <v>59.560000000000002</v>
      </c>
      <c r="I362" s="233"/>
      <c r="J362" s="234">
        <f>ROUND(I362*H362,2)</f>
        <v>0</v>
      </c>
      <c r="K362" s="230" t="s">
        <v>194</v>
      </c>
      <c r="L362" s="45"/>
      <c r="M362" s="235" t="s">
        <v>1</v>
      </c>
      <c r="N362" s="236" t="s">
        <v>41</v>
      </c>
      <c r="O362" s="92"/>
      <c r="P362" s="237">
        <f>O362*H362</f>
        <v>0</v>
      </c>
      <c r="Q362" s="237">
        <v>0.0077000000000000002</v>
      </c>
      <c r="R362" s="237">
        <f>Q362*H362</f>
        <v>0.45861200000000002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184</v>
      </c>
      <c r="AT362" s="239" t="s">
        <v>180</v>
      </c>
      <c r="AU362" s="239" t="s">
        <v>85</v>
      </c>
      <c r="AY362" s="18" t="s">
        <v>178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83</v>
      </c>
      <c r="BK362" s="240">
        <f>ROUND(I362*H362,2)</f>
        <v>0</v>
      </c>
      <c r="BL362" s="18" t="s">
        <v>184</v>
      </c>
      <c r="BM362" s="239" t="s">
        <v>1455</v>
      </c>
    </row>
    <row r="363" s="13" customFormat="1">
      <c r="A363" s="13"/>
      <c r="B363" s="241"/>
      <c r="C363" s="242"/>
      <c r="D363" s="243" t="s">
        <v>186</v>
      </c>
      <c r="E363" s="244" t="s">
        <v>1</v>
      </c>
      <c r="F363" s="245" t="s">
        <v>1456</v>
      </c>
      <c r="G363" s="242"/>
      <c r="H363" s="246">
        <v>12.569000000000001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186</v>
      </c>
      <c r="AU363" s="252" t="s">
        <v>85</v>
      </c>
      <c r="AV363" s="13" t="s">
        <v>85</v>
      </c>
      <c r="AW363" s="13" t="s">
        <v>32</v>
      </c>
      <c r="AX363" s="13" t="s">
        <v>76</v>
      </c>
      <c r="AY363" s="252" t="s">
        <v>178</v>
      </c>
    </row>
    <row r="364" s="13" customFormat="1">
      <c r="A364" s="13"/>
      <c r="B364" s="241"/>
      <c r="C364" s="242"/>
      <c r="D364" s="243" t="s">
        <v>186</v>
      </c>
      <c r="E364" s="244" t="s">
        <v>1</v>
      </c>
      <c r="F364" s="245" t="s">
        <v>1457</v>
      </c>
      <c r="G364" s="242"/>
      <c r="H364" s="246">
        <v>1.9079999999999999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186</v>
      </c>
      <c r="AU364" s="252" t="s">
        <v>85</v>
      </c>
      <c r="AV364" s="13" t="s">
        <v>85</v>
      </c>
      <c r="AW364" s="13" t="s">
        <v>32</v>
      </c>
      <c r="AX364" s="13" t="s">
        <v>76</v>
      </c>
      <c r="AY364" s="252" t="s">
        <v>178</v>
      </c>
    </row>
    <row r="365" s="13" customFormat="1">
      <c r="A365" s="13"/>
      <c r="B365" s="241"/>
      <c r="C365" s="242"/>
      <c r="D365" s="243" t="s">
        <v>186</v>
      </c>
      <c r="E365" s="244" t="s">
        <v>1</v>
      </c>
      <c r="F365" s="245" t="s">
        <v>1458</v>
      </c>
      <c r="G365" s="242"/>
      <c r="H365" s="246">
        <v>20.545000000000002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186</v>
      </c>
      <c r="AU365" s="252" t="s">
        <v>85</v>
      </c>
      <c r="AV365" s="13" t="s">
        <v>85</v>
      </c>
      <c r="AW365" s="13" t="s">
        <v>32</v>
      </c>
      <c r="AX365" s="13" t="s">
        <v>76</v>
      </c>
      <c r="AY365" s="252" t="s">
        <v>178</v>
      </c>
    </row>
    <row r="366" s="13" customFormat="1">
      <c r="A366" s="13"/>
      <c r="B366" s="241"/>
      <c r="C366" s="242"/>
      <c r="D366" s="243" t="s">
        <v>186</v>
      </c>
      <c r="E366" s="244" t="s">
        <v>1</v>
      </c>
      <c r="F366" s="245" t="s">
        <v>1459</v>
      </c>
      <c r="G366" s="242"/>
      <c r="H366" s="246">
        <v>0.65100000000000002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186</v>
      </c>
      <c r="AU366" s="252" t="s">
        <v>85</v>
      </c>
      <c r="AV366" s="13" t="s">
        <v>85</v>
      </c>
      <c r="AW366" s="13" t="s">
        <v>32</v>
      </c>
      <c r="AX366" s="13" t="s">
        <v>76</v>
      </c>
      <c r="AY366" s="252" t="s">
        <v>178</v>
      </c>
    </row>
    <row r="367" s="13" customFormat="1">
      <c r="A367" s="13"/>
      <c r="B367" s="241"/>
      <c r="C367" s="242"/>
      <c r="D367" s="243" t="s">
        <v>186</v>
      </c>
      <c r="E367" s="244" t="s">
        <v>1</v>
      </c>
      <c r="F367" s="245" t="s">
        <v>1460</v>
      </c>
      <c r="G367" s="242"/>
      <c r="H367" s="246">
        <v>8.4589999999999996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186</v>
      </c>
      <c r="AU367" s="252" t="s">
        <v>85</v>
      </c>
      <c r="AV367" s="13" t="s">
        <v>85</v>
      </c>
      <c r="AW367" s="13" t="s">
        <v>32</v>
      </c>
      <c r="AX367" s="13" t="s">
        <v>76</v>
      </c>
      <c r="AY367" s="252" t="s">
        <v>178</v>
      </c>
    </row>
    <row r="368" s="13" customFormat="1">
      <c r="A368" s="13"/>
      <c r="B368" s="241"/>
      <c r="C368" s="242"/>
      <c r="D368" s="243" t="s">
        <v>186</v>
      </c>
      <c r="E368" s="244" t="s">
        <v>1</v>
      </c>
      <c r="F368" s="245" t="s">
        <v>1461</v>
      </c>
      <c r="G368" s="242"/>
      <c r="H368" s="246">
        <v>15.428000000000001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186</v>
      </c>
      <c r="AU368" s="252" t="s">
        <v>85</v>
      </c>
      <c r="AV368" s="13" t="s">
        <v>85</v>
      </c>
      <c r="AW368" s="13" t="s">
        <v>32</v>
      </c>
      <c r="AX368" s="13" t="s">
        <v>76</v>
      </c>
      <c r="AY368" s="252" t="s">
        <v>178</v>
      </c>
    </row>
    <row r="369" s="15" customFormat="1">
      <c r="A369" s="15"/>
      <c r="B369" s="264"/>
      <c r="C369" s="265"/>
      <c r="D369" s="243" t="s">
        <v>186</v>
      </c>
      <c r="E369" s="266" t="s">
        <v>1</v>
      </c>
      <c r="F369" s="267" t="s">
        <v>217</v>
      </c>
      <c r="G369" s="265"/>
      <c r="H369" s="268">
        <v>59.560000000000002</v>
      </c>
      <c r="I369" s="269"/>
      <c r="J369" s="265"/>
      <c r="K369" s="265"/>
      <c r="L369" s="270"/>
      <c r="M369" s="271"/>
      <c r="N369" s="272"/>
      <c r="O369" s="272"/>
      <c r="P369" s="272"/>
      <c r="Q369" s="272"/>
      <c r="R369" s="272"/>
      <c r="S369" s="272"/>
      <c r="T369" s="27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4" t="s">
        <v>186</v>
      </c>
      <c r="AU369" s="274" t="s">
        <v>85</v>
      </c>
      <c r="AV369" s="15" t="s">
        <v>184</v>
      </c>
      <c r="AW369" s="15" t="s">
        <v>32</v>
      </c>
      <c r="AX369" s="15" t="s">
        <v>83</v>
      </c>
      <c r="AY369" s="274" t="s">
        <v>178</v>
      </c>
    </row>
    <row r="370" s="2" customFormat="1" ht="24.15" customHeight="1">
      <c r="A370" s="39"/>
      <c r="B370" s="40"/>
      <c r="C370" s="228" t="s">
        <v>401</v>
      </c>
      <c r="D370" s="228" t="s">
        <v>180</v>
      </c>
      <c r="E370" s="229" t="s">
        <v>1462</v>
      </c>
      <c r="F370" s="230" t="s">
        <v>1463</v>
      </c>
      <c r="G370" s="231" t="s">
        <v>204</v>
      </c>
      <c r="H370" s="232">
        <v>59.560000000000002</v>
      </c>
      <c r="I370" s="233"/>
      <c r="J370" s="234">
        <f>ROUND(I370*H370,2)</f>
        <v>0</v>
      </c>
      <c r="K370" s="230" t="s">
        <v>194</v>
      </c>
      <c r="L370" s="45"/>
      <c r="M370" s="235" t="s">
        <v>1</v>
      </c>
      <c r="N370" s="236" t="s">
        <v>41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184</v>
      </c>
      <c r="AT370" s="239" t="s">
        <v>180</v>
      </c>
      <c r="AU370" s="239" t="s">
        <v>85</v>
      </c>
      <c r="AY370" s="18" t="s">
        <v>178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83</v>
      </c>
      <c r="BK370" s="240">
        <f>ROUND(I370*H370,2)</f>
        <v>0</v>
      </c>
      <c r="BL370" s="18" t="s">
        <v>184</v>
      </c>
      <c r="BM370" s="239" t="s">
        <v>1464</v>
      </c>
    </row>
    <row r="371" s="2" customFormat="1" ht="24.15" customHeight="1">
      <c r="A371" s="39"/>
      <c r="B371" s="40"/>
      <c r="C371" s="228" t="s">
        <v>406</v>
      </c>
      <c r="D371" s="228" t="s">
        <v>180</v>
      </c>
      <c r="E371" s="229" t="s">
        <v>1465</v>
      </c>
      <c r="F371" s="230" t="s">
        <v>1466</v>
      </c>
      <c r="G371" s="231" t="s">
        <v>384</v>
      </c>
      <c r="H371" s="232">
        <v>1.5349999999999999</v>
      </c>
      <c r="I371" s="233"/>
      <c r="J371" s="234">
        <f>ROUND(I371*H371,2)</f>
        <v>0</v>
      </c>
      <c r="K371" s="230" t="s">
        <v>194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1.0606199999999999</v>
      </c>
      <c r="R371" s="237">
        <f>Q371*H371</f>
        <v>1.6280516999999997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184</v>
      </c>
      <c r="AT371" s="239" t="s">
        <v>180</v>
      </c>
      <c r="AU371" s="239" t="s">
        <v>85</v>
      </c>
      <c r="AY371" s="18" t="s">
        <v>178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184</v>
      </c>
      <c r="BM371" s="239" t="s">
        <v>1467</v>
      </c>
    </row>
    <row r="372" s="13" customFormat="1">
      <c r="A372" s="13"/>
      <c r="B372" s="241"/>
      <c r="C372" s="242"/>
      <c r="D372" s="243" t="s">
        <v>186</v>
      </c>
      <c r="E372" s="244" t="s">
        <v>1</v>
      </c>
      <c r="F372" s="245" t="s">
        <v>1468</v>
      </c>
      <c r="G372" s="242"/>
      <c r="H372" s="246">
        <v>1.5349999999999999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186</v>
      </c>
      <c r="AU372" s="252" t="s">
        <v>85</v>
      </c>
      <c r="AV372" s="13" t="s">
        <v>85</v>
      </c>
      <c r="AW372" s="13" t="s">
        <v>32</v>
      </c>
      <c r="AX372" s="13" t="s">
        <v>83</v>
      </c>
      <c r="AY372" s="252" t="s">
        <v>178</v>
      </c>
    </row>
    <row r="373" s="2" customFormat="1" ht="24.15" customHeight="1">
      <c r="A373" s="39"/>
      <c r="B373" s="40"/>
      <c r="C373" s="228" t="s">
        <v>412</v>
      </c>
      <c r="D373" s="228" t="s">
        <v>180</v>
      </c>
      <c r="E373" s="229" t="s">
        <v>1469</v>
      </c>
      <c r="F373" s="230" t="s">
        <v>1470</v>
      </c>
      <c r="G373" s="231" t="s">
        <v>384</v>
      </c>
      <c r="H373" s="232">
        <v>1.425</v>
      </c>
      <c r="I373" s="233"/>
      <c r="J373" s="234">
        <f>ROUND(I373*H373,2)</f>
        <v>0</v>
      </c>
      <c r="K373" s="230" t="s">
        <v>846</v>
      </c>
      <c r="L373" s="45"/>
      <c r="M373" s="235" t="s">
        <v>1</v>
      </c>
      <c r="N373" s="236" t="s">
        <v>41</v>
      </c>
      <c r="O373" s="92"/>
      <c r="P373" s="237">
        <f>O373*H373</f>
        <v>0</v>
      </c>
      <c r="Q373" s="237">
        <v>1.0593999999999999</v>
      </c>
      <c r="R373" s="237">
        <f>Q373*H373</f>
        <v>1.5096449999999999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184</v>
      </c>
      <c r="AT373" s="239" t="s">
        <v>180</v>
      </c>
      <c r="AU373" s="239" t="s">
        <v>85</v>
      </c>
      <c r="AY373" s="18" t="s">
        <v>178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184</v>
      </c>
      <c r="BM373" s="239" t="s">
        <v>1471</v>
      </c>
    </row>
    <row r="374" s="13" customFormat="1">
      <c r="A374" s="13"/>
      <c r="B374" s="241"/>
      <c r="C374" s="242"/>
      <c r="D374" s="243" t="s">
        <v>186</v>
      </c>
      <c r="E374" s="244" t="s">
        <v>1</v>
      </c>
      <c r="F374" s="245" t="s">
        <v>1472</v>
      </c>
      <c r="G374" s="242"/>
      <c r="H374" s="246">
        <v>1.425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186</v>
      </c>
      <c r="AU374" s="252" t="s">
        <v>85</v>
      </c>
      <c r="AV374" s="13" t="s">
        <v>85</v>
      </c>
      <c r="AW374" s="13" t="s">
        <v>32</v>
      </c>
      <c r="AX374" s="13" t="s">
        <v>83</v>
      </c>
      <c r="AY374" s="252" t="s">
        <v>178</v>
      </c>
    </row>
    <row r="375" s="12" customFormat="1" ht="22.8" customHeight="1">
      <c r="A375" s="12"/>
      <c r="B375" s="212"/>
      <c r="C375" s="213"/>
      <c r="D375" s="214" t="s">
        <v>75</v>
      </c>
      <c r="E375" s="226" t="s">
        <v>96</v>
      </c>
      <c r="F375" s="226" t="s">
        <v>1473</v>
      </c>
      <c r="G375" s="213"/>
      <c r="H375" s="213"/>
      <c r="I375" s="216"/>
      <c r="J375" s="227">
        <f>BK375</f>
        <v>0</v>
      </c>
      <c r="K375" s="213"/>
      <c r="L375" s="218"/>
      <c r="M375" s="219"/>
      <c r="N375" s="220"/>
      <c r="O375" s="220"/>
      <c r="P375" s="221">
        <f>SUM(P376:P563)</f>
        <v>0</v>
      </c>
      <c r="Q375" s="220"/>
      <c r="R375" s="221">
        <f>SUM(R376:R563)</f>
        <v>98.093090629999992</v>
      </c>
      <c r="S375" s="220"/>
      <c r="T375" s="222">
        <f>SUM(T376:T563)</f>
        <v>0.00067000000000000013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3" t="s">
        <v>83</v>
      </c>
      <c r="AT375" s="224" t="s">
        <v>75</v>
      </c>
      <c r="AU375" s="224" t="s">
        <v>83</v>
      </c>
      <c r="AY375" s="223" t="s">
        <v>178</v>
      </c>
      <c r="BK375" s="225">
        <f>SUM(BK376:BK563)</f>
        <v>0</v>
      </c>
    </row>
    <row r="376" s="2" customFormat="1" ht="24.15" customHeight="1">
      <c r="A376" s="39"/>
      <c r="B376" s="40"/>
      <c r="C376" s="228" t="s">
        <v>417</v>
      </c>
      <c r="D376" s="228" t="s">
        <v>180</v>
      </c>
      <c r="E376" s="229" t="s">
        <v>1474</v>
      </c>
      <c r="F376" s="230" t="s">
        <v>1475</v>
      </c>
      <c r="G376" s="231" t="s">
        <v>183</v>
      </c>
      <c r="H376" s="232">
        <v>4.7969999999999997</v>
      </c>
      <c r="I376" s="233"/>
      <c r="J376" s="234">
        <f>ROUND(I376*H376,2)</f>
        <v>0</v>
      </c>
      <c r="K376" s="230" t="s">
        <v>194</v>
      </c>
      <c r="L376" s="45"/>
      <c r="M376" s="235" t="s">
        <v>1</v>
      </c>
      <c r="N376" s="236" t="s">
        <v>41</v>
      </c>
      <c r="O376" s="92"/>
      <c r="P376" s="237">
        <f>O376*H376</f>
        <v>0</v>
      </c>
      <c r="Q376" s="237">
        <v>1.8775</v>
      </c>
      <c r="R376" s="237">
        <f>Q376*H376</f>
        <v>9.0063674999999996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184</v>
      </c>
      <c r="AT376" s="239" t="s">
        <v>180</v>
      </c>
      <c r="AU376" s="239" t="s">
        <v>85</v>
      </c>
      <c r="AY376" s="18" t="s">
        <v>178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184</v>
      </c>
      <c r="BM376" s="239" t="s">
        <v>1476</v>
      </c>
    </row>
    <row r="377" s="16" customFormat="1">
      <c r="A377" s="16"/>
      <c r="B377" s="275"/>
      <c r="C377" s="276"/>
      <c r="D377" s="243" t="s">
        <v>186</v>
      </c>
      <c r="E377" s="277" t="s">
        <v>1</v>
      </c>
      <c r="F377" s="278" t="s">
        <v>1477</v>
      </c>
      <c r="G377" s="276"/>
      <c r="H377" s="277" t="s">
        <v>1</v>
      </c>
      <c r="I377" s="279"/>
      <c r="J377" s="276"/>
      <c r="K377" s="276"/>
      <c r="L377" s="280"/>
      <c r="M377" s="281"/>
      <c r="N377" s="282"/>
      <c r="O377" s="282"/>
      <c r="P377" s="282"/>
      <c r="Q377" s="282"/>
      <c r="R377" s="282"/>
      <c r="S377" s="282"/>
      <c r="T377" s="283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84" t="s">
        <v>186</v>
      </c>
      <c r="AU377" s="284" t="s">
        <v>85</v>
      </c>
      <c r="AV377" s="16" t="s">
        <v>83</v>
      </c>
      <c r="AW377" s="16" t="s">
        <v>32</v>
      </c>
      <c r="AX377" s="16" t="s">
        <v>76</v>
      </c>
      <c r="AY377" s="284" t="s">
        <v>178</v>
      </c>
    </row>
    <row r="378" s="13" customFormat="1">
      <c r="A378" s="13"/>
      <c r="B378" s="241"/>
      <c r="C378" s="242"/>
      <c r="D378" s="243" t="s">
        <v>186</v>
      </c>
      <c r="E378" s="244" t="s">
        <v>1</v>
      </c>
      <c r="F378" s="245" t="s">
        <v>1478</v>
      </c>
      <c r="G378" s="242"/>
      <c r="H378" s="246">
        <v>0.44500000000000001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186</v>
      </c>
      <c r="AU378" s="252" t="s">
        <v>85</v>
      </c>
      <c r="AV378" s="13" t="s">
        <v>85</v>
      </c>
      <c r="AW378" s="13" t="s">
        <v>32</v>
      </c>
      <c r="AX378" s="13" t="s">
        <v>76</v>
      </c>
      <c r="AY378" s="252" t="s">
        <v>178</v>
      </c>
    </row>
    <row r="379" s="13" customFormat="1">
      <c r="A379" s="13"/>
      <c r="B379" s="241"/>
      <c r="C379" s="242"/>
      <c r="D379" s="243" t="s">
        <v>186</v>
      </c>
      <c r="E379" s="244" t="s">
        <v>1</v>
      </c>
      <c r="F379" s="245" t="s">
        <v>1479</v>
      </c>
      <c r="G379" s="242"/>
      <c r="H379" s="246">
        <v>0.53900000000000003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186</v>
      </c>
      <c r="AU379" s="252" t="s">
        <v>85</v>
      </c>
      <c r="AV379" s="13" t="s">
        <v>85</v>
      </c>
      <c r="AW379" s="13" t="s">
        <v>32</v>
      </c>
      <c r="AX379" s="13" t="s">
        <v>76</v>
      </c>
      <c r="AY379" s="252" t="s">
        <v>178</v>
      </c>
    </row>
    <row r="380" s="14" customFormat="1">
      <c r="A380" s="14"/>
      <c r="B380" s="253"/>
      <c r="C380" s="254"/>
      <c r="D380" s="243" t="s">
        <v>186</v>
      </c>
      <c r="E380" s="255" t="s">
        <v>1</v>
      </c>
      <c r="F380" s="256" t="s">
        <v>209</v>
      </c>
      <c r="G380" s="254"/>
      <c r="H380" s="257">
        <v>0.98399999999999999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186</v>
      </c>
      <c r="AU380" s="263" t="s">
        <v>85</v>
      </c>
      <c r="AV380" s="14" t="s">
        <v>96</v>
      </c>
      <c r="AW380" s="14" t="s">
        <v>32</v>
      </c>
      <c r="AX380" s="14" t="s">
        <v>76</v>
      </c>
      <c r="AY380" s="263" t="s">
        <v>178</v>
      </c>
    </row>
    <row r="381" s="16" customFormat="1">
      <c r="A381" s="16"/>
      <c r="B381" s="275"/>
      <c r="C381" s="276"/>
      <c r="D381" s="243" t="s">
        <v>186</v>
      </c>
      <c r="E381" s="277" t="s">
        <v>1</v>
      </c>
      <c r="F381" s="278" t="s">
        <v>825</v>
      </c>
      <c r="G381" s="276"/>
      <c r="H381" s="277" t="s">
        <v>1</v>
      </c>
      <c r="I381" s="279"/>
      <c r="J381" s="276"/>
      <c r="K381" s="276"/>
      <c r="L381" s="280"/>
      <c r="M381" s="281"/>
      <c r="N381" s="282"/>
      <c r="O381" s="282"/>
      <c r="P381" s="282"/>
      <c r="Q381" s="282"/>
      <c r="R381" s="282"/>
      <c r="S381" s="282"/>
      <c r="T381" s="283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4" t="s">
        <v>186</v>
      </c>
      <c r="AU381" s="284" t="s">
        <v>85</v>
      </c>
      <c r="AV381" s="16" t="s">
        <v>83</v>
      </c>
      <c r="AW381" s="16" t="s">
        <v>32</v>
      </c>
      <c r="AX381" s="16" t="s">
        <v>76</v>
      </c>
      <c r="AY381" s="284" t="s">
        <v>178</v>
      </c>
    </row>
    <row r="382" s="13" customFormat="1">
      <c r="A382" s="13"/>
      <c r="B382" s="241"/>
      <c r="C382" s="242"/>
      <c r="D382" s="243" t="s">
        <v>186</v>
      </c>
      <c r="E382" s="244" t="s">
        <v>1</v>
      </c>
      <c r="F382" s="245" t="s">
        <v>1480</v>
      </c>
      <c r="G382" s="242"/>
      <c r="H382" s="246">
        <v>1.2809999999999999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186</v>
      </c>
      <c r="AU382" s="252" t="s">
        <v>85</v>
      </c>
      <c r="AV382" s="13" t="s">
        <v>85</v>
      </c>
      <c r="AW382" s="13" t="s">
        <v>32</v>
      </c>
      <c r="AX382" s="13" t="s">
        <v>76</v>
      </c>
      <c r="AY382" s="252" t="s">
        <v>178</v>
      </c>
    </row>
    <row r="383" s="13" customFormat="1">
      <c r="A383" s="13"/>
      <c r="B383" s="241"/>
      <c r="C383" s="242"/>
      <c r="D383" s="243" t="s">
        <v>186</v>
      </c>
      <c r="E383" s="244" t="s">
        <v>1</v>
      </c>
      <c r="F383" s="245" t="s">
        <v>1481</v>
      </c>
      <c r="G383" s="242"/>
      <c r="H383" s="246">
        <v>1.05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186</v>
      </c>
      <c r="AU383" s="252" t="s">
        <v>85</v>
      </c>
      <c r="AV383" s="13" t="s">
        <v>85</v>
      </c>
      <c r="AW383" s="13" t="s">
        <v>32</v>
      </c>
      <c r="AX383" s="13" t="s">
        <v>76</v>
      </c>
      <c r="AY383" s="252" t="s">
        <v>178</v>
      </c>
    </row>
    <row r="384" s="13" customFormat="1">
      <c r="A384" s="13"/>
      <c r="B384" s="241"/>
      <c r="C384" s="242"/>
      <c r="D384" s="243" t="s">
        <v>186</v>
      </c>
      <c r="E384" s="244" t="s">
        <v>1</v>
      </c>
      <c r="F384" s="245" t="s">
        <v>1482</v>
      </c>
      <c r="G384" s="242"/>
      <c r="H384" s="246">
        <v>0.20999999999999999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186</v>
      </c>
      <c r="AU384" s="252" t="s">
        <v>85</v>
      </c>
      <c r="AV384" s="13" t="s">
        <v>85</v>
      </c>
      <c r="AW384" s="13" t="s">
        <v>32</v>
      </c>
      <c r="AX384" s="13" t="s">
        <v>76</v>
      </c>
      <c r="AY384" s="252" t="s">
        <v>178</v>
      </c>
    </row>
    <row r="385" s="14" customFormat="1">
      <c r="A385" s="14"/>
      <c r="B385" s="253"/>
      <c r="C385" s="254"/>
      <c r="D385" s="243" t="s">
        <v>186</v>
      </c>
      <c r="E385" s="255" t="s">
        <v>1</v>
      </c>
      <c r="F385" s="256" t="s">
        <v>209</v>
      </c>
      <c r="G385" s="254"/>
      <c r="H385" s="257">
        <v>2.5409999999999999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186</v>
      </c>
      <c r="AU385" s="263" t="s">
        <v>85</v>
      </c>
      <c r="AV385" s="14" t="s">
        <v>96</v>
      </c>
      <c r="AW385" s="14" t="s">
        <v>32</v>
      </c>
      <c r="AX385" s="14" t="s">
        <v>76</v>
      </c>
      <c r="AY385" s="263" t="s">
        <v>178</v>
      </c>
    </row>
    <row r="386" s="16" customFormat="1">
      <c r="A386" s="16"/>
      <c r="B386" s="275"/>
      <c r="C386" s="276"/>
      <c r="D386" s="243" t="s">
        <v>186</v>
      </c>
      <c r="E386" s="277" t="s">
        <v>1</v>
      </c>
      <c r="F386" s="278" t="s">
        <v>827</v>
      </c>
      <c r="G386" s="276"/>
      <c r="H386" s="277" t="s">
        <v>1</v>
      </c>
      <c r="I386" s="279"/>
      <c r="J386" s="276"/>
      <c r="K386" s="276"/>
      <c r="L386" s="280"/>
      <c r="M386" s="281"/>
      <c r="N386" s="282"/>
      <c r="O386" s="282"/>
      <c r="P386" s="282"/>
      <c r="Q386" s="282"/>
      <c r="R386" s="282"/>
      <c r="S386" s="282"/>
      <c r="T386" s="283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84" t="s">
        <v>186</v>
      </c>
      <c r="AU386" s="284" t="s">
        <v>85</v>
      </c>
      <c r="AV386" s="16" t="s">
        <v>83</v>
      </c>
      <c r="AW386" s="16" t="s">
        <v>32</v>
      </c>
      <c r="AX386" s="16" t="s">
        <v>76</v>
      </c>
      <c r="AY386" s="284" t="s">
        <v>178</v>
      </c>
    </row>
    <row r="387" s="13" customFormat="1">
      <c r="A387" s="13"/>
      <c r="B387" s="241"/>
      <c r="C387" s="242"/>
      <c r="D387" s="243" t="s">
        <v>186</v>
      </c>
      <c r="E387" s="244" t="s">
        <v>1</v>
      </c>
      <c r="F387" s="245" t="s">
        <v>1483</v>
      </c>
      <c r="G387" s="242"/>
      <c r="H387" s="246">
        <v>0.070999999999999994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186</v>
      </c>
      <c r="AU387" s="252" t="s">
        <v>85</v>
      </c>
      <c r="AV387" s="13" t="s">
        <v>85</v>
      </c>
      <c r="AW387" s="13" t="s">
        <v>32</v>
      </c>
      <c r="AX387" s="13" t="s">
        <v>76</v>
      </c>
      <c r="AY387" s="252" t="s">
        <v>178</v>
      </c>
    </row>
    <row r="388" s="13" customFormat="1">
      <c r="A388" s="13"/>
      <c r="B388" s="241"/>
      <c r="C388" s="242"/>
      <c r="D388" s="243" t="s">
        <v>186</v>
      </c>
      <c r="E388" s="244" t="s">
        <v>1</v>
      </c>
      <c r="F388" s="245" t="s">
        <v>1484</v>
      </c>
      <c r="G388" s="242"/>
      <c r="H388" s="246">
        <v>0.053999999999999999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186</v>
      </c>
      <c r="AU388" s="252" t="s">
        <v>85</v>
      </c>
      <c r="AV388" s="13" t="s">
        <v>85</v>
      </c>
      <c r="AW388" s="13" t="s">
        <v>32</v>
      </c>
      <c r="AX388" s="13" t="s">
        <v>76</v>
      </c>
      <c r="AY388" s="252" t="s">
        <v>178</v>
      </c>
    </row>
    <row r="389" s="13" customFormat="1">
      <c r="A389" s="13"/>
      <c r="B389" s="241"/>
      <c r="C389" s="242"/>
      <c r="D389" s="243" t="s">
        <v>186</v>
      </c>
      <c r="E389" s="244" t="s">
        <v>1</v>
      </c>
      <c r="F389" s="245" t="s">
        <v>1485</v>
      </c>
      <c r="G389" s="242"/>
      <c r="H389" s="246">
        <v>0.23599999999999999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186</v>
      </c>
      <c r="AU389" s="252" t="s">
        <v>85</v>
      </c>
      <c r="AV389" s="13" t="s">
        <v>85</v>
      </c>
      <c r="AW389" s="13" t="s">
        <v>32</v>
      </c>
      <c r="AX389" s="13" t="s">
        <v>76</v>
      </c>
      <c r="AY389" s="252" t="s">
        <v>178</v>
      </c>
    </row>
    <row r="390" s="13" customFormat="1">
      <c r="A390" s="13"/>
      <c r="B390" s="241"/>
      <c r="C390" s="242"/>
      <c r="D390" s="243" t="s">
        <v>186</v>
      </c>
      <c r="E390" s="244" t="s">
        <v>1</v>
      </c>
      <c r="F390" s="245" t="s">
        <v>1486</v>
      </c>
      <c r="G390" s="242"/>
      <c r="H390" s="246">
        <v>0.73499999999999999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186</v>
      </c>
      <c r="AU390" s="252" t="s">
        <v>85</v>
      </c>
      <c r="AV390" s="13" t="s">
        <v>85</v>
      </c>
      <c r="AW390" s="13" t="s">
        <v>32</v>
      </c>
      <c r="AX390" s="13" t="s">
        <v>76</v>
      </c>
      <c r="AY390" s="252" t="s">
        <v>178</v>
      </c>
    </row>
    <row r="391" s="13" customFormat="1">
      <c r="A391" s="13"/>
      <c r="B391" s="241"/>
      <c r="C391" s="242"/>
      <c r="D391" s="243" t="s">
        <v>186</v>
      </c>
      <c r="E391" s="244" t="s">
        <v>1</v>
      </c>
      <c r="F391" s="245" t="s">
        <v>1487</v>
      </c>
      <c r="G391" s="242"/>
      <c r="H391" s="246">
        <v>0.17599999999999999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186</v>
      </c>
      <c r="AU391" s="252" t="s">
        <v>85</v>
      </c>
      <c r="AV391" s="13" t="s">
        <v>85</v>
      </c>
      <c r="AW391" s="13" t="s">
        <v>32</v>
      </c>
      <c r="AX391" s="13" t="s">
        <v>76</v>
      </c>
      <c r="AY391" s="252" t="s">
        <v>178</v>
      </c>
    </row>
    <row r="392" s="14" customFormat="1">
      <c r="A392" s="14"/>
      <c r="B392" s="253"/>
      <c r="C392" s="254"/>
      <c r="D392" s="243" t="s">
        <v>186</v>
      </c>
      <c r="E392" s="255" t="s">
        <v>1</v>
      </c>
      <c r="F392" s="256" t="s">
        <v>209</v>
      </c>
      <c r="G392" s="254"/>
      <c r="H392" s="257">
        <v>1.272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186</v>
      </c>
      <c r="AU392" s="263" t="s">
        <v>85</v>
      </c>
      <c r="AV392" s="14" t="s">
        <v>96</v>
      </c>
      <c r="AW392" s="14" t="s">
        <v>32</v>
      </c>
      <c r="AX392" s="14" t="s">
        <v>76</v>
      </c>
      <c r="AY392" s="263" t="s">
        <v>178</v>
      </c>
    </row>
    <row r="393" s="15" customFormat="1">
      <c r="A393" s="15"/>
      <c r="B393" s="264"/>
      <c r="C393" s="265"/>
      <c r="D393" s="243" t="s">
        <v>186</v>
      </c>
      <c r="E393" s="266" t="s">
        <v>1</v>
      </c>
      <c r="F393" s="267" t="s">
        <v>217</v>
      </c>
      <c r="G393" s="265"/>
      <c r="H393" s="268">
        <v>4.7969999999999997</v>
      </c>
      <c r="I393" s="269"/>
      <c r="J393" s="265"/>
      <c r="K393" s="265"/>
      <c r="L393" s="270"/>
      <c r="M393" s="271"/>
      <c r="N393" s="272"/>
      <c r="O393" s="272"/>
      <c r="P393" s="272"/>
      <c r="Q393" s="272"/>
      <c r="R393" s="272"/>
      <c r="S393" s="272"/>
      <c r="T393" s="27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4" t="s">
        <v>186</v>
      </c>
      <c r="AU393" s="274" t="s">
        <v>85</v>
      </c>
      <c r="AV393" s="15" t="s">
        <v>184</v>
      </c>
      <c r="AW393" s="15" t="s">
        <v>32</v>
      </c>
      <c r="AX393" s="15" t="s">
        <v>83</v>
      </c>
      <c r="AY393" s="274" t="s">
        <v>178</v>
      </c>
    </row>
    <row r="394" s="2" customFormat="1" ht="24.15" customHeight="1">
      <c r="A394" s="39"/>
      <c r="B394" s="40"/>
      <c r="C394" s="228" t="s">
        <v>423</v>
      </c>
      <c r="D394" s="228" t="s">
        <v>180</v>
      </c>
      <c r="E394" s="229" t="s">
        <v>1488</v>
      </c>
      <c r="F394" s="230" t="s">
        <v>1489</v>
      </c>
      <c r="G394" s="231" t="s">
        <v>204</v>
      </c>
      <c r="H394" s="232">
        <v>29.724</v>
      </c>
      <c r="I394" s="233"/>
      <c r="J394" s="234">
        <f>ROUND(I394*H394,2)</f>
        <v>0</v>
      </c>
      <c r="K394" s="230" t="s">
        <v>194</v>
      </c>
      <c r="L394" s="45"/>
      <c r="M394" s="235" t="s">
        <v>1</v>
      </c>
      <c r="N394" s="236" t="s">
        <v>41</v>
      </c>
      <c r="O394" s="92"/>
      <c r="P394" s="237">
        <f>O394*H394</f>
        <v>0</v>
      </c>
      <c r="Q394" s="237">
        <v>0.14380999999999999</v>
      </c>
      <c r="R394" s="237">
        <f>Q394*H394</f>
        <v>4.2746084399999997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184</v>
      </c>
      <c r="AT394" s="239" t="s">
        <v>180</v>
      </c>
      <c r="AU394" s="239" t="s">
        <v>85</v>
      </c>
      <c r="AY394" s="18" t="s">
        <v>178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184</v>
      </c>
      <c r="BM394" s="239" t="s">
        <v>1490</v>
      </c>
    </row>
    <row r="395" s="13" customFormat="1">
      <c r="A395" s="13"/>
      <c r="B395" s="241"/>
      <c r="C395" s="242"/>
      <c r="D395" s="243" t="s">
        <v>186</v>
      </c>
      <c r="E395" s="244" t="s">
        <v>1</v>
      </c>
      <c r="F395" s="245" t="s">
        <v>1491</v>
      </c>
      <c r="G395" s="242"/>
      <c r="H395" s="246">
        <v>9.2629999999999999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186</v>
      </c>
      <c r="AU395" s="252" t="s">
        <v>85</v>
      </c>
      <c r="AV395" s="13" t="s">
        <v>85</v>
      </c>
      <c r="AW395" s="13" t="s">
        <v>32</v>
      </c>
      <c r="AX395" s="13" t="s">
        <v>76</v>
      </c>
      <c r="AY395" s="252" t="s">
        <v>178</v>
      </c>
    </row>
    <row r="396" s="13" customFormat="1">
      <c r="A396" s="13"/>
      <c r="B396" s="241"/>
      <c r="C396" s="242"/>
      <c r="D396" s="243" t="s">
        <v>186</v>
      </c>
      <c r="E396" s="244" t="s">
        <v>1</v>
      </c>
      <c r="F396" s="245" t="s">
        <v>1431</v>
      </c>
      <c r="G396" s="242"/>
      <c r="H396" s="246">
        <v>3.278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186</v>
      </c>
      <c r="AU396" s="252" t="s">
        <v>85</v>
      </c>
      <c r="AV396" s="13" t="s">
        <v>85</v>
      </c>
      <c r="AW396" s="13" t="s">
        <v>32</v>
      </c>
      <c r="AX396" s="13" t="s">
        <v>76</v>
      </c>
      <c r="AY396" s="252" t="s">
        <v>178</v>
      </c>
    </row>
    <row r="397" s="13" customFormat="1">
      <c r="A397" s="13"/>
      <c r="B397" s="241"/>
      <c r="C397" s="242"/>
      <c r="D397" s="243" t="s">
        <v>186</v>
      </c>
      <c r="E397" s="244" t="s">
        <v>1</v>
      </c>
      <c r="F397" s="245" t="s">
        <v>1492</v>
      </c>
      <c r="G397" s="242"/>
      <c r="H397" s="246">
        <v>8.5359999999999996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186</v>
      </c>
      <c r="AU397" s="252" t="s">
        <v>85</v>
      </c>
      <c r="AV397" s="13" t="s">
        <v>85</v>
      </c>
      <c r="AW397" s="13" t="s">
        <v>32</v>
      </c>
      <c r="AX397" s="13" t="s">
        <v>76</v>
      </c>
      <c r="AY397" s="252" t="s">
        <v>178</v>
      </c>
    </row>
    <row r="398" s="13" customFormat="1">
      <c r="A398" s="13"/>
      <c r="B398" s="241"/>
      <c r="C398" s="242"/>
      <c r="D398" s="243" t="s">
        <v>186</v>
      </c>
      <c r="E398" s="244" t="s">
        <v>1</v>
      </c>
      <c r="F398" s="245" t="s">
        <v>1493</v>
      </c>
      <c r="G398" s="242"/>
      <c r="H398" s="246">
        <v>8.6470000000000002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186</v>
      </c>
      <c r="AU398" s="252" t="s">
        <v>85</v>
      </c>
      <c r="AV398" s="13" t="s">
        <v>85</v>
      </c>
      <c r="AW398" s="13" t="s">
        <v>32</v>
      </c>
      <c r="AX398" s="13" t="s">
        <v>76</v>
      </c>
      <c r="AY398" s="252" t="s">
        <v>178</v>
      </c>
    </row>
    <row r="399" s="15" customFormat="1">
      <c r="A399" s="15"/>
      <c r="B399" s="264"/>
      <c r="C399" s="265"/>
      <c r="D399" s="243" t="s">
        <v>186</v>
      </c>
      <c r="E399" s="266" t="s">
        <v>1</v>
      </c>
      <c r="F399" s="267" t="s">
        <v>217</v>
      </c>
      <c r="G399" s="265"/>
      <c r="H399" s="268">
        <v>29.724</v>
      </c>
      <c r="I399" s="269"/>
      <c r="J399" s="265"/>
      <c r="K399" s="265"/>
      <c r="L399" s="270"/>
      <c r="M399" s="271"/>
      <c r="N399" s="272"/>
      <c r="O399" s="272"/>
      <c r="P399" s="272"/>
      <c r="Q399" s="272"/>
      <c r="R399" s="272"/>
      <c r="S399" s="272"/>
      <c r="T399" s="27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4" t="s">
        <v>186</v>
      </c>
      <c r="AU399" s="274" t="s">
        <v>85</v>
      </c>
      <c r="AV399" s="15" t="s">
        <v>184</v>
      </c>
      <c r="AW399" s="15" t="s">
        <v>32</v>
      </c>
      <c r="AX399" s="15" t="s">
        <v>83</v>
      </c>
      <c r="AY399" s="274" t="s">
        <v>178</v>
      </c>
    </row>
    <row r="400" s="2" customFormat="1" ht="24.15" customHeight="1">
      <c r="A400" s="39"/>
      <c r="B400" s="40"/>
      <c r="C400" s="228" t="s">
        <v>427</v>
      </c>
      <c r="D400" s="228" t="s">
        <v>180</v>
      </c>
      <c r="E400" s="229" t="s">
        <v>1494</v>
      </c>
      <c r="F400" s="230" t="s">
        <v>1495</v>
      </c>
      <c r="G400" s="231" t="s">
        <v>204</v>
      </c>
      <c r="H400" s="232">
        <v>38.417000000000002</v>
      </c>
      <c r="I400" s="233"/>
      <c r="J400" s="234">
        <f>ROUND(I400*H400,2)</f>
        <v>0</v>
      </c>
      <c r="K400" s="230" t="s">
        <v>846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0.25622</v>
      </c>
      <c r="R400" s="237">
        <f>Q400*H400</f>
        <v>9.8432037399999999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184</v>
      </c>
      <c r="AT400" s="239" t="s">
        <v>180</v>
      </c>
      <c r="AU400" s="239" t="s">
        <v>85</v>
      </c>
      <c r="AY400" s="18" t="s">
        <v>178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184</v>
      </c>
      <c r="BM400" s="239" t="s">
        <v>1496</v>
      </c>
    </row>
    <row r="401" s="13" customFormat="1">
      <c r="A401" s="13"/>
      <c r="B401" s="241"/>
      <c r="C401" s="242"/>
      <c r="D401" s="243" t="s">
        <v>186</v>
      </c>
      <c r="E401" s="244" t="s">
        <v>1</v>
      </c>
      <c r="F401" s="245" t="s">
        <v>1497</v>
      </c>
      <c r="G401" s="242"/>
      <c r="H401" s="246">
        <v>47.338999999999999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186</v>
      </c>
      <c r="AU401" s="252" t="s">
        <v>85</v>
      </c>
      <c r="AV401" s="13" t="s">
        <v>85</v>
      </c>
      <c r="AW401" s="13" t="s">
        <v>32</v>
      </c>
      <c r="AX401" s="13" t="s">
        <v>76</v>
      </c>
      <c r="AY401" s="252" t="s">
        <v>178</v>
      </c>
    </row>
    <row r="402" s="13" customFormat="1">
      <c r="A402" s="13"/>
      <c r="B402" s="241"/>
      <c r="C402" s="242"/>
      <c r="D402" s="243" t="s">
        <v>186</v>
      </c>
      <c r="E402" s="244" t="s">
        <v>1</v>
      </c>
      <c r="F402" s="245" t="s">
        <v>249</v>
      </c>
      <c r="G402" s="242"/>
      <c r="H402" s="246">
        <v>-8.9220000000000006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186</v>
      </c>
      <c r="AU402" s="252" t="s">
        <v>85</v>
      </c>
      <c r="AV402" s="13" t="s">
        <v>85</v>
      </c>
      <c r="AW402" s="13" t="s">
        <v>32</v>
      </c>
      <c r="AX402" s="13" t="s">
        <v>76</v>
      </c>
      <c r="AY402" s="252" t="s">
        <v>178</v>
      </c>
    </row>
    <row r="403" s="15" customFormat="1">
      <c r="A403" s="15"/>
      <c r="B403" s="264"/>
      <c r="C403" s="265"/>
      <c r="D403" s="243" t="s">
        <v>186</v>
      </c>
      <c r="E403" s="266" t="s">
        <v>1</v>
      </c>
      <c r="F403" s="267" t="s">
        <v>217</v>
      </c>
      <c r="G403" s="265"/>
      <c r="H403" s="268">
        <v>38.417000000000002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4" t="s">
        <v>186</v>
      </c>
      <c r="AU403" s="274" t="s">
        <v>85</v>
      </c>
      <c r="AV403" s="15" t="s">
        <v>184</v>
      </c>
      <c r="AW403" s="15" t="s">
        <v>32</v>
      </c>
      <c r="AX403" s="15" t="s">
        <v>83</v>
      </c>
      <c r="AY403" s="274" t="s">
        <v>178</v>
      </c>
    </row>
    <row r="404" s="2" customFormat="1" ht="21.75" customHeight="1">
      <c r="A404" s="39"/>
      <c r="B404" s="40"/>
      <c r="C404" s="228" t="s">
        <v>431</v>
      </c>
      <c r="D404" s="228" t="s">
        <v>180</v>
      </c>
      <c r="E404" s="229" t="s">
        <v>1498</v>
      </c>
      <c r="F404" s="230" t="s">
        <v>1499</v>
      </c>
      <c r="G404" s="231" t="s">
        <v>420</v>
      </c>
      <c r="H404" s="232">
        <v>12</v>
      </c>
      <c r="I404" s="233"/>
      <c r="J404" s="234">
        <f>ROUND(I404*H404,2)</f>
        <v>0</v>
      </c>
      <c r="K404" s="230" t="s">
        <v>194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0.017940000000000001</v>
      </c>
      <c r="R404" s="237">
        <f>Q404*H404</f>
        <v>0.21528000000000003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184</v>
      </c>
      <c r="AT404" s="239" t="s">
        <v>180</v>
      </c>
      <c r="AU404" s="239" t="s">
        <v>85</v>
      </c>
      <c r="AY404" s="18" t="s">
        <v>178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184</v>
      </c>
      <c r="BM404" s="239" t="s">
        <v>1500</v>
      </c>
    </row>
    <row r="405" s="13" customFormat="1">
      <c r="A405" s="13"/>
      <c r="B405" s="241"/>
      <c r="C405" s="242"/>
      <c r="D405" s="243" t="s">
        <v>186</v>
      </c>
      <c r="E405" s="244" t="s">
        <v>1</v>
      </c>
      <c r="F405" s="245" t="s">
        <v>1501</v>
      </c>
      <c r="G405" s="242"/>
      <c r="H405" s="246">
        <v>12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186</v>
      </c>
      <c r="AU405" s="252" t="s">
        <v>85</v>
      </c>
      <c r="AV405" s="13" t="s">
        <v>85</v>
      </c>
      <c r="AW405" s="13" t="s">
        <v>32</v>
      </c>
      <c r="AX405" s="13" t="s">
        <v>83</v>
      </c>
      <c r="AY405" s="252" t="s">
        <v>178</v>
      </c>
    </row>
    <row r="406" s="2" customFormat="1" ht="21.75" customHeight="1">
      <c r="A406" s="39"/>
      <c r="B406" s="40"/>
      <c r="C406" s="228" t="s">
        <v>435</v>
      </c>
      <c r="D406" s="228" t="s">
        <v>180</v>
      </c>
      <c r="E406" s="229" t="s">
        <v>1502</v>
      </c>
      <c r="F406" s="230" t="s">
        <v>1503</v>
      </c>
      <c r="G406" s="231" t="s">
        <v>420</v>
      </c>
      <c r="H406" s="232">
        <v>7</v>
      </c>
      <c r="I406" s="233"/>
      <c r="J406" s="234">
        <f>ROUND(I406*H406,2)</f>
        <v>0</v>
      </c>
      <c r="K406" s="230" t="s">
        <v>194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0.022780000000000002</v>
      </c>
      <c r="R406" s="237">
        <f>Q406*H406</f>
        <v>0.15946000000000002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184</v>
      </c>
      <c r="AT406" s="239" t="s">
        <v>180</v>
      </c>
      <c r="AU406" s="239" t="s">
        <v>85</v>
      </c>
      <c r="AY406" s="18" t="s">
        <v>178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184</v>
      </c>
      <c r="BM406" s="239" t="s">
        <v>1504</v>
      </c>
    </row>
    <row r="407" s="13" customFormat="1">
      <c r="A407" s="13"/>
      <c r="B407" s="241"/>
      <c r="C407" s="242"/>
      <c r="D407" s="243" t="s">
        <v>186</v>
      </c>
      <c r="E407" s="244" t="s">
        <v>1</v>
      </c>
      <c r="F407" s="245" t="s">
        <v>1505</v>
      </c>
      <c r="G407" s="242"/>
      <c r="H407" s="246">
        <v>7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186</v>
      </c>
      <c r="AU407" s="252" t="s">
        <v>85</v>
      </c>
      <c r="AV407" s="13" t="s">
        <v>85</v>
      </c>
      <c r="AW407" s="13" t="s">
        <v>32</v>
      </c>
      <c r="AX407" s="13" t="s">
        <v>83</v>
      </c>
      <c r="AY407" s="252" t="s">
        <v>178</v>
      </c>
    </row>
    <row r="408" s="2" customFormat="1" ht="21.75" customHeight="1">
      <c r="A408" s="39"/>
      <c r="B408" s="40"/>
      <c r="C408" s="228" t="s">
        <v>439</v>
      </c>
      <c r="D408" s="228" t="s">
        <v>180</v>
      </c>
      <c r="E408" s="229" t="s">
        <v>1506</v>
      </c>
      <c r="F408" s="230" t="s">
        <v>1507</v>
      </c>
      <c r="G408" s="231" t="s">
        <v>420</v>
      </c>
      <c r="H408" s="232">
        <v>6</v>
      </c>
      <c r="I408" s="233"/>
      <c r="J408" s="234">
        <f>ROUND(I408*H408,2)</f>
        <v>0</v>
      </c>
      <c r="K408" s="230" t="s">
        <v>194</v>
      </c>
      <c r="L408" s="45"/>
      <c r="M408" s="235" t="s">
        <v>1</v>
      </c>
      <c r="N408" s="236" t="s">
        <v>41</v>
      </c>
      <c r="O408" s="92"/>
      <c r="P408" s="237">
        <f>O408*H408</f>
        <v>0</v>
      </c>
      <c r="Q408" s="237">
        <v>0.026929999999999999</v>
      </c>
      <c r="R408" s="237">
        <f>Q408*H408</f>
        <v>0.16158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184</v>
      </c>
      <c r="AT408" s="239" t="s">
        <v>180</v>
      </c>
      <c r="AU408" s="239" t="s">
        <v>85</v>
      </c>
      <c r="AY408" s="18" t="s">
        <v>178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83</v>
      </c>
      <c r="BK408" s="240">
        <f>ROUND(I408*H408,2)</f>
        <v>0</v>
      </c>
      <c r="BL408" s="18" t="s">
        <v>184</v>
      </c>
      <c r="BM408" s="239" t="s">
        <v>1508</v>
      </c>
    </row>
    <row r="409" s="13" customFormat="1">
      <c r="A409" s="13"/>
      <c r="B409" s="241"/>
      <c r="C409" s="242"/>
      <c r="D409" s="243" t="s">
        <v>186</v>
      </c>
      <c r="E409" s="244" t="s">
        <v>1</v>
      </c>
      <c r="F409" s="245" t="s">
        <v>1509</v>
      </c>
      <c r="G409" s="242"/>
      <c r="H409" s="246">
        <v>6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186</v>
      </c>
      <c r="AU409" s="252" t="s">
        <v>85</v>
      </c>
      <c r="AV409" s="13" t="s">
        <v>85</v>
      </c>
      <c r="AW409" s="13" t="s">
        <v>32</v>
      </c>
      <c r="AX409" s="13" t="s">
        <v>83</v>
      </c>
      <c r="AY409" s="252" t="s">
        <v>178</v>
      </c>
    </row>
    <row r="410" s="2" customFormat="1" ht="21.75" customHeight="1">
      <c r="A410" s="39"/>
      <c r="B410" s="40"/>
      <c r="C410" s="228" t="s">
        <v>444</v>
      </c>
      <c r="D410" s="228" t="s">
        <v>180</v>
      </c>
      <c r="E410" s="229" t="s">
        <v>1510</v>
      </c>
      <c r="F410" s="230" t="s">
        <v>1511</v>
      </c>
      <c r="G410" s="231" t="s">
        <v>420</v>
      </c>
      <c r="H410" s="232">
        <v>6</v>
      </c>
      <c r="I410" s="233"/>
      <c r="J410" s="234">
        <f>ROUND(I410*H410,2)</f>
        <v>0</v>
      </c>
      <c r="K410" s="230" t="s">
        <v>194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0.063549999999999995</v>
      </c>
      <c r="R410" s="237">
        <f>Q410*H410</f>
        <v>0.38129999999999997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184</v>
      </c>
      <c r="AT410" s="239" t="s">
        <v>180</v>
      </c>
      <c r="AU410" s="239" t="s">
        <v>85</v>
      </c>
      <c r="AY410" s="18" t="s">
        <v>178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184</v>
      </c>
      <c r="BM410" s="239" t="s">
        <v>1512</v>
      </c>
    </row>
    <row r="411" s="13" customFormat="1">
      <c r="A411" s="13"/>
      <c r="B411" s="241"/>
      <c r="C411" s="242"/>
      <c r="D411" s="243" t="s">
        <v>186</v>
      </c>
      <c r="E411" s="244" t="s">
        <v>1</v>
      </c>
      <c r="F411" s="245" t="s">
        <v>1513</v>
      </c>
      <c r="G411" s="242"/>
      <c r="H411" s="246">
        <v>6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186</v>
      </c>
      <c r="AU411" s="252" t="s">
        <v>85</v>
      </c>
      <c r="AV411" s="13" t="s">
        <v>85</v>
      </c>
      <c r="AW411" s="13" t="s">
        <v>32</v>
      </c>
      <c r="AX411" s="13" t="s">
        <v>83</v>
      </c>
      <c r="AY411" s="252" t="s">
        <v>178</v>
      </c>
    </row>
    <row r="412" s="2" customFormat="1" ht="21.75" customHeight="1">
      <c r="A412" s="39"/>
      <c r="B412" s="40"/>
      <c r="C412" s="228" t="s">
        <v>450</v>
      </c>
      <c r="D412" s="228" t="s">
        <v>180</v>
      </c>
      <c r="E412" s="229" t="s">
        <v>1514</v>
      </c>
      <c r="F412" s="230" t="s">
        <v>1515</v>
      </c>
      <c r="G412" s="231" t="s">
        <v>420</v>
      </c>
      <c r="H412" s="232">
        <v>3</v>
      </c>
      <c r="I412" s="233"/>
      <c r="J412" s="234">
        <f>ROUND(I412*H412,2)</f>
        <v>0</v>
      </c>
      <c r="K412" s="230" t="s">
        <v>194</v>
      </c>
      <c r="L412" s="45"/>
      <c r="M412" s="235" t="s">
        <v>1</v>
      </c>
      <c r="N412" s="236" t="s">
        <v>41</v>
      </c>
      <c r="O412" s="92"/>
      <c r="P412" s="237">
        <f>O412*H412</f>
        <v>0</v>
      </c>
      <c r="Q412" s="237">
        <v>0.081850000000000006</v>
      </c>
      <c r="R412" s="237">
        <f>Q412*H412</f>
        <v>0.24555000000000002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184</v>
      </c>
      <c r="AT412" s="239" t="s">
        <v>180</v>
      </c>
      <c r="AU412" s="239" t="s">
        <v>85</v>
      </c>
      <c r="AY412" s="18" t="s">
        <v>178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184</v>
      </c>
      <c r="BM412" s="239" t="s">
        <v>1516</v>
      </c>
    </row>
    <row r="413" s="13" customFormat="1">
      <c r="A413" s="13"/>
      <c r="B413" s="241"/>
      <c r="C413" s="242"/>
      <c r="D413" s="243" t="s">
        <v>186</v>
      </c>
      <c r="E413" s="244" t="s">
        <v>1</v>
      </c>
      <c r="F413" s="245" t="s">
        <v>1517</v>
      </c>
      <c r="G413" s="242"/>
      <c r="H413" s="246">
        <v>3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186</v>
      </c>
      <c r="AU413" s="252" t="s">
        <v>85</v>
      </c>
      <c r="AV413" s="13" t="s">
        <v>85</v>
      </c>
      <c r="AW413" s="13" t="s">
        <v>32</v>
      </c>
      <c r="AX413" s="13" t="s">
        <v>83</v>
      </c>
      <c r="AY413" s="252" t="s">
        <v>178</v>
      </c>
    </row>
    <row r="414" s="2" customFormat="1" ht="16.5" customHeight="1">
      <c r="A414" s="39"/>
      <c r="B414" s="40"/>
      <c r="C414" s="228" t="s">
        <v>455</v>
      </c>
      <c r="D414" s="228" t="s">
        <v>180</v>
      </c>
      <c r="E414" s="229" t="s">
        <v>1518</v>
      </c>
      <c r="F414" s="230" t="s">
        <v>1519</v>
      </c>
      <c r="G414" s="231" t="s">
        <v>183</v>
      </c>
      <c r="H414" s="232">
        <v>2.3820000000000001</v>
      </c>
      <c r="I414" s="233"/>
      <c r="J414" s="234">
        <f>ROUND(I414*H414,2)</f>
        <v>0</v>
      </c>
      <c r="K414" s="230" t="s">
        <v>194</v>
      </c>
      <c r="L414" s="45"/>
      <c r="M414" s="235" t="s">
        <v>1</v>
      </c>
      <c r="N414" s="236" t="s">
        <v>41</v>
      </c>
      <c r="O414" s="92"/>
      <c r="P414" s="237">
        <f>O414*H414</f>
        <v>0</v>
      </c>
      <c r="Q414" s="237">
        <v>1.94302</v>
      </c>
      <c r="R414" s="237">
        <f>Q414*H414</f>
        <v>4.6282736399999997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184</v>
      </c>
      <c r="AT414" s="239" t="s">
        <v>180</v>
      </c>
      <c r="AU414" s="239" t="s">
        <v>85</v>
      </c>
      <c r="AY414" s="18" t="s">
        <v>178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83</v>
      </c>
      <c r="BK414" s="240">
        <f>ROUND(I414*H414,2)</f>
        <v>0</v>
      </c>
      <c r="BL414" s="18" t="s">
        <v>184</v>
      </c>
      <c r="BM414" s="239" t="s">
        <v>1520</v>
      </c>
    </row>
    <row r="415" s="13" customFormat="1">
      <c r="A415" s="13"/>
      <c r="B415" s="241"/>
      <c r="C415" s="242"/>
      <c r="D415" s="243" t="s">
        <v>186</v>
      </c>
      <c r="E415" s="244" t="s">
        <v>1</v>
      </c>
      <c r="F415" s="245" t="s">
        <v>1521</v>
      </c>
      <c r="G415" s="242"/>
      <c r="H415" s="246">
        <v>0.090999999999999998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186</v>
      </c>
      <c r="AU415" s="252" t="s">
        <v>85</v>
      </c>
      <c r="AV415" s="13" t="s">
        <v>85</v>
      </c>
      <c r="AW415" s="13" t="s">
        <v>32</v>
      </c>
      <c r="AX415" s="13" t="s">
        <v>76</v>
      </c>
      <c r="AY415" s="252" t="s">
        <v>178</v>
      </c>
    </row>
    <row r="416" s="13" customFormat="1">
      <c r="A416" s="13"/>
      <c r="B416" s="241"/>
      <c r="C416" s="242"/>
      <c r="D416" s="243" t="s">
        <v>186</v>
      </c>
      <c r="E416" s="244" t="s">
        <v>1</v>
      </c>
      <c r="F416" s="245" t="s">
        <v>1522</v>
      </c>
      <c r="G416" s="242"/>
      <c r="H416" s="246">
        <v>0.23899999999999999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186</v>
      </c>
      <c r="AU416" s="252" t="s">
        <v>85</v>
      </c>
      <c r="AV416" s="13" t="s">
        <v>85</v>
      </c>
      <c r="AW416" s="13" t="s">
        <v>32</v>
      </c>
      <c r="AX416" s="13" t="s">
        <v>76</v>
      </c>
      <c r="AY416" s="252" t="s">
        <v>178</v>
      </c>
    </row>
    <row r="417" s="13" customFormat="1">
      <c r="A417" s="13"/>
      <c r="B417" s="241"/>
      <c r="C417" s="242"/>
      <c r="D417" s="243" t="s">
        <v>186</v>
      </c>
      <c r="E417" s="244" t="s">
        <v>1</v>
      </c>
      <c r="F417" s="245" t="s">
        <v>1523</v>
      </c>
      <c r="G417" s="242"/>
      <c r="H417" s="246">
        <v>0.38500000000000001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186</v>
      </c>
      <c r="AU417" s="252" t="s">
        <v>85</v>
      </c>
      <c r="AV417" s="13" t="s">
        <v>85</v>
      </c>
      <c r="AW417" s="13" t="s">
        <v>32</v>
      </c>
      <c r="AX417" s="13" t="s">
        <v>76</v>
      </c>
      <c r="AY417" s="252" t="s">
        <v>178</v>
      </c>
    </row>
    <row r="418" s="13" customFormat="1">
      <c r="A418" s="13"/>
      <c r="B418" s="241"/>
      <c r="C418" s="242"/>
      <c r="D418" s="243" t="s">
        <v>186</v>
      </c>
      <c r="E418" s="244" t="s">
        <v>1</v>
      </c>
      <c r="F418" s="245" t="s">
        <v>1524</v>
      </c>
      <c r="G418" s="242"/>
      <c r="H418" s="246">
        <v>0.17999999999999999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186</v>
      </c>
      <c r="AU418" s="252" t="s">
        <v>85</v>
      </c>
      <c r="AV418" s="13" t="s">
        <v>85</v>
      </c>
      <c r="AW418" s="13" t="s">
        <v>32</v>
      </c>
      <c r="AX418" s="13" t="s">
        <v>76</v>
      </c>
      <c r="AY418" s="252" t="s">
        <v>178</v>
      </c>
    </row>
    <row r="419" s="13" customFormat="1">
      <c r="A419" s="13"/>
      <c r="B419" s="241"/>
      <c r="C419" s="242"/>
      <c r="D419" s="243" t="s">
        <v>186</v>
      </c>
      <c r="E419" s="244" t="s">
        <v>1</v>
      </c>
      <c r="F419" s="245" t="s">
        <v>1525</v>
      </c>
      <c r="G419" s="242"/>
      <c r="H419" s="246">
        <v>0.083000000000000004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186</v>
      </c>
      <c r="AU419" s="252" t="s">
        <v>85</v>
      </c>
      <c r="AV419" s="13" t="s">
        <v>85</v>
      </c>
      <c r="AW419" s="13" t="s">
        <v>32</v>
      </c>
      <c r="AX419" s="13" t="s">
        <v>76</v>
      </c>
      <c r="AY419" s="252" t="s">
        <v>178</v>
      </c>
    </row>
    <row r="420" s="13" customFormat="1">
      <c r="A420" s="13"/>
      <c r="B420" s="241"/>
      <c r="C420" s="242"/>
      <c r="D420" s="243" t="s">
        <v>186</v>
      </c>
      <c r="E420" s="244" t="s">
        <v>1</v>
      </c>
      <c r="F420" s="245" t="s">
        <v>1526</v>
      </c>
      <c r="G420" s="242"/>
      <c r="H420" s="246">
        <v>0.124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186</v>
      </c>
      <c r="AU420" s="252" t="s">
        <v>85</v>
      </c>
      <c r="AV420" s="13" t="s">
        <v>85</v>
      </c>
      <c r="AW420" s="13" t="s">
        <v>32</v>
      </c>
      <c r="AX420" s="13" t="s">
        <v>76</v>
      </c>
      <c r="AY420" s="252" t="s">
        <v>178</v>
      </c>
    </row>
    <row r="421" s="13" customFormat="1">
      <c r="A421" s="13"/>
      <c r="B421" s="241"/>
      <c r="C421" s="242"/>
      <c r="D421" s="243" t="s">
        <v>186</v>
      </c>
      <c r="E421" s="244" t="s">
        <v>1</v>
      </c>
      <c r="F421" s="245" t="s">
        <v>1527</v>
      </c>
      <c r="G421" s="242"/>
      <c r="H421" s="246">
        <v>0.16500000000000001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186</v>
      </c>
      <c r="AU421" s="252" t="s">
        <v>85</v>
      </c>
      <c r="AV421" s="13" t="s">
        <v>85</v>
      </c>
      <c r="AW421" s="13" t="s">
        <v>32</v>
      </c>
      <c r="AX421" s="13" t="s">
        <v>76</v>
      </c>
      <c r="AY421" s="252" t="s">
        <v>178</v>
      </c>
    </row>
    <row r="422" s="13" customFormat="1">
      <c r="A422" s="13"/>
      <c r="B422" s="241"/>
      <c r="C422" s="242"/>
      <c r="D422" s="243" t="s">
        <v>186</v>
      </c>
      <c r="E422" s="244" t="s">
        <v>1</v>
      </c>
      <c r="F422" s="245" t="s">
        <v>1528</v>
      </c>
      <c r="G422" s="242"/>
      <c r="H422" s="246">
        <v>0.51700000000000002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186</v>
      </c>
      <c r="AU422" s="252" t="s">
        <v>85</v>
      </c>
      <c r="AV422" s="13" t="s">
        <v>85</v>
      </c>
      <c r="AW422" s="13" t="s">
        <v>32</v>
      </c>
      <c r="AX422" s="13" t="s">
        <v>76</v>
      </c>
      <c r="AY422" s="252" t="s">
        <v>178</v>
      </c>
    </row>
    <row r="423" s="13" customFormat="1">
      <c r="A423" s="13"/>
      <c r="B423" s="241"/>
      <c r="C423" s="242"/>
      <c r="D423" s="243" t="s">
        <v>186</v>
      </c>
      <c r="E423" s="244" t="s">
        <v>1</v>
      </c>
      <c r="F423" s="245" t="s">
        <v>1529</v>
      </c>
      <c r="G423" s="242"/>
      <c r="H423" s="246">
        <v>0.59799999999999998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186</v>
      </c>
      <c r="AU423" s="252" t="s">
        <v>85</v>
      </c>
      <c r="AV423" s="13" t="s">
        <v>85</v>
      </c>
      <c r="AW423" s="13" t="s">
        <v>32</v>
      </c>
      <c r="AX423" s="13" t="s">
        <v>76</v>
      </c>
      <c r="AY423" s="252" t="s">
        <v>178</v>
      </c>
    </row>
    <row r="424" s="15" customFormat="1">
      <c r="A424" s="15"/>
      <c r="B424" s="264"/>
      <c r="C424" s="265"/>
      <c r="D424" s="243" t="s">
        <v>186</v>
      </c>
      <c r="E424" s="266" t="s">
        <v>1</v>
      </c>
      <c r="F424" s="267" t="s">
        <v>217</v>
      </c>
      <c r="G424" s="265"/>
      <c r="H424" s="268">
        <v>2.3820000000000001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186</v>
      </c>
      <c r="AU424" s="274" t="s">
        <v>85</v>
      </c>
      <c r="AV424" s="15" t="s">
        <v>184</v>
      </c>
      <c r="AW424" s="15" t="s">
        <v>32</v>
      </c>
      <c r="AX424" s="15" t="s">
        <v>83</v>
      </c>
      <c r="AY424" s="274" t="s">
        <v>178</v>
      </c>
    </row>
    <row r="425" s="2" customFormat="1" ht="24.15" customHeight="1">
      <c r="A425" s="39"/>
      <c r="B425" s="40"/>
      <c r="C425" s="228" t="s">
        <v>464</v>
      </c>
      <c r="D425" s="228" t="s">
        <v>180</v>
      </c>
      <c r="E425" s="229" t="s">
        <v>1530</v>
      </c>
      <c r="F425" s="230" t="s">
        <v>1531</v>
      </c>
      <c r="G425" s="231" t="s">
        <v>1532</v>
      </c>
      <c r="H425" s="232">
        <v>88</v>
      </c>
      <c r="I425" s="233"/>
      <c r="J425" s="234">
        <f>ROUND(I425*H425,2)</f>
        <v>0</v>
      </c>
      <c r="K425" s="230" t="s">
        <v>1</v>
      </c>
      <c r="L425" s="45"/>
      <c r="M425" s="235" t="s">
        <v>1</v>
      </c>
      <c r="N425" s="236" t="s">
        <v>41</v>
      </c>
      <c r="O425" s="92"/>
      <c r="P425" s="237">
        <f>O425*H425</f>
        <v>0</v>
      </c>
      <c r="Q425" s="237">
        <v>0.15611</v>
      </c>
      <c r="R425" s="237">
        <f>Q425*H425</f>
        <v>13.737679999999999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184</v>
      </c>
      <c r="AT425" s="239" t="s">
        <v>180</v>
      </c>
      <c r="AU425" s="239" t="s">
        <v>85</v>
      </c>
      <c r="AY425" s="18" t="s">
        <v>178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184</v>
      </c>
      <c r="BM425" s="239" t="s">
        <v>1533</v>
      </c>
    </row>
    <row r="426" s="13" customFormat="1">
      <c r="A426" s="13"/>
      <c r="B426" s="241"/>
      <c r="C426" s="242"/>
      <c r="D426" s="243" t="s">
        <v>186</v>
      </c>
      <c r="E426" s="244" t="s">
        <v>1</v>
      </c>
      <c r="F426" s="245" t="s">
        <v>1534</v>
      </c>
      <c r="G426" s="242"/>
      <c r="H426" s="246">
        <v>4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186</v>
      </c>
      <c r="AU426" s="252" t="s">
        <v>85</v>
      </c>
      <c r="AV426" s="13" t="s">
        <v>85</v>
      </c>
      <c r="AW426" s="13" t="s">
        <v>32</v>
      </c>
      <c r="AX426" s="13" t="s">
        <v>76</v>
      </c>
      <c r="AY426" s="252" t="s">
        <v>178</v>
      </c>
    </row>
    <row r="427" s="13" customFormat="1">
      <c r="A427" s="13"/>
      <c r="B427" s="241"/>
      <c r="C427" s="242"/>
      <c r="D427" s="243" t="s">
        <v>186</v>
      </c>
      <c r="E427" s="244" t="s">
        <v>1</v>
      </c>
      <c r="F427" s="245" t="s">
        <v>1535</v>
      </c>
      <c r="G427" s="242"/>
      <c r="H427" s="246">
        <v>2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186</v>
      </c>
      <c r="AU427" s="252" t="s">
        <v>85</v>
      </c>
      <c r="AV427" s="13" t="s">
        <v>85</v>
      </c>
      <c r="AW427" s="13" t="s">
        <v>32</v>
      </c>
      <c r="AX427" s="13" t="s">
        <v>76</v>
      </c>
      <c r="AY427" s="252" t="s">
        <v>178</v>
      </c>
    </row>
    <row r="428" s="13" customFormat="1">
      <c r="A428" s="13"/>
      <c r="B428" s="241"/>
      <c r="C428" s="242"/>
      <c r="D428" s="243" t="s">
        <v>186</v>
      </c>
      <c r="E428" s="244" t="s">
        <v>1</v>
      </c>
      <c r="F428" s="245" t="s">
        <v>1536</v>
      </c>
      <c r="G428" s="242"/>
      <c r="H428" s="246">
        <v>2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186</v>
      </c>
      <c r="AU428" s="252" t="s">
        <v>85</v>
      </c>
      <c r="AV428" s="13" t="s">
        <v>85</v>
      </c>
      <c r="AW428" s="13" t="s">
        <v>32</v>
      </c>
      <c r="AX428" s="13" t="s">
        <v>76</v>
      </c>
      <c r="AY428" s="252" t="s">
        <v>178</v>
      </c>
    </row>
    <row r="429" s="13" customFormat="1">
      <c r="A429" s="13"/>
      <c r="B429" s="241"/>
      <c r="C429" s="242"/>
      <c r="D429" s="243" t="s">
        <v>186</v>
      </c>
      <c r="E429" s="244" t="s">
        <v>1</v>
      </c>
      <c r="F429" s="245" t="s">
        <v>1537</v>
      </c>
      <c r="G429" s="242"/>
      <c r="H429" s="246">
        <v>2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186</v>
      </c>
      <c r="AU429" s="252" t="s">
        <v>85</v>
      </c>
      <c r="AV429" s="13" t="s">
        <v>85</v>
      </c>
      <c r="AW429" s="13" t="s">
        <v>32</v>
      </c>
      <c r="AX429" s="13" t="s">
        <v>76</v>
      </c>
      <c r="AY429" s="252" t="s">
        <v>178</v>
      </c>
    </row>
    <row r="430" s="13" customFormat="1">
      <c r="A430" s="13"/>
      <c r="B430" s="241"/>
      <c r="C430" s="242"/>
      <c r="D430" s="243" t="s">
        <v>186</v>
      </c>
      <c r="E430" s="244" t="s">
        <v>1</v>
      </c>
      <c r="F430" s="245" t="s">
        <v>1538</v>
      </c>
      <c r="G430" s="242"/>
      <c r="H430" s="246">
        <v>2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186</v>
      </c>
      <c r="AU430" s="252" t="s">
        <v>85</v>
      </c>
      <c r="AV430" s="13" t="s">
        <v>85</v>
      </c>
      <c r="AW430" s="13" t="s">
        <v>32</v>
      </c>
      <c r="AX430" s="13" t="s">
        <v>76</v>
      </c>
      <c r="AY430" s="252" t="s">
        <v>178</v>
      </c>
    </row>
    <row r="431" s="13" customFormat="1">
      <c r="A431" s="13"/>
      <c r="B431" s="241"/>
      <c r="C431" s="242"/>
      <c r="D431" s="243" t="s">
        <v>186</v>
      </c>
      <c r="E431" s="244" t="s">
        <v>1</v>
      </c>
      <c r="F431" s="245" t="s">
        <v>1539</v>
      </c>
      <c r="G431" s="242"/>
      <c r="H431" s="246">
        <v>2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186</v>
      </c>
      <c r="AU431" s="252" t="s">
        <v>85</v>
      </c>
      <c r="AV431" s="13" t="s">
        <v>85</v>
      </c>
      <c r="AW431" s="13" t="s">
        <v>32</v>
      </c>
      <c r="AX431" s="13" t="s">
        <v>76</v>
      </c>
      <c r="AY431" s="252" t="s">
        <v>178</v>
      </c>
    </row>
    <row r="432" s="13" customFormat="1">
      <c r="A432" s="13"/>
      <c r="B432" s="241"/>
      <c r="C432" s="242"/>
      <c r="D432" s="243" t="s">
        <v>186</v>
      </c>
      <c r="E432" s="244" t="s">
        <v>1</v>
      </c>
      <c r="F432" s="245" t="s">
        <v>1540</v>
      </c>
      <c r="G432" s="242"/>
      <c r="H432" s="246">
        <v>12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186</v>
      </c>
      <c r="AU432" s="252" t="s">
        <v>85</v>
      </c>
      <c r="AV432" s="13" t="s">
        <v>85</v>
      </c>
      <c r="AW432" s="13" t="s">
        <v>32</v>
      </c>
      <c r="AX432" s="13" t="s">
        <v>76</v>
      </c>
      <c r="AY432" s="252" t="s">
        <v>178</v>
      </c>
    </row>
    <row r="433" s="13" customFormat="1">
      <c r="A433" s="13"/>
      <c r="B433" s="241"/>
      <c r="C433" s="242"/>
      <c r="D433" s="243" t="s">
        <v>186</v>
      </c>
      <c r="E433" s="244" t="s">
        <v>1</v>
      </c>
      <c r="F433" s="245" t="s">
        <v>1541</v>
      </c>
      <c r="G433" s="242"/>
      <c r="H433" s="246">
        <v>24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186</v>
      </c>
      <c r="AU433" s="252" t="s">
        <v>85</v>
      </c>
      <c r="AV433" s="13" t="s">
        <v>85</v>
      </c>
      <c r="AW433" s="13" t="s">
        <v>32</v>
      </c>
      <c r="AX433" s="13" t="s">
        <v>76</v>
      </c>
      <c r="AY433" s="252" t="s">
        <v>178</v>
      </c>
    </row>
    <row r="434" s="13" customFormat="1">
      <c r="A434" s="13"/>
      <c r="B434" s="241"/>
      <c r="C434" s="242"/>
      <c r="D434" s="243" t="s">
        <v>186</v>
      </c>
      <c r="E434" s="244" t="s">
        <v>1</v>
      </c>
      <c r="F434" s="245" t="s">
        <v>1542</v>
      </c>
      <c r="G434" s="242"/>
      <c r="H434" s="246">
        <v>14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186</v>
      </c>
      <c r="AU434" s="252" t="s">
        <v>85</v>
      </c>
      <c r="AV434" s="13" t="s">
        <v>85</v>
      </c>
      <c r="AW434" s="13" t="s">
        <v>32</v>
      </c>
      <c r="AX434" s="13" t="s">
        <v>76</v>
      </c>
      <c r="AY434" s="252" t="s">
        <v>178</v>
      </c>
    </row>
    <row r="435" s="13" customFormat="1">
      <c r="A435" s="13"/>
      <c r="B435" s="241"/>
      <c r="C435" s="242"/>
      <c r="D435" s="243" t="s">
        <v>186</v>
      </c>
      <c r="E435" s="244" t="s">
        <v>1</v>
      </c>
      <c r="F435" s="245" t="s">
        <v>1543</v>
      </c>
      <c r="G435" s="242"/>
      <c r="H435" s="246">
        <v>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186</v>
      </c>
      <c r="AU435" s="252" t="s">
        <v>85</v>
      </c>
      <c r="AV435" s="13" t="s">
        <v>85</v>
      </c>
      <c r="AW435" s="13" t="s">
        <v>32</v>
      </c>
      <c r="AX435" s="13" t="s">
        <v>76</v>
      </c>
      <c r="AY435" s="252" t="s">
        <v>178</v>
      </c>
    </row>
    <row r="436" s="13" customFormat="1">
      <c r="A436" s="13"/>
      <c r="B436" s="241"/>
      <c r="C436" s="242"/>
      <c r="D436" s="243" t="s">
        <v>186</v>
      </c>
      <c r="E436" s="244" t="s">
        <v>1</v>
      </c>
      <c r="F436" s="245" t="s">
        <v>1544</v>
      </c>
      <c r="G436" s="242"/>
      <c r="H436" s="246">
        <v>2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186</v>
      </c>
      <c r="AU436" s="252" t="s">
        <v>85</v>
      </c>
      <c r="AV436" s="13" t="s">
        <v>85</v>
      </c>
      <c r="AW436" s="13" t="s">
        <v>32</v>
      </c>
      <c r="AX436" s="13" t="s">
        <v>76</v>
      </c>
      <c r="AY436" s="252" t="s">
        <v>178</v>
      </c>
    </row>
    <row r="437" s="13" customFormat="1">
      <c r="A437" s="13"/>
      <c r="B437" s="241"/>
      <c r="C437" s="242"/>
      <c r="D437" s="243" t="s">
        <v>186</v>
      </c>
      <c r="E437" s="244" t="s">
        <v>1</v>
      </c>
      <c r="F437" s="245" t="s">
        <v>1545</v>
      </c>
      <c r="G437" s="242"/>
      <c r="H437" s="246">
        <v>2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186</v>
      </c>
      <c r="AU437" s="252" t="s">
        <v>85</v>
      </c>
      <c r="AV437" s="13" t="s">
        <v>85</v>
      </c>
      <c r="AW437" s="13" t="s">
        <v>32</v>
      </c>
      <c r="AX437" s="13" t="s">
        <v>76</v>
      </c>
      <c r="AY437" s="252" t="s">
        <v>178</v>
      </c>
    </row>
    <row r="438" s="13" customFormat="1">
      <c r="A438" s="13"/>
      <c r="B438" s="241"/>
      <c r="C438" s="242"/>
      <c r="D438" s="243" t="s">
        <v>186</v>
      </c>
      <c r="E438" s="244" t="s">
        <v>1</v>
      </c>
      <c r="F438" s="245" t="s">
        <v>1546</v>
      </c>
      <c r="G438" s="242"/>
      <c r="H438" s="246">
        <v>2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186</v>
      </c>
      <c r="AU438" s="252" t="s">
        <v>85</v>
      </c>
      <c r="AV438" s="13" t="s">
        <v>85</v>
      </c>
      <c r="AW438" s="13" t="s">
        <v>32</v>
      </c>
      <c r="AX438" s="13" t="s">
        <v>76</v>
      </c>
      <c r="AY438" s="252" t="s">
        <v>178</v>
      </c>
    </row>
    <row r="439" s="13" customFormat="1">
      <c r="A439" s="13"/>
      <c r="B439" s="241"/>
      <c r="C439" s="242"/>
      <c r="D439" s="243" t="s">
        <v>186</v>
      </c>
      <c r="E439" s="244" t="s">
        <v>1</v>
      </c>
      <c r="F439" s="245" t="s">
        <v>1547</v>
      </c>
      <c r="G439" s="242"/>
      <c r="H439" s="246">
        <v>4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186</v>
      </c>
      <c r="AU439" s="252" t="s">
        <v>85</v>
      </c>
      <c r="AV439" s="13" t="s">
        <v>85</v>
      </c>
      <c r="AW439" s="13" t="s">
        <v>32</v>
      </c>
      <c r="AX439" s="13" t="s">
        <v>76</v>
      </c>
      <c r="AY439" s="252" t="s">
        <v>178</v>
      </c>
    </row>
    <row r="440" s="13" customFormat="1">
      <c r="A440" s="13"/>
      <c r="B440" s="241"/>
      <c r="C440" s="242"/>
      <c r="D440" s="243" t="s">
        <v>186</v>
      </c>
      <c r="E440" s="244" t="s">
        <v>1</v>
      </c>
      <c r="F440" s="245" t="s">
        <v>1548</v>
      </c>
      <c r="G440" s="242"/>
      <c r="H440" s="246">
        <v>2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186</v>
      </c>
      <c r="AU440" s="252" t="s">
        <v>85</v>
      </c>
      <c r="AV440" s="13" t="s">
        <v>85</v>
      </c>
      <c r="AW440" s="13" t="s">
        <v>32</v>
      </c>
      <c r="AX440" s="13" t="s">
        <v>76</v>
      </c>
      <c r="AY440" s="252" t="s">
        <v>178</v>
      </c>
    </row>
    <row r="441" s="13" customFormat="1">
      <c r="A441" s="13"/>
      <c r="B441" s="241"/>
      <c r="C441" s="242"/>
      <c r="D441" s="243" t="s">
        <v>186</v>
      </c>
      <c r="E441" s="244" t="s">
        <v>1</v>
      </c>
      <c r="F441" s="245" t="s">
        <v>1549</v>
      </c>
      <c r="G441" s="242"/>
      <c r="H441" s="246">
        <v>2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186</v>
      </c>
      <c r="AU441" s="252" t="s">
        <v>85</v>
      </c>
      <c r="AV441" s="13" t="s">
        <v>85</v>
      </c>
      <c r="AW441" s="13" t="s">
        <v>32</v>
      </c>
      <c r="AX441" s="13" t="s">
        <v>76</v>
      </c>
      <c r="AY441" s="252" t="s">
        <v>178</v>
      </c>
    </row>
    <row r="442" s="13" customFormat="1">
      <c r="A442" s="13"/>
      <c r="B442" s="241"/>
      <c r="C442" s="242"/>
      <c r="D442" s="243" t="s">
        <v>186</v>
      </c>
      <c r="E442" s="244" t="s">
        <v>1</v>
      </c>
      <c r="F442" s="245" t="s">
        <v>1550</v>
      </c>
      <c r="G442" s="242"/>
      <c r="H442" s="246">
        <v>2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186</v>
      </c>
      <c r="AU442" s="252" t="s">
        <v>85</v>
      </c>
      <c r="AV442" s="13" t="s">
        <v>85</v>
      </c>
      <c r="AW442" s="13" t="s">
        <v>32</v>
      </c>
      <c r="AX442" s="13" t="s">
        <v>76</v>
      </c>
      <c r="AY442" s="252" t="s">
        <v>178</v>
      </c>
    </row>
    <row r="443" s="15" customFormat="1">
      <c r="A443" s="15"/>
      <c r="B443" s="264"/>
      <c r="C443" s="265"/>
      <c r="D443" s="243" t="s">
        <v>186</v>
      </c>
      <c r="E443" s="266" t="s">
        <v>1</v>
      </c>
      <c r="F443" s="267" t="s">
        <v>217</v>
      </c>
      <c r="G443" s="265"/>
      <c r="H443" s="268">
        <v>88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4" t="s">
        <v>186</v>
      </c>
      <c r="AU443" s="274" t="s">
        <v>85</v>
      </c>
      <c r="AV443" s="15" t="s">
        <v>184</v>
      </c>
      <c r="AW443" s="15" t="s">
        <v>32</v>
      </c>
      <c r="AX443" s="15" t="s">
        <v>83</v>
      </c>
      <c r="AY443" s="274" t="s">
        <v>178</v>
      </c>
    </row>
    <row r="444" s="2" customFormat="1" ht="24.15" customHeight="1">
      <c r="A444" s="39"/>
      <c r="B444" s="40"/>
      <c r="C444" s="228" t="s">
        <v>469</v>
      </c>
      <c r="D444" s="228" t="s">
        <v>180</v>
      </c>
      <c r="E444" s="229" t="s">
        <v>1551</v>
      </c>
      <c r="F444" s="230" t="s">
        <v>1552</v>
      </c>
      <c r="G444" s="231" t="s">
        <v>384</v>
      </c>
      <c r="H444" s="232">
        <v>0.098000000000000004</v>
      </c>
      <c r="I444" s="233"/>
      <c r="J444" s="234">
        <f>ROUND(I444*H444,2)</f>
        <v>0</v>
      </c>
      <c r="K444" s="230" t="s">
        <v>194</v>
      </c>
      <c r="L444" s="45"/>
      <c r="M444" s="235" t="s">
        <v>1</v>
      </c>
      <c r="N444" s="236" t="s">
        <v>41</v>
      </c>
      <c r="O444" s="92"/>
      <c r="P444" s="237">
        <f>O444*H444</f>
        <v>0</v>
      </c>
      <c r="Q444" s="237">
        <v>1.0900000000000001</v>
      </c>
      <c r="R444" s="237">
        <f>Q444*H444</f>
        <v>0.10682000000000001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184</v>
      </c>
      <c r="AT444" s="239" t="s">
        <v>180</v>
      </c>
      <c r="AU444" s="239" t="s">
        <v>85</v>
      </c>
      <c r="AY444" s="18" t="s">
        <v>178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83</v>
      </c>
      <c r="BK444" s="240">
        <f>ROUND(I444*H444,2)</f>
        <v>0</v>
      </c>
      <c r="BL444" s="18" t="s">
        <v>184</v>
      </c>
      <c r="BM444" s="239" t="s">
        <v>1553</v>
      </c>
    </row>
    <row r="445" s="13" customFormat="1">
      <c r="A445" s="13"/>
      <c r="B445" s="241"/>
      <c r="C445" s="242"/>
      <c r="D445" s="243" t="s">
        <v>186</v>
      </c>
      <c r="E445" s="244" t="s">
        <v>1</v>
      </c>
      <c r="F445" s="245" t="s">
        <v>1554</v>
      </c>
      <c r="G445" s="242"/>
      <c r="H445" s="246">
        <v>0.050999999999999997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186</v>
      </c>
      <c r="AU445" s="252" t="s">
        <v>85</v>
      </c>
      <c r="AV445" s="13" t="s">
        <v>85</v>
      </c>
      <c r="AW445" s="13" t="s">
        <v>32</v>
      </c>
      <c r="AX445" s="13" t="s">
        <v>76</v>
      </c>
      <c r="AY445" s="252" t="s">
        <v>178</v>
      </c>
    </row>
    <row r="446" s="13" customFormat="1">
      <c r="A446" s="13"/>
      <c r="B446" s="241"/>
      <c r="C446" s="242"/>
      <c r="D446" s="243" t="s">
        <v>186</v>
      </c>
      <c r="E446" s="244" t="s">
        <v>1</v>
      </c>
      <c r="F446" s="245" t="s">
        <v>1555</v>
      </c>
      <c r="G446" s="242"/>
      <c r="H446" s="246">
        <v>0.027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186</v>
      </c>
      <c r="AU446" s="252" t="s">
        <v>85</v>
      </c>
      <c r="AV446" s="13" t="s">
        <v>85</v>
      </c>
      <c r="AW446" s="13" t="s">
        <v>32</v>
      </c>
      <c r="AX446" s="13" t="s">
        <v>76</v>
      </c>
      <c r="AY446" s="252" t="s">
        <v>178</v>
      </c>
    </row>
    <row r="447" s="13" customFormat="1">
      <c r="A447" s="13"/>
      <c r="B447" s="241"/>
      <c r="C447" s="242"/>
      <c r="D447" s="243" t="s">
        <v>186</v>
      </c>
      <c r="E447" s="244" t="s">
        <v>1</v>
      </c>
      <c r="F447" s="245" t="s">
        <v>1556</v>
      </c>
      <c r="G447" s="242"/>
      <c r="H447" s="246">
        <v>0.02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186</v>
      </c>
      <c r="AU447" s="252" t="s">
        <v>85</v>
      </c>
      <c r="AV447" s="13" t="s">
        <v>85</v>
      </c>
      <c r="AW447" s="13" t="s">
        <v>32</v>
      </c>
      <c r="AX447" s="13" t="s">
        <v>76</v>
      </c>
      <c r="AY447" s="252" t="s">
        <v>178</v>
      </c>
    </row>
    <row r="448" s="15" customFormat="1">
      <c r="A448" s="15"/>
      <c r="B448" s="264"/>
      <c r="C448" s="265"/>
      <c r="D448" s="243" t="s">
        <v>186</v>
      </c>
      <c r="E448" s="266" t="s">
        <v>1</v>
      </c>
      <c r="F448" s="267" t="s">
        <v>217</v>
      </c>
      <c r="G448" s="265"/>
      <c r="H448" s="268">
        <v>0.098000000000000004</v>
      </c>
      <c r="I448" s="269"/>
      <c r="J448" s="265"/>
      <c r="K448" s="265"/>
      <c r="L448" s="270"/>
      <c r="M448" s="271"/>
      <c r="N448" s="272"/>
      <c r="O448" s="272"/>
      <c r="P448" s="272"/>
      <c r="Q448" s="272"/>
      <c r="R448" s="272"/>
      <c r="S448" s="272"/>
      <c r="T448" s="27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4" t="s">
        <v>186</v>
      </c>
      <c r="AU448" s="274" t="s">
        <v>85</v>
      </c>
      <c r="AV448" s="15" t="s">
        <v>184</v>
      </c>
      <c r="AW448" s="15" t="s">
        <v>32</v>
      </c>
      <c r="AX448" s="15" t="s">
        <v>83</v>
      </c>
      <c r="AY448" s="274" t="s">
        <v>178</v>
      </c>
    </row>
    <row r="449" s="2" customFormat="1" ht="24.15" customHeight="1">
      <c r="A449" s="39"/>
      <c r="B449" s="40"/>
      <c r="C449" s="228" t="s">
        <v>482</v>
      </c>
      <c r="D449" s="228" t="s">
        <v>180</v>
      </c>
      <c r="E449" s="229" t="s">
        <v>1557</v>
      </c>
      <c r="F449" s="230" t="s">
        <v>1558</v>
      </c>
      <c r="G449" s="231" t="s">
        <v>384</v>
      </c>
      <c r="H449" s="232">
        <v>0.80900000000000005</v>
      </c>
      <c r="I449" s="233"/>
      <c r="J449" s="234">
        <f>ROUND(I449*H449,2)</f>
        <v>0</v>
      </c>
      <c r="K449" s="230" t="s">
        <v>194</v>
      </c>
      <c r="L449" s="45"/>
      <c r="M449" s="235" t="s">
        <v>1</v>
      </c>
      <c r="N449" s="236" t="s">
        <v>41</v>
      </c>
      <c r="O449" s="92"/>
      <c r="P449" s="237">
        <f>O449*H449</f>
        <v>0</v>
      </c>
      <c r="Q449" s="237">
        <v>1.0900000000000001</v>
      </c>
      <c r="R449" s="237">
        <f>Q449*H449</f>
        <v>0.88181000000000009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184</v>
      </c>
      <c r="AT449" s="239" t="s">
        <v>180</v>
      </c>
      <c r="AU449" s="239" t="s">
        <v>85</v>
      </c>
      <c r="AY449" s="18" t="s">
        <v>178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83</v>
      </c>
      <c r="BK449" s="240">
        <f>ROUND(I449*H449,2)</f>
        <v>0</v>
      </c>
      <c r="BL449" s="18" t="s">
        <v>184</v>
      </c>
      <c r="BM449" s="239" t="s">
        <v>1559</v>
      </c>
    </row>
    <row r="450" s="13" customFormat="1">
      <c r="A450" s="13"/>
      <c r="B450" s="241"/>
      <c r="C450" s="242"/>
      <c r="D450" s="243" t="s">
        <v>186</v>
      </c>
      <c r="E450" s="244" t="s">
        <v>1</v>
      </c>
      <c r="F450" s="245" t="s">
        <v>1560</v>
      </c>
      <c r="G450" s="242"/>
      <c r="H450" s="246">
        <v>0.191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186</v>
      </c>
      <c r="AU450" s="252" t="s">
        <v>85</v>
      </c>
      <c r="AV450" s="13" t="s">
        <v>85</v>
      </c>
      <c r="AW450" s="13" t="s">
        <v>32</v>
      </c>
      <c r="AX450" s="13" t="s">
        <v>76</v>
      </c>
      <c r="AY450" s="252" t="s">
        <v>178</v>
      </c>
    </row>
    <row r="451" s="13" customFormat="1">
      <c r="A451" s="13"/>
      <c r="B451" s="241"/>
      <c r="C451" s="242"/>
      <c r="D451" s="243" t="s">
        <v>186</v>
      </c>
      <c r="E451" s="244" t="s">
        <v>1</v>
      </c>
      <c r="F451" s="245" t="s">
        <v>1561</v>
      </c>
      <c r="G451" s="242"/>
      <c r="H451" s="246">
        <v>0.27200000000000002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186</v>
      </c>
      <c r="AU451" s="252" t="s">
        <v>85</v>
      </c>
      <c r="AV451" s="13" t="s">
        <v>85</v>
      </c>
      <c r="AW451" s="13" t="s">
        <v>32</v>
      </c>
      <c r="AX451" s="13" t="s">
        <v>76</v>
      </c>
      <c r="AY451" s="252" t="s">
        <v>178</v>
      </c>
    </row>
    <row r="452" s="13" customFormat="1">
      <c r="A452" s="13"/>
      <c r="B452" s="241"/>
      <c r="C452" s="242"/>
      <c r="D452" s="243" t="s">
        <v>186</v>
      </c>
      <c r="E452" s="244" t="s">
        <v>1</v>
      </c>
      <c r="F452" s="245" t="s">
        <v>1562</v>
      </c>
      <c r="G452" s="242"/>
      <c r="H452" s="246">
        <v>0.017999999999999999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186</v>
      </c>
      <c r="AU452" s="252" t="s">
        <v>85</v>
      </c>
      <c r="AV452" s="13" t="s">
        <v>85</v>
      </c>
      <c r="AW452" s="13" t="s">
        <v>32</v>
      </c>
      <c r="AX452" s="13" t="s">
        <v>76</v>
      </c>
      <c r="AY452" s="252" t="s">
        <v>178</v>
      </c>
    </row>
    <row r="453" s="13" customFormat="1">
      <c r="A453" s="13"/>
      <c r="B453" s="241"/>
      <c r="C453" s="242"/>
      <c r="D453" s="243" t="s">
        <v>186</v>
      </c>
      <c r="E453" s="244" t="s">
        <v>1</v>
      </c>
      <c r="F453" s="245" t="s">
        <v>1563</v>
      </c>
      <c r="G453" s="242"/>
      <c r="H453" s="246">
        <v>0.066000000000000003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186</v>
      </c>
      <c r="AU453" s="252" t="s">
        <v>85</v>
      </c>
      <c r="AV453" s="13" t="s">
        <v>85</v>
      </c>
      <c r="AW453" s="13" t="s">
        <v>32</v>
      </c>
      <c r="AX453" s="13" t="s">
        <v>76</v>
      </c>
      <c r="AY453" s="252" t="s">
        <v>178</v>
      </c>
    </row>
    <row r="454" s="13" customFormat="1">
      <c r="A454" s="13"/>
      <c r="B454" s="241"/>
      <c r="C454" s="242"/>
      <c r="D454" s="243" t="s">
        <v>186</v>
      </c>
      <c r="E454" s="244" t="s">
        <v>1</v>
      </c>
      <c r="F454" s="245" t="s">
        <v>1564</v>
      </c>
      <c r="G454" s="242"/>
      <c r="H454" s="246">
        <v>0.088999999999999996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186</v>
      </c>
      <c r="AU454" s="252" t="s">
        <v>85</v>
      </c>
      <c r="AV454" s="13" t="s">
        <v>85</v>
      </c>
      <c r="AW454" s="13" t="s">
        <v>32</v>
      </c>
      <c r="AX454" s="13" t="s">
        <v>76</v>
      </c>
      <c r="AY454" s="252" t="s">
        <v>178</v>
      </c>
    </row>
    <row r="455" s="13" customFormat="1">
      <c r="A455" s="13"/>
      <c r="B455" s="241"/>
      <c r="C455" s="242"/>
      <c r="D455" s="243" t="s">
        <v>186</v>
      </c>
      <c r="E455" s="244" t="s">
        <v>1</v>
      </c>
      <c r="F455" s="245" t="s">
        <v>1565</v>
      </c>
      <c r="G455" s="242"/>
      <c r="H455" s="246">
        <v>0.069000000000000006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186</v>
      </c>
      <c r="AU455" s="252" t="s">
        <v>85</v>
      </c>
      <c r="AV455" s="13" t="s">
        <v>85</v>
      </c>
      <c r="AW455" s="13" t="s">
        <v>32</v>
      </c>
      <c r="AX455" s="13" t="s">
        <v>76</v>
      </c>
      <c r="AY455" s="252" t="s">
        <v>178</v>
      </c>
    </row>
    <row r="456" s="13" customFormat="1">
      <c r="A456" s="13"/>
      <c r="B456" s="241"/>
      <c r="C456" s="242"/>
      <c r="D456" s="243" t="s">
        <v>186</v>
      </c>
      <c r="E456" s="244" t="s">
        <v>1</v>
      </c>
      <c r="F456" s="245" t="s">
        <v>1566</v>
      </c>
      <c r="G456" s="242"/>
      <c r="H456" s="246">
        <v>0.104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186</v>
      </c>
      <c r="AU456" s="252" t="s">
        <v>85</v>
      </c>
      <c r="AV456" s="13" t="s">
        <v>85</v>
      </c>
      <c r="AW456" s="13" t="s">
        <v>32</v>
      </c>
      <c r="AX456" s="13" t="s">
        <v>76</v>
      </c>
      <c r="AY456" s="252" t="s">
        <v>178</v>
      </c>
    </row>
    <row r="457" s="15" customFormat="1">
      <c r="A457" s="15"/>
      <c r="B457" s="264"/>
      <c r="C457" s="265"/>
      <c r="D457" s="243" t="s">
        <v>186</v>
      </c>
      <c r="E457" s="266" t="s">
        <v>1</v>
      </c>
      <c r="F457" s="267" t="s">
        <v>217</v>
      </c>
      <c r="G457" s="265"/>
      <c r="H457" s="268">
        <v>0.80900000000000005</v>
      </c>
      <c r="I457" s="269"/>
      <c r="J457" s="265"/>
      <c r="K457" s="265"/>
      <c r="L457" s="270"/>
      <c r="M457" s="271"/>
      <c r="N457" s="272"/>
      <c r="O457" s="272"/>
      <c r="P457" s="272"/>
      <c r="Q457" s="272"/>
      <c r="R457" s="272"/>
      <c r="S457" s="272"/>
      <c r="T457" s="27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4" t="s">
        <v>186</v>
      </c>
      <c r="AU457" s="274" t="s">
        <v>85</v>
      </c>
      <c r="AV457" s="15" t="s">
        <v>184</v>
      </c>
      <c r="AW457" s="15" t="s">
        <v>32</v>
      </c>
      <c r="AX457" s="15" t="s">
        <v>83</v>
      </c>
      <c r="AY457" s="274" t="s">
        <v>178</v>
      </c>
    </row>
    <row r="458" s="2" customFormat="1" ht="24.15" customHeight="1">
      <c r="A458" s="39"/>
      <c r="B458" s="40"/>
      <c r="C458" s="228" t="s">
        <v>486</v>
      </c>
      <c r="D458" s="228" t="s">
        <v>180</v>
      </c>
      <c r="E458" s="229" t="s">
        <v>1567</v>
      </c>
      <c r="F458" s="230" t="s">
        <v>1568</v>
      </c>
      <c r="G458" s="231" t="s">
        <v>384</v>
      </c>
      <c r="H458" s="232">
        <v>1.1990000000000001</v>
      </c>
      <c r="I458" s="233"/>
      <c r="J458" s="234">
        <f>ROUND(I458*H458,2)</f>
        <v>0</v>
      </c>
      <c r="K458" s="230" t="s">
        <v>194</v>
      </c>
      <c r="L458" s="45"/>
      <c r="M458" s="235" t="s">
        <v>1</v>
      </c>
      <c r="N458" s="236" t="s">
        <v>41</v>
      </c>
      <c r="O458" s="92"/>
      <c r="P458" s="237">
        <f>O458*H458</f>
        <v>0</v>
      </c>
      <c r="Q458" s="237">
        <v>1.0900000000000001</v>
      </c>
      <c r="R458" s="237">
        <f>Q458*H458</f>
        <v>1.3069100000000002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184</v>
      </c>
      <c r="AT458" s="239" t="s">
        <v>180</v>
      </c>
      <c r="AU458" s="239" t="s">
        <v>85</v>
      </c>
      <c r="AY458" s="18" t="s">
        <v>178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184</v>
      </c>
      <c r="BM458" s="239" t="s">
        <v>1569</v>
      </c>
    </row>
    <row r="459" s="13" customFormat="1">
      <c r="A459" s="13"/>
      <c r="B459" s="241"/>
      <c r="C459" s="242"/>
      <c r="D459" s="243" t="s">
        <v>186</v>
      </c>
      <c r="E459" s="244" t="s">
        <v>1</v>
      </c>
      <c r="F459" s="245" t="s">
        <v>1570</v>
      </c>
      <c r="G459" s="242"/>
      <c r="H459" s="246">
        <v>0.48799999999999999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186</v>
      </c>
      <c r="AU459" s="252" t="s">
        <v>85</v>
      </c>
      <c r="AV459" s="13" t="s">
        <v>85</v>
      </c>
      <c r="AW459" s="13" t="s">
        <v>32</v>
      </c>
      <c r="AX459" s="13" t="s">
        <v>76</v>
      </c>
      <c r="AY459" s="252" t="s">
        <v>178</v>
      </c>
    </row>
    <row r="460" s="13" customFormat="1">
      <c r="A460" s="13"/>
      <c r="B460" s="241"/>
      <c r="C460" s="242"/>
      <c r="D460" s="243" t="s">
        <v>186</v>
      </c>
      <c r="E460" s="244" t="s">
        <v>1</v>
      </c>
      <c r="F460" s="245" t="s">
        <v>1571</v>
      </c>
      <c r="G460" s="242"/>
      <c r="H460" s="246">
        <v>0.12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186</v>
      </c>
      <c r="AU460" s="252" t="s">
        <v>85</v>
      </c>
      <c r="AV460" s="13" t="s">
        <v>85</v>
      </c>
      <c r="AW460" s="13" t="s">
        <v>32</v>
      </c>
      <c r="AX460" s="13" t="s">
        <v>76</v>
      </c>
      <c r="AY460" s="252" t="s">
        <v>178</v>
      </c>
    </row>
    <row r="461" s="13" customFormat="1">
      <c r="A461" s="13"/>
      <c r="B461" s="241"/>
      <c r="C461" s="242"/>
      <c r="D461" s="243" t="s">
        <v>186</v>
      </c>
      <c r="E461" s="244" t="s">
        <v>1</v>
      </c>
      <c r="F461" s="245" t="s">
        <v>1572</v>
      </c>
      <c r="G461" s="242"/>
      <c r="H461" s="246">
        <v>0.10100000000000001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186</v>
      </c>
      <c r="AU461" s="252" t="s">
        <v>85</v>
      </c>
      <c r="AV461" s="13" t="s">
        <v>85</v>
      </c>
      <c r="AW461" s="13" t="s">
        <v>32</v>
      </c>
      <c r="AX461" s="13" t="s">
        <v>76</v>
      </c>
      <c r="AY461" s="252" t="s">
        <v>178</v>
      </c>
    </row>
    <row r="462" s="13" customFormat="1">
      <c r="A462" s="13"/>
      <c r="B462" s="241"/>
      <c r="C462" s="242"/>
      <c r="D462" s="243" t="s">
        <v>186</v>
      </c>
      <c r="E462" s="244" t="s">
        <v>1</v>
      </c>
      <c r="F462" s="245" t="s">
        <v>1573</v>
      </c>
      <c r="G462" s="242"/>
      <c r="H462" s="246">
        <v>0.48999999999999999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186</v>
      </c>
      <c r="AU462" s="252" t="s">
        <v>85</v>
      </c>
      <c r="AV462" s="13" t="s">
        <v>85</v>
      </c>
      <c r="AW462" s="13" t="s">
        <v>32</v>
      </c>
      <c r="AX462" s="13" t="s">
        <v>76</v>
      </c>
      <c r="AY462" s="252" t="s">
        <v>178</v>
      </c>
    </row>
    <row r="463" s="15" customFormat="1">
      <c r="A463" s="15"/>
      <c r="B463" s="264"/>
      <c r="C463" s="265"/>
      <c r="D463" s="243" t="s">
        <v>186</v>
      </c>
      <c r="E463" s="266" t="s">
        <v>1</v>
      </c>
      <c r="F463" s="267" t="s">
        <v>217</v>
      </c>
      <c r="G463" s="265"/>
      <c r="H463" s="268">
        <v>1.1990000000000001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4" t="s">
        <v>186</v>
      </c>
      <c r="AU463" s="274" t="s">
        <v>85</v>
      </c>
      <c r="AV463" s="15" t="s">
        <v>184</v>
      </c>
      <c r="AW463" s="15" t="s">
        <v>32</v>
      </c>
      <c r="AX463" s="15" t="s">
        <v>83</v>
      </c>
      <c r="AY463" s="274" t="s">
        <v>178</v>
      </c>
    </row>
    <row r="464" s="2" customFormat="1" ht="24.15" customHeight="1">
      <c r="A464" s="39"/>
      <c r="B464" s="40"/>
      <c r="C464" s="228" t="s">
        <v>491</v>
      </c>
      <c r="D464" s="228" t="s">
        <v>180</v>
      </c>
      <c r="E464" s="229" t="s">
        <v>1574</v>
      </c>
      <c r="F464" s="230" t="s">
        <v>1575</v>
      </c>
      <c r="G464" s="231" t="s">
        <v>291</v>
      </c>
      <c r="H464" s="232">
        <v>5.75</v>
      </c>
      <c r="I464" s="233"/>
      <c r="J464" s="234">
        <f>ROUND(I464*H464,2)</f>
        <v>0</v>
      </c>
      <c r="K464" s="230" t="s">
        <v>194</v>
      </c>
      <c r="L464" s="45"/>
      <c r="M464" s="235" t="s">
        <v>1</v>
      </c>
      <c r="N464" s="236" t="s">
        <v>41</v>
      </c>
      <c r="O464" s="92"/>
      <c r="P464" s="237">
        <f>O464*H464</f>
        <v>0</v>
      </c>
      <c r="Q464" s="237">
        <v>0.00025999999999999998</v>
      </c>
      <c r="R464" s="237">
        <f>Q464*H464</f>
        <v>0.0014949999999999998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184</v>
      </c>
      <c r="AT464" s="239" t="s">
        <v>180</v>
      </c>
      <c r="AU464" s="239" t="s">
        <v>85</v>
      </c>
      <c r="AY464" s="18" t="s">
        <v>178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83</v>
      </c>
      <c r="BK464" s="240">
        <f>ROUND(I464*H464,2)</f>
        <v>0</v>
      </c>
      <c r="BL464" s="18" t="s">
        <v>184</v>
      </c>
      <c r="BM464" s="239" t="s">
        <v>1576</v>
      </c>
    </row>
    <row r="465" s="13" customFormat="1">
      <c r="A465" s="13"/>
      <c r="B465" s="241"/>
      <c r="C465" s="242"/>
      <c r="D465" s="243" t="s">
        <v>186</v>
      </c>
      <c r="E465" s="244" t="s">
        <v>1</v>
      </c>
      <c r="F465" s="245" t="s">
        <v>1577</v>
      </c>
      <c r="G465" s="242"/>
      <c r="H465" s="246">
        <v>3.5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186</v>
      </c>
      <c r="AU465" s="252" t="s">
        <v>85</v>
      </c>
      <c r="AV465" s="13" t="s">
        <v>85</v>
      </c>
      <c r="AW465" s="13" t="s">
        <v>32</v>
      </c>
      <c r="AX465" s="13" t="s">
        <v>76</v>
      </c>
      <c r="AY465" s="252" t="s">
        <v>178</v>
      </c>
    </row>
    <row r="466" s="13" customFormat="1">
      <c r="A466" s="13"/>
      <c r="B466" s="241"/>
      <c r="C466" s="242"/>
      <c r="D466" s="243" t="s">
        <v>186</v>
      </c>
      <c r="E466" s="244" t="s">
        <v>1</v>
      </c>
      <c r="F466" s="245" t="s">
        <v>1578</v>
      </c>
      <c r="G466" s="242"/>
      <c r="H466" s="246">
        <v>2.25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186</v>
      </c>
      <c r="AU466" s="252" t="s">
        <v>85</v>
      </c>
      <c r="AV466" s="13" t="s">
        <v>85</v>
      </c>
      <c r="AW466" s="13" t="s">
        <v>32</v>
      </c>
      <c r="AX466" s="13" t="s">
        <v>76</v>
      </c>
      <c r="AY466" s="252" t="s">
        <v>178</v>
      </c>
    </row>
    <row r="467" s="15" customFormat="1">
      <c r="A467" s="15"/>
      <c r="B467" s="264"/>
      <c r="C467" s="265"/>
      <c r="D467" s="243" t="s">
        <v>186</v>
      </c>
      <c r="E467" s="266" t="s">
        <v>1</v>
      </c>
      <c r="F467" s="267" t="s">
        <v>217</v>
      </c>
      <c r="G467" s="265"/>
      <c r="H467" s="268">
        <v>5.75</v>
      </c>
      <c r="I467" s="269"/>
      <c r="J467" s="265"/>
      <c r="K467" s="265"/>
      <c r="L467" s="270"/>
      <c r="M467" s="271"/>
      <c r="N467" s="272"/>
      <c r="O467" s="272"/>
      <c r="P467" s="272"/>
      <c r="Q467" s="272"/>
      <c r="R467" s="272"/>
      <c r="S467" s="272"/>
      <c r="T467" s="27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4" t="s">
        <v>186</v>
      </c>
      <c r="AU467" s="274" t="s">
        <v>85</v>
      </c>
      <c r="AV467" s="15" t="s">
        <v>184</v>
      </c>
      <c r="AW467" s="15" t="s">
        <v>32</v>
      </c>
      <c r="AX467" s="15" t="s">
        <v>83</v>
      </c>
      <c r="AY467" s="274" t="s">
        <v>178</v>
      </c>
    </row>
    <row r="468" s="2" customFormat="1" ht="24.15" customHeight="1">
      <c r="A468" s="39"/>
      <c r="B468" s="40"/>
      <c r="C468" s="228" t="s">
        <v>497</v>
      </c>
      <c r="D468" s="228" t="s">
        <v>180</v>
      </c>
      <c r="E468" s="229" t="s">
        <v>1579</v>
      </c>
      <c r="F468" s="230" t="s">
        <v>1580</v>
      </c>
      <c r="G468" s="231" t="s">
        <v>291</v>
      </c>
      <c r="H468" s="232">
        <v>2.8500000000000001</v>
      </c>
      <c r="I468" s="233"/>
      <c r="J468" s="234">
        <f>ROUND(I468*H468,2)</f>
        <v>0</v>
      </c>
      <c r="K468" s="230" t="s">
        <v>194</v>
      </c>
      <c r="L468" s="45"/>
      <c r="M468" s="235" t="s">
        <v>1</v>
      </c>
      <c r="N468" s="236" t="s">
        <v>41</v>
      </c>
      <c r="O468" s="92"/>
      <c r="P468" s="237">
        <f>O468*H468</f>
        <v>0</v>
      </c>
      <c r="Q468" s="237">
        <v>0.0067799999999999996</v>
      </c>
      <c r="R468" s="237">
        <f>Q468*H468</f>
        <v>0.019323</v>
      </c>
      <c r="S468" s="237">
        <v>1.0000000000000001E-05</v>
      </c>
      <c r="T468" s="238">
        <f>S468*H468</f>
        <v>2.8500000000000002E-05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184</v>
      </c>
      <c r="AT468" s="239" t="s">
        <v>180</v>
      </c>
      <c r="AU468" s="239" t="s">
        <v>85</v>
      </c>
      <c r="AY468" s="18" t="s">
        <v>178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83</v>
      </c>
      <c r="BK468" s="240">
        <f>ROUND(I468*H468,2)</f>
        <v>0</v>
      </c>
      <c r="BL468" s="18" t="s">
        <v>184</v>
      </c>
      <c r="BM468" s="239" t="s">
        <v>1581</v>
      </c>
    </row>
    <row r="469" s="13" customFormat="1">
      <c r="A469" s="13"/>
      <c r="B469" s="241"/>
      <c r="C469" s="242"/>
      <c r="D469" s="243" t="s">
        <v>186</v>
      </c>
      <c r="E469" s="244" t="s">
        <v>1</v>
      </c>
      <c r="F469" s="245" t="s">
        <v>1582</v>
      </c>
      <c r="G469" s="242"/>
      <c r="H469" s="246">
        <v>2.8500000000000001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186</v>
      </c>
      <c r="AU469" s="252" t="s">
        <v>85</v>
      </c>
      <c r="AV469" s="13" t="s">
        <v>85</v>
      </c>
      <c r="AW469" s="13" t="s">
        <v>32</v>
      </c>
      <c r="AX469" s="13" t="s">
        <v>83</v>
      </c>
      <c r="AY469" s="252" t="s">
        <v>178</v>
      </c>
    </row>
    <row r="470" s="2" customFormat="1" ht="24.15" customHeight="1">
      <c r="A470" s="39"/>
      <c r="B470" s="40"/>
      <c r="C470" s="228" t="s">
        <v>501</v>
      </c>
      <c r="D470" s="228" t="s">
        <v>180</v>
      </c>
      <c r="E470" s="229" t="s">
        <v>1583</v>
      </c>
      <c r="F470" s="230" t="s">
        <v>1584</v>
      </c>
      <c r="G470" s="231" t="s">
        <v>291</v>
      </c>
      <c r="H470" s="232">
        <v>64.150000000000006</v>
      </c>
      <c r="I470" s="233"/>
      <c r="J470" s="234">
        <f>ROUND(I470*H470,2)</f>
        <v>0</v>
      </c>
      <c r="K470" s="230" t="s">
        <v>194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0.0090500000000000008</v>
      </c>
      <c r="R470" s="237">
        <f>Q470*H470</f>
        <v>0.58055750000000006</v>
      </c>
      <c r="S470" s="237">
        <v>1.0000000000000001E-05</v>
      </c>
      <c r="T470" s="238">
        <f>S470*H470</f>
        <v>0.00064150000000000014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184</v>
      </c>
      <c r="AT470" s="239" t="s">
        <v>180</v>
      </c>
      <c r="AU470" s="239" t="s">
        <v>85</v>
      </c>
      <c r="AY470" s="18" t="s">
        <v>178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184</v>
      </c>
      <c r="BM470" s="239" t="s">
        <v>1585</v>
      </c>
    </row>
    <row r="471" s="16" customFormat="1">
      <c r="A471" s="16"/>
      <c r="B471" s="275"/>
      <c r="C471" s="276"/>
      <c r="D471" s="243" t="s">
        <v>186</v>
      </c>
      <c r="E471" s="277" t="s">
        <v>1</v>
      </c>
      <c r="F471" s="278" t="s">
        <v>1477</v>
      </c>
      <c r="G471" s="276"/>
      <c r="H471" s="277" t="s">
        <v>1</v>
      </c>
      <c r="I471" s="279"/>
      <c r="J471" s="276"/>
      <c r="K471" s="276"/>
      <c r="L471" s="280"/>
      <c r="M471" s="281"/>
      <c r="N471" s="282"/>
      <c r="O471" s="282"/>
      <c r="P471" s="282"/>
      <c r="Q471" s="282"/>
      <c r="R471" s="282"/>
      <c r="S471" s="282"/>
      <c r="T471" s="283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84" t="s">
        <v>186</v>
      </c>
      <c r="AU471" s="284" t="s">
        <v>85</v>
      </c>
      <c r="AV471" s="16" t="s">
        <v>83</v>
      </c>
      <c r="AW471" s="16" t="s">
        <v>32</v>
      </c>
      <c r="AX471" s="16" t="s">
        <v>76</v>
      </c>
      <c r="AY471" s="284" t="s">
        <v>178</v>
      </c>
    </row>
    <row r="472" s="13" customFormat="1">
      <c r="A472" s="13"/>
      <c r="B472" s="241"/>
      <c r="C472" s="242"/>
      <c r="D472" s="243" t="s">
        <v>186</v>
      </c>
      <c r="E472" s="244" t="s">
        <v>1</v>
      </c>
      <c r="F472" s="245" t="s">
        <v>1586</v>
      </c>
      <c r="G472" s="242"/>
      <c r="H472" s="246">
        <v>15.6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186</v>
      </c>
      <c r="AU472" s="252" t="s">
        <v>85</v>
      </c>
      <c r="AV472" s="13" t="s">
        <v>85</v>
      </c>
      <c r="AW472" s="13" t="s">
        <v>32</v>
      </c>
      <c r="AX472" s="13" t="s">
        <v>76</v>
      </c>
      <c r="AY472" s="252" t="s">
        <v>178</v>
      </c>
    </row>
    <row r="473" s="13" customFormat="1">
      <c r="A473" s="13"/>
      <c r="B473" s="241"/>
      <c r="C473" s="242"/>
      <c r="D473" s="243" t="s">
        <v>186</v>
      </c>
      <c r="E473" s="244" t="s">
        <v>1</v>
      </c>
      <c r="F473" s="245" t="s">
        <v>1587</v>
      </c>
      <c r="G473" s="242"/>
      <c r="H473" s="246">
        <v>7.5999999999999996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186</v>
      </c>
      <c r="AU473" s="252" t="s">
        <v>85</v>
      </c>
      <c r="AV473" s="13" t="s">
        <v>85</v>
      </c>
      <c r="AW473" s="13" t="s">
        <v>32</v>
      </c>
      <c r="AX473" s="13" t="s">
        <v>76</v>
      </c>
      <c r="AY473" s="252" t="s">
        <v>178</v>
      </c>
    </row>
    <row r="474" s="13" customFormat="1">
      <c r="A474" s="13"/>
      <c r="B474" s="241"/>
      <c r="C474" s="242"/>
      <c r="D474" s="243" t="s">
        <v>186</v>
      </c>
      <c r="E474" s="244" t="s">
        <v>1</v>
      </c>
      <c r="F474" s="245" t="s">
        <v>1588</v>
      </c>
      <c r="G474" s="242"/>
      <c r="H474" s="246">
        <v>13.300000000000001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186</v>
      </c>
      <c r="AU474" s="252" t="s">
        <v>85</v>
      </c>
      <c r="AV474" s="13" t="s">
        <v>85</v>
      </c>
      <c r="AW474" s="13" t="s">
        <v>32</v>
      </c>
      <c r="AX474" s="13" t="s">
        <v>76</v>
      </c>
      <c r="AY474" s="252" t="s">
        <v>178</v>
      </c>
    </row>
    <row r="475" s="13" customFormat="1">
      <c r="A475" s="13"/>
      <c r="B475" s="241"/>
      <c r="C475" s="242"/>
      <c r="D475" s="243" t="s">
        <v>186</v>
      </c>
      <c r="E475" s="244" t="s">
        <v>1</v>
      </c>
      <c r="F475" s="245" t="s">
        <v>1589</v>
      </c>
      <c r="G475" s="242"/>
      <c r="H475" s="246">
        <v>17.350000000000001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186</v>
      </c>
      <c r="AU475" s="252" t="s">
        <v>85</v>
      </c>
      <c r="AV475" s="13" t="s">
        <v>85</v>
      </c>
      <c r="AW475" s="13" t="s">
        <v>32</v>
      </c>
      <c r="AX475" s="13" t="s">
        <v>76</v>
      </c>
      <c r="AY475" s="252" t="s">
        <v>178</v>
      </c>
    </row>
    <row r="476" s="13" customFormat="1">
      <c r="A476" s="13"/>
      <c r="B476" s="241"/>
      <c r="C476" s="242"/>
      <c r="D476" s="243" t="s">
        <v>186</v>
      </c>
      <c r="E476" s="244" t="s">
        <v>1</v>
      </c>
      <c r="F476" s="245" t="s">
        <v>1590</v>
      </c>
      <c r="G476" s="242"/>
      <c r="H476" s="246">
        <v>10.300000000000001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186</v>
      </c>
      <c r="AU476" s="252" t="s">
        <v>85</v>
      </c>
      <c r="AV476" s="13" t="s">
        <v>85</v>
      </c>
      <c r="AW476" s="13" t="s">
        <v>32</v>
      </c>
      <c r="AX476" s="13" t="s">
        <v>76</v>
      </c>
      <c r="AY476" s="252" t="s">
        <v>178</v>
      </c>
    </row>
    <row r="477" s="15" customFormat="1">
      <c r="A477" s="15"/>
      <c r="B477" s="264"/>
      <c r="C477" s="265"/>
      <c r="D477" s="243" t="s">
        <v>186</v>
      </c>
      <c r="E477" s="266" t="s">
        <v>1</v>
      </c>
      <c r="F477" s="267" t="s">
        <v>217</v>
      </c>
      <c r="G477" s="265"/>
      <c r="H477" s="268">
        <v>64.150000000000006</v>
      </c>
      <c r="I477" s="269"/>
      <c r="J477" s="265"/>
      <c r="K477" s="265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186</v>
      </c>
      <c r="AU477" s="274" t="s">
        <v>85</v>
      </c>
      <c r="AV477" s="15" t="s">
        <v>184</v>
      </c>
      <c r="AW477" s="15" t="s">
        <v>32</v>
      </c>
      <c r="AX477" s="15" t="s">
        <v>83</v>
      </c>
      <c r="AY477" s="274" t="s">
        <v>178</v>
      </c>
    </row>
    <row r="478" s="2" customFormat="1" ht="21.75" customHeight="1">
      <c r="A478" s="39"/>
      <c r="B478" s="40"/>
      <c r="C478" s="228" t="s">
        <v>505</v>
      </c>
      <c r="D478" s="228" t="s">
        <v>180</v>
      </c>
      <c r="E478" s="229" t="s">
        <v>1591</v>
      </c>
      <c r="F478" s="230" t="s">
        <v>1592</v>
      </c>
      <c r="G478" s="231" t="s">
        <v>183</v>
      </c>
      <c r="H478" s="232">
        <v>2.4460000000000002</v>
      </c>
      <c r="I478" s="233"/>
      <c r="J478" s="234">
        <f>ROUND(I478*H478,2)</f>
        <v>0</v>
      </c>
      <c r="K478" s="230" t="s">
        <v>846</v>
      </c>
      <c r="L478" s="45"/>
      <c r="M478" s="235" t="s">
        <v>1</v>
      </c>
      <c r="N478" s="236" t="s">
        <v>41</v>
      </c>
      <c r="O478" s="92"/>
      <c r="P478" s="237">
        <f>O478*H478</f>
        <v>0</v>
      </c>
      <c r="Q478" s="237">
        <v>2.5018699999999998</v>
      </c>
      <c r="R478" s="237">
        <f>Q478*H478</f>
        <v>6.1195740199999999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184</v>
      </c>
      <c r="AT478" s="239" t="s">
        <v>180</v>
      </c>
      <c r="AU478" s="239" t="s">
        <v>85</v>
      </c>
      <c r="AY478" s="18" t="s">
        <v>178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184</v>
      </c>
      <c r="BM478" s="239" t="s">
        <v>1593</v>
      </c>
    </row>
    <row r="479" s="13" customFormat="1">
      <c r="A479" s="13"/>
      <c r="B479" s="241"/>
      <c r="C479" s="242"/>
      <c r="D479" s="243" t="s">
        <v>186</v>
      </c>
      <c r="E479" s="244" t="s">
        <v>1</v>
      </c>
      <c r="F479" s="245" t="s">
        <v>1594</v>
      </c>
      <c r="G479" s="242"/>
      <c r="H479" s="246">
        <v>1.44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186</v>
      </c>
      <c r="AU479" s="252" t="s">
        <v>85</v>
      </c>
      <c r="AV479" s="13" t="s">
        <v>85</v>
      </c>
      <c r="AW479" s="13" t="s">
        <v>32</v>
      </c>
      <c r="AX479" s="13" t="s">
        <v>76</v>
      </c>
      <c r="AY479" s="252" t="s">
        <v>178</v>
      </c>
    </row>
    <row r="480" s="13" customFormat="1">
      <c r="A480" s="13"/>
      <c r="B480" s="241"/>
      <c r="C480" s="242"/>
      <c r="D480" s="243" t="s">
        <v>186</v>
      </c>
      <c r="E480" s="244" t="s">
        <v>1</v>
      </c>
      <c r="F480" s="245" t="s">
        <v>1595</v>
      </c>
      <c r="G480" s="242"/>
      <c r="H480" s="246">
        <v>1.006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186</v>
      </c>
      <c r="AU480" s="252" t="s">
        <v>85</v>
      </c>
      <c r="AV480" s="13" t="s">
        <v>85</v>
      </c>
      <c r="AW480" s="13" t="s">
        <v>32</v>
      </c>
      <c r="AX480" s="13" t="s">
        <v>76</v>
      </c>
      <c r="AY480" s="252" t="s">
        <v>178</v>
      </c>
    </row>
    <row r="481" s="15" customFormat="1">
      <c r="A481" s="15"/>
      <c r="B481" s="264"/>
      <c r="C481" s="265"/>
      <c r="D481" s="243" t="s">
        <v>186</v>
      </c>
      <c r="E481" s="266" t="s">
        <v>1</v>
      </c>
      <c r="F481" s="267" t="s">
        <v>217</v>
      </c>
      <c r="G481" s="265"/>
      <c r="H481" s="268">
        <v>2.4460000000000002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4" t="s">
        <v>186</v>
      </c>
      <c r="AU481" s="274" t="s">
        <v>85</v>
      </c>
      <c r="AV481" s="15" t="s">
        <v>184</v>
      </c>
      <c r="AW481" s="15" t="s">
        <v>32</v>
      </c>
      <c r="AX481" s="15" t="s">
        <v>83</v>
      </c>
      <c r="AY481" s="274" t="s">
        <v>178</v>
      </c>
    </row>
    <row r="482" s="2" customFormat="1" ht="24.15" customHeight="1">
      <c r="A482" s="39"/>
      <c r="B482" s="40"/>
      <c r="C482" s="228" t="s">
        <v>510</v>
      </c>
      <c r="D482" s="228" t="s">
        <v>180</v>
      </c>
      <c r="E482" s="229" t="s">
        <v>1596</v>
      </c>
      <c r="F482" s="230" t="s">
        <v>1597</v>
      </c>
      <c r="G482" s="231" t="s">
        <v>204</v>
      </c>
      <c r="H482" s="232">
        <v>23.359999999999999</v>
      </c>
      <c r="I482" s="233"/>
      <c r="J482" s="234">
        <f>ROUND(I482*H482,2)</f>
        <v>0</v>
      </c>
      <c r="K482" s="230" t="s">
        <v>846</v>
      </c>
      <c r="L482" s="45"/>
      <c r="M482" s="235" t="s">
        <v>1</v>
      </c>
      <c r="N482" s="236" t="s">
        <v>41</v>
      </c>
      <c r="O482" s="92"/>
      <c r="P482" s="237">
        <f>O482*H482</f>
        <v>0</v>
      </c>
      <c r="Q482" s="237">
        <v>0.0024399999999999999</v>
      </c>
      <c r="R482" s="237">
        <f>Q482*H482</f>
        <v>0.056998399999999998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184</v>
      </c>
      <c r="AT482" s="239" t="s">
        <v>180</v>
      </c>
      <c r="AU482" s="239" t="s">
        <v>85</v>
      </c>
      <c r="AY482" s="18" t="s">
        <v>178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83</v>
      </c>
      <c r="BK482" s="240">
        <f>ROUND(I482*H482,2)</f>
        <v>0</v>
      </c>
      <c r="BL482" s="18" t="s">
        <v>184</v>
      </c>
      <c r="BM482" s="239" t="s">
        <v>1598</v>
      </c>
    </row>
    <row r="483" s="13" customFormat="1">
      <c r="A483" s="13"/>
      <c r="B483" s="241"/>
      <c r="C483" s="242"/>
      <c r="D483" s="243" t="s">
        <v>186</v>
      </c>
      <c r="E483" s="244" t="s">
        <v>1</v>
      </c>
      <c r="F483" s="245" t="s">
        <v>1599</v>
      </c>
      <c r="G483" s="242"/>
      <c r="H483" s="246">
        <v>14.4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186</v>
      </c>
      <c r="AU483" s="252" t="s">
        <v>85</v>
      </c>
      <c r="AV483" s="13" t="s">
        <v>85</v>
      </c>
      <c r="AW483" s="13" t="s">
        <v>32</v>
      </c>
      <c r="AX483" s="13" t="s">
        <v>76</v>
      </c>
      <c r="AY483" s="252" t="s">
        <v>178</v>
      </c>
    </row>
    <row r="484" s="13" customFormat="1">
      <c r="A484" s="13"/>
      <c r="B484" s="241"/>
      <c r="C484" s="242"/>
      <c r="D484" s="243" t="s">
        <v>186</v>
      </c>
      <c r="E484" s="244" t="s">
        <v>1</v>
      </c>
      <c r="F484" s="245" t="s">
        <v>1600</v>
      </c>
      <c r="G484" s="242"/>
      <c r="H484" s="246">
        <v>8.9600000000000009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186</v>
      </c>
      <c r="AU484" s="252" t="s">
        <v>85</v>
      </c>
      <c r="AV484" s="13" t="s">
        <v>85</v>
      </c>
      <c r="AW484" s="13" t="s">
        <v>32</v>
      </c>
      <c r="AX484" s="13" t="s">
        <v>76</v>
      </c>
      <c r="AY484" s="252" t="s">
        <v>178</v>
      </c>
    </row>
    <row r="485" s="15" customFormat="1">
      <c r="A485" s="15"/>
      <c r="B485" s="264"/>
      <c r="C485" s="265"/>
      <c r="D485" s="243" t="s">
        <v>186</v>
      </c>
      <c r="E485" s="266" t="s">
        <v>1</v>
      </c>
      <c r="F485" s="267" t="s">
        <v>217</v>
      </c>
      <c r="G485" s="265"/>
      <c r="H485" s="268">
        <v>23.359999999999999</v>
      </c>
      <c r="I485" s="269"/>
      <c r="J485" s="265"/>
      <c r="K485" s="265"/>
      <c r="L485" s="270"/>
      <c r="M485" s="271"/>
      <c r="N485" s="272"/>
      <c r="O485" s="272"/>
      <c r="P485" s="272"/>
      <c r="Q485" s="272"/>
      <c r="R485" s="272"/>
      <c r="S485" s="272"/>
      <c r="T485" s="27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4" t="s">
        <v>186</v>
      </c>
      <c r="AU485" s="274" t="s">
        <v>85</v>
      </c>
      <c r="AV485" s="15" t="s">
        <v>184</v>
      </c>
      <c r="AW485" s="15" t="s">
        <v>32</v>
      </c>
      <c r="AX485" s="15" t="s">
        <v>83</v>
      </c>
      <c r="AY485" s="274" t="s">
        <v>178</v>
      </c>
    </row>
    <row r="486" s="2" customFormat="1" ht="24.15" customHeight="1">
      <c r="A486" s="39"/>
      <c r="B486" s="40"/>
      <c r="C486" s="228" t="s">
        <v>515</v>
      </c>
      <c r="D486" s="228" t="s">
        <v>180</v>
      </c>
      <c r="E486" s="229" t="s">
        <v>1601</v>
      </c>
      <c r="F486" s="230" t="s">
        <v>1602</v>
      </c>
      <c r="G486" s="231" t="s">
        <v>204</v>
      </c>
      <c r="H486" s="232">
        <v>23.359999999999999</v>
      </c>
      <c r="I486" s="233"/>
      <c r="J486" s="234">
        <f>ROUND(I486*H486,2)</f>
        <v>0</v>
      </c>
      <c r="K486" s="230" t="s">
        <v>846</v>
      </c>
      <c r="L486" s="45"/>
      <c r="M486" s="235" t="s">
        <v>1</v>
      </c>
      <c r="N486" s="236" t="s">
        <v>41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184</v>
      </c>
      <c r="AT486" s="239" t="s">
        <v>180</v>
      </c>
      <c r="AU486" s="239" t="s">
        <v>85</v>
      </c>
      <c r="AY486" s="18" t="s">
        <v>178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83</v>
      </c>
      <c r="BK486" s="240">
        <f>ROUND(I486*H486,2)</f>
        <v>0</v>
      </c>
      <c r="BL486" s="18" t="s">
        <v>184</v>
      </c>
      <c r="BM486" s="239" t="s">
        <v>1603</v>
      </c>
    </row>
    <row r="487" s="2" customFormat="1" ht="24.15" customHeight="1">
      <c r="A487" s="39"/>
      <c r="B487" s="40"/>
      <c r="C487" s="228" t="s">
        <v>520</v>
      </c>
      <c r="D487" s="228" t="s">
        <v>180</v>
      </c>
      <c r="E487" s="229" t="s">
        <v>1604</v>
      </c>
      <c r="F487" s="230" t="s">
        <v>1605</v>
      </c>
      <c r="G487" s="231" t="s">
        <v>204</v>
      </c>
      <c r="H487" s="232">
        <v>23.359999999999999</v>
      </c>
      <c r="I487" s="233"/>
      <c r="J487" s="234">
        <f>ROUND(I487*H487,2)</f>
        <v>0</v>
      </c>
      <c r="K487" s="230" t="s">
        <v>846</v>
      </c>
      <c r="L487" s="45"/>
      <c r="M487" s="235" t="s">
        <v>1</v>
      </c>
      <c r="N487" s="236" t="s">
        <v>41</v>
      </c>
      <c r="O487" s="92"/>
      <c r="P487" s="237">
        <f>O487*H487</f>
        <v>0</v>
      </c>
      <c r="Q487" s="237">
        <v>0.0027000000000000001</v>
      </c>
      <c r="R487" s="237">
        <f>Q487*H487</f>
        <v>0.063072000000000003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184</v>
      </c>
      <c r="AT487" s="239" t="s">
        <v>180</v>
      </c>
      <c r="AU487" s="239" t="s">
        <v>85</v>
      </c>
      <c r="AY487" s="18" t="s">
        <v>178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83</v>
      </c>
      <c r="BK487" s="240">
        <f>ROUND(I487*H487,2)</f>
        <v>0</v>
      </c>
      <c r="BL487" s="18" t="s">
        <v>184</v>
      </c>
      <c r="BM487" s="239" t="s">
        <v>1606</v>
      </c>
    </row>
    <row r="488" s="2" customFormat="1" ht="21.75" customHeight="1">
      <c r="A488" s="39"/>
      <c r="B488" s="40"/>
      <c r="C488" s="228" t="s">
        <v>525</v>
      </c>
      <c r="D488" s="228" t="s">
        <v>180</v>
      </c>
      <c r="E488" s="229" t="s">
        <v>1607</v>
      </c>
      <c r="F488" s="230" t="s">
        <v>1608</v>
      </c>
      <c r="G488" s="231" t="s">
        <v>384</v>
      </c>
      <c r="H488" s="232">
        <v>0.36699999999999999</v>
      </c>
      <c r="I488" s="233"/>
      <c r="J488" s="234">
        <f>ROUND(I488*H488,2)</f>
        <v>0</v>
      </c>
      <c r="K488" s="230" t="s">
        <v>846</v>
      </c>
      <c r="L488" s="45"/>
      <c r="M488" s="235" t="s">
        <v>1</v>
      </c>
      <c r="N488" s="236" t="s">
        <v>41</v>
      </c>
      <c r="O488" s="92"/>
      <c r="P488" s="237">
        <f>O488*H488</f>
        <v>0</v>
      </c>
      <c r="Q488" s="237">
        <v>1.05237</v>
      </c>
      <c r="R488" s="237">
        <f>Q488*H488</f>
        <v>0.38621979000000001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184</v>
      </c>
      <c r="AT488" s="239" t="s">
        <v>180</v>
      </c>
      <c r="AU488" s="239" t="s">
        <v>85</v>
      </c>
      <c r="AY488" s="18" t="s">
        <v>178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184</v>
      </c>
      <c r="BM488" s="239" t="s">
        <v>1609</v>
      </c>
    </row>
    <row r="489" s="13" customFormat="1">
      <c r="A489" s="13"/>
      <c r="B489" s="241"/>
      <c r="C489" s="242"/>
      <c r="D489" s="243" t="s">
        <v>186</v>
      </c>
      <c r="E489" s="244" t="s">
        <v>1</v>
      </c>
      <c r="F489" s="245" t="s">
        <v>1610</v>
      </c>
      <c r="G489" s="242"/>
      <c r="H489" s="246">
        <v>0.36699999999999999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186</v>
      </c>
      <c r="AU489" s="252" t="s">
        <v>85</v>
      </c>
      <c r="AV489" s="13" t="s">
        <v>85</v>
      </c>
      <c r="AW489" s="13" t="s">
        <v>32</v>
      </c>
      <c r="AX489" s="13" t="s">
        <v>83</v>
      </c>
      <c r="AY489" s="252" t="s">
        <v>178</v>
      </c>
    </row>
    <row r="490" s="2" customFormat="1" ht="24.15" customHeight="1">
      <c r="A490" s="39"/>
      <c r="B490" s="40"/>
      <c r="C490" s="228" t="s">
        <v>530</v>
      </c>
      <c r="D490" s="228" t="s">
        <v>180</v>
      </c>
      <c r="E490" s="229" t="s">
        <v>1611</v>
      </c>
      <c r="F490" s="230" t="s">
        <v>1612</v>
      </c>
      <c r="G490" s="231" t="s">
        <v>204</v>
      </c>
      <c r="H490" s="232">
        <v>92.888999999999996</v>
      </c>
      <c r="I490" s="233"/>
      <c r="J490" s="234">
        <f>ROUND(I490*H490,2)</f>
        <v>0</v>
      </c>
      <c r="K490" s="230" t="s">
        <v>194</v>
      </c>
      <c r="L490" s="45"/>
      <c r="M490" s="235" t="s">
        <v>1</v>
      </c>
      <c r="N490" s="236" t="s">
        <v>41</v>
      </c>
      <c r="O490" s="92"/>
      <c r="P490" s="237">
        <f>O490*H490</f>
        <v>0</v>
      </c>
      <c r="Q490" s="237">
        <v>0.068479999999999999</v>
      </c>
      <c r="R490" s="237">
        <f>Q490*H490</f>
        <v>6.3610387199999998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184</v>
      </c>
      <c r="AT490" s="239" t="s">
        <v>180</v>
      </c>
      <c r="AU490" s="239" t="s">
        <v>85</v>
      </c>
      <c r="AY490" s="18" t="s">
        <v>178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184</v>
      </c>
      <c r="BM490" s="239" t="s">
        <v>1613</v>
      </c>
    </row>
    <row r="491" s="16" customFormat="1">
      <c r="A491" s="16"/>
      <c r="B491" s="275"/>
      <c r="C491" s="276"/>
      <c r="D491" s="243" t="s">
        <v>186</v>
      </c>
      <c r="E491" s="277" t="s">
        <v>1</v>
      </c>
      <c r="F491" s="278" t="s">
        <v>1477</v>
      </c>
      <c r="G491" s="276"/>
      <c r="H491" s="277" t="s">
        <v>1</v>
      </c>
      <c r="I491" s="279"/>
      <c r="J491" s="276"/>
      <c r="K491" s="276"/>
      <c r="L491" s="280"/>
      <c r="M491" s="281"/>
      <c r="N491" s="282"/>
      <c r="O491" s="282"/>
      <c r="P491" s="282"/>
      <c r="Q491" s="282"/>
      <c r="R491" s="282"/>
      <c r="S491" s="282"/>
      <c r="T491" s="283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84" t="s">
        <v>186</v>
      </c>
      <c r="AU491" s="284" t="s">
        <v>85</v>
      </c>
      <c r="AV491" s="16" t="s">
        <v>83</v>
      </c>
      <c r="AW491" s="16" t="s">
        <v>32</v>
      </c>
      <c r="AX491" s="16" t="s">
        <v>76</v>
      </c>
      <c r="AY491" s="284" t="s">
        <v>178</v>
      </c>
    </row>
    <row r="492" s="13" customFormat="1">
      <c r="A492" s="13"/>
      <c r="B492" s="241"/>
      <c r="C492" s="242"/>
      <c r="D492" s="243" t="s">
        <v>186</v>
      </c>
      <c r="E492" s="244" t="s">
        <v>1</v>
      </c>
      <c r="F492" s="245" t="s">
        <v>1614</v>
      </c>
      <c r="G492" s="242"/>
      <c r="H492" s="246">
        <v>16.227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186</v>
      </c>
      <c r="AU492" s="252" t="s">
        <v>85</v>
      </c>
      <c r="AV492" s="13" t="s">
        <v>85</v>
      </c>
      <c r="AW492" s="13" t="s">
        <v>32</v>
      </c>
      <c r="AX492" s="13" t="s">
        <v>76</v>
      </c>
      <c r="AY492" s="252" t="s">
        <v>178</v>
      </c>
    </row>
    <row r="493" s="13" customFormat="1">
      <c r="A493" s="13"/>
      <c r="B493" s="241"/>
      <c r="C493" s="242"/>
      <c r="D493" s="243" t="s">
        <v>186</v>
      </c>
      <c r="E493" s="244" t="s">
        <v>1</v>
      </c>
      <c r="F493" s="245" t="s">
        <v>1615</v>
      </c>
      <c r="G493" s="242"/>
      <c r="H493" s="246">
        <v>2.3809999999999998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186</v>
      </c>
      <c r="AU493" s="252" t="s">
        <v>85</v>
      </c>
      <c r="AV493" s="13" t="s">
        <v>85</v>
      </c>
      <c r="AW493" s="13" t="s">
        <v>32</v>
      </c>
      <c r="AX493" s="13" t="s">
        <v>76</v>
      </c>
      <c r="AY493" s="252" t="s">
        <v>178</v>
      </c>
    </row>
    <row r="494" s="14" customFormat="1">
      <c r="A494" s="14"/>
      <c r="B494" s="253"/>
      <c r="C494" s="254"/>
      <c r="D494" s="243" t="s">
        <v>186</v>
      </c>
      <c r="E494" s="255" t="s">
        <v>1</v>
      </c>
      <c r="F494" s="256" t="s">
        <v>209</v>
      </c>
      <c r="G494" s="254"/>
      <c r="H494" s="257">
        <v>18.608000000000001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186</v>
      </c>
      <c r="AU494" s="263" t="s">
        <v>85</v>
      </c>
      <c r="AV494" s="14" t="s">
        <v>96</v>
      </c>
      <c r="AW494" s="14" t="s">
        <v>32</v>
      </c>
      <c r="AX494" s="14" t="s">
        <v>76</v>
      </c>
      <c r="AY494" s="263" t="s">
        <v>178</v>
      </c>
    </row>
    <row r="495" s="16" customFormat="1">
      <c r="A495" s="16"/>
      <c r="B495" s="275"/>
      <c r="C495" s="276"/>
      <c r="D495" s="243" t="s">
        <v>186</v>
      </c>
      <c r="E495" s="277" t="s">
        <v>1</v>
      </c>
      <c r="F495" s="278" t="s">
        <v>825</v>
      </c>
      <c r="G495" s="276"/>
      <c r="H495" s="277" t="s">
        <v>1</v>
      </c>
      <c r="I495" s="279"/>
      <c r="J495" s="276"/>
      <c r="K495" s="276"/>
      <c r="L495" s="280"/>
      <c r="M495" s="281"/>
      <c r="N495" s="282"/>
      <c r="O495" s="282"/>
      <c r="P495" s="282"/>
      <c r="Q495" s="282"/>
      <c r="R495" s="282"/>
      <c r="S495" s="282"/>
      <c r="T495" s="283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4" t="s">
        <v>186</v>
      </c>
      <c r="AU495" s="284" t="s">
        <v>85</v>
      </c>
      <c r="AV495" s="16" t="s">
        <v>83</v>
      </c>
      <c r="AW495" s="16" t="s">
        <v>32</v>
      </c>
      <c r="AX495" s="16" t="s">
        <v>76</v>
      </c>
      <c r="AY495" s="284" t="s">
        <v>178</v>
      </c>
    </row>
    <row r="496" s="13" customFormat="1">
      <c r="A496" s="13"/>
      <c r="B496" s="241"/>
      <c r="C496" s="242"/>
      <c r="D496" s="243" t="s">
        <v>186</v>
      </c>
      <c r="E496" s="244" t="s">
        <v>1</v>
      </c>
      <c r="F496" s="245" t="s">
        <v>1616</v>
      </c>
      <c r="G496" s="242"/>
      <c r="H496" s="246">
        <v>22.071000000000002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186</v>
      </c>
      <c r="AU496" s="252" t="s">
        <v>85</v>
      </c>
      <c r="AV496" s="13" t="s">
        <v>85</v>
      </c>
      <c r="AW496" s="13" t="s">
        <v>32</v>
      </c>
      <c r="AX496" s="13" t="s">
        <v>76</v>
      </c>
      <c r="AY496" s="252" t="s">
        <v>178</v>
      </c>
    </row>
    <row r="497" s="13" customFormat="1">
      <c r="A497" s="13"/>
      <c r="B497" s="241"/>
      <c r="C497" s="242"/>
      <c r="D497" s="243" t="s">
        <v>186</v>
      </c>
      <c r="E497" s="244" t="s">
        <v>1</v>
      </c>
      <c r="F497" s="245" t="s">
        <v>1617</v>
      </c>
      <c r="G497" s="242"/>
      <c r="H497" s="246">
        <v>8.9719999999999995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186</v>
      </c>
      <c r="AU497" s="252" t="s">
        <v>85</v>
      </c>
      <c r="AV497" s="13" t="s">
        <v>85</v>
      </c>
      <c r="AW497" s="13" t="s">
        <v>32</v>
      </c>
      <c r="AX497" s="13" t="s">
        <v>76</v>
      </c>
      <c r="AY497" s="252" t="s">
        <v>178</v>
      </c>
    </row>
    <row r="498" s="13" customFormat="1">
      <c r="A498" s="13"/>
      <c r="B498" s="241"/>
      <c r="C498" s="242"/>
      <c r="D498" s="243" t="s">
        <v>186</v>
      </c>
      <c r="E498" s="244" t="s">
        <v>1</v>
      </c>
      <c r="F498" s="245" t="s">
        <v>1618</v>
      </c>
      <c r="G498" s="242"/>
      <c r="H498" s="246">
        <v>5.9459999999999997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186</v>
      </c>
      <c r="AU498" s="252" t="s">
        <v>85</v>
      </c>
      <c r="AV498" s="13" t="s">
        <v>85</v>
      </c>
      <c r="AW498" s="13" t="s">
        <v>32</v>
      </c>
      <c r="AX498" s="13" t="s">
        <v>76</v>
      </c>
      <c r="AY498" s="252" t="s">
        <v>178</v>
      </c>
    </row>
    <row r="499" s="13" customFormat="1">
      <c r="A499" s="13"/>
      <c r="B499" s="241"/>
      <c r="C499" s="242"/>
      <c r="D499" s="243" t="s">
        <v>186</v>
      </c>
      <c r="E499" s="244" t="s">
        <v>1</v>
      </c>
      <c r="F499" s="245" t="s">
        <v>1619</v>
      </c>
      <c r="G499" s="242"/>
      <c r="H499" s="246">
        <v>5.7830000000000004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186</v>
      </c>
      <c r="AU499" s="252" t="s">
        <v>85</v>
      </c>
      <c r="AV499" s="13" t="s">
        <v>85</v>
      </c>
      <c r="AW499" s="13" t="s">
        <v>32</v>
      </c>
      <c r="AX499" s="13" t="s">
        <v>76</v>
      </c>
      <c r="AY499" s="252" t="s">
        <v>178</v>
      </c>
    </row>
    <row r="500" s="13" customFormat="1">
      <c r="A500" s="13"/>
      <c r="B500" s="241"/>
      <c r="C500" s="242"/>
      <c r="D500" s="243" t="s">
        <v>186</v>
      </c>
      <c r="E500" s="244" t="s">
        <v>1</v>
      </c>
      <c r="F500" s="245" t="s">
        <v>1620</v>
      </c>
      <c r="G500" s="242"/>
      <c r="H500" s="246">
        <v>11.117000000000001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186</v>
      </c>
      <c r="AU500" s="252" t="s">
        <v>85</v>
      </c>
      <c r="AV500" s="13" t="s">
        <v>85</v>
      </c>
      <c r="AW500" s="13" t="s">
        <v>32</v>
      </c>
      <c r="AX500" s="13" t="s">
        <v>76</v>
      </c>
      <c r="AY500" s="252" t="s">
        <v>178</v>
      </c>
    </row>
    <row r="501" s="14" customFormat="1">
      <c r="A501" s="14"/>
      <c r="B501" s="253"/>
      <c r="C501" s="254"/>
      <c r="D501" s="243" t="s">
        <v>186</v>
      </c>
      <c r="E501" s="255" t="s">
        <v>1</v>
      </c>
      <c r="F501" s="256" t="s">
        <v>209</v>
      </c>
      <c r="G501" s="254"/>
      <c r="H501" s="257">
        <v>53.889000000000003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186</v>
      </c>
      <c r="AU501" s="263" t="s">
        <v>85</v>
      </c>
      <c r="AV501" s="14" t="s">
        <v>96</v>
      </c>
      <c r="AW501" s="14" t="s">
        <v>32</v>
      </c>
      <c r="AX501" s="14" t="s">
        <v>76</v>
      </c>
      <c r="AY501" s="263" t="s">
        <v>178</v>
      </c>
    </row>
    <row r="502" s="16" customFormat="1">
      <c r="A502" s="16"/>
      <c r="B502" s="275"/>
      <c r="C502" s="276"/>
      <c r="D502" s="243" t="s">
        <v>186</v>
      </c>
      <c r="E502" s="277" t="s">
        <v>1</v>
      </c>
      <c r="F502" s="278" t="s">
        <v>827</v>
      </c>
      <c r="G502" s="276"/>
      <c r="H502" s="277" t="s">
        <v>1</v>
      </c>
      <c r="I502" s="279"/>
      <c r="J502" s="276"/>
      <c r="K502" s="276"/>
      <c r="L502" s="280"/>
      <c r="M502" s="281"/>
      <c r="N502" s="282"/>
      <c r="O502" s="282"/>
      <c r="P502" s="282"/>
      <c r="Q502" s="282"/>
      <c r="R502" s="282"/>
      <c r="S502" s="282"/>
      <c r="T502" s="283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4" t="s">
        <v>186</v>
      </c>
      <c r="AU502" s="284" t="s">
        <v>85</v>
      </c>
      <c r="AV502" s="16" t="s">
        <v>83</v>
      </c>
      <c r="AW502" s="16" t="s">
        <v>32</v>
      </c>
      <c r="AX502" s="16" t="s">
        <v>76</v>
      </c>
      <c r="AY502" s="284" t="s">
        <v>178</v>
      </c>
    </row>
    <row r="503" s="13" customFormat="1">
      <c r="A503" s="13"/>
      <c r="B503" s="241"/>
      <c r="C503" s="242"/>
      <c r="D503" s="243" t="s">
        <v>186</v>
      </c>
      <c r="E503" s="244" t="s">
        <v>1</v>
      </c>
      <c r="F503" s="245" t="s">
        <v>1621</v>
      </c>
      <c r="G503" s="242"/>
      <c r="H503" s="246">
        <v>5.9820000000000002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186</v>
      </c>
      <c r="AU503" s="252" t="s">
        <v>85</v>
      </c>
      <c r="AV503" s="13" t="s">
        <v>85</v>
      </c>
      <c r="AW503" s="13" t="s">
        <v>32</v>
      </c>
      <c r="AX503" s="13" t="s">
        <v>76</v>
      </c>
      <c r="AY503" s="252" t="s">
        <v>178</v>
      </c>
    </row>
    <row r="504" s="13" customFormat="1">
      <c r="A504" s="13"/>
      <c r="B504" s="241"/>
      <c r="C504" s="242"/>
      <c r="D504" s="243" t="s">
        <v>186</v>
      </c>
      <c r="E504" s="244" t="s">
        <v>1</v>
      </c>
      <c r="F504" s="245" t="s">
        <v>1622</v>
      </c>
      <c r="G504" s="242"/>
      <c r="H504" s="246">
        <v>8.8179999999999996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186</v>
      </c>
      <c r="AU504" s="252" t="s">
        <v>85</v>
      </c>
      <c r="AV504" s="13" t="s">
        <v>85</v>
      </c>
      <c r="AW504" s="13" t="s">
        <v>32</v>
      </c>
      <c r="AX504" s="13" t="s">
        <v>76</v>
      </c>
      <c r="AY504" s="252" t="s">
        <v>178</v>
      </c>
    </row>
    <row r="505" s="13" customFormat="1">
      <c r="A505" s="13"/>
      <c r="B505" s="241"/>
      <c r="C505" s="242"/>
      <c r="D505" s="243" t="s">
        <v>186</v>
      </c>
      <c r="E505" s="244" t="s">
        <v>1</v>
      </c>
      <c r="F505" s="245" t="s">
        <v>1623</v>
      </c>
      <c r="G505" s="242"/>
      <c r="H505" s="246">
        <v>5.5919999999999996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186</v>
      </c>
      <c r="AU505" s="252" t="s">
        <v>85</v>
      </c>
      <c r="AV505" s="13" t="s">
        <v>85</v>
      </c>
      <c r="AW505" s="13" t="s">
        <v>32</v>
      </c>
      <c r="AX505" s="13" t="s">
        <v>76</v>
      </c>
      <c r="AY505" s="252" t="s">
        <v>178</v>
      </c>
    </row>
    <row r="506" s="14" customFormat="1">
      <c r="A506" s="14"/>
      <c r="B506" s="253"/>
      <c r="C506" s="254"/>
      <c r="D506" s="243" t="s">
        <v>186</v>
      </c>
      <c r="E506" s="255" t="s">
        <v>1</v>
      </c>
      <c r="F506" s="256" t="s">
        <v>209</v>
      </c>
      <c r="G506" s="254"/>
      <c r="H506" s="257">
        <v>20.391999999999999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186</v>
      </c>
      <c r="AU506" s="263" t="s">
        <v>85</v>
      </c>
      <c r="AV506" s="14" t="s">
        <v>96</v>
      </c>
      <c r="AW506" s="14" t="s">
        <v>32</v>
      </c>
      <c r="AX506" s="14" t="s">
        <v>76</v>
      </c>
      <c r="AY506" s="263" t="s">
        <v>178</v>
      </c>
    </row>
    <row r="507" s="15" customFormat="1">
      <c r="A507" s="15"/>
      <c r="B507" s="264"/>
      <c r="C507" s="265"/>
      <c r="D507" s="243" t="s">
        <v>186</v>
      </c>
      <c r="E507" s="266" t="s">
        <v>1</v>
      </c>
      <c r="F507" s="267" t="s">
        <v>217</v>
      </c>
      <c r="G507" s="265"/>
      <c r="H507" s="268">
        <v>92.888999999999996</v>
      </c>
      <c r="I507" s="269"/>
      <c r="J507" s="265"/>
      <c r="K507" s="265"/>
      <c r="L507" s="270"/>
      <c r="M507" s="271"/>
      <c r="N507" s="272"/>
      <c r="O507" s="272"/>
      <c r="P507" s="272"/>
      <c r="Q507" s="272"/>
      <c r="R507" s="272"/>
      <c r="S507" s="272"/>
      <c r="T507" s="27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4" t="s">
        <v>186</v>
      </c>
      <c r="AU507" s="274" t="s">
        <v>85</v>
      </c>
      <c r="AV507" s="15" t="s">
        <v>184</v>
      </c>
      <c r="AW507" s="15" t="s">
        <v>32</v>
      </c>
      <c r="AX507" s="15" t="s">
        <v>83</v>
      </c>
      <c r="AY507" s="274" t="s">
        <v>178</v>
      </c>
    </row>
    <row r="508" s="2" customFormat="1" ht="24.15" customHeight="1">
      <c r="A508" s="39"/>
      <c r="B508" s="40"/>
      <c r="C508" s="228" t="s">
        <v>535</v>
      </c>
      <c r="D508" s="228" t="s">
        <v>180</v>
      </c>
      <c r="E508" s="229" t="s">
        <v>1624</v>
      </c>
      <c r="F508" s="230" t="s">
        <v>1625</v>
      </c>
      <c r="G508" s="231" t="s">
        <v>204</v>
      </c>
      <c r="H508" s="232">
        <v>138.136</v>
      </c>
      <c r="I508" s="233"/>
      <c r="J508" s="234">
        <f>ROUND(I508*H508,2)</f>
        <v>0</v>
      </c>
      <c r="K508" s="230" t="s">
        <v>194</v>
      </c>
      <c r="L508" s="45"/>
      <c r="M508" s="235" t="s">
        <v>1</v>
      </c>
      <c r="N508" s="236" t="s">
        <v>41</v>
      </c>
      <c r="O508" s="92"/>
      <c r="P508" s="237">
        <f>O508*H508</f>
        <v>0</v>
      </c>
      <c r="Q508" s="237">
        <v>0.11396000000000001</v>
      </c>
      <c r="R508" s="237">
        <f>Q508*H508</f>
        <v>15.74197856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184</v>
      </c>
      <c r="AT508" s="239" t="s">
        <v>180</v>
      </c>
      <c r="AU508" s="239" t="s">
        <v>85</v>
      </c>
      <c r="AY508" s="18" t="s">
        <v>178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83</v>
      </c>
      <c r="BK508" s="240">
        <f>ROUND(I508*H508,2)</f>
        <v>0</v>
      </c>
      <c r="BL508" s="18" t="s">
        <v>184</v>
      </c>
      <c r="BM508" s="239" t="s">
        <v>1626</v>
      </c>
    </row>
    <row r="509" s="16" customFormat="1">
      <c r="A509" s="16"/>
      <c r="B509" s="275"/>
      <c r="C509" s="276"/>
      <c r="D509" s="243" t="s">
        <v>186</v>
      </c>
      <c r="E509" s="277" t="s">
        <v>1</v>
      </c>
      <c r="F509" s="278" t="s">
        <v>1477</v>
      </c>
      <c r="G509" s="276"/>
      <c r="H509" s="277" t="s">
        <v>1</v>
      </c>
      <c r="I509" s="279"/>
      <c r="J509" s="276"/>
      <c r="K509" s="276"/>
      <c r="L509" s="280"/>
      <c r="M509" s="281"/>
      <c r="N509" s="282"/>
      <c r="O509" s="282"/>
      <c r="P509" s="282"/>
      <c r="Q509" s="282"/>
      <c r="R509" s="282"/>
      <c r="S509" s="282"/>
      <c r="T509" s="283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4" t="s">
        <v>186</v>
      </c>
      <c r="AU509" s="284" t="s">
        <v>85</v>
      </c>
      <c r="AV509" s="16" t="s">
        <v>83</v>
      </c>
      <c r="AW509" s="16" t="s">
        <v>32</v>
      </c>
      <c r="AX509" s="16" t="s">
        <v>76</v>
      </c>
      <c r="AY509" s="284" t="s">
        <v>178</v>
      </c>
    </row>
    <row r="510" s="13" customFormat="1">
      <c r="A510" s="13"/>
      <c r="B510" s="241"/>
      <c r="C510" s="242"/>
      <c r="D510" s="243" t="s">
        <v>186</v>
      </c>
      <c r="E510" s="244" t="s">
        <v>1</v>
      </c>
      <c r="F510" s="245" t="s">
        <v>1627</v>
      </c>
      <c r="G510" s="242"/>
      <c r="H510" s="246">
        <v>4.9450000000000003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186</v>
      </c>
      <c r="AU510" s="252" t="s">
        <v>85</v>
      </c>
      <c r="AV510" s="13" t="s">
        <v>85</v>
      </c>
      <c r="AW510" s="13" t="s">
        <v>32</v>
      </c>
      <c r="AX510" s="13" t="s">
        <v>76</v>
      </c>
      <c r="AY510" s="252" t="s">
        <v>178</v>
      </c>
    </row>
    <row r="511" s="13" customFormat="1">
      <c r="A511" s="13"/>
      <c r="B511" s="241"/>
      <c r="C511" s="242"/>
      <c r="D511" s="243" t="s">
        <v>186</v>
      </c>
      <c r="E511" s="244" t="s">
        <v>1</v>
      </c>
      <c r="F511" s="245" t="s">
        <v>1628</v>
      </c>
      <c r="G511" s="242"/>
      <c r="H511" s="246">
        <v>8.0229999999999997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186</v>
      </c>
      <c r="AU511" s="252" t="s">
        <v>85</v>
      </c>
      <c r="AV511" s="13" t="s">
        <v>85</v>
      </c>
      <c r="AW511" s="13" t="s">
        <v>32</v>
      </c>
      <c r="AX511" s="13" t="s">
        <v>76</v>
      </c>
      <c r="AY511" s="252" t="s">
        <v>178</v>
      </c>
    </row>
    <row r="512" s="13" customFormat="1">
      <c r="A512" s="13"/>
      <c r="B512" s="241"/>
      <c r="C512" s="242"/>
      <c r="D512" s="243" t="s">
        <v>186</v>
      </c>
      <c r="E512" s="244" t="s">
        <v>1</v>
      </c>
      <c r="F512" s="245" t="s">
        <v>1629</v>
      </c>
      <c r="G512" s="242"/>
      <c r="H512" s="246">
        <v>1.7529999999999999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186</v>
      </c>
      <c r="AU512" s="252" t="s">
        <v>85</v>
      </c>
      <c r="AV512" s="13" t="s">
        <v>85</v>
      </c>
      <c r="AW512" s="13" t="s">
        <v>32</v>
      </c>
      <c r="AX512" s="13" t="s">
        <v>76</v>
      </c>
      <c r="AY512" s="252" t="s">
        <v>178</v>
      </c>
    </row>
    <row r="513" s="13" customFormat="1">
      <c r="A513" s="13"/>
      <c r="B513" s="241"/>
      <c r="C513" s="242"/>
      <c r="D513" s="243" t="s">
        <v>186</v>
      </c>
      <c r="E513" s="244" t="s">
        <v>1</v>
      </c>
      <c r="F513" s="245" t="s">
        <v>1630</v>
      </c>
      <c r="G513" s="242"/>
      <c r="H513" s="246">
        <v>4.4500000000000002</v>
      </c>
      <c r="I513" s="247"/>
      <c r="J513" s="242"/>
      <c r="K513" s="242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186</v>
      </c>
      <c r="AU513" s="252" t="s">
        <v>85</v>
      </c>
      <c r="AV513" s="13" t="s">
        <v>85</v>
      </c>
      <c r="AW513" s="13" t="s">
        <v>32</v>
      </c>
      <c r="AX513" s="13" t="s">
        <v>76</v>
      </c>
      <c r="AY513" s="252" t="s">
        <v>178</v>
      </c>
    </row>
    <row r="514" s="13" customFormat="1">
      <c r="A514" s="13"/>
      <c r="B514" s="241"/>
      <c r="C514" s="242"/>
      <c r="D514" s="243" t="s">
        <v>186</v>
      </c>
      <c r="E514" s="244" t="s">
        <v>1</v>
      </c>
      <c r="F514" s="245" t="s">
        <v>1631</v>
      </c>
      <c r="G514" s="242"/>
      <c r="H514" s="246">
        <v>21.663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186</v>
      </c>
      <c r="AU514" s="252" t="s">
        <v>85</v>
      </c>
      <c r="AV514" s="13" t="s">
        <v>85</v>
      </c>
      <c r="AW514" s="13" t="s">
        <v>32</v>
      </c>
      <c r="AX514" s="13" t="s">
        <v>76</v>
      </c>
      <c r="AY514" s="252" t="s">
        <v>178</v>
      </c>
    </row>
    <row r="515" s="13" customFormat="1">
      <c r="A515" s="13"/>
      <c r="B515" s="241"/>
      <c r="C515" s="242"/>
      <c r="D515" s="243" t="s">
        <v>186</v>
      </c>
      <c r="E515" s="244" t="s">
        <v>1</v>
      </c>
      <c r="F515" s="245" t="s">
        <v>1632</v>
      </c>
      <c r="G515" s="242"/>
      <c r="H515" s="246">
        <v>1.4710000000000001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186</v>
      </c>
      <c r="AU515" s="252" t="s">
        <v>85</v>
      </c>
      <c r="AV515" s="13" t="s">
        <v>85</v>
      </c>
      <c r="AW515" s="13" t="s">
        <v>32</v>
      </c>
      <c r="AX515" s="13" t="s">
        <v>76</v>
      </c>
      <c r="AY515" s="252" t="s">
        <v>178</v>
      </c>
    </row>
    <row r="516" s="13" customFormat="1">
      <c r="A516" s="13"/>
      <c r="B516" s="241"/>
      <c r="C516" s="242"/>
      <c r="D516" s="243" t="s">
        <v>186</v>
      </c>
      <c r="E516" s="244" t="s">
        <v>1</v>
      </c>
      <c r="F516" s="245" t="s">
        <v>1633</v>
      </c>
      <c r="G516" s="242"/>
      <c r="H516" s="246">
        <v>2.2090000000000001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186</v>
      </c>
      <c r="AU516" s="252" t="s">
        <v>85</v>
      </c>
      <c r="AV516" s="13" t="s">
        <v>85</v>
      </c>
      <c r="AW516" s="13" t="s">
        <v>32</v>
      </c>
      <c r="AX516" s="13" t="s">
        <v>76</v>
      </c>
      <c r="AY516" s="252" t="s">
        <v>178</v>
      </c>
    </row>
    <row r="517" s="13" customFormat="1">
      <c r="A517" s="13"/>
      <c r="B517" s="241"/>
      <c r="C517" s="242"/>
      <c r="D517" s="243" t="s">
        <v>186</v>
      </c>
      <c r="E517" s="244" t="s">
        <v>1</v>
      </c>
      <c r="F517" s="245" t="s">
        <v>1634</v>
      </c>
      <c r="G517" s="242"/>
      <c r="H517" s="246">
        <v>7.5439999999999996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186</v>
      </c>
      <c r="AU517" s="252" t="s">
        <v>85</v>
      </c>
      <c r="AV517" s="13" t="s">
        <v>85</v>
      </c>
      <c r="AW517" s="13" t="s">
        <v>32</v>
      </c>
      <c r="AX517" s="13" t="s">
        <v>76</v>
      </c>
      <c r="AY517" s="252" t="s">
        <v>178</v>
      </c>
    </row>
    <row r="518" s="14" customFormat="1">
      <c r="A518" s="14"/>
      <c r="B518" s="253"/>
      <c r="C518" s="254"/>
      <c r="D518" s="243" t="s">
        <v>186</v>
      </c>
      <c r="E518" s="255" t="s">
        <v>1</v>
      </c>
      <c r="F518" s="256" t="s">
        <v>209</v>
      </c>
      <c r="G518" s="254"/>
      <c r="H518" s="257">
        <v>52.058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186</v>
      </c>
      <c r="AU518" s="263" t="s">
        <v>85</v>
      </c>
      <c r="AV518" s="14" t="s">
        <v>96</v>
      </c>
      <c r="AW518" s="14" t="s">
        <v>32</v>
      </c>
      <c r="AX518" s="14" t="s">
        <v>76</v>
      </c>
      <c r="AY518" s="263" t="s">
        <v>178</v>
      </c>
    </row>
    <row r="519" s="16" customFormat="1">
      <c r="A519" s="16"/>
      <c r="B519" s="275"/>
      <c r="C519" s="276"/>
      <c r="D519" s="243" t="s">
        <v>186</v>
      </c>
      <c r="E519" s="277" t="s">
        <v>1</v>
      </c>
      <c r="F519" s="278" t="s">
        <v>825</v>
      </c>
      <c r="G519" s="276"/>
      <c r="H519" s="277" t="s">
        <v>1</v>
      </c>
      <c r="I519" s="279"/>
      <c r="J519" s="276"/>
      <c r="K519" s="276"/>
      <c r="L519" s="280"/>
      <c r="M519" s="281"/>
      <c r="N519" s="282"/>
      <c r="O519" s="282"/>
      <c r="P519" s="282"/>
      <c r="Q519" s="282"/>
      <c r="R519" s="282"/>
      <c r="S519" s="282"/>
      <c r="T519" s="28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84" t="s">
        <v>186</v>
      </c>
      <c r="AU519" s="284" t="s">
        <v>85</v>
      </c>
      <c r="AV519" s="16" t="s">
        <v>83</v>
      </c>
      <c r="AW519" s="16" t="s">
        <v>32</v>
      </c>
      <c r="AX519" s="16" t="s">
        <v>76</v>
      </c>
      <c r="AY519" s="284" t="s">
        <v>178</v>
      </c>
    </row>
    <row r="520" s="13" customFormat="1">
      <c r="A520" s="13"/>
      <c r="B520" s="241"/>
      <c r="C520" s="242"/>
      <c r="D520" s="243" t="s">
        <v>186</v>
      </c>
      <c r="E520" s="244" t="s">
        <v>1</v>
      </c>
      <c r="F520" s="245" t="s">
        <v>1635</v>
      </c>
      <c r="G520" s="242"/>
      <c r="H520" s="246">
        <v>3.0369999999999999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186</v>
      </c>
      <c r="AU520" s="252" t="s">
        <v>85</v>
      </c>
      <c r="AV520" s="13" t="s">
        <v>85</v>
      </c>
      <c r="AW520" s="13" t="s">
        <v>32</v>
      </c>
      <c r="AX520" s="13" t="s">
        <v>76</v>
      </c>
      <c r="AY520" s="252" t="s">
        <v>178</v>
      </c>
    </row>
    <row r="521" s="13" customFormat="1">
      <c r="A521" s="13"/>
      <c r="B521" s="241"/>
      <c r="C521" s="242"/>
      <c r="D521" s="243" t="s">
        <v>186</v>
      </c>
      <c r="E521" s="244" t="s">
        <v>1</v>
      </c>
      <c r="F521" s="245" t="s">
        <v>1636</v>
      </c>
      <c r="G521" s="242"/>
      <c r="H521" s="246">
        <v>2.988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186</v>
      </c>
      <c r="AU521" s="252" t="s">
        <v>85</v>
      </c>
      <c r="AV521" s="13" t="s">
        <v>85</v>
      </c>
      <c r="AW521" s="13" t="s">
        <v>32</v>
      </c>
      <c r="AX521" s="13" t="s">
        <v>76</v>
      </c>
      <c r="AY521" s="252" t="s">
        <v>178</v>
      </c>
    </row>
    <row r="522" s="13" customFormat="1">
      <c r="A522" s="13"/>
      <c r="B522" s="241"/>
      <c r="C522" s="242"/>
      <c r="D522" s="243" t="s">
        <v>186</v>
      </c>
      <c r="E522" s="244" t="s">
        <v>1</v>
      </c>
      <c r="F522" s="245" t="s">
        <v>1637</v>
      </c>
      <c r="G522" s="242"/>
      <c r="H522" s="246">
        <v>14.763999999999999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186</v>
      </c>
      <c r="AU522" s="252" t="s">
        <v>85</v>
      </c>
      <c r="AV522" s="13" t="s">
        <v>85</v>
      </c>
      <c r="AW522" s="13" t="s">
        <v>32</v>
      </c>
      <c r="AX522" s="13" t="s">
        <v>76</v>
      </c>
      <c r="AY522" s="252" t="s">
        <v>178</v>
      </c>
    </row>
    <row r="523" s="13" customFormat="1">
      <c r="A523" s="13"/>
      <c r="B523" s="241"/>
      <c r="C523" s="242"/>
      <c r="D523" s="243" t="s">
        <v>186</v>
      </c>
      <c r="E523" s="244" t="s">
        <v>1</v>
      </c>
      <c r="F523" s="245" t="s">
        <v>1638</v>
      </c>
      <c r="G523" s="242"/>
      <c r="H523" s="246">
        <v>20.768999999999998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186</v>
      </c>
      <c r="AU523" s="252" t="s">
        <v>85</v>
      </c>
      <c r="AV523" s="13" t="s">
        <v>85</v>
      </c>
      <c r="AW523" s="13" t="s">
        <v>32</v>
      </c>
      <c r="AX523" s="13" t="s">
        <v>76</v>
      </c>
      <c r="AY523" s="252" t="s">
        <v>178</v>
      </c>
    </row>
    <row r="524" s="13" customFormat="1">
      <c r="A524" s="13"/>
      <c r="B524" s="241"/>
      <c r="C524" s="242"/>
      <c r="D524" s="243" t="s">
        <v>186</v>
      </c>
      <c r="E524" s="244" t="s">
        <v>1</v>
      </c>
      <c r="F524" s="245" t="s">
        <v>1639</v>
      </c>
      <c r="G524" s="242"/>
      <c r="H524" s="246">
        <v>13.071999999999999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186</v>
      </c>
      <c r="AU524" s="252" t="s">
        <v>85</v>
      </c>
      <c r="AV524" s="13" t="s">
        <v>85</v>
      </c>
      <c r="AW524" s="13" t="s">
        <v>32</v>
      </c>
      <c r="AX524" s="13" t="s">
        <v>76</v>
      </c>
      <c r="AY524" s="252" t="s">
        <v>178</v>
      </c>
    </row>
    <row r="525" s="14" customFormat="1">
      <c r="A525" s="14"/>
      <c r="B525" s="253"/>
      <c r="C525" s="254"/>
      <c r="D525" s="243" t="s">
        <v>186</v>
      </c>
      <c r="E525" s="255" t="s">
        <v>1</v>
      </c>
      <c r="F525" s="256" t="s">
        <v>209</v>
      </c>
      <c r="G525" s="254"/>
      <c r="H525" s="257">
        <v>54.630000000000003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186</v>
      </c>
      <c r="AU525" s="263" t="s">
        <v>85</v>
      </c>
      <c r="AV525" s="14" t="s">
        <v>96</v>
      </c>
      <c r="AW525" s="14" t="s">
        <v>32</v>
      </c>
      <c r="AX525" s="14" t="s">
        <v>76</v>
      </c>
      <c r="AY525" s="263" t="s">
        <v>178</v>
      </c>
    </row>
    <row r="526" s="16" customFormat="1">
      <c r="A526" s="16"/>
      <c r="B526" s="275"/>
      <c r="C526" s="276"/>
      <c r="D526" s="243" t="s">
        <v>186</v>
      </c>
      <c r="E526" s="277" t="s">
        <v>1</v>
      </c>
      <c r="F526" s="278" t="s">
        <v>827</v>
      </c>
      <c r="G526" s="276"/>
      <c r="H526" s="277" t="s">
        <v>1</v>
      </c>
      <c r="I526" s="279"/>
      <c r="J526" s="276"/>
      <c r="K526" s="276"/>
      <c r="L526" s="280"/>
      <c r="M526" s="281"/>
      <c r="N526" s="282"/>
      <c r="O526" s="282"/>
      <c r="P526" s="282"/>
      <c r="Q526" s="282"/>
      <c r="R526" s="282"/>
      <c r="S526" s="282"/>
      <c r="T526" s="28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4" t="s">
        <v>186</v>
      </c>
      <c r="AU526" s="284" t="s">
        <v>85</v>
      </c>
      <c r="AV526" s="16" t="s">
        <v>83</v>
      </c>
      <c r="AW526" s="16" t="s">
        <v>32</v>
      </c>
      <c r="AX526" s="16" t="s">
        <v>76</v>
      </c>
      <c r="AY526" s="284" t="s">
        <v>178</v>
      </c>
    </row>
    <row r="527" s="13" customFormat="1">
      <c r="A527" s="13"/>
      <c r="B527" s="241"/>
      <c r="C527" s="242"/>
      <c r="D527" s="243" t="s">
        <v>186</v>
      </c>
      <c r="E527" s="244" t="s">
        <v>1</v>
      </c>
      <c r="F527" s="245" t="s">
        <v>1640</v>
      </c>
      <c r="G527" s="242"/>
      <c r="H527" s="246">
        <v>9.2400000000000002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186</v>
      </c>
      <c r="AU527" s="252" t="s">
        <v>85</v>
      </c>
      <c r="AV527" s="13" t="s">
        <v>85</v>
      </c>
      <c r="AW527" s="13" t="s">
        <v>32</v>
      </c>
      <c r="AX527" s="13" t="s">
        <v>76</v>
      </c>
      <c r="AY527" s="252" t="s">
        <v>178</v>
      </c>
    </row>
    <row r="528" s="13" customFormat="1">
      <c r="A528" s="13"/>
      <c r="B528" s="241"/>
      <c r="C528" s="242"/>
      <c r="D528" s="243" t="s">
        <v>186</v>
      </c>
      <c r="E528" s="244" t="s">
        <v>1</v>
      </c>
      <c r="F528" s="245" t="s">
        <v>1641</v>
      </c>
      <c r="G528" s="242"/>
      <c r="H528" s="246">
        <v>9.1940000000000008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186</v>
      </c>
      <c r="AU528" s="252" t="s">
        <v>85</v>
      </c>
      <c r="AV528" s="13" t="s">
        <v>85</v>
      </c>
      <c r="AW528" s="13" t="s">
        <v>32</v>
      </c>
      <c r="AX528" s="13" t="s">
        <v>76</v>
      </c>
      <c r="AY528" s="252" t="s">
        <v>178</v>
      </c>
    </row>
    <row r="529" s="13" customFormat="1">
      <c r="A529" s="13"/>
      <c r="B529" s="241"/>
      <c r="C529" s="242"/>
      <c r="D529" s="243" t="s">
        <v>186</v>
      </c>
      <c r="E529" s="244" t="s">
        <v>1</v>
      </c>
      <c r="F529" s="245" t="s">
        <v>1642</v>
      </c>
      <c r="G529" s="242"/>
      <c r="H529" s="246">
        <v>13.013999999999999</v>
      </c>
      <c r="I529" s="247"/>
      <c r="J529" s="242"/>
      <c r="K529" s="242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186</v>
      </c>
      <c r="AU529" s="252" t="s">
        <v>85</v>
      </c>
      <c r="AV529" s="13" t="s">
        <v>85</v>
      </c>
      <c r="AW529" s="13" t="s">
        <v>32</v>
      </c>
      <c r="AX529" s="13" t="s">
        <v>76</v>
      </c>
      <c r="AY529" s="252" t="s">
        <v>178</v>
      </c>
    </row>
    <row r="530" s="14" customFormat="1">
      <c r="A530" s="14"/>
      <c r="B530" s="253"/>
      <c r="C530" s="254"/>
      <c r="D530" s="243" t="s">
        <v>186</v>
      </c>
      <c r="E530" s="255" t="s">
        <v>1</v>
      </c>
      <c r="F530" s="256" t="s">
        <v>209</v>
      </c>
      <c r="G530" s="254"/>
      <c r="H530" s="257">
        <v>31.448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186</v>
      </c>
      <c r="AU530" s="263" t="s">
        <v>85</v>
      </c>
      <c r="AV530" s="14" t="s">
        <v>96</v>
      </c>
      <c r="AW530" s="14" t="s">
        <v>32</v>
      </c>
      <c r="AX530" s="14" t="s">
        <v>76</v>
      </c>
      <c r="AY530" s="263" t="s">
        <v>178</v>
      </c>
    </row>
    <row r="531" s="15" customFormat="1">
      <c r="A531" s="15"/>
      <c r="B531" s="264"/>
      <c r="C531" s="265"/>
      <c r="D531" s="243" t="s">
        <v>186</v>
      </c>
      <c r="E531" s="266" t="s">
        <v>1</v>
      </c>
      <c r="F531" s="267" t="s">
        <v>217</v>
      </c>
      <c r="G531" s="265"/>
      <c r="H531" s="268">
        <v>138.136</v>
      </c>
      <c r="I531" s="269"/>
      <c r="J531" s="265"/>
      <c r="K531" s="265"/>
      <c r="L531" s="270"/>
      <c r="M531" s="271"/>
      <c r="N531" s="272"/>
      <c r="O531" s="272"/>
      <c r="P531" s="272"/>
      <c r="Q531" s="272"/>
      <c r="R531" s="272"/>
      <c r="S531" s="272"/>
      <c r="T531" s="27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4" t="s">
        <v>186</v>
      </c>
      <c r="AU531" s="274" t="s">
        <v>85</v>
      </c>
      <c r="AV531" s="15" t="s">
        <v>184</v>
      </c>
      <c r="AW531" s="15" t="s">
        <v>32</v>
      </c>
      <c r="AX531" s="15" t="s">
        <v>83</v>
      </c>
      <c r="AY531" s="274" t="s">
        <v>178</v>
      </c>
    </row>
    <row r="532" s="2" customFormat="1" ht="24.15" customHeight="1">
      <c r="A532" s="39"/>
      <c r="B532" s="40"/>
      <c r="C532" s="228" t="s">
        <v>539</v>
      </c>
      <c r="D532" s="228" t="s">
        <v>180</v>
      </c>
      <c r="E532" s="229" t="s">
        <v>1643</v>
      </c>
      <c r="F532" s="230" t="s">
        <v>1644</v>
      </c>
      <c r="G532" s="231" t="s">
        <v>183</v>
      </c>
      <c r="H532" s="232">
        <v>8.2729999999999997</v>
      </c>
      <c r="I532" s="233"/>
      <c r="J532" s="234">
        <f>ROUND(I532*H532,2)</f>
        <v>0</v>
      </c>
      <c r="K532" s="230" t="s">
        <v>846</v>
      </c>
      <c r="L532" s="45"/>
      <c r="M532" s="235" t="s">
        <v>1</v>
      </c>
      <c r="N532" s="236" t="s">
        <v>41</v>
      </c>
      <c r="O532" s="92"/>
      <c r="P532" s="237">
        <f>O532*H532</f>
        <v>0</v>
      </c>
      <c r="Q532" s="237">
        <v>2.5018899999999999</v>
      </c>
      <c r="R532" s="237">
        <f>Q532*H532</f>
        <v>20.698135969999999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184</v>
      </c>
      <c r="AT532" s="239" t="s">
        <v>180</v>
      </c>
      <c r="AU532" s="239" t="s">
        <v>85</v>
      </c>
      <c r="AY532" s="18" t="s">
        <v>178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83</v>
      </c>
      <c r="BK532" s="240">
        <f>ROUND(I532*H532,2)</f>
        <v>0</v>
      </c>
      <c r="BL532" s="18" t="s">
        <v>184</v>
      </c>
      <c r="BM532" s="239" t="s">
        <v>1645</v>
      </c>
    </row>
    <row r="533" s="16" customFormat="1">
      <c r="A533" s="16"/>
      <c r="B533" s="275"/>
      <c r="C533" s="276"/>
      <c r="D533" s="243" t="s">
        <v>186</v>
      </c>
      <c r="E533" s="277" t="s">
        <v>1</v>
      </c>
      <c r="F533" s="278" t="s">
        <v>1646</v>
      </c>
      <c r="G533" s="276"/>
      <c r="H533" s="277" t="s">
        <v>1</v>
      </c>
      <c r="I533" s="279"/>
      <c r="J533" s="276"/>
      <c r="K533" s="276"/>
      <c r="L533" s="280"/>
      <c r="M533" s="281"/>
      <c r="N533" s="282"/>
      <c r="O533" s="282"/>
      <c r="P533" s="282"/>
      <c r="Q533" s="282"/>
      <c r="R533" s="282"/>
      <c r="S533" s="282"/>
      <c r="T533" s="28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4" t="s">
        <v>186</v>
      </c>
      <c r="AU533" s="284" t="s">
        <v>85</v>
      </c>
      <c r="AV533" s="16" t="s">
        <v>83</v>
      </c>
      <c r="AW533" s="16" t="s">
        <v>32</v>
      </c>
      <c r="AX533" s="16" t="s">
        <v>76</v>
      </c>
      <c r="AY533" s="284" t="s">
        <v>178</v>
      </c>
    </row>
    <row r="534" s="13" customFormat="1">
      <c r="A534" s="13"/>
      <c r="B534" s="241"/>
      <c r="C534" s="242"/>
      <c r="D534" s="243" t="s">
        <v>186</v>
      </c>
      <c r="E534" s="244" t="s">
        <v>1</v>
      </c>
      <c r="F534" s="245" t="s">
        <v>1647</v>
      </c>
      <c r="G534" s="242"/>
      <c r="H534" s="246">
        <v>6.6799999999999997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186</v>
      </c>
      <c r="AU534" s="252" t="s">
        <v>85</v>
      </c>
      <c r="AV534" s="13" t="s">
        <v>85</v>
      </c>
      <c r="AW534" s="13" t="s">
        <v>32</v>
      </c>
      <c r="AX534" s="13" t="s">
        <v>76</v>
      </c>
      <c r="AY534" s="252" t="s">
        <v>178</v>
      </c>
    </row>
    <row r="535" s="13" customFormat="1">
      <c r="A535" s="13"/>
      <c r="B535" s="241"/>
      <c r="C535" s="242"/>
      <c r="D535" s="243" t="s">
        <v>186</v>
      </c>
      <c r="E535" s="244" t="s">
        <v>1</v>
      </c>
      <c r="F535" s="245" t="s">
        <v>1648</v>
      </c>
      <c r="G535" s="242"/>
      <c r="H535" s="246">
        <v>1.3320000000000001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186</v>
      </c>
      <c r="AU535" s="252" t="s">
        <v>85</v>
      </c>
      <c r="AV535" s="13" t="s">
        <v>85</v>
      </c>
      <c r="AW535" s="13" t="s">
        <v>32</v>
      </c>
      <c r="AX535" s="13" t="s">
        <v>76</v>
      </c>
      <c r="AY535" s="252" t="s">
        <v>178</v>
      </c>
    </row>
    <row r="536" s="13" customFormat="1">
      <c r="A536" s="13"/>
      <c r="B536" s="241"/>
      <c r="C536" s="242"/>
      <c r="D536" s="243" t="s">
        <v>186</v>
      </c>
      <c r="E536" s="244" t="s">
        <v>1</v>
      </c>
      <c r="F536" s="245" t="s">
        <v>1649</v>
      </c>
      <c r="G536" s="242"/>
      <c r="H536" s="246">
        <v>0.26100000000000001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186</v>
      </c>
      <c r="AU536" s="252" t="s">
        <v>85</v>
      </c>
      <c r="AV536" s="13" t="s">
        <v>85</v>
      </c>
      <c r="AW536" s="13" t="s">
        <v>32</v>
      </c>
      <c r="AX536" s="13" t="s">
        <v>76</v>
      </c>
      <c r="AY536" s="252" t="s">
        <v>178</v>
      </c>
    </row>
    <row r="537" s="15" customFormat="1">
      <c r="A537" s="15"/>
      <c r="B537" s="264"/>
      <c r="C537" s="265"/>
      <c r="D537" s="243" t="s">
        <v>186</v>
      </c>
      <c r="E537" s="266" t="s">
        <v>1</v>
      </c>
      <c r="F537" s="267" t="s">
        <v>217</v>
      </c>
      <c r="G537" s="265"/>
      <c r="H537" s="268">
        <v>8.2729999999999997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4" t="s">
        <v>186</v>
      </c>
      <c r="AU537" s="274" t="s">
        <v>85</v>
      </c>
      <c r="AV537" s="15" t="s">
        <v>184</v>
      </c>
      <c r="AW537" s="15" t="s">
        <v>32</v>
      </c>
      <c r="AX537" s="15" t="s">
        <v>83</v>
      </c>
      <c r="AY537" s="274" t="s">
        <v>178</v>
      </c>
    </row>
    <row r="538" s="2" customFormat="1" ht="24.15" customHeight="1">
      <c r="A538" s="39"/>
      <c r="B538" s="40"/>
      <c r="C538" s="228" t="s">
        <v>544</v>
      </c>
      <c r="D538" s="228" t="s">
        <v>180</v>
      </c>
      <c r="E538" s="229" t="s">
        <v>1650</v>
      </c>
      <c r="F538" s="230" t="s">
        <v>1651</v>
      </c>
      <c r="G538" s="231" t="s">
        <v>204</v>
      </c>
      <c r="H538" s="232">
        <v>42.673999999999999</v>
      </c>
      <c r="I538" s="233"/>
      <c r="J538" s="234">
        <f>ROUND(I538*H538,2)</f>
        <v>0</v>
      </c>
      <c r="K538" s="230" t="s">
        <v>846</v>
      </c>
      <c r="L538" s="45"/>
      <c r="M538" s="235" t="s">
        <v>1</v>
      </c>
      <c r="N538" s="236" t="s">
        <v>41</v>
      </c>
      <c r="O538" s="92"/>
      <c r="P538" s="237">
        <f>O538*H538</f>
        <v>0</v>
      </c>
      <c r="Q538" s="237">
        <v>0.00142</v>
      </c>
      <c r="R538" s="237">
        <f>Q538*H538</f>
        <v>0.060597079999999998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184</v>
      </c>
      <c r="AT538" s="239" t="s">
        <v>180</v>
      </c>
      <c r="AU538" s="239" t="s">
        <v>85</v>
      </c>
      <c r="AY538" s="18" t="s">
        <v>178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83</v>
      </c>
      <c r="BK538" s="240">
        <f>ROUND(I538*H538,2)</f>
        <v>0</v>
      </c>
      <c r="BL538" s="18" t="s">
        <v>184</v>
      </c>
      <c r="BM538" s="239" t="s">
        <v>1652</v>
      </c>
    </row>
    <row r="539" s="16" customFormat="1">
      <c r="A539" s="16"/>
      <c r="B539" s="275"/>
      <c r="C539" s="276"/>
      <c r="D539" s="243" t="s">
        <v>186</v>
      </c>
      <c r="E539" s="277" t="s">
        <v>1</v>
      </c>
      <c r="F539" s="278" t="s">
        <v>1646</v>
      </c>
      <c r="G539" s="276"/>
      <c r="H539" s="277" t="s">
        <v>1</v>
      </c>
      <c r="I539" s="279"/>
      <c r="J539" s="276"/>
      <c r="K539" s="276"/>
      <c r="L539" s="280"/>
      <c r="M539" s="281"/>
      <c r="N539" s="282"/>
      <c r="O539" s="282"/>
      <c r="P539" s="282"/>
      <c r="Q539" s="282"/>
      <c r="R539" s="282"/>
      <c r="S539" s="282"/>
      <c r="T539" s="28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4" t="s">
        <v>186</v>
      </c>
      <c r="AU539" s="284" t="s">
        <v>85</v>
      </c>
      <c r="AV539" s="16" t="s">
        <v>83</v>
      </c>
      <c r="AW539" s="16" t="s">
        <v>32</v>
      </c>
      <c r="AX539" s="16" t="s">
        <v>76</v>
      </c>
      <c r="AY539" s="284" t="s">
        <v>178</v>
      </c>
    </row>
    <row r="540" s="13" customFormat="1">
      <c r="A540" s="13"/>
      <c r="B540" s="241"/>
      <c r="C540" s="242"/>
      <c r="D540" s="243" t="s">
        <v>186</v>
      </c>
      <c r="E540" s="244" t="s">
        <v>1</v>
      </c>
      <c r="F540" s="245" t="s">
        <v>1653</v>
      </c>
      <c r="G540" s="242"/>
      <c r="H540" s="246">
        <v>33.399999999999999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186</v>
      </c>
      <c r="AU540" s="252" t="s">
        <v>85</v>
      </c>
      <c r="AV540" s="13" t="s">
        <v>85</v>
      </c>
      <c r="AW540" s="13" t="s">
        <v>32</v>
      </c>
      <c r="AX540" s="13" t="s">
        <v>76</v>
      </c>
      <c r="AY540" s="252" t="s">
        <v>178</v>
      </c>
    </row>
    <row r="541" s="13" customFormat="1">
      <c r="A541" s="13"/>
      <c r="B541" s="241"/>
      <c r="C541" s="242"/>
      <c r="D541" s="243" t="s">
        <v>186</v>
      </c>
      <c r="E541" s="244" t="s">
        <v>1</v>
      </c>
      <c r="F541" s="245" t="s">
        <v>1654</v>
      </c>
      <c r="G541" s="242"/>
      <c r="H541" s="246">
        <v>6.6600000000000001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186</v>
      </c>
      <c r="AU541" s="252" t="s">
        <v>85</v>
      </c>
      <c r="AV541" s="13" t="s">
        <v>85</v>
      </c>
      <c r="AW541" s="13" t="s">
        <v>32</v>
      </c>
      <c r="AX541" s="13" t="s">
        <v>76</v>
      </c>
      <c r="AY541" s="252" t="s">
        <v>178</v>
      </c>
    </row>
    <row r="542" s="13" customFormat="1">
      <c r="A542" s="13"/>
      <c r="B542" s="241"/>
      <c r="C542" s="242"/>
      <c r="D542" s="243" t="s">
        <v>186</v>
      </c>
      <c r="E542" s="244" t="s">
        <v>1</v>
      </c>
      <c r="F542" s="245" t="s">
        <v>1655</v>
      </c>
      <c r="G542" s="242"/>
      <c r="H542" s="246">
        <v>2.6139999999999999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186</v>
      </c>
      <c r="AU542" s="252" t="s">
        <v>85</v>
      </c>
      <c r="AV542" s="13" t="s">
        <v>85</v>
      </c>
      <c r="AW542" s="13" t="s">
        <v>32</v>
      </c>
      <c r="AX542" s="13" t="s">
        <v>76</v>
      </c>
      <c r="AY542" s="252" t="s">
        <v>178</v>
      </c>
    </row>
    <row r="543" s="15" customFormat="1">
      <c r="A543" s="15"/>
      <c r="B543" s="264"/>
      <c r="C543" s="265"/>
      <c r="D543" s="243" t="s">
        <v>186</v>
      </c>
      <c r="E543" s="266" t="s">
        <v>1</v>
      </c>
      <c r="F543" s="267" t="s">
        <v>217</v>
      </c>
      <c r="G543" s="265"/>
      <c r="H543" s="268">
        <v>42.673999999999999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186</v>
      </c>
      <c r="AU543" s="274" t="s">
        <v>85</v>
      </c>
      <c r="AV543" s="15" t="s">
        <v>184</v>
      </c>
      <c r="AW543" s="15" t="s">
        <v>32</v>
      </c>
      <c r="AX543" s="15" t="s">
        <v>83</v>
      </c>
      <c r="AY543" s="274" t="s">
        <v>178</v>
      </c>
    </row>
    <row r="544" s="2" customFormat="1" ht="24.15" customHeight="1">
      <c r="A544" s="39"/>
      <c r="B544" s="40"/>
      <c r="C544" s="228" t="s">
        <v>550</v>
      </c>
      <c r="D544" s="228" t="s">
        <v>180</v>
      </c>
      <c r="E544" s="229" t="s">
        <v>1656</v>
      </c>
      <c r="F544" s="230" t="s">
        <v>1657</v>
      </c>
      <c r="G544" s="231" t="s">
        <v>204</v>
      </c>
      <c r="H544" s="232">
        <v>42.673999999999999</v>
      </c>
      <c r="I544" s="233"/>
      <c r="J544" s="234">
        <f>ROUND(I544*H544,2)</f>
        <v>0</v>
      </c>
      <c r="K544" s="230" t="s">
        <v>846</v>
      </c>
      <c r="L544" s="45"/>
      <c r="M544" s="235" t="s">
        <v>1</v>
      </c>
      <c r="N544" s="236" t="s">
        <v>41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184</v>
      </c>
      <c r="AT544" s="239" t="s">
        <v>180</v>
      </c>
      <c r="AU544" s="239" t="s">
        <v>85</v>
      </c>
      <c r="AY544" s="18" t="s">
        <v>178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83</v>
      </c>
      <c r="BK544" s="240">
        <f>ROUND(I544*H544,2)</f>
        <v>0</v>
      </c>
      <c r="BL544" s="18" t="s">
        <v>184</v>
      </c>
      <c r="BM544" s="239" t="s">
        <v>1658</v>
      </c>
    </row>
    <row r="545" s="2" customFormat="1" ht="24.15" customHeight="1">
      <c r="A545" s="39"/>
      <c r="B545" s="40"/>
      <c r="C545" s="228" t="s">
        <v>558</v>
      </c>
      <c r="D545" s="228" t="s">
        <v>180</v>
      </c>
      <c r="E545" s="229" t="s">
        <v>1659</v>
      </c>
      <c r="F545" s="230" t="s">
        <v>1660</v>
      </c>
      <c r="G545" s="231" t="s">
        <v>204</v>
      </c>
      <c r="H545" s="232">
        <v>42.673999999999999</v>
      </c>
      <c r="I545" s="233"/>
      <c r="J545" s="234">
        <f>ROUND(I545*H545,2)</f>
        <v>0</v>
      </c>
      <c r="K545" s="230" t="s">
        <v>194</v>
      </c>
      <c r="L545" s="45"/>
      <c r="M545" s="235" t="s">
        <v>1</v>
      </c>
      <c r="N545" s="236" t="s">
        <v>41</v>
      </c>
      <c r="O545" s="92"/>
      <c r="P545" s="237">
        <f>O545*H545</f>
        <v>0</v>
      </c>
      <c r="Q545" s="237">
        <v>0.0025999999999999999</v>
      </c>
      <c r="R545" s="237">
        <f>Q545*H545</f>
        <v>0.11095239999999999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184</v>
      </c>
      <c r="AT545" s="239" t="s">
        <v>180</v>
      </c>
      <c r="AU545" s="239" t="s">
        <v>85</v>
      </c>
      <c r="AY545" s="18" t="s">
        <v>178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83</v>
      </c>
      <c r="BK545" s="240">
        <f>ROUND(I545*H545,2)</f>
        <v>0</v>
      </c>
      <c r="BL545" s="18" t="s">
        <v>184</v>
      </c>
      <c r="BM545" s="239" t="s">
        <v>1661</v>
      </c>
    </row>
    <row r="546" s="2" customFormat="1" ht="24.15" customHeight="1">
      <c r="A546" s="39"/>
      <c r="B546" s="40"/>
      <c r="C546" s="228" t="s">
        <v>562</v>
      </c>
      <c r="D546" s="228" t="s">
        <v>180</v>
      </c>
      <c r="E546" s="229" t="s">
        <v>1662</v>
      </c>
      <c r="F546" s="230" t="s">
        <v>1663</v>
      </c>
      <c r="G546" s="231" t="s">
        <v>384</v>
      </c>
      <c r="H546" s="232">
        <v>0.82699999999999996</v>
      </c>
      <c r="I546" s="233"/>
      <c r="J546" s="234">
        <f>ROUND(I546*H546,2)</f>
        <v>0</v>
      </c>
      <c r="K546" s="230" t="s">
        <v>846</v>
      </c>
      <c r="L546" s="45"/>
      <c r="M546" s="235" t="s">
        <v>1</v>
      </c>
      <c r="N546" s="236" t="s">
        <v>41</v>
      </c>
      <c r="O546" s="92"/>
      <c r="P546" s="237">
        <f>O546*H546</f>
        <v>0</v>
      </c>
      <c r="Q546" s="237">
        <v>1.0508900000000001</v>
      </c>
      <c r="R546" s="237">
        <f>Q546*H546</f>
        <v>0.86908603000000006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184</v>
      </c>
      <c r="AT546" s="239" t="s">
        <v>180</v>
      </c>
      <c r="AU546" s="239" t="s">
        <v>85</v>
      </c>
      <c r="AY546" s="18" t="s">
        <v>178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83</v>
      </c>
      <c r="BK546" s="240">
        <f>ROUND(I546*H546,2)</f>
        <v>0</v>
      </c>
      <c r="BL546" s="18" t="s">
        <v>184</v>
      </c>
      <c r="BM546" s="239" t="s">
        <v>1664</v>
      </c>
    </row>
    <row r="547" s="13" customFormat="1">
      <c r="A547" s="13"/>
      <c r="B547" s="241"/>
      <c r="C547" s="242"/>
      <c r="D547" s="243" t="s">
        <v>186</v>
      </c>
      <c r="E547" s="244" t="s">
        <v>1</v>
      </c>
      <c r="F547" s="245" t="s">
        <v>1665</v>
      </c>
      <c r="G547" s="242"/>
      <c r="H547" s="246">
        <v>0.82699999999999996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186</v>
      </c>
      <c r="AU547" s="252" t="s">
        <v>85</v>
      </c>
      <c r="AV547" s="13" t="s">
        <v>85</v>
      </c>
      <c r="AW547" s="13" t="s">
        <v>32</v>
      </c>
      <c r="AX547" s="13" t="s">
        <v>83</v>
      </c>
      <c r="AY547" s="252" t="s">
        <v>178</v>
      </c>
    </row>
    <row r="548" s="2" customFormat="1" ht="24.15" customHeight="1">
      <c r="A548" s="39"/>
      <c r="B548" s="40"/>
      <c r="C548" s="228" t="s">
        <v>567</v>
      </c>
      <c r="D548" s="228" t="s">
        <v>180</v>
      </c>
      <c r="E548" s="229" t="s">
        <v>1666</v>
      </c>
      <c r="F548" s="230" t="s">
        <v>1667</v>
      </c>
      <c r="G548" s="231" t="s">
        <v>204</v>
      </c>
      <c r="H548" s="232">
        <v>7.1280000000000001</v>
      </c>
      <c r="I548" s="233"/>
      <c r="J548" s="234">
        <f>ROUND(I548*H548,2)</f>
        <v>0</v>
      </c>
      <c r="K548" s="230" t="s">
        <v>194</v>
      </c>
      <c r="L548" s="45"/>
      <c r="M548" s="235" t="s">
        <v>1</v>
      </c>
      <c r="N548" s="236" t="s">
        <v>41</v>
      </c>
      <c r="O548" s="92"/>
      <c r="P548" s="237">
        <f>O548*H548</f>
        <v>0</v>
      </c>
      <c r="Q548" s="237">
        <v>0.17818000000000001</v>
      </c>
      <c r="R548" s="237">
        <f>Q548*H548</f>
        <v>1.27006704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184</v>
      </c>
      <c r="AT548" s="239" t="s">
        <v>180</v>
      </c>
      <c r="AU548" s="239" t="s">
        <v>85</v>
      </c>
      <c r="AY548" s="18" t="s">
        <v>178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83</v>
      </c>
      <c r="BK548" s="240">
        <f>ROUND(I548*H548,2)</f>
        <v>0</v>
      </c>
      <c r="BL548" s="18" t="s">
        <v>184</v>
      </c>
      <c r="BM548" s="239" t="s">
        <v>1668</v>
      </c>
    </row>
    <row r="549" s="13" customFormat="1">
      <c r="A549" s="13"/>
      <c r="B549" s="241"/>
      <c r="C549" s="242"/>
      <c r="D549" s="243" t="s">
        <v>186</v>
      </c>
      <c r="E549" s="244" t="s">
        <v>1</v>
      </c>
      <c r="F549" s="245" t="s">
        <v>1669</v>
      </c>
      <c r="G549" s="242"/>
      <c r="H549" s="246">
        <v>0.40999999999999998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186</v>
      </c>
      <c r="AU549" s="252" t="s">
        <v>85</v>
      </c>
      <c r="AV549" s="13" t="s">
        <v>85</v>
      </c>
      <c r="AW549" s="13" t="s">
        <v>32</v>
      </c>
      <c r="AX549" s="13" t="s">
        <v>76</v>
      </c>
      <c r="AY549" s="252" t="s">
        <v>178</v>
      </c>
    </row>
    <row r="550" s="13" customFormat="1">
      <c r="A550" s="13"/>
      <c r="B550" s="241"/>
      <c r="C550" s="242"/>
      <c r="D550" s="243" t="s">
        <v>186</v>
      </c>
      <c r="E550" s="244" t="s">
        <v>1</v>
      </c>
      <c r="F550" s="245" t="s">
        <v>1670</v>
      </c>
      <c r="G550" s="242"/>
      <c r="H550" s="246">
        <v>1.1100000000000001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186</v>
      </c>
      <c r="AU550" s="252" t="s">
        <v>85</v>
      </c>
      <c r="AV550" s="13" t="s">
        <v>85</v>
      </c>
      <c r="AW550" s="13" t="s">
        <v>32</v>
      </c>
      <c r="AX550" s="13" t="s">
        <v>76</v>
      </c>
      <c r="AY550" s="252" t="s">
        <v>178</v>
      </c>
    </row>
    <row r="551" s="13" customFormat="1">
      <c r="A551" s="13"/>
      <c r="B551" s="241"/>
      <c r="C551" s="242"/>
      <c r="D551" s="243" t="s">
        <v>186</v>
      </c>
      <c r="E551" s="244" t="s">
        <v>1</v>
      </c>
      <c r="F551" s="245" t="s">
        <v>1671</v>
      </c>
      <c r="G551" s="242"/>
      <c r="H551" s="246">
        <v>1.792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186</v>
      </c>
      <c r="AU551" s="252" t="s">
        <v>85</v>
      </c>
      <c r="AV551" s="13" t="s">
        <v>85</v>
      </c>
      <c r="AW551" s="13" t="s">
        <v>32</v>
      </c>
      <c r="AX551" s="13" t="s">
        <v>76</v>
      </c>
      <c r="AY551" s="252" t="s">
        <v>178</v>
      </c>
    </row>
    <row r="552" s="13" customFormat="1">
      <c r="A552" s="13"/>
      <c r="B552" s="241"/>
      <c r="C552" s="242"/>
      <c r="D552" s="243" t="s">
        <v>186</v>
      </c>
      <c r="E552" s="244" t="s">
        <v>1</v>
      </c>
      <c r="F552" s="245" t="s">
        <v>1672</v>
      </c>
      <c r="G552" s="242"/>
      <c r="H552" s="246">
        <v>0.35199999999999998</v>
      </c>
      <c r="I552" s="247"/>
      <c r="J552" s="242"/>
      <c r="K552" s="242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186</v>
      </c>
      <c r="AU552" s="252" t="s">
        <v>85</v>
      </c>
      <c r="AV552" s="13" t="s">
        <v>85</v>
      </c>
      <c r="AW552" s="13" t="s">
        <v>32</v>
      </c>
      <c r="AX552" s="13" t="s">
        <v>76</v>
      </c>
      <c r="AY552" s="252" t="s">
        <v>178</v>
      </c>
    </row>
    <row r="553" s="13" customFormat="1">
      <c r="A553" s="13"/>
      <c r="B553" s="241"/>
      <c r="C553" s="242"/>
      <c r="D553" s="243" t="s">
        <v>186</v>
      </c>
      <c r="E553" s="244" t="s">
        <v>1</v>
      </c>
      <c r="F553" s="245" t="s">
        <v>1673</v>
      </c>
      <c r="G553" s="242"/>
      <c r="H553" s="246">
        <v>0.65600000000000003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186</v>
      </c>
      <c r="AU553" s="252" t="s">
        <v>85</v>
      </c>
      <c r="AV553" s="13" t="s">
        <v>85</v>
      </c>
      <c r="AW553" s="13" t="s">
        <v>32</v>
      </c>
      <c r="AX553" s="13" t="s">
        <v>76</v>
      </c>
      <c r="AY553" s="252" t="s">
        <v>178</v>
      </c>
    </row>
    <row r="554" s="13" customFormat="1">
      <c r="A554" s="13"/>
      <c r="B554" s="241"/>
      <c r="C554" s="242"/>
      <c r="D554" s="243" t="s">
        <v>186</v>
      </c>
      <c r="E554" s="244" t="s">
        <v>1</v>
      </c>
      <c r="F554" s="245" t="s">
        <v>1674</v>
      </c>
      <c r="G554" s="242"/>
      <c r="H554" s="246">
        <v>0.82799999999999996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186</v>
      </c>
      <c r="AU554" s="252" t="s">
        <v>85</v>
      </c>
      <c r="AV554" s="13" t="s">
        <v>85</v>
      </c>
      <c r="AW554" s="13" t="s">
        <v>32</v>
      </c>
      <c r="AX554" s="13" t="s">
        <v>76</v>
      </c>
      <c r="AY554" s="252" t="s">
        <v>178</v>
      </c>
    </row>
    <row r="555" s="13" customFormat="1">
      <c r="A555" s="13"/>
      <c r="B555" s="241"/>
      <c r="C555" s="242"/>
      <c r="D555" s="243" t="s">
        <v>186</v>
      </c>
      <c r="E555" s="244" t="s">
        <v>1</v>
      </c>
      <c r="F555" s="245" t="s">
        <v>1675</v>
      </c>
      <c r="G555" s="242"/>
      <c r="H555" s="246">
        <v>0.72799999999999998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186</v>
      </c>
      <c r="AU555" s="252" t="s">
        <v>85</v>
      </c>
      <c r="AV555" s="13" t="s">
        <v>85</v>
      </c>
      <c r="AW555" s="13" t="s">
        <v>32</v>
      </c>
      <c r="AX555" s="13" t="s">
        <v>76</v>
      </c>
      <c r="AY555" s="252" t="s">
        <v>178</v>
      </c>
    </row>
    <row r="556" s="13" customFormat="1">
      <c r="A556" s="13"/>
      <c r="B556" s="241"/>
      <c r="C556" s="242"/>
      <c r="D556" s="243" t="s">
        <v>186</v>
      </c>
      <c r="E556" s="244" t="s">
        <v>1</v>
      </c>
      <c r="F556" s="245" t="s">
        <v>1676</v>
      </c>
      <c r="G556" s="242"/>
      <c r="H556" s="246">
        <v>0.97199999999999998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186</v>
      </c>
      <c r="AU556" s="252" t="s">
        <v>85</v>
      </c>
      <c r="AV556" s="13" t="s">
        <v>85</v>
      </c>
      <c r="AW556" s="13" t="s">
        <v>32</v>
      </c>
      <c r="AX556" s="13" t="s">
        <v>76</v>
      </c>
      <c r="AY556" s="252" t="s">
        <v>178</v>
      </c>
    </row>
    <row r="557" s="13" customFormat="1">
      <c r="A557" s="13"/>
      <c r="B557" s="241"/>
      <c r="C557" s="242"/>
      <c r="D557" s="243" t="s">
        <v>186</v>
      </c>
      <c r="E557" s="244" t="s">
        <v>1</v>
      </c>
      <c r="F557" s="245" t="s">
        <v>1677</v>
      </c>
      <c r="G557" s="242"/>
      <c r="H557" s="246">
        <v>0.16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186</v>
      </c>
      <c r="AU557" s="252" t="s">
        <v>85</v>
      </c>
      <c r="AV557" s="13" t="s">
        <v>85</v>
      </c>
      <c r="AW557" s="13" t="s">
        <v>32</v>
      </c>
      <c r="AX557" s="13" t="s">
        <v>76</v>
      </c>
      <c r="AY557" s="252" t="s">
        <v>178</v>
      </c>
    </row>
    <row r="558" s="13" customFormat="1">
      <c r="A558" s="13"/>
      <c r="B558" s="241"/>
      <c r="C558" s="242"/>
      <c r="D558" s="243" t="s">
        <v>186</v>
      </c>
      <c r="E558" s="244" t="s">
        <v>1</v>
      </c>
      <c r="F558" s="245" t="s">
        <v>1678</v>
      </c>
      <c r="G558" s="242"/>
      <c r="H558" s="246">
        <v>0.12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186</v>
      </c>
      <c r="AU558" s="252" t="s">
        <v>85</v>
      </c>
      <c r="AV558" s="13" t="s">
        <v>85</v>
      </c>
      <c r="AW558" s="13" t="s">
        <v>32</v>
      </c>
      <c r="AX558" s="13" t="s">
        <v>76</v>
      </c>
      <c r="AY558" s="252" t="s">
        <v>178</v>
      </c>
    </row>
    <row r="559" s="15" customFormat="1">
      <c r="A559" s="15"/>
      <c r="B559" s="264"/>
      <c r="C559" s="265"/>
      <c r="D559" s="243" t="s">
        <v>186</v>
      </c>
      <c r="E559" s="266" t="s">
        <v>1</v>
      </c>
      <c r="F559" s="267" t="s">
        <v>217</v>
      </c>
      <c r="G559" s="265"/>
      <c r="H559" s="268">
        <v>7.128000000000001</v>
      </c>
      <c r="I559" s="269"/>
      <c r="J559" s="265"/>
      <c r="K559" s="265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186</v>
      </c>
      <c r="AU559" s="274" t="s">
        <v>85</v>
      </c>
      <c r="AV559" s="15" t="s">
        <v>184</v>
      </c>
      <c r="AW559" s="15" t="s">
        <v>32</v>
      </c>
      <c r="AX559" s="15" t="s">
        <v>83</v>
      </c>
      <c r="AY559" s="274" t="s">
        <v>178</v>
      </c>
    </row>
    <row r="560" s="2" customFormat="1" ht="24.15" customHeight="1">
      <c r="A560" s="39"/>
      <c r="B560" s="40"/>
      <c r="C560" s="228" t="s">
        <v>573</v>
      </c>
      <c r="D560" s="228" t="s">
        <v>180</v>
      </c>
      <c r="E560" s="229" t="s">
        <v>1679</v>
      </c>
      <c r="F560" s="230" t="s">
        <v>1680</v>
      </c>
      <c r="G560" s="231" t="s">
        <v>204</v>
      </c>
      <c r="H560" s="232">
        <v>4.6459999999999999</v>
      </c>
      <c r="I560" s="233"/>
      <c r="J560" s="234">
        <f>ROUND(I560*H560,2)</f>
        <v>0</v>
      </c>
      <c r="K560" s="230" t="s">
        <v>846</v>
      </c>
      <c r="L560" s="45"/>
      <c r="M560" s="235" t="s">
        <v>1</v>
      </c>
      <c r="N560" s="236" t="s">
        <v>41</v>
      </c>
      <c r="O560" s="92"/>
      <c r="P560" s="237">
        <f>O560*H560</f>
        <v>0</v>
      </c>
      <c r="Q560" s="237">
        <v>0.17330000000000001</v>
      </c>
      <c r="R560" s="237">
        <f>Q560*H560</f>
        <v>0.80515179999999997</v>
      </c>
      <c r="S560" s="237">
        <v>0</v>
      </c>
      <c r="T560" s="23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184</v>
      </c>
      <c r="AT560" s="239" t="s">
        <v>180</v>
      </c>
      <c r="AU560" s="239" t="s">
        <v>85</v>
      </c>
      <c r="AY560" s="18" t="s">
        <v>178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83</v>
      </c>
      <c r="BK560" s="240">
        <f>ROUND(I560*H560,2)</f>
        <v>0</v>
      </c>
      <c r="BL560" s="18" t="s">
        <v>184</v>
      </c>
      <c r="BM560" s="239" t="s">
        <v>1681</v>
      </c>
    </row>
    <row r="561" s="13" customFormat="1">
      <c r="A561" s="13"/>
      <c r="B561" s="241"/>
      <c r="C561" s="242"/>
      <c r="D561" s="243" t="s">
        <v>186</v>
      </c>
      <c r="E561" s="244" t="s">
        <v>1</v>
      </c>
      <c r="F561" s="245" t="s">
        <v>1682</v>
      </c>
      <c r="G561" s="242"/>
      <c r="H561" s="246">
        <v>2.1549999999999998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186</v>
      </c>
      <c r="AU561" s="252" t="s">
        <v>85</v>
      </c>
      <c r="AV561" s="13" t="s">
        <v>85</v>
      </c>
      <c r="AW561" s="13" t="s">
        <v>32</v>
      </c>
      <c r="AX561" s="13" t="s">
        <v>76</v>
      </c>
      <c r="AY561" s="252" t="s">
        <v>178</v>
      </c>
    </row>
    <row r="562" s="13" customFormat="1">
      <c r="A562" s="13"/>
      <c r="B562" s="241"/>
      <c r="C562" s="242"/>
      <c r="D562" s="243" t="s">
        <v>186</v>
      </c>
      <c r="E562" s="244" t="s">
        <v>1</v>
      </c>
      <c r="F562" s="245" t="s">
        <v>1683</v>
      </c>
      <c r="G562" s="242"/>
      <c r="H562" s="246">
        <v>2.4910000000000001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186</v>
      </c>
      <c r="AU562" s="252" t="s">
        <v>85</v>
      </c>
      <c r="AV562" s="13" t="s">
        <v>85</v>
      </c>
      <c r="AW562" s="13" t="s">
        <v>32</v>
      </c>
      <c r="AX562" s="13" t="s">
        <v>76</v>
      </c>
      <c r="AY562" s="252" t="s">
        <v>178</v>
      </c>
    </row>
    <row r="563" s="15" customFormat="1">
      <c r="A563" s="15"/>
      <c r="B563" s="264"/>
      <c r="C563" s="265"/>
      <c r="D563" s="243" t="s">
        <v>186</v>
      </c>
      <c r="E563" s="266" t="s">
        <v>1</v>
      </c>
      <c r="F563" s="267" t="s">
        <v>217</v>
      </c>
      <c r="G563" s="265"/>
      <c r="H563" s="268">
        <v>4.6459999999999999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186</v>
      </c>
      <c r="AU563" s="274" t="s">
        <v>85</v>
      </c>
      <c r="AV563" s="15" t="s">
        <v>184</v>
      </c>
      <c r="AW563" s="15" t="s">
        <v>32</v>
      </c>
      <c r="AX563" s="15" t="s">
        <v>83</v>
      </c>
      <c r="AY563" s="274" t="s">
        <v>178</v>
      </c>
    </row>
    <row r="564" s="12" customFormat="1" ht="22.8" customHeight="1">
      <c r="A564" s="12"/>
      <c r="B564" s="212"/>
      <c r="C564" s="213"/>
      <c r="D564" s="214" t="s">
        <v>75</v>
      </c>
      <c r="E564" s="226" t="s">
        <v>184</v>
      </c>
      <c r="F564" s="226" t="s">
        <v>1684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SUM(P565:P605)</f>
        <v>0</v>
      </c>
      <c r="Q564" s="220"/>
      <c r="R564" s="221">
        <f>SUM(R565:R605)</f>
        <v>52.470473769999998</v>
      </c>
      <c r="S564" s="220"/>
      <c r="T564" s="222">
        <f>SUM(T565:T605)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83</v>
      </c>
      <c r="AT564" s="224" t="s">
        <v>75</v>
      </c>
      <c r="AU564" s="224" t="s">
        <v>83</v>
      </c>
      <c r="AY564" s="223" t="s">
        <v>178</v>
      </c>
      <c r="BK564" s="225">
        <f>SUM(BK565:BK605)</f>
        <v>0</v>
      </c>
    </row>
    <row r="565" s="2" customFormat="1" ht="16.5" customHeight="1">
      <c r="A565" s="39"/>
      <c r="B565" s="40"/>
      <c r="C565" s="228" t="s">
        <v>579</v>
      </c>
      <c r="D565" s="228" t="s">
        <v>180</v>
      </c>
      <c r="E565" s="229" t="s">
        <v>1685</v>
      </c>
      <c r="F565" s="230" t="s">
        <v>1686</v>
      </c>
      <c r="G565" s="231" t="s">
        <v>183</v>
      </c>
      <c r="H565" s="232">
        <v>16.965</v>
      </c>
      <c r="I565" s="233"/>
      <c r="J565" s="234">
        <f>ROUND(I565*H565,2)</f>
        <v>0</v>
      </c>
      <c r="K565" s="230" t="s">
        <v>846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2.5020099999999998</v>
      </c>
      <c r="R565" s="237">
        <f>Q565*H565</f>
        <v>42.446599649999996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184</v>
      </c>
      <c r="AT565" s="239" t="s">
        <v>180</v>
      </c>
      <c r="AU565" s="239" t="s">
        <v>85</v>
      </c>
      <c r="AY565" s="18" t="s">
        <v>178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83</v>
      </c>
      <c r="BK565" s="240">
        <f>ROUND(I565*H565,2)</f>
        <v>0</v>
      </c>
      <c r="BL565" s="18" t="s">
        <v>184</v>
      </c>
      <c r="BM565" s="239" t="s">
        <v>1687</v>
      </c>
    </row>
    <row r="566" s="13" customFormat="1">
      <c r="A566" s="13"/>
      <c r="B566" s="241"/>
      <c r="C566" s="242"/>
      <c r="D566" s="243" t="s">
        <v>186</v>
      </c>
      <c r="E566" s="244" t="s">
        <v>1</v>
      </c>
      <c r="F566" s="245" t="s">
        <v>1688</v>
      </c>
      <c r="G566" s="242"/>
      <c r="H566" s="246">
        <v>6.8220000000000001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186</v>
      </c>
      <c r="AU566" s="252" t="s">
        <v>85</v>
      </c>
      <c r="AV566" s="13" t="s">
        <v>85</v>
      </c>
      <c r="AW566" s="13" t="s">
        <v>32</v>
      </c>
      <c r="AX566" s="13" t="s">
        <v>76</v>
      </c>
      <c r="AY566" s="252" t="s">
        <v>178</v>
      </c>
    </row>
    <row r="567" s="13" customFormat="1">
      <c r="A567" s="13"/>
      <c r="B567" s="241"/>
      <c r="C567" s="242"/>
      <c r="D567" s="243" t="s">
        <v>186</v>
      </c>
      <c r="E567" s="244" t="s">
        <v>1</v>
      </c>
      <c r="F567" s="245" t="s">
        <v>1689</v>
      </c>
      <c r="G567" s="242"/>
      <c r="H567" s="246">
        <v>4.5510000000000002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186</v>
      </c>
      <c r="AU567" s="252" t="s">
        <v>85</v>
      </c>
      <c r="AV567" s="13" t="s">
        <v>85</v>
      </c>
      <c r="AW567" s="13" t="s">
        <v>32</v>
      </c>
      <c r="AX567" s="13" t="s">
        <v>76</v>
      </c>
      <c r="AY567" s="252" t="s">
        <v>178</v>
      </c>
    </row>
    <row r="568" s="13" customFormat="1">
      <c r="A568" s="13"/>
      <c r="B568" s="241"/>
      <c r="C568" s="242"/>
      <c r="D568" s="243" t="s">
        <v>186</v>
      </c>
      <c r="E568" s="244" t="s">
        <v>1</v>
      </c>
      <c r="F568" s="245" t="s">
        <v>1690</v>
      </c>
      <c r="G568" s="242"/>
      <c r="H568" s="246">
        <v>5.5919999999999996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186</v>
      </c>
      <c r="AU568" s="252" t="s">
        <v>85</v>
      </c>
      <c r="AV568" s="13" t="s">
        <v>85</v>
      </c>
      <c r="AW568" s="13" t="s">
        <v>32</v>
      </c>
      <c r="AX568" s="13" t="s">
        <v>76</v>
      </c>
      <c r="AY568" s="252" t="s">
        <v>178</v>
      </c>
    </row>
    <row r="569" s="15" customFormat="1">
      <c r="A569" s="15"/>
      <c r="B569" s="264"/>
      <c r="C569" s="265"/>
      <c r="D569" s="243" t="s">
        <v>186</v>
      </c>
      <c r="E569" s="266" t="s">
        <v>1</v>
      </c>
      <c r="F569" s="267" t="s">
        <v>217</v>
      </c>
      <c r="G569" s="265"/>
      <c r="H569" s="268">
        <v>16.965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4" t="s">
        <v>186</v>
      </c>
      <c r="AU569" s="274" t="s">
        <v>85</v>
      </c>
      <c r="AV569" s="15" t="s">
        <v>184</v>
      </c>
      <c r="AW569" s="15" t="s">
        <v>32</v>
      </c>
      <c r="AX569" s="15" t="s">
        <v>83</v>
      </c>
      <c r="AY569" s="274" t="s">
        <v>178</v>
      </c>
    </row>
    <row r="570" s="2" customFormat="1" ht="24.15" customHeight="1">
      <c r="A570" s="39"/>
      <c r="B570" s="40"/>
      <c r="C570" s="228" t="s">
        <v>583</v>
      </c>
      <c r="D570" s="228" t="s">
        <v>180</v>
      </c>
      <c r="E570" s="229" t="s">
        <v>1691</v>
      </c>
      <c r="F570" s="230" t="s">
        <v>1692</v>
      </c>
      <c r="G570" s="231" t="s">
        <v>204</v>
      </c>
      <c r="H570" s="232">
        <v>110.684</v>
      </c>
      <c r="I570" s="233"/>
      <c r="J570" s="234">
        <f>ROUND(I570*H570,2)</f>
        <v>0</v>
      </c>
      <c r="K570" s="230" t="s">
        <v>846</v>
      </c>
      <c r="L570" s="45"/>
      <c r="M570" s="235" t="s">
        <v>1</v>
      </c>
      <c r="N570" s="236" t="s">
        <v>41</v>
      </c>
      <c r="O570" s="92"/>
      <c r="P570" s="237">
        <f>O570*H570</f>
        <v>0</v>
      </c>
      <c r="Q570" s="237">
        <v>0.0053299999999999997</v>
      </c>
      <c r="R570" s="237">
        <f>Q570*H570</f>
        <v>0.5899457199999999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184</v>
      </c>
      <c r="AT570" s="239" t="s">
        <v>180</v>
      </c>
      <c r="AU570" s="239" t="s">
        <v>85</v>
      </c>
      <c r="AY570" s="18" t="s">
        <v>178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184</v>
      </c>
      <c r="BM570" s="239" t="s">
        <v>1693</v>
      </c>
    </row>
    <row r="571" s="13" customFormat="1">
      <c r="A571" s="13"/>
      <c r="B571" s="241"/>
      <c r="C571" s="242"/>
      <c r="D571" s="243" t="s">
        <v>186</v>
      </c>
      <c r="E571" s="244" t="s">
        <v>1</v>
      </c>
      <c r="F571" s="245" t="s">
        <v>1694</v>
      </c>
      <c r="G571" s="242"/>
      <c r="H571" s="246">
        <v>39.405999999999999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186</v>
      </c>
      <c r="AU571" s="252" t="s">
        <v>85</v>
      </c>
      <c r="AV571" s="13" t="s">
        <v>85</v>
      </c>
      <c r="AW571" s="13" t="s">
        <v>32</v>
      </c>
      <c r="AX571" s="13" t="s">
        <v>76</v>
      </c>
      <c r="AY571" s="252" t="s">
        <v>178</v>
      </c>
    </row>
    <row r="572" s="13" customFormat="1">
      <c r="A572" s="13"/>
      <c r="B572" s="241"/>
      <c r="C572" s="242"/>
      <c r="D572" s="243" t="s">
        <v>186</v>
      </c>
      <c r="E572" s="244" t="s">
        <v>1</v>
      </c>
      <c r="F572" s="245" t="s">
        <v>1695</v>
      </c>
      <c r="G572" s="242"/>
      <c r="H572" s="246">
        <v>31.856000000000002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186</v>
      </c>
      <c r="AU572" s="252" t="s">
        <v>85</v>
      </c>
      <c r="AV572" s="13" t="s">
        <v>85</v>
      </c>
      <c r="AW572" s="13" t="s">
        <v>32</v>
      </c>
      <c r="AX572" s="13" t="s">
        <v>76</v>
      </c>
      <c r="AY572" s="252" t="s">
        <v>178</v>
      </c>
    </row>
    <row r="573" s="13" customFormat="1">
      <c r="A573" s="13"/>
      <c r="B573" s="241"/>
      <c r="C573" s="242"/>
      <c r="D573" s="243" t="s">
        <v>186</v>
      </c>
      <c r="E573" s="244" t="s">
        <v>1</v>
      </c>
      <c r="F573" s="245" t="s">
        <v>1696</v>
      </c>
      <c r="G573" s="242"/>
      <c r="H573" s="246">
        <v>39.421999999999997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186</v>
      </c>
      <c r="AU573" s="252" t="s">
        <v>85</v>
      </c>
      <c r="AV573" s="13" t="s">
        <v>85</v>
      </c>
      <c r="AW573" s="13" t="s">
        <v>32</v>
      </c>
      <c r="AX573" s="13" t="s">
        <v>76</v>
      </c>
      <c r="AY573" s="252" t="s">
        <v>178</v>
      </c>
    </row>
    <row r="574" s="15" customFormat="1">
      <c r="A574" s="15"/>
      <c r="B574" s="264"/>
      <c r="C574" s="265"/>
      <c r="D574" s="243" t="s">
        <v>186</v>
      </c>
      <c r="E574" s="266" t="s">
        <v>1</v>
      </c>
      <c r="F574" s="267" t="s">
        <v>217</v>
      </c>
      <c r="G574" s="265"/>
      <c r="H574" s="268">
        <v>110.684</v>
      </c>
      <c r="I574" s="269"/>
      <c r="J574" s="265"/>
      <c r="K574" s="265"/>
      <c r="L574" s="270"/>
      <c r="M574" s="271"/>
      <c r="N574" s="272"/>
      <c r="O574" s="272"/>
      <c r="P574" s="272"/>
      <c r="Q574" s="272"/>
      <c r="R574" s="272"/>
      <c r="S574" s="272"/>
      <c r="T574" s="27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4" t="s">
        <v>186</v>
      </c>
      <c r="AU574" s="274" t="s">
        <v>85</v>
      </c>
      <c r="AV574" s="15" t="s">
        <v>184</v>
      </c>
      <c r="AW574" s="15" t="s">
        <v>32</v>
      </c>
      <c r="AX574" s="15" t="s">
        <v>83</v>
      </c>
      <c r="AY574" s="274" t="s">
        <v>178</v>
      </c>
    </row>
    <row r="575" s="2" customFormat="1" ht="24.15" customHeight="1">
      <c r="A575" s="39"/>
      <c r="B575" s="40"/>
      <c r="C575" s="228" t="s">
        <v>588</v>
      </c>
      <c r="D575" s="228" t="s">
        <v>180</v>
      </c>
      <c r="E575" s="229" t="s">
        <v>1697</v>
      </c>
      <c r="F575" s="230" t="s">
        <v>1698</v>
      </c>
      <c r="G575" s="231" t="s">
        <v>204</v>
      </c>
      <c r="H575" s="232">
        <v>110.684</v>
      </c>
      <c r="I575" s="233"/>
      <c r="J575" s="234">
        <f>ROUND(I575*H575,2)</f>
        <v>0</v>
      </c>
      <c r="K575" s="230" t="s">
        <v>846</v>
      </c>
      <c r="L575" s="45"/>
      <c r="M575" s="235" t="s">
        <v>1</v>
      </c>
      <c r="N575" s="236" t="s">
        <v>41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184</v>
      </c>
      <c r="AT575" s="239" t="s">
        <v>180</v>
      </c>
      <c r="AU575" s="239" t="s">
        <v>85</v>
      </c>
      <c r="AY575" s="18" t="s">
        <v>178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83</v>
      </c>
      <c r="BK575" s="240">
        <f>ROUND(I575*H575,2)</f>
        <v>0</v>
      </c>
      <c r="BL575" s="18" t="s">
        <v>184</v>
      </c>
      <c r="BM575" s="239" t="s">
        <v>1699</v>
      </c>
    </row>
    <row r="576" s="2" customFormat="1" ht="24.15" customHeight="1">
      <c r="A576" s="39"/>
      <c r="B576" s="40"/>
      <c r="C576" s="228" t="s">
        <v>593</v>
      </c>
      <c r="D576" s="228" t="s">
        <v>180</v>
      </c>
      <c r="E576" s="229" t="s">
        <v>1700</v>
      </c>
      <c r="F576" s="230" t="s">
        <v>1701</v>
      </c>
      <c r="G576" s="231" t="s">
        <v>204</v>
      </c>
      <c r="H576" s="232">
        <v>110.684</v>
      </c>
      <c r="I576" s="233"/>
      <c r="J576" s="234">
        <f>ROUND(I576*H576,2)</f>
        <v>0</v>
      </c>
      <c r="K576" s="230" t="s">
        <v>846</v>
      </c>
      <c r="L576" s="45"/>
      <c r="M576" s="235" t="s">
        <v>1</v>
      </c>
      <c r="N576" s="236" t="s">
        <v>41</v>
      </c>
      <c r="O576" s="92"/>
      <c r="P576" s="237">
        <f>O576*H576</f>
        <v>0</v>
      </c>
      <c r="Q576" s="237">
        <v>0.00088000000000000003</v>
      </c>
      <c r="R576" s="237">
        <f>Q576*H576</f>
        <v>0.097401920000000003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184</v>
      </c>
      <c r="AT576" s="239" t="s">
        <v>180</v>
      </c>
      <c r="AU576" s="239" t="s">
        <v>85</v>
      </c>
      <c r="AY576" s="18" t="s">
        <v>178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83</v>
      </c>
      <c r="BK576" s="240">
        <f>ROUND(I576*H576,2)</f>
        <v>0</v>
      </c>
      <c r="BL576" s="18" t="s">
        <v>184</v>
      </c>
      <c r="BM576" s="239" t="s">
        <v>1702</v>
      </c>
    </row>
    <row r="577" s="2" customFormat="1" ht="24.15" customHeight="1">
      <c r="A577" s="39"/>
      <c r="B577" s="40"/>
      <c r="C577" s="228" t="s">
        <v>597</v>
      </c>
      <c r="D577" s="228" t="s">
        <v>180</v>
      </c>
      <c r="E577" s="229" t="s">
        <v>1703</v>
      </c>
      <c r="F577" s="230" t="s">
        <v>1704</v>
      </c>
      <c r="G577" s="231" t="s">
        <v>204</v>
      </c>
      <c r="H577" s="232">
        <v>110.684</v>
      </c>
      <c r="I577" s="233"/>
      <c r="J577" s="234">
        <f>ROUND(I577*H577,2)</f>
        <v>0</v>
      </c>
      <c r="K577" s="230" t="s">
        <v>846</v>
      </c>
      <c r="L577" s="45"/>
      <c r="M577" s="235" t="s">
        <v>1</v>
      </c>
      <c r="N577" s="236" t="s">
        <v>41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184</v>
      </c>
      <c r="AT577" s="239" t="s">
        <v>180</v>
      </c>
      <c r="AU577" s="239" t="s">
        <v>85</v>
      </c>
      <c r="AY577" s="18" t="s">
        <v>178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83</v>
      </c>
      <c r="BK577" s="240">
        <f>ROUND(I577*H577,2)</f>
        <v>0</v>
      </c>
      <c r="BL577" s="18" t="s">
        <v>184</v>
      </c>
      <c r="BM577" s="239" t="s">
        <v>1705</v>
      </c>
    </row>
    <row r="578" s="2" customFormat="1" ht="16.5" customHeight="1">
      <c r="A578" s="39"/>
      <c r="B578" s="40"/>
      <c r="C578" s="228" t="s">
        <v>602</v>
      </c>
      <c r="D578" s="228" t="s">
        <v>180</v>
      </c>
      <c r="E578" s="229" t="s">
        <v>1706</v>
      </c>
      <c r="F578" s="230" t="s">
        <v>1707</v>
      </c>
      <c r="G578" s="231" t="s">
        <v>384</v>
      </c>
      <c r="H578" s="232">
        <v>0.161</v>
      </c>
      <c r="I578" s="233"/>
      <c r="J578" s="234">
        <f>ROUND(I578*H578,2)</f>
        <v>0</v>
      </c>
      <c r="K578" s="230" t="s">
        <v>846</v>
      </c>
      <c r="L578" s="45"/>
      <c r="M578" s="235" t="s">
        <v>1</v>
      </c>
      <c r="N578" s="236" t="s">
        <v>41</v>
      </c>
      <c r="O578" s="92"/>
      <c r="P578" s="237">
        <f>O578*H578</f>
        <v>0</v>
      </c>
      <c r="Q578" s="237">
        <v>1.05555</v>
      </c>
      <c r="R578" s="237">
        <f>Q578*H578</f>
        <v>0.16994355</v>
      </c>
      <c r="S578" s="237">
        <v>0</v>
      </c>
      <c r="T578" s="238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184</v>
      </c>
      <c r="AT578" s="239" t="s">
        <v>180</v>
      </c>
      <c r="AU578" s="239" t="s">
        <v>85</v>
      </c>
      <c r="AY578" s="18" t="s">
        <v>178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83</v>
      </c>
      <c r="BK578" s="240">
        <f>ROUND(I578*H578,2)</f>
        <v>0</v>
      </c>
      <c r="BL578" s="18" t="s">
        <v>184</v>
      </c>
      <c r="BM578" s="239" t="s">
        <v>1708</v>
      </c>
    </row>
    <row r="579" s="13" customFormat="1">
      <c r="A579" s="13"/>
      <c r="B579" s="241"/>
      <c r="C579" s="242"/>
      <c r="D579" s="243" t="s">
        <v>186</v>
      </c>
      <c r="E579" s="244" t="s">
        <v>1</v>
      </c>
      <c r="F579" s="245" t="s">
        <v>1709</v>
      </c>
      <c r="G579" s="242"/>
      <c r="H579" s="246">
        <v>0.012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186</v>
      </c>
      <c r="AU579" s="252" t="s">
        <v>85</v>
      </c>
      <c r="AV579" s="13" t="s">
        <v>85</v>
      </c>
      <c r="AW579" s="13" t="s">
        <v>32</v>
      </c>
      <c r="AX579" s="13" t="s">
        <v>76</v>
      </c>
      <c r="AY579" s="252" t="s">
        <v>178</v>
      </c>
    </row>
    <row r="580" s="13" customFormat="1">
      <c r="A580" s="13"/>
      <c r="B580" s="241"/>
      <c r="C580" s="242"/>
      <c r="D580" s="243" t="s">
        <v>186</v>
      </c>
      <c r="E580" s="244" t="s">
        <v>1</v>
      </c>
      <c r="F580" s="245" t="s">
        <v>1710</v>
      </c>
      <c r="G580" s="242"/>
      <c r="H580" s="246">
        <v>0.14899999999999999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186</v>
      </c>
      <c r="AU580" s="252" t="s">
        <v>85</v>
      </c>
      <c r="AV580" s="13" t="s">
        <v>85</v>
      </c>
      <c r="AW580" s="13" t="s">
        <v>32</v>
      </c>
      <c r="AX580" s="13" t="s">
        <v>76</v>
      </c>
      <c r="AY580" s="252" t="s">
        <v>178</v>
      </c>
    </row>
    <row r="581" s="15" customFormat="1">
      <c r="A581" s="15"/>
      <c r="B581" s="264"/>
      <c r="C581" s="265"/>
      <c r="D581" s="243" t="s">
        <v>186</v>
      </c>
      <c r="E581" s="266" t="s">
        <v>1</v>
      </c>
      <c r="F581" s="267" t="s">
        <v>217</v>
      </c>
      <c r="G581" s="265"/>
      <c r="H581" s="268">
        <v>0.161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4" t="s">
        <v>186</v>
      </c>
      <c r="AU581" s="274" t="s">
        <v>85</v>
      </c>
      <c r="AV581" s="15" t="s">
        <v>184</v>
      </c>
      <c r="AW581" s="15" t="s">
        <v>32</v>
      </c>
      <c r="AX581" s="15" t="s">
        <v>83</v>
      </c>
      <c r="AY581" s="274" t="s">
        <v>178</v>
      </c>
    </row>
    <row r="582" s="2" customFormat="1" ht="16.5" customHeight="1">
      <c r="A582" s="39"/>
      <c r="B582" s="40"/>
      <c r="C582" s="228" t="s">
        <v>607</v>
      </c>
      <c r="D582" s="228" t="s">
        <v>180</v>
      </c>
      <c r="E582" s="229" t="s">
        <v>1711</v>
      </c>
      <c r="F582" s="230" t="s">
        <v>1712</v>
      </c>
      <c r="G582" s="231" t="s">
        <v>384</v>
      </c>
      <c r="H582" s="232">
        <v>1.599</v>
      </c>
      <c r="I582" s="233"/>
      <c r="J582" s="234">
        <f>ROUND(I582*H582,2)</f>
        <v>0</v>
      </c>
      <c r="K582" s="230" t="s">
        <v>194</v>
      </c>
      <c r="L582" s="45"/>
      <c r="M582" s="235" t="s">
        <v>1</v>
      </c>
      <c r="N582" s="236" t="s">
        <v>41</v>
      </c>
      <c r="O582" s="92"/>
      <c r="P582" s="237">
        <f>O582*H582</f>
        <v>0</v>
      </c>
      <c r="Q582" s="237">
        <v>1.06277</v>
      </c>
      <c r="R582" s="237">
        <f>Q582*H582</f>
        <v>1.6993692300000001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184</v>
      </c>
      <c r="AT582" s="239" t="s">
        <v>180</v>
      </c>
      <c r="AU582" s="239" t="s">
        <v>85</v>
      </c>
      <c r="AY582" s="18" t="s">
        <v>178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83</v>
      </c>
      <c r="BK582" s="240">
        <f>ROUND(I582*H582,2)</f>
        <v>0</v>
      </c>
      <c r="BL582" s="18" t="s">
        <v>184</v>
      </c>
      <c r="BM582" s="239" t="s">
        <v>1713</v>
      </c>
    </row>
    <row r="583" s="13" customFormat="1">
      <c r="A583" s="13"/>
      <c r="B583" s="241"/>
      <c r="C583" s="242"/>
      <c r="D583" s="243" t="s">
        <v>186</v>
      </c>
      <c r="E583" s="244" t="s">
        <v>1</v>
      </c>
      <c r="F583" s="245" t="s">
        <v>1714</v>
      </c>
      <c r="G583" s="242"/>
      <c r="H583" s="246">
        <v>0.88800000000000001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186</v>
      </c>
      <c r="AU583" s="252" t="s">
        <v>85</v>
      </c>
      <c r="AV583" s="13" t="s">
        <v>85</v>
      </c>
      <c r="AW583" s="13" t="s">
        <v>32</v>
      </c>
      <c r="AX583" s="13" t="s">
        <v>76</v>
      </c>
      <c r="AY583" s="252" t="s">
        <v>178</v>
      </c>
    </row>
    <row r="584" s="13" customFormat="1">
      <c r="A584" s="13"/>
      <c r="B584" s="241"/>
      <c r="C584" s="242"/>
      <c r="D584" s="243" t="s">
        <v>186</v>
      </c>
      <c r="E584" s="244" t="s">
        <v>1</v>
      </c>
      <c r="F584" s="245" t="s">
        <v>1715</v>
      </c>
      <c r="G584" s="242"/>
      <c r="H584" s="246">
        <v>0.71099999999999997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186</v>
      </c>
      <c r="AU584" s="252" t="s">
        <v>85</v>
      </c>
      <c r="AV584" s="13" t="s">
        <v>85</v>
      </c>
      <c r="AW584" s="13" t="s">
        <v>32</v>
      </c>
      <c r="AX584" s="13" t="s">
        <v>76</v>
      </c>
      <c r="AY584" s="252" t="s">
        <v>178</v>
      </c>
    </row>
    <row r="585" s="15" customFormat="1">
      <c r="A585" s="15"/>
      <c r="B585" s="264"/>
      <c r="C585" s="265"/>
      <c r="D585" s="243" t="s">
        <v>186</v>
      </c>
      <c r="E585" s="266" t="s">
        <v>1</v>
      </c>
      <c r="F585" s="267" t="s">
        <v>217</v>
      </c>
      <c r="G585" s="265"/>
      <c r="H585" s="268">
        <v>1.599</v>
      </c>
      <c r="I585" s="269"/>
      <c r="J585" s="265"/>
      <c r="K585" s="265"/>
      <c r="L585" s="270"/>
      <c r="M585" s="271"/>
      <c r="N585" s="272"/>
      <c r="O585" s="272"/>
      <c r="P585" s="272"/>
      <c r="Q585" s="272"/>
      <c r="R585" s="272"/>
      <c r="S585" s="272"/>
      <c r="T585" s="27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4" t="s">
        <v>186</v>
      </c>
      <c r="AU585" s="274" t="s">
        <v>85</v>
      </c>
      <c r="AV585" s="15" t="s">
        <v>184</v>
      </c>
      <c r="AW585" s="15" t="s">
        <v>32</v>
      </c>
      <c r="AX585" s="15" t="s">
        <v>83</v>
      </c>
      <c r="AY585" s="274" t="s">
        <v>178</v>
      </c>
    </row>
    <row r="586" s="2" customFormat="1" ht="21.75" customHeight="1">
      <c r="A586" s="39"/>
      <c r="B586" s="40"/>
      <c r="C586" s="228" t="s">
        <v>611</v>
      </c>
      <c r="D586" s="228" t="s">
        <v>180</v>
      </c>
      <c r="E586" s="229" t="s">
        <v>1716</v>
      </c>
      <c r="F586" s="230" t="s">
        <v>1717</v>
      </c>
      <c r="G586" s="231" t="s">
        <v>420</v>
      </c>
      <c r="H586" s="232">
        <v>22</v>
      </c>
      <c r="I586" s="233"/>
      <c r="J586" s="234">
        <f>ROUND(I586*H586,2)</f>
        <v>0</v>
      </c>
      <c r="K586" s="230" t="s">
        <v>194</v>
      </c>
      <c r="L586" s="45"/>
      <c r="M586" s="235" t="s">
        <v>1</v>
      </c>
      <c r="N586" s="236" t="s">
        <v>41</v>
      </c>
      <c r="O586" s="92"/>
      <c r="P586" s="237">
        <f>O586*H586</f>
        <v>0</v>
      </c>
      <c r="Q586" s="237">
        <v>0.022780000000000002</v>
      </c>
      <c r="R586" s="237">
        <f>Q586*H586</f>
        <v>0.50116000000000005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184</v>
      </c>
      <c r="AT586" s="239" t="s">
        <v>180</v>
      </c>
      <c r="AU586" s="239" t="s">
        <v>85</v>
      </c>
      <c r="AY586" s="18" t="s">
        <v>178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83</v>
      </c>
      <c r="BK586" s="240">
        <f>ROUND(I586*H586,2)</f>
        <v>0</v>
      </c>
      <c r="BL586" s="18" t="s">
        <v>184</v>
      </c>
      <c r="BM586" s="239" t="s">
        <v>1718</v>
      </c>
    </row>
    <row r="587" s="13" customFormat="1">
      <c r="A587" s="13"/>
      <c r="B587" s="241"/>
      <c r="C587" s="242"/>
      <c r="D587" s="243" t="s">
        <v>186</v>
      </c>
      <c r="E587" s="244" t="s">
        <v>1</v>
      </c>
      <c r="F587" s="245" t="s">
        <v>1719</v>
      </c>
      <c r="G587" s="242"/>
      <c r="H587" s="246">
        <v>6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186</v>
      </c>
      <c r="AU587" s="252" t="s">
        <v>85</v>
      </c>
      <c r="AV587" s="13" t="s">
        <v>85</v>
      </c>
      <c r="AW587" s="13" t="s">
        <v>32</v>
      </c>
      <c r="AX587" s="13" t="s">
        <v>76</v>
      </c>
      <c r="AY587" s="252" t="s">
        <v>178</v>
      </c>
    </row>
    <row r="588" s="13" customFormat="1">
      <c r="A588" s="13"/>
      <c r="B588" s="241"/>
      <c r="C588" s="242"/>
      <c r="D588" s="243" t="s">
        <v>186</v>
      </c>
      <c r="E588" s="244" t="s">
        <v>1</v>
      </c>
      <c r="F588" s="245" t="s">
        <v>1720</v>
      </c>
      <c r="G588" s="242"/>
      <c r="H588" s="246">
        <v>8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186</v>
      </c>
      <c r="AU588" s="252" t="s">
        <v>85</v>
      </c>
      <c r="AV588" s="13" t="s">
        <v>85</v>
      </c>
      <c r="AW588" s="13" t="s">
        <v>32</v>
      </c>
      <c r="AX588" s="13" t="s">
        <v>76</v>
      </c>
      <c r="AY588" s="252" t="s">
        <v>178</v>
      </c>
    </row>
    <row r="589" s="13" customFormat="1">
      <c r="A589" s="13"/>
      <c r="B589" s="241"/>
      <c r="C589" s="242"/>
      <c r="D589" s="243" t="s">
        <v>186</v>
      </c>
      <c r="E589" s="244" t="s">
        <v>1</v>
      </c>
      <c r="F589" s="245" t="s">
        <v>1721</v>
      </c>
      <c r="G589" s="242"/>
      <c r="H589" s="246">
        <v>8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186</v>
      </c>
      <c r="AU589" s="252" t="s">
        <v>85</v>
      </c>
      <c r="AV589" s="13" t="s">
        <v>85</v>
      </c>
      <c r="AW589" s="13" t="s">
        <v>32</v>
      </c>
      <c r="AX589" s="13" t="s">
        <v>76</v>
      </c>
      <c r="AY589" s="252" t="s">
        <v>178</v>
      </c>
    </row>
    <row r="590" s="15" customFormat="1">
      <c r="A590" s="15"/>
      <c r="B590" s="264"/>
      <c r="C590" s="265"/>
      <c r="D590" s="243" t="s">
        <v>186</v>
      </c>
      <c r="E590" s="266" t="s">
        <v>1</v>
      </c>
      <c r="F590" s="267" t="s">
        <v>217</v>
      </c>
      <c r="G590" s="265"/>
      <c r="H590" s="268">
        <v>22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4" t="s">
        <v>186</v>
      </c>
      <c r="AU590" s="274" t="s">
        <v>85</v>
      </c>
      <c r="AV590" s="15" t="s">
        <v>184</v>
      </c>
      <c r="AW590" s="15" t="s">
        <v>32</v>
      </c>
      <c r="AX590" s="15" t="s">
        <v>83</v>
      </c>
      <c r="AY590" s="274" t="s">
        <v>178</v>
      </c>
    </row>
    <row r="591" s="2" customFormat="1" ht="24.15" customHeight="1">
      <c r="A591" s="39"/>
      <c r="B591" s="40"/>
      <c r="C591" s="228" t="s">
        <v>616</v>
      </c>
      <c r="D591" s="228" t="s">
        <v>180</v>
      </c>
      <c r="E591" s="229" t="s">
        <v>1722</v>
      </c>
      <c r="F591" s="230" t="s">
        <v>1723</v>
      </c>
      <c r="G591" s="231" t="s">
        <v>420</v>
      </c>
      <c r="H591" s="232">
        <v>64</v>
      </c>
      <c r="I591" s="233"/>
      <c r="J591" s="234">
        <f>ROUND(I591*H591,2)</f>
        <v>0</v>
      </c>
      <c r="K591" s="230" t="s">
        <v>846</v>
      </c>
      <c r="L591" s="45"/>
      <c r="M591" s="235" t="s">
        <v>1</v>
      </c>
      <c r="N591" s="236" t="s">
        <v>41</v>
      </c>
      <c r="O591" s="92"/>
      <c r="P591" s="237">
        <f>O591*H591</f>
        <v>0</v>
      </c>
      <c r="Q591" s="237">
        <v>0.058999999999999997</v>
      </c>
      <c r="R591" s="237">
        <f>Q591*H591</f>
        <v>3.7759999999999998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184</v>
      </c>
      <c r="AT591" s="239" t="s">
        <v>180</v>
      </c>
      <c r="AU591" s="239" t="s">
        <v>85</v>
      </c>
      <c r="AY591" s="18" t="s">
        <v>178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184</v>
      </c>
      <c r="BM591" s="239" t="s">
        <v>1724</v>
      </c>
    </row>
    <row r="592" s="13" customFormat="1">
      <c r="A592" s="13"/>
      <c r="B592" s="241"/>
      <c r="C592" s="242"/>
      <c r="D592" s="243" t="s">
        <v>186</v>
      </c>
      <c r="E592" s="244" t="s">
        <v>1</v>
      </c>
      <c r="F592" s="245" t="s">
        <v>1725</v>
      </c>
      <c r="G592" s="242"/>
      <c r="H592" s="246">
        <v>6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186</v>
      </c>
      <c r="AU592" s="252" t="s">
        <v>85</v>
      </c>
      <c r="AV592" s="13" t="s">
        <v>85</v>
      </c>
      <c r="AW592" s="13" t="s">
        <v>32</v>
      </c>
      <c r="AX592" s="13" t="s">
        <v>76</v>
      </c>
      <c r="AY592" s="252" t="s">
        <v>178</v>
      </c>
    </row>
    <row r="593" s="13" customFormat="1">
      <c r="A593" s="13"/>
      <c r="B593" s="241"/>
      <c r="C593" s="242"/>
      <c r="D593" s="243" t="s">
        <v>186</v>
      </c>
      <c r="E593" s="244" t="s">
        <v>1</v>
      </c>
      <c r="F593" s="245" t="s">
        <v>1726</v>
      </c>
      <c r="G593" s="242"/>
      <c r="H593" s="246">
        <v>24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186</v>
      </c>
      <c r="AU593" s="252" t="s">
        <v>85</v>
      </c>
      <c r="AV593" s="13" t="s">
        <v>85</v>
      </c>
      <c r="AW593" s="13" t="s">
        <v>32</v>
      </c>
      <c r="AX593" s="13" t="s">
        <v>76</v>
      </c>
      <c r="AY593" s="252" t="s">
        <v>178</v>
      </c>
    </row>
    <row r="594" s="13" customFormat="1">
      <c r="A594" s="13"/>
      <c r="B594" s="241"/>
      <c r="C594" s="242"/>
      <c r="D594" s="243" t="s">
        <v>186</v>
      </c>
      <c r="E594" s="244" t="s">
        <v>1</v>
      </c>
      <c r="F594" s="245" t="s">
        <v>1727</v>
      </c>
      <c r="G594" s="242"/>
      <c r="H594" s="246">
        <v>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186</v>
      </c>
      <c r="AU594" s="252" t="s">
        <v>85</v>
      </c>
      <c r="AV594" s="13" t="s">
        <v>85</v>
      </c>
      <c r="AW594" s="13" t="s">
        <v>32</v>
      </c>
      <c r="AX594" s="13" t="s">
        <v>76</v>
      </c>
      <c r="AY594" s="252" t="s">
        <v>178</v>
      </c>
    </row>
    <row r="595" s="13" customFormat="1">
      <c r="A595" s="13"/>
      <c r="B595" s="241"/>
      <c r="C595" s="242"/>
      <c r="D595" s="243" t="s">
        <v>186</v>
      </c>
      <c r="E595" s="244" t="s">
        <v>1</v>
      </c>
      <c r="F595" s="245" t="s">
        <v>1728</v>
      </c>
      <c r="G595" s="242"/>
      <c r="H595" s="246">
        <v>4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186</v>
      </c>
      <c r="AU595" s="252" t="s">
        <v>85</v>
      </c>
      <c r="AV595" s="13" t="s">
        <v>85</v>
      </c>
      <c r="AW595" s="13" t="s">
        <v>32</v>
      </c>
      <c r="AX595" s="13" t="s">
        <v>76</v>
      </c>
      <c r="AY595" s="252" t="s">
        <v>178</v>
      </c>
    </row>
    <row r="596" s="13" customFormat="1">
      <c r="A596" s="13"/>
      <c r="B596" s="241"/>
      <c r="C596" s="242"/>
      <c r="D596" s="243" t="s">
        <v>186</v>
      </c>
      <c r="E596" s="244" t="s">
        <v>1</v>
      </c>
      <c r="F596" s="245" t="s">
        <v>1729</v>
      </c>
      <c r="G596" s="242"/>
      <c r="H596" s="246">
        <v>4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186</v>
      </c>
      <c r="AU596" s="252" t="s">
        <v>85</v>
      </c>
      <c r="AV596" s="13" t="s">
        <v>85</v>
      </c>
      <c r="AW596" s="13" t="s">
        <v>32</v>
      </c>
      <c r="AX596" s="13" t="s">
        <v>76</v>
      </c>
      <c r="AY596" s="252" t="s">
        <v>178</v>
      </c>
    </row>
    <row r="597" s="13" customFormat="1">
      <c r="A597" s="13"/>
      <c r="B597" s="241"/>
      <c r="C597" s="242"/>
      <c r="D597" s="243" t="s">
        <v>186</v>
      </c>
      <c r="E597" s="244" t="s">
        <v>1</v>
      </c>
      <c r="F597" s="245" t="s">
        <v>1730</v>
      </c>
      <c r="G597" s="242"/>
      <c r="H597" s="246">
        <v>8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186</v>
      </c>
      <c r="AU597" s="252" t="s">
        <v>85</v>
      </c>
      <c r="AV597" s="13" t="s">
        <v>85</v>
      </c>
      <c r="AW597" s="13" t="s">
        <v>32</v>
      </c>
      <c r="AX597" s="13" t="s">
        <v>76</v>
      </c>
      <c r="AY597" s="252" t="s">
        <v>178</v>
      </c>
    </row>
    <row r="598" s="13" customFormat="1">
      <c r="A598" s="13"/>
      <c r="B598" s="241"/>
      <c r="C598" s="242"/>
      <c r="D598" s="243" t="s">
        <v>186</v>
      </c>
      <c r="E598" s="244" t="s">
        <v>1</v>
      </c>
      <c r="F598" s="245" t="s">
        <v>1731</v>
      </c>
      <c r="G598" s="242"/>
      <c r="H598" s="246">
        <v>4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186</v>
      </c>
      <c r="AU598" s="252" t="s">
        <v>85</v>
      </c>
      <c r="AV598" s="13" t="s">
        <v>85</v>
      </c>
      <c r="AW598" s="13" t="s">
        <v>32</v>
      </c>
      <c r="AX598" s="13" t="s">
        <v>76</v>
      </c>
      <c r="AY598" s="252" t="s">
        <v>178</v>
      </c>
    </row>
    <row r="599" s="13" customFormat="1">
      <c r="A599" s="13"/>
      <c r="B599" s="241"/>
      <c r="C599" s="242"/>
      <c r="D599" s="243" t="s">
        <v>186</v>
      </c>
      <c r="E599" s="244" t="s">
        <v>1</v>
      </c>
      <c r="F599" s="245" t="s">
        <v>1732</v>
      </c>
      <c r="G599" s="242"/>
      <c r="H599" s="246">
        <v>6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186</v>
      </c>
      <c r="AU599" s="252" t="s">
        <v>85</v>
      </c>
      <c r="AV599" s="13" t="s">
        <v>85</v>
      </c>
      <c r="AW599" s="13" t="s">
        <v>32</v>
      </c>
      <c r="AX599" s="13" t="s">
        <v>76</v>
      </c>
      <c r="AY599" s="252" t="s">
        <v>178</v>
      </c>
    </row>
    <row r="600" s="13" customFormat="1">
      <c r="A600" s="13"/>
      <c r="B600" s="241"/>
      <c r="C600" s="242"/>
      <c r="D600" s="243" t="s">
        <v>186</v>
      </c>
      <c r="E600" s="244" t="s">
        <v>1</v>
      </c>
      <c r="F600" s="245" t="s">
        <v>1733</v>
      </c>
      <c r="G600" s="242"/>
      <c r="H600" s="246">
        <v>6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186</v>
      </c>
      <c r="AU600" s="252" t="s">
        <v>85</v>
      </c>
      <c r="AV600" s="13" t="s">
        <v>85</v>
      </c>
      <c r="AW600" s="13" t="s">
        <v>32</v>
      </c>
      <c r="AX600" s="13" t="s">
        <v>76</v>
      </c>
      <c r="AY600" s="252" t="s">
        <v>178</v>
      </c>
    </row>
    <row r="601" s="15" customFormat="1">
      <c r="A601" s="15"/>
      <c r="B601" s="264"/>
      <c r="C601" s="265"/>
      <c r="D601" s="243" t="s">
        <v>186</v>
      </c>
      <c r="E601" s="266" t="s">
        <v>1</v>
      </c>
      <c r="F601" s="267" t="s">
        <v>217</v>
      </c>
      <c r="G601" s="265"/>
      <c r="H601" s="268">
        <v>64</v>
      </c>
      <c r="I601" s="269"/>
      <c r="J601" s="265"/>
      <c r="K601" s="265"/>
      <c r="L601" s="270"/>
      <c r="M601" s="271"/>
      <c r="N601" s="272"/>
      <c r="O601" s="272"/>
      <c r="P601" s="272"/>
      <c r="Q601" s="272"/>
      <c r="R601" s="272"/>
      <c r="S601" s="272"/>
      <c r="T601" s="27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4" t="s">
        <v>186</v>
      </c>
      <c r="AU601" s="274" t="s">
        <v>85</v>
      </c>
      <c r="AV601" s="15" t="s">
        <v>184</v>
      </c>
      <c r="AW601" s="15" t="s">
        <v>32</v>
      </c>
      <c r="AX601" s="15" t="s">
        <v>83</v>
      </c>
      <c r="AY601" s="274" t="s">
        <v>178</v>
      </c>
    </row>
    <row r="602" s="2" customFormat="1" ht="33" customHeight="1">
      <c r="A602" s="39"/>
      <c r="B602" s="40"/>
      <c r="C602" s="228" t="s">
        <v>621</v>
      </c>
      <c r="D602" s="228" t="s">
        <v>180</v>
      </c>
      <c r="E602" s="229" t="s">
        <v>1734</v>
      </c>
      <c r="F602" s="230" t="s">
        <v>1735</v>
      </c>
      <c r="G602" s="231" t="s">
        <v>291</v>
      </c>
      <c r="H602" s="232">
        <v>19.91</v>
      </c>
      <c r="I602" s="233"/>
      <c r="J602" s="234">
        <f>ROUND(I602*H602,2)</f>
        <v>0</v>
      </c>
      <c r="K602" s="230" t="s">
        <v>846</v>
      </c>
      <c r="L602" s="45"/>
      <c r="M602" s="235" t="s">
        <v>1</v>
      </c>
      <c r="N602" s="236" t="s">
        <v>41</v>
      </c>
      <c r="O602" s="92"/>
      <c r="P602" s="237">
        <f>O602*H602</f>
        <v>0</v>
      </c>
      <c r="Q602" s="237">
        <v>0.0058700000000000002</v>
      </c>
      <c r="R602" s="237">
        <f>Q602*H602</f>
        <v>0.11687170000000001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184</v>
      </c>
      <c r="AT602" s="239" t="s">
        <v>180</v>
      </c>
      <c r="AU602" s="239" t="s">
        <v>85</v>
      </c>
      <c r="AY602" s="18" t="s">
        <v>178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83</v>
      </c>
      <c r="BK602" s="240">
        <f>ROUND(I602*H602,2)</f>
        <v>0</v>
      </c>
      <c r="BL602" s="18" t="s">
        <v>184</v>
      </c>
      <c r="BM602" s="239" t="s">
        <v>1736</v>
      </c>
    </row>
    <row r="603" s="13" customFormat="1">
      <c r="A603" s="13"/>
      <c r="B603" s="241"/>
      <c r="C603" s="242"/>
      <c r="D603" s="243" t="s">
        <v>186</v>
      </c>
      <c r="E603" s="244" t="s">
        <v>1</v>
      </c>
      <c r="F603" s="245" t="s">
        <v>1737</v>
      </c>
      <c r="G603" s="242"/>
      <c r="H603" s="246">
        <v>19.91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186</v>
      </c>
      <c r="AU603" s="252" t="s">
        <v>85</v>
      </c>
      <c r="AV603" s="13" t="s">
        <v>85</v>
      </c>
      <c r="AW603" s="13" t="s">
        <v>32</v>
      </c>
      <c r="AX603" s="13" t="s">
        <v>83</v>
      </c>
      <c r="AY603" s="252" t="s">
        <v>178</v>
      </c>
    </row>
    <row r="604" s="2" customFormat="1" ht="21.75" customHeight="1">
      <c r="A604" s="39"/>
      <c r="B604" s="40"/>
      <c r="C604" s="285" t="s">
        <v>626</v>
      </c>
      <c r="D604" s="285" t="s">
        <v>232</v>
      </c>
      <c r="E604" s="286" t="s">
        <v>1738</v>
      </c>
      <c r="F604" s="287" t="s">
        <v>1739</v>
      </c>
      <c r="G604" s="288" t="s">
        <v>291</v>
      </c>
      <c r="H604" s="289">
        <v>20.905999999999999</v>
      </c>
      <c r="I604" s="290"/>
      <c r="J604" s="291">
        <f>ROUND(I604*H604,2)</f>
        <v>0</v>
      </c>
      <c r="K604" s="287" t="s">
        <v>846</v>
      </c>
      <c r="L604" s="292"/>
      <c r="M604" s="293" t="s">
        <v>1</v>
      </c>
      <c r="N604" s="294" t="s">
        <v>41</v>
      </c>
      <c r="O604" s="92"/>
      <c r="P604" s="237">
        <f>O604*H604</f>
        <v>0</v>
      </c>
      <c r="Q604" s="237">
        <v>0.14699999999999999</v>
      </c>
      <c r="R604" s="237">
        <f>Q604*H604</f>
        <v>3.0731819999999996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231</v>
      </c>
      <c r="AT604" s="239" t="s">
        <v>232</v>
      </c>
      <c r="AU604" s="239" t="s">
        <v>85</v>
      </c>
      <c r="AY604" s="18" t="s">
        <v>178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83</v>
      </c>
      <c r="BK604" s="240">
        <f>ROUND(I604*H604,2)</f>
        <v>0</v>
      </c>
      <c r="BL604" s="18" t="s">
        <v>184</v>
      </c>
      <c r="BM604" s="239" t="s">
        <v>1740</v>
      </c>
    </row>
    <row r="605" s="13" customFormat="1">
      <c r="A605" s="13"/>
      <c r="B605" s="241"/>
      <c r="C605" s="242"/>
      <c r="D605" s="243" t="s">
        <v>186</v>
      </c>
      <c r="E605" s="242"/>
      <c r="F605" s="245" t="s">
        <v>1741</v>
      </c>
      <c r="G605" s="242"/>
      <c r="H605" s="246">
        <v>20.905999999999999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186</v>
      </c>
      <c r="AU605" s="252" t="s">
        <v>85</v>
      </c>
      <c r="AV605" s="13" t="s">
        <v>85</v>
      </c>
      <c r="AW605" s="13" t="s">
        <v>4</v>
      </c>
      <c r="AX605" s="13" t="s">
        <v>83</v>
      </c>
      <c r="AY605" s="252" t="s">
        <v>178</v>
      </c>
    </row>
    <row r="606" s="12" customFormat="1" ht="22.8" customHeight="1">
      <c r="A606" s="12"/>
      <c r="B606" s="212"/>
      <c r="C606" s="213"/>
      <c r="D606" s="214" t="s">
        <v>75</v>
      </c>
      <c r="E606" s="226" t="s">
        <v>201</v>
      </c>
      <c r="F606" s="226" t="s">
        <v>1742</v>
      </c>
      <c r="G606" s="213"/>
      <c r="H606" s="213"/>
      <c r="I606" s="216"/>
      <c r="J606" s="227">
        <f>BK606</f>
        <v>0</v>
      </c>
      <c r="K606" s="213"/>
      <c r="L606" s="218"/>
      <c r="M606" s="219"/>
      <c r="N606" s="220"/>
      <c r="O606" s="220"/>
      <c r="P606" s="221">
        <f>SUM(P607:P634)</f>
        <v>0</v>
      </c>
      <c r="Q606" s="220"/>
      <c r="R606" s="221">
        <f>SUM(R607:R634)</f>
        <v>329.89687500000002</v>
      </c>
      <c r="S606" s="220"/>
      <c r="T606" s="222">
        <f>SUM(T607:T634)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3" t="s">
        <v>83</v>
      </c>
      <c r="AT606" s="224" t="s">
        <v>75</v>
      </c>
      <c r="AU606" s="224" t="s">
        <v>83</v>
      </c>
      <c r="AY606" s="223" t="s">
        <v>178</v>
      </c>
      <c r="BK606" s="225">
        <f>SUM(BK607:BK634)</f>
        <v>0</v>
      </c>
    </row>
    <row r="607" s="2" customFormat="1" ht="24.15" customHeight="1">
      <c r="A607" s="39"/>
      <c r="B607" s="40"/>
      <c r="C607" s="228" t="s">
        <v>632</v>
      </c>
      <c r="D607" s="228" t="s">
        <v>180</v>
      </c>
      <c r="E607" s="229" t="s">
        <v>1743</v>
      </c>
      <c r="F607" s="230" t="s">
        <v>1744</v>
      </c>
      <c r="G607" s="231" t="s">
        <v>204</v>
      </c>
      <c r="H607" s="232">
        <v>30.57</v>
      </c>
      <c r="I607" s="233"/>
      <c r="J607" s="234">
        <f>ROUND(I607*H607,2)</f>
        <v>0</v>
      </c>
      <c r="K607" s="230" t="s">
        <v>194</v>
      </c>
      <c r="L607" s="45"/>
      <c r="M607" s="235" t="s">
        <v>1</v>
      </c>
      <c r="N607" s="236" t="s">
        <v>41</v>
      </c>
      <c r="O607" s="92"/>
      <c r="P607" s="237">
        <f>O607*H607</f>
        <v>0</v>
      </c>
      <c r="Q607" s="237">
        <v>0.19800000000000001</v>
      </c>
      <c r="R607" s="237">
        <f>Q607*H607</f>
        <v>6.0528599999999999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184</v>
      </c>
      <c r="AT607" s="239" t="s">
        <v>180</v>
      </c>
      <c r="AU607" s="239" t="s">
        <v>85</v>
      </c>
      <c r="AY607" s="18" t="s">
        <v>178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83</v>
      </c>
      <c r="BK607" s="240">
        <f>ROUND(I607*H607,2)</f>
        <v>0</v>
      </c>
      <c r="BL607" s="18" t="s">
        <v>184</v>
      </c>
      <c r="BM607" s="239" t="s">
        <v>1745</v>
      </c>
    </row>
    <row r="608" s="13" customFormat="1">
      <c r="A608" s="13"/>
      <c r="B608" s="241"/>
      <c r="C608" s="242"/>
      <c r="D608" s="243" t="s">
        <v>186</v>
      </c>
      <c r="E608" s="244" t="s">
        <v>1</v>
      </c>
      <c r="F608" s="245" t="s">
        <v>1746</v>
      </c>
      <c r="G608" s="242"/>
      <c r="H608" s="246">
        <v>30.57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186</v>
      </c>
      <c r="AU608" s="252" t="s">
        <v>85</v>
      </c>
      <c r="AV608" s="13" t="s">
        <v>85</v>
      </c>
      <c r="AW608" s="13" t="s">
        <v>32</v>
      </c>
      <c r="AX608" s="13" t="s">
        <v>83</v>
      </c>
      <c r="AY608" s="252" t="s">
        <v>178</v>
      </c>
    </row>
    <row r="609" s="2" customFormat="1" ht="24.15" customHeight="1">
      <c r="A609" s="39"/>
      <c r="B609" s="40"/>
      <c r="C609" s="228" t="s">
        <v>638</v>
      </c>
      <c r="D609" s="228" t="s">
        <v>180</v>
      </c>
      <c r="E609" s="229" t="s">
        <v>1747</v>
      </c>
      <c r="F609" s="230" t="s">
        <v>1748</v>
      </c>
      <c r="G609" s="231" t="s">
        <v>204</v>
      </c>
      <c r="H609" s="232">
        <v>63</v>
      </c>
      <c r="I609" s="233"/>
      <c r="J609" s="234">
        <f>ROUND(I609*H609,2)</f>
        <v>0</v>
      </c>
      <c r="K609" s="230" t="s">
        <v>194</v>
      </c>
      <c r="L609" s="45"/>
      <c r="M609" s="235" t="s">
        <v>1</v>
      </c>
      <c r="N609" s="236" t="s">
        <v>41</v>
      </c>
      <c r="O609" s="92"/>
      <c r="P609" s="237">
        <f>O609*H609</f>
        <v>0</v>
      </c>
      <c r="Q609" s="237">
        <v>0.29699999999999999</v>
      </c>
      <c r="R609" s="237">
        <f>Q609*H609</f>
        <v>18.710999999999999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184</v>
      </c>
      <c r="AT609" s="239" t="s">
        <v>180</v>
      </c>
      <c r="AU609" s="239" t="s">
        <v>85</v>
      </c>
      <c r="AY609" s="18" t="s">
        <v>178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83</v>
      </c>
      <c r="BK609" s="240">
        <f>ROUND(I609*H609,2)</f>
        <v>0</v>
      </c>
      <c r="BL609" s="18" t="s">
        <v>184</v>
      </c>
      <c r="BM609" s="239" t="s">
        <v>1749</v>
      </c>
    </row>
    <row r="610" s="13" customFormat="1">
      <c r="A610" s="13"/>
      <c r="B610" s="241"/>
      <c r="C610" s="242"/>
      <c r="D610" s="243" t="s">
        <v>186</v>
      </c>
      <c r="E610" s="244" t="s">
        <v>1</v>
      </c>
      <c r="F610" s="245" t="s">
        <v>1750</v>
      </c>
      <c r="G610" s="242"/>
      <c r="H610" s="246">
        <v>63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186</v>
      </c>
      <c r="AU610" s="252" t="s">
        <v>85</v>
      </c>
      <c r="AV610" s="13" t="s">
        <v>85</v>
      </c>
      <c r="AW610" s="13" t="s">
        <v>32</v>
      </c>
      <c r="AX610" s="13" t="s">
        <v>83</v>
      </c>
      <c r="AY610" s="252" t="s">
        <v>178</v>
      </c>
    </row>
    <row r="611" s="2" customFormat="1" ht="24.15" customHeight="1">
      <c r="A611" s="39"/>
      <c r="B611" s="40"/>
      <c r="C611" s="228" t="s">
        <v>643</v>
      </c>
      <c r="D611" s="228" t="s">
        <v>180</v>
      </c>
      <c r="E611" s="229" t="s">
        <v>1751</v>
      </c>
      <c r="F611" s="230" t="s">
        <v>1752</v>
      </c>
      <c r="G611" s="231" t="s">
        <v>204</v>
      </c>
      <c r="H611" s="232">
        <v>93.569999999999993</v>
      </c>
      <c r="I611" s="233"/>
      <c r="J611" s="234">
        <f>ROUND(I611*H611,2)</f>
        <v>0</v>
      </c>
      <c r="K611" s="230" t="s">
        <v>194</v>
      </c>
      <c r="L611" s="45"/>
      <c r="M611" s="235" t="s">
        <v>1</v>
      </c>
      <c r="N611" s="236" t="s">
        <v>41</v>
      </c>
      <c r="O611" s="92"/>
      <c r="P611" s="237">
        <f>O611*H611</f>
        <v>0</v>
      </c>
      <c r="Q611" s="237">
        <v>0.38700000000000001</v>
      </c>
      <c r="R611" s="237">
        <f>Q611*H611</f>
        <v>36.211590000000001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184</v>
      </c>
      <c r="AT611" s="239" t="s">
        <v>180</v>
      </c>
      <c r="AU611" s="239" t="s">
        <v>85</v>
      </c>
      <c r="AY611" s="18" t="s">
        <v>178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83</v>
      </c>
      <c r="BK611" s="240">
        <f>ROUND(I611*H611,2)</f>
        <v>0</v>
      </c>
      <c r="BL611" s="18" t="s">
        <v>184</v>
      </c>
      <c r="BM611" s="239" t="s">
        <v>1753</v>
      </c>
    </row>
    <row r="612" s="13" customFormat="1">
      <c r="A612" s="13"/>
      <c r="B612" s="241"/>
      <c r="C612" s="242"/>
      <c r="D612" s="243" t="s">
        <v>186</v>
      </c>
      <c r="E612" s="244" t="s">
        <v>1</v>
      </c>
      <c r="F612" s="245" t="s">
        <v>1746</v>
      </c>
      <c r="G612" s="242"/>
      <c r="H612" s="246">
        <v>30.57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186</v>
      </c>
      <c r="AU612" s="252" t="s">
        <v>85</v>
      </c>
      <c r="AV612" s="13" t="s">
        <v>85</v>
      </c>
      <c r="AW612" s="13" t="s">
        <v>32</v>
      </c>
      <c r="AX612" s="13" t="s">
        <v>76</v>
      </c>
      <c r="AY612" s="252" t="s">
        <v>178</v>
      </c>
    </row>
    <row r="613" s="13" customFormat="1">
      <c r="A613" s="13"/>
      <c r="B613" s="241"/>
      <c r="C613" s="242"/>
      <c r="D613" s="243" t="s">
        <v>186</v>
      </c>
      <c r="E613" s="244" t="s">
        <v>1</v>
      </c>
      <c r="F613" s="245" t="s">
        <v>1754</v>
      </c>
      <c r="G613" s="242"/>
      <c r="H613" s="246">
        <v>63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186</v>
      </c>
      <c r="AU613" s="252" t="s">
        <v>85</v>
      </c>
      <c r="AV613" s="13" t="s">
        <v>85</v>
      </c>
      <c r="AW613" s="13" t="s">
        <v>32</v>
      </c>
      <c r="AX613" s="13" t="s">
        <v>76</v>
      </c>
      <c r="AY613" s="252" t="s">
        <v>178</v>
      </c>
    </row>
    <row r="614" s="15" customFormat="1">
      <c r="A614" s="15"/>
      <c r="B614" s="264"/>
      <c r="C614" s="265"/>
      <c r="D614" s="243" t="s">
        <v>186</v>
      </c>
      <c r="E614" s="266" t="s">
        <v>1</v>
      </c>
      <c r="F614" s="267" t="s">
        <v>217</v>
      </c>
      <c r="G614" s="265"/>
      <c r="H614" s="268">
        <v>93.569999999999993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186</v>
      </c>
      <c r="AU614" s="274" t="s">
        <v>85</v>
      </c>
      <c r="AV614" s="15" t="s">
        <v>184</v>
      </c>
      <c r="AW614" s="15" t="s">
        <v>32</v>
      </c>
      <c r="AX614" s="15" t="s">
        <v>83</v>
      </c>
      <c r="AY614" s="274" t="s">
        <v>178</v>
      </c>
    </row>
    <row r="615" s="2" customFormat="1" ht="33" customHeight="1">
      <c r="A615" s="39"/>
      <c r="B615" s="40"/>
      <c r="C615" s="228" t="s">
        <v>647</v>
      </c>
      <c r="D615" s="228" t="s">
        <v>180</v>
      </c>
      <c r="E615" s="229" t="s">
        <v>1755</v>
      </c>
      <c r="F615" s="230" t="s">
        <v>1756</v>
      </c>
      <c r="G615" s="231" t="s">
        <v>204</v>
      </c>
      <c r="H615" s="232">
        <v>63</v>
      </c>
      <c r="I615" s="233"/>
      <c r="J615" s="234">
        <f>ROUND(I615*H615,2)</f>
        <v>0</v>
      </c>
      <c r="K615" s="230" t="s">
        <v>194</v>
      </c>
      <c r="L615" s="45"/>
      <c r="M615" s="235" t="s">
        <v>1</v>
      </c>
      <c r="N615" s="236" t="s">
        <v>41</v>
      </c>
      <c r="O615" s="92"/>
      <c r="P615" s="237">
        <f>O615*H615</f>
        <v>0</v>
      </c>
      <c r="Q615" s="237">
        <v>0.15826000000000001</v>
      </c>
      <c r="R615" s="237">
        <f>Q615*H615</f>
        <v>9.9703800000000005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184</v>
      </c>
      <c r="AT615" s="239" t="s">
        <v>180</v>
      </c>
      <c r="AU615" s="239" t="s">
        <v>85</v>
      </c>
      <c r="AY615" s="18" t="s">
        <v>178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83</v>
      </c>
      <c r="BK615" s="240">
        <f>ROUND(I615*H615,2)</f>
        <v>0</v>
      </c>
      <c r="BL615" s="18" t="s">
        <v>184</v>
      </c>
      <c r="BM615" s="239" t="s">
        <v>1757</v>
      </c>
    </row>
    <row r="616" s="13" customFormat="1">
      <c r="A616" s="13"/>
      <c r="B616" s="241"/>
      <c r="C616" s="242"/>
      <c r="D616" s="243" t="s">
        <v>186</v>
      </c>
      <c r="E616" s="244" t="s">
        <v>1</v>
      </c>
      <c r="F616" s="245" t="s">
        <v>1750</v>
      </c>
      <c r="G616" s="242"/>
      <c r="H616" s="246">
        <v>63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186</v>
      </c>
      <c r="AU616" s="252" t="s">
        <v>85</v>
      </c>
      <c r="AV616" s="13" t="s">
        <v>85</v>
      </c>
      <c r="AW616" s="13" t="s">
        <v>32</v>
      </c>
      <c r="AX616" s="13" t="s">
        <v>83</v>
      </c>
      <c r="AY616" s="252" t="s">
        <v>178</v>
      </c>
    </row>
    <row r="617" s="2" customFormat="1" ht="37.8" customHeight="1">
      <c r="A617" s="39"/>
      <c r="B617" s="40"/>
      <c r="C617" s="228" t="s">
        <v>652</v>
      </c>
      <c r="D617" s="228" t="s">
        <v>180</v>
      </c>
      <c r="E617" s="229" t="s">
        <v>1758</v>
      </c>
      <c r="F617" s="230" t="s">
        <v>1759</v>
      </c>
      <c r="G617" s="231" t="s">
        <v>204</v>
      </c>
      <c r="H617" s="232">
        <v>380</v>
      </c>
      <c r="I617" s="233"/>
      <c r="J617" s="234">
        <f>ROUND(I617*H617,2)</f>
        <v>0</v>
      </c>
      <c r="K617" s="230" t="s">
        <v>194</v>
      </c>
      <c r="L617" s="45"/>
      <c r="M617" s="235" t="s">
        <v>1</v>
      </c>
      <c r="N617" s="236" t="s">
        <v>41</v>
      </c>
      <c r="O617" s="92"/>
      <c r="P617" s="237">
        <f>O617*H617</f>
        <v>0</v>
      </c>
      <c r="Q617" s="237">
        <v>0.38</v>
      </c>
      <c r="R617" s="237">
        <f>Q617*H617</f>
        <v>144.40000000000001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184</v>
      </c>
      <c r="AT617" s="239" t="s">
        <v>180</v>
      </c>
      <c r="AU617" s="239" t="s">
        <v>85</v>
      </c>
      <c r="AY617" s="18" t="s">
        <v>178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83</v>
      </c>
      <c r="BK617" s="240">
        <f>ROUND(I617*H617,2)</f>
        <v>0</v>
      </c>
      <c r="BL617" s="18" t="s">
        <v>184</v>
      </c>
      <c r="BM617" s="239" t="s">
        <v>1760</v>
      </c>
    </row>
    <row r="618" s="13" customFormat="1">
      <c r="A618" s="13"/>
      <c r="B618" s="241"/>
      <c r="C618" s="242"/>
      <c r="D618" s="243" t="s">
        <v>186</v>
      </c>
      <c r="E618" s="244" t="s">
        <v>1</v>
      </c>
      <c r="F618" s="245" t="s">
        <v>1761</v>
      </c>
      <c r="G618" s="242"/>
      <c r="H618" s="246">
        <v>443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186</v>
      </c>
      <c r="AU618" s="252" t="s">
        <v>85</v>
      </c>
      <c r="AV618" s="13" t="s">
        <v>85</v>
      </c>
      <c r="AW618" s="13" t="s">
        <v>32</v>
      </c>
      <c r="AX618" s="13" t="s">
        <v>76</v>
      </c>
      <c r="AY618" s="252" t="s">
        <v>178</v>
      </c>
    </row>
    <row r="619" s="13" customFormat="1">
      <c r="A619" s="13"/>
      <c r="B619" s="241"/>
      <c r="C619" s="242"/>
      <c r="D619" s="243" t="s">
        <v>186</v>
      </c>
      <c r="E619" s="244" t="s">
        <v>1</v>
      </c>
      <c r="F619" s="245" t="s">
        <v>1228</v>
      </c>
      <c r="G619" s="242"/>
      <c r="H619" s="246">
        <v>-63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186</v>
      </c>
      <c r="AU619" s="252" t="s">
        <v>85</v>
      </c>
      <c r="AV619" s="13" t="s">
        <v>85</v>
      </c>
      <c r="AW619" s="13" t="s">
        <v>32</v>
      </c>
      <c r="AX619" s="13" t="s">
        <v>76</v>
      </c>
      <c r="AY619" s="252" t="s">
        <v>178</v>
      </c>
    </row>
    <row r="620" s="15" customFormat="1">
      <c r="A620" s="15"/>
      <c r="B620" s="264"/>
      <c r="C620" s="265"/>
      <c r="D620" s="243" t="s">
        <v>186</v>
      </c>
      <c r="E620" s="266" t="s">
        <v>1</v>
      </c>
      <c r="F620" s="267" t="s">
        <v>217</v>
      </c>
      <c r="G620" s="265"/>
      <c r="H620" s="268">
        <v>380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4" t="s">
        <v>186</v>
      </c>
      <c r="AU620" s="274" t="s">
        <v>85</v>
      </c>
      <c r="AV620" s="15" t="s">
        <v>184</v>
      </c>
      <c r="AW620" s="15" t="s">
        <v>32</v>
      </c>
      <c r="AX620" s="15" t="s">
        <v>83</v>
      </c>
      <c r="AY620" s="274" t="s">
        <v>178</v>
      </c>
    </row>
    <row r="621" s="2" customFormat="1" ht="24.15" customHeight="1">
      <c r="A621" s="39"/>
      <c r="B621" s="40"/>
      <c r="C621" s="228" t="s">
        <v>656</v>
      </c>
      <c r="D621" s="228" t="s">
        <v>180</v>
      </c>
      <c r="E621" s="229" t="s">
        <v>1762</v>
      </c>
      <c r="F621" s="230" t="s">
        <v>1763</v>
      </c>
      <c r="G621" s="231" t="s">
        <v>204</v>
      </c>
      <c r="H621" s="232">
        <v>380</v>
      </c>
      <c r="I621" s="233"/>
      <c r="J621" s="234">
        <f>ROUND(I621*H621,2)</f>
        <v>0</v>
      </c>
      <c r="K621" s="230" t="s">
        <v>194</v>
      </c>
      <c r="L621" s="45"/>
      <c r="M621" s="235" t="s">
        <v>1</v>
      </c>
      <c r="N621" s="236" t="s">
        <v>41</v>
      </c>
      <c r="O621" s="92"/>
      <c r="P621" s="237">
        <f>O621*H621</f>
        <v>0</v>
      </c>
      <c r="Q621" s="237">
        <v>0.15620000000000001</v>
      </c>
      <c r="R621" s="237">
        <f>Q621*H621</f>
        <v>59.356000000000002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184</v>
      </c>
      <c r="AT621" s="239" t="s">
        <v>180</v>
      </c>
      <c r="AU621" s="239" t="s">
        <v>85</v>
      </c>
      <c r="AY621" s="18" t="s">
        <v>178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83</v>
      </c>
      <c r="BK621" s="240">
        <f>ROUND(I621*H621,2)</f>
        <v>0</v>
      </c>
      <c r="BL621" s="18" t="s">
        <v>184</v>
      </c>
      <c r="BM621" s="239" t="s">
        <v>1764</v>
      </c>
    </row>
    <row r="622" s="13" customFormat="1">
      <c r="A622" s="13"/>
      <c r="B622" s="241"/>
      <c r="C622" s="242"/>
      <c r="D622" s="243" t="s">
        <v>186</v>
      </c>
      <c r="E622" s="244" t="s">
        <v>1</v>
      </c>
      <c r="F622" s="245" t="s">
        <v>1761</v>
      </c>
      <c r="G622" s="242"/>
      <c r="H622" s="246">
        <v>443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186</v>
      </c>
      <c r="AU622" s="252" t="s">
        <v>85</v>
      </c>
      <c r="AV622" s="13" t="s">
        <v>85</v>
      </c>
      <c r="AW622" s="13" t="s">
        <v>32</v>
      </c>
      <c r="AX622" s="13" t="s">
        <v>76</v>
      </c>
      <c r="AY622" s="252" t="s">
        <v>178</v>
      </c>
    </row>
    <row r="623" s="13" customFormat="1">
      <c r="A623" s="13"/>
      <c r="B623" s="241"/>
      <c r="C623" s="242"/>
      <c r="D623" s="243" t="s">
        <v>186</v>
      </c>
      <c r="E623" s="244" t="s">
        <v>1</v>
      </c>
      <c r="F623" s="245" t="s">
        <v>1228</v>
      </c>
      <c r="G623" s="242"/>
      <c r="H623" s="246">
        <v>-63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186</v>
      </c>
      <c r="AU623" s="252" t="s">
        <v>85</v>
      </c>
      <c r="AV623" s="13" t="s">
        <v>85</v>
      </c>
      <c r="AW623" s="13" t="s">
        <v>32</v>
      </c>
      <c r="AX623" s="13" t="s">
        <v>76</v>
      </c>
      <c r="AY623" s="252" t="s">
        <v>178</v>
      </c>
    </row>
    <row r="624" s="15" customFormat="1">
      <c r="A624" s="15"/>
      <c r="B624" s="264"/>
      <c r="C624" s="265"/>
      <c r="D624" s="243" t="s">
        <v>186</v>
      </c>
      <c r="E624" s="266" t="s">
        <v>1</v>
      </c>
      <c r="F624" s="267" t="s">
        <v>217</v>
      </c>
      <c r="G624" s="265"/>
      <c r="H624" s="268">
        <v>380</v>
      </c>
      <c r="I624" s="269"/>
      <c r="J624" s="265"/>
      <c r="K624" s="265"/>
      <c r="L624" s="270"/>
      <c r="M624" s="271"/>
      <c r="N624" s="272"/>
      <c r="O624" s="272"/>
      <c r="P624" s="272"/>
      <c r="Q624" s="272"/>
      <c r="R624" s="272"/>
      <c r="S624" s="272"/>
      <c r="T624" s="27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4" t="s">
        <v>186</v>
      </c>
      <c r="AU624" s="274" t="s">
        <v>85</v>
      </c>
      <c r="AV624" s="15" t="s">
        <v>184</v>
      </c>
      <c r="AW624" s="15" t="s">
        <v>32</v>
      </c>
      <c r="AX624" s="15" t="s">
        <v>83</v>
      </c>
      <c r="AY624" s="274" t="s">
        <v>178</v>
      </c>
    </row>
    <row r="625" s="2" customFormat="1" ht="24.15" customHeight="1">
      <c r="A625" s="39"/>
      <c r="B625" s="40"/>
      <c r="C625" s="228" t="s">
        <v>660</v>
      </c>
      <c r="D625" s="228" t="s">
        <v>180</v>
      </c>
      <c r="E625" s="229" t="s">
        <v>1765</v>
      </c>
      <c r="F625" s="230" t="s">
        <v>1766</v>
      </c>
      <c r="G625" s="231" t="s">
        <v>204</v>
      </c>
      <c r="H625" s="232">
        <v>443</v>
      </c>
      <c r="I625" s="233"/>
      <c r="J625" s="234">
        <f>ROUND(I625*H625,2)</f>
        <v>0</v>
      </c>
      <c r="K625" s="230" t="s">
        <v>194</v>
      </c>
      <c r="L625" s="45"/>
      <c r="M625" s="235" t="s">
        <v>1</v>
      </c>
      <c r="N625" s="236" t="s">
        <v>41</v>
      </c>
      <c r="O625" s="92"/>
      <c r="P625" s="237">
        <f>O625*H625</f>
        <v>0</v>
      </c>
      <c r="Q625" s="237">
        <v>0.0060099999999999997</v>
      </c>
      <c r="R625" s="237">
        <f>Q625*H625</f>
        <v>2.6624300000000001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184</v>
      </c>
      <c r="AT625" s="239" t="s">
        <v>180</v>
      </c>
      <c r="AU625" s="239" t="s">
        <v>85</v>
      </c>
      <c r="AY625" s="18" t="s">
        <v>178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83</v>
      </c>
      <c r="BK625" s="240">
        <f>ROUND(I625*H625,2)</f>
        <v>0</v>
      </c>
      <c r="BL625" s="18" t="s">
        <v>184</v>
      </c>
      <c r="BM625" s="239" t="s">
        <v>1767</v>
      </c>
    </row>
    <row r="626" s="13" customFormat="1">
      <c r="A626" s="13"/>
      <c r="B626" s="241"/>
      <c r="C626" s="242"/>
      <c r="D626" s="243" t="s">
        <v>186</v>
      </c>
      <c r="E626" s="244" t="s">
        <v>1</v>
      </c>
      <c r="F626" s="245" t="s">
        <v>1768</v>
      </c>
      <c r="G626" s="242"/>
      <c r="H626" s="246">
        <v>443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186</v>
      </c>
      <c r="AU626" s="252" t="s">
        <v>85</v>
      </c>
      <c r="AV626" s="13" t="s">
        <v>85</v>
      </c>
      <c r="AW626" s="13" t="s">
        <v>32</v>
      </c>
      <c r="AX626" s="13" t="s">
        <v>83</v>
      </c>
      <c r="AY626" s="252" t="s">
        <v>178</v>
      </c>
    </row>
    <row r="627" s="2" customFormat="1" ht="24.15" customHeight="1">
      <c r="A627" s="39"/>
      <c r="B627" s="40"/>
      <c r="C627" s="228" t="s">
        <v>664</v>
      </c>
      <c r="D627" s="228" t="s">
        <v>180</v>
      </c>
      <c r="E627" s="229" t="s">
        <v>1769</v>
      </c>
      <c r="F627" s="230" t="s">
        <v>1770</v>
      </c>
      <c r="G627" s="231" t="s">
        <v>204</v>
      </c>
      <c r="H627" s="232">
        <v>443</v>
      </c>
      <c r="I627" s="233"/>
      <c r="J627" s="234">
        <f>ROUND(I627*H627,2)</f>
        <v>0</v>
      </c>
      <c r="K627" s="230" t="s">
        <v>194</v>
      </c>
      <c r="L627" s="45"/>
      <c r="M627" s="235" t="s">
        <v>1</v>
      </c>
      <c r="N627" s="236" t="s">
        <v>41</v>
      </c>
      <c r="O627" s="92"/>
      <c r="P627" s="237">
        <f>O627*H627</f>
        <v>0</v>
      </c>
      <c r="Q627" s="237">
        <v>0.00040999999999999999</v>
      </c>
      <c r="R627" s="237">
        <f>Q627*H627</f>
        <v>0.18162999999999999</v>
      </c>
      <c r="S627" s="237">
        <v>0</v>
      </c>
      <c r="T627" s="23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184</v>
      </c>
      <c r="AT627" s="239" t="s">
        <v>180</v>
      </c>
      <c r="AU627" s="239" t="s">
        <v>85</v>
      </c>
      <c r="AY627" s="18" t="s">
        <v>178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83</v>
      </c>
      <c r="BK627" s="240">
        <f>ROUND(I627*H627,2)</f>
        <v>0</v>
      </c>
      <c r="BL627" s="18" t="s">
        <v>184</v>
      </c>
      <c r="BM627" s="239" t="s">
        <v>1771</v>
      </c>
    </row>
    <row r="628" s="13" customFormat="1">
      <c r="A628" s="13"/>
      <c r="B628" s="241"/>
      <c r="C628" s="242"/>
      <c r="D628" s="243" t="s">
        <v>186</v>
      </c>
      <c r="E628" s="244" t="s">
        <v>1</v>
      </c>
      <c r="F628" s="245" t="s">
        <v>1768</v>
      </c>
      <c r="G628" s="242"/>
      <c r="H628" s="246">
        <v>443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186</v>
      </c>
      <c r="AU628" s="252" t="s">
        <v>85</v>
      </c>
      <c r="AV628" s="13" t="s">
        <v>85</v>
      </c>
      <c r="AW628" s="13" t="s">
        <v>32</v>
      </c>
      <c r="AX628" s="13" t="s">
        <v>83</v>
      </c>
      <c r="AY628" s="252" t="s">
        <v>178</v>
      </c>
    </row>
    <row r="629" s="2" customFormat="1" ht="33" customHeight="1">
      <c r="A629" s="39"/>
      <c r="B629" s="40"/>
      <c r="C629" s="228" t="s">
        <v>669</v>
      </c>
      <c r="D629" s="228" t="s">
        <v>180</v>
      </c>
      <c r="E629" s="229" t="s">
        <v>1772</v>
      </c>
      <c r="F629" s="230" t="s">
        <v>1773</v>
      </c>
      <c r="G629" s="231" t="s">
        <v>204</v>
      </c>
      <c r="H629" s="232">
        <v>443</v>
      </c>
      <c r="I629" s="233"/>
      <c r="J629" s="234">
        <f>ROUND(I629*H629,2)</f>
        <v>0</v>
      </c>
      <c r="K629" s="230" t="s">
        <v>194</v>
      </c>
      <c r="L629" s="45"/>
      <c r="M629" s="235" t="s">
        <v>1</v>
      </c>
      <c r="N629" s="236" t="s">
        <v>41</v>
      </c>
      <c r="O629" s="92"/>
      <c r="P629" s="237">
        <f>O629*H629</f>
        <v>0</v>
      </c>
      <c r="Q629" s="237">
        <v>0.10373</v>
      </c>
      <c r="R629" s="237">
        <f>Q629*H629</f>
        <v>45.952390000000001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184</v>
      </c>
      <c r="AT629" s="239" t="s">
        <v>180</v>
      </c>
      <c r="AU629" s="239" t="s">
        <v>85</v>
      </c>
      <c r="AY629" s="18" t="s">
        <v>178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83</v>
      </c>
      <c r="BK629" s="240">
        <f>ROUND(I629*H629,2)</f>
        <v>0</v>
      </c>
      <c r="BL629" s="18" t="s">
        <v>184</v>
      </c>
      <c r="BM629" s="239" t="s">
        <v>1774</v>
      </c>
    </row>
    <row r="630" s="13" customFormat="1">
      <c r="A630" s="13"/>
      <c r="B630" s="241"/>
      <c r="C630" s="242"/>
      <c r="D630" s="243" t="s">
        <v>186</v>
      </c>
      <c r="E630" s="244" t="s">
        <v>1</v>
      </c>
      <c r="F630" s="245" t="s">
        <v>1768</v>
      </c>
      <c r="G630" s="242"/>
      <c r="H630" s="246">
        <v>443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186</v>
      </c>
      <c r="AU630" s="252" t="s">
        <v>85</v>
      </c>
      <c r="AV630" s="13" t="s">
        <v>85</v>
      </c>
      <c r="AW630" s="13" t="s">
        <v>32</v>
      </c>
      <c r="AX630" s="13" t="s">
        <v>83</v>
      </c>
      <c r="AY630" s="252" t="s">
        <v>178</v>
      </c>
    </row>
    <row r="631" s="2" customFormat="1" ht="24.15" customHeight="1">
      <c r="A631" s="39"/>
      <c r="B631" s="40"/>
      <c r="C631" s="228" t="s">
        <v>675</v>
      </c>
      <c r="D631" s="228" t="s">
        <v>180</v>
      </c>
      <c r="E631" s="229" t="s">
        <v>1775</v>
      </c>
      <c r="F631" s="230" t="s">
        <v>1776</v>
      </c>
      <c r="G631" s="231" t="s">
        <v>204</v>
      </c>
      <c r="H631" s="232">
        <v>30.57</v>
      </c>
      <c r="I631" s="233"/>
      <c r="J631" s="234">
        <f>ROUND(I631*H631,2)</f>
        <v>0</v>
      </c>
      <c r="K631" s="230" t="s">
        <v>194</v>
      </c>
      <c r="L631" s="45"/>
      <c r="M631" s="235" t="s">
        <v>1</v>
      </c>
      <c r="N631" s="236" t="s">
        <v>41</v>
      </c>
      <c r="O631" s="92"/>
      <c r="P631" s="237">
        <f>O631*H631</f>
        <v>0</v>
      </c>
      <c r="Q631" s="237">
        <v>0.088800000000000004</v>
      </c>
      <c r="R631" s="237">
        <f>Q631*H631</f>
        <v>2.7146160000000004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184</v>
      </c>
      <c r="AT631" s="239" t="s">
        <v>180</v>
      </c>
      <c r="AU631" s="239" t="s">
        <v>85</v>
      </c>
      <c r="AY631" s="18" t="s">
        <v>178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83</v>
      </c>
      <c r="BK631" s="240">
        <f>ROUND(I631*H631,2)</f>
        <v>0</v>
      </c>
      <c r="BL631" s="18" t="s">
        <v>184</v>
      </c>
      <c r="BM631" s="239" t="s">
        <v>1777</v>
      </c>
    </row>
    <row r="632" s="13" customFormat="1">
      <c r="A632" s="13"/>
      <c r="B632" s="241"/>
      <c r="C632" s="242"/>
      <c r="D632" s="243" t="s">
        <v>186</v>
      </c>
      <c r="E632" s="244" t="s">
        <v>1</v>
      </c>
      <c r="F632" s="245" t="s">
        <v>1746</v>
      </c>
      <c r="G632" s="242"/>
      <c r="H632" s="246">
        <v>30.57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186</v>
      </c>
      <c r="AU632" s="252" t="s">
        <v>85</v>
      </c>
      <c r="AV632" s="13" t="s">
        <v>85</v>
      </c>
      <c r="AW632" s="13" t="s">
        <v>32</v>
      </c>
      <c r="AX632" s="13" t="s">
        <v>83</v>
      </c>
      <c r="AY632" s="252" t="s">
        <v>178</v>
      </c>
    </row>
    <row r="633" s="2" customFormat="1" ht="24.15" customHeight="1">
      <c r="A633" s="39"/>
      <c r="B633" s="40"/>
      <c r="C633" s="285" t="s">
        <v>680</v>
      </c>
      <c r="D633" s="285" t="s">
        <v>232</v>
      </c>
      <c r="E633" s="286" t="s">
        <v>1778</v>
      </c>
      <c r="F633" s="287" t="s">
        <v>1779</v>
      </c>
      <c r="G633" s="288" t="s">
        <v>204</v>
      </c>
      <c r="H633" s="289">
        <v>31.486999999999998</v>
      </c>
      <c r="I633" s="290"/>
      <c r="J633" s="291">
        <f>ROUND(I633*H633,2)</f>
        <v>0</v>
      </c>
      <c r="K633" s="287" t="s">
        <v>846</v>
      </c>
      <c r="L633" s="292"/>
      <c r="M633" s="293" t="s">
        <v>1</v>
      </c>
      <c r="N633" s="294" t="s">
        <v>41</v>
      </c>
      <c r="O633" s="92"/>
      <c r="P633" s="237">
        <f>O633*H633</f>
        <v>0</v>
      </c>
      <c r="Q633" s="237">
        <v>0.11700000000000001</v>
      </c>
      <c r="R633" s="237">
        <f>Q633*H633</f>
        <v>3.6839789999999999</v>
      </c>
      <c r="S633" s="237">
        <v>0</v>
      </c>
      <c r="T633" s="238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231</v>
      </c>
      <c r="AT633" s="239" t="s">
        <v>232</v>
      </c>
      <c r="AU633" s="239" t="s">
        <v>85</v>
      </c>
      <c r="AY633" s="18" t="s">
        <v>178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83</v>
      </c>
      <c r="BK633" s="240">
        <f>ROUND(I633*H633,2)</f>
        <v>0</v>
      </c>
      <c r="BL633" s="18" t="s">
        <v>184</v>
      </c>
      <c r="BM633" s="239" t="s">
        <v>1780</v>
      </c>
    </row>
    <row r="634" s="13" customFormat="1">
      <c r="A634" s="13"/>
      <c r="B634" s="241"/>
      <c r="C634" s="242"/>
      <c r="D634" s="243" t="s">
        <v>186</v>
      </c>
      <c r="E634" s="242"/>
      <c r="F634" s="245" t="s">
        <v>1781</v>
      </c>
      <c r="G634" s="242"/>
      <c r="H634" s="246">
        <v>31.486999999999998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186</v>
      </c>
      <c r="AU634" s="252" t="s">
        <v>85</v>
      </c>
      <c r="AV634" s="13" t="s">
        <v>85</v>
      </c>
      <c r="AW634" s="13" t="s">
        <v>4</v>
      </c>
      <c r="AX634" s="13" t="s">
        <v>83</v>
      </c>
      <c r="AY634" s="252" t="s">
        <v>178</v>
      </c>
    </row>
    <row r="635" s="12" customFormat="1" ht="22.8" customHeight="1">
      <c r="A635" s="12"/>
      <c r="B635" s="212"/>
      <c r="C635" s="213"/>
      <c r="D635" s="214" t="s">
        <v>75</v>
      </c>
      <c r="E635" s="226" t="s">
        <v>199</v>
      </c>
      <c r="F635" s="226" t="s">
        <v>200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SUM(P636:P733)</f>
        <v>0</v>
      </c>
      <c r="Q635" s="220"/>
      <c r="R635" s="221">
        <f>SUM(R636:R733)</f>
        <v>99.151992109999995</v>
      </c>
      <c r="S635" s="220"/>
      <c r="T635" s="222">
        <f>SUM(T636:T733)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83</v>
      </c>
      <c r="AT635" s="224" t="s">
        <v>75</v>
      </c>
      <c r="AU635" s="224" t="s">
        <v>83</v>
      </c>
      <c r="AY635" s="223" t="s">
        <v>178</v>
      </c>
      <c r="BK635" s="225">
        <f>SUM(BK636:BK733)</f>
        <v>0</v>
      </c>
    </row>
    <row r="636" s="2" customFormat="1" ht="16.5" customHeight="1">
      <c r="A636" s="39"/>
      <c r="B636" s="40"/>
      <c r="C636" s="228" t="s">
        <v>684</v>
      </c>
      <c r="D636" s="228" t="s">
        <v>180</v>
      </c>
      <c r="E636" s="229" t="s">
        <v>1782</v>
      </c>
      <c r="F636" s="230" t="s">
        <v>1783</v>
      </c>
      <c r="G636" s="231" t="s">
        <v>204</v>
      </c>
      <c r="H636" s="232">
        <v>109.23</v>
      </c>
      <c r="I636" s="233"/>
      <c r="J636" s="234">
        <f>ROUND(I636*H636,2)</f>
        <v>0</v>
      </c>
      <c r="K636" s="230" t="s">
        <v>194</v>
      </c>
      <c r="L636" s="45"/>
      <c r="M636" s="235" t="s">
        <v>1</v>
      </c>
      <c r="N636" s="236" t="s">
        <v>41</v>
      </c>
      <c r="O636" s="92"/>
      <c r="P636" s="237">
        <f>O636*H636</f>
        <v>0</v>
      </c>
      <c r="Q636" s="237">
        <v>0.0064999999999999997</v>
      </c>
      <c r="R636" s="237">
        <f>Q636*H636</f>
        <v>0.70999500000000004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184</v>
      </c>
      <c r="AT636" s="239" t="s">
        <v>180</v>
      </c>
      <c r="AU636" s="239" t="s">
        <v>85</v>
      </c>
      <c r="AY636" s="18" t="s">
        <v>178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83</v>
      </c>
      <c r="BK636" s="240">
        <f>ROUND(I636*H636,2)</f>
        <v>0</v>
      </c>
      <c r="BL636" s="18" t="s">
        <v>184</v>
      </c>
      <c r="BM636" s="239" t="s">
        <v>1784</v>
      </c>
    </row>
    <row r="637" s="13" customFormat="1">
      <c r="A637" s="13"/>
      <c r="B637" s="241"/>
      <c r="C637" s="242"/>
      <c r="D637" s="243" t="s">
        <v>186</v>
      </c>
      <c r="E637" s="244" t="s">
        <v>1</v>
      </c>
      <c r="F637" s="245" t="s">
        <v>1785</v>
      </c>
      <c r="G637" s="242"/>
      <c r="H637" s="246">
        <v>109.23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186</v>
      </c>
      <c r="AU637" s="252" t="s">
        <v>85</v>
      </c>
      <c r="AV637" s="13" t="s">
        <v>85</v>
      </c>
      <c r="AW637" s="13" t="s">
        <v>32</v>
      </c>
      <c r="AX637" s="13" t="s">
        <v>83</v>
      </c>
      <c r="AY637" s="252" t="s">
        <v>178</v>
      </c>
    </row>
    <row r="638" s="2" customFormat="1" ht="24.15" customHeight="1">
      <c r="A638" s="39"/>
      <c r="B638" s="40"/>
      <c r="C638" s="228" t="s">
        <v>688</v>
      </c>
      <c r="D638" s="228" t="s">
        <v>180</v>
      </c>
      <c r="E638" s="229" t="s">
        <v>1786</v>
      </c>
      <c r="F638" s="230" t="s">
        <v>1787</v>
      </c>
      <c r="G638" s="231" t="s">
        <v>204</v>
      </c>
      <c r="H638" s="232">
        <v>529.57000000000005</v>
      </c>
      <c r="I638" s="233"/>
      <c r="J638" s="234">
        <f>ROUND(I638*H638,2)</f>
        <v>0</v>
      </c>
      <c r="K638" s="230" t="s">
        <v>194</v>
      </c>
      <c r="L638" s="45"/>
      <c r="M638" s="235" t="s">
        <v>1</v>
      </c>
      <c r="N638" s="236" t="s">
        <v>41</v>
      </c>
      <c r="O638" s="92"/>
      <c r="P638" s="237">
        <f>O638*H638</f>
        <v>0</v>
      </c>
      <c r="Q638" s="237">
        <v>0.00025999999999999998</v>
      </c>
      <c r="R638" s="237">
        <f>Q638*H638</f>
        <v>0.13768820000000001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184</v>
      </c>
      <c r="AT638" s="239" t="s">
        <v>180</v>
      </c>
      <c r="AU638" s="239" t="s">
        <v>85</v>
      </c>
      <c r="AY638" s="18" t="s">
        <v>178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83</v>
      </c>
      <c r="BK638" s="240">
        <f>ROUND(I638*H638,2)</f>
        <v>0</v>
      </c>
      <c r="BL638" s="18" t="s">
        <v>184</v>
      </c>
      <c r="BM638" s="239" t="s">
        <v>1788</v>
      </c>
    </row>
    <row r="639" s="13" customFormat="1">
      <c r="A639" s="13"/>
      <c r="B639" s="241"/>
      <c r="C639" s="242"/>
      <c r="D639" s="243" t="s">
        <v>186</v>
      </c>
      <c r="E639" s="244" t="s">
        <v>1</v>
      </c>
      <c r="F639" s="245" t="s">
        <v>1789</v>
      </c>
      <c r="G639" s="242"/>
      <c r="H639" s="246">
        <v>109.23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186</v>
      </c>
      <c r="AU639" s="252" t="s">
        <v>85</v>
      </c>
      <c r="AV639" s="13" t="s">
        <v>85</v>
      </c>
      <c r="AW639" s="13" t="s">
        <v>32</v>
      </c>
      <c r="AX639" s="13" t="s">
        <v>76</v>
      </c>
      <c r="AY639" s="252" t="s">
        <v>178</v>
      </c>
    </row>
    <row r="640" s="13" customFormat="1">
      <c r="A640" s="13"/>
      <c r="B640" s="241"/>
      <c r="C640" s="242"/>
      <c r="D640" s="243" t="s">
        <v>186</v>
      </c>
      <c r="E640" s="244" t="s">
        <v>1</v>
      </c>
      <c r="F640" s="245" t="s">
        <v>1790</v>
      </c>
      <c r="G640" s="242"/>
      <c r="H640" s="246">
        <v>420.33999999999998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186</v>
      </c>
      <c r="AU640" s="252" t="s">
        <v>85</v>
      </c>
      <c r="AV640" s="13" t="s">
        <v>85</v>
      </c>
      <c r="AW640" s="13" t="s">
        <v>32</v>
      </c>
      <c r="AX640" s="13" t="s">
        <v>76</v>
      </c>
      <c r="AY640" s="252" t="s">
        <v>178</v>
      </c>
    </row>
    <row r="641" s="15" customFormat="1">
      <c r="A641" s="15"/>
      <c r="B641" s="264"/>
      <c r="C641" s="265"/>
      <c r="D641" s="243" t="s">
        <v>186</v>
      </c>
      <c r="E641" s="266" t="s">
        <v>1</v>
      </c>
      <c r="F641" s="267" t="s">
        <v>217</v>
      </c>
      <c r="G641" s="265"/>
      <c r="H641" s="268">
        <v>529.57000000000005</v>
      </c>
      <c r="I641" s="269"/>
      <c r="J641" s="265"/>
      <c r="K641" s="265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186</v>
      </c>
      <c r="AU641" s="274" t="s">
        <v>85</v>
      </c>
      <c r="AV641" s="15" t="s">
        <v>184</v>
      </c>
      <c r="AW641" s="15" t="s">
        <v>32</v>
      </c>
      <c r="AX641" s="15" t="s">
        <v>83</v>
      </c>
      <c r="AY641" s="274" t="s">
        <v>178</v>
      </c>
    </row>
    <row r="642" s="2" customFormat="1" ht="24.15" customHeight="1">
      <c r="A642" s="39"/>
      <c r="B642" s="40"/>
      <c r="C642" s="228" t="s">
        <v>693</v>
      </c>
      <c r="D642" s="228" t="s">
        <v>180</v>
      </c>
      <c r="E642" s="229" t="s">
        <v>1791</v>
      </c>
      <c r="F642" s="230" t="s">
        <v>1792</v>
      </c>
      <c r="G642" s="231" t="s">
        <v>204</v>
      </c>
      <c r="H642" s="232">
        <v>109.23</v>
      </c>
      <c r="I642" s="233"/>
      <c r="J642" s="234">
        <f>ROUND(I642*H642,2)</f>
        <v>0</v>
      </c>
      <c r="K642" s="230" t="s">
        <v>194</v>
      </c>
      <c r="L642" s="45"/>
      <c r="M642" s="235" t="s">
        <v>1</v>
      </c>
      <c r="N642" s="236" t="s">
        <v>41</v>
      </c>
      <c r="O642" s="92"/>
      <c r="P642" s="237">
        <f>O642*H642</f>
        <v>0</v>
      </c>
      <c r="Q642" s="237">
        <v>0.018380000000000001</v>
      </c>
      <c r="R642" s="237">
        <f>Q642*H642</f>
        <v>2.0076474000000002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184</v>
      </c>
      <c r="AT642" s="239" t="s">
        <v>180</v>
      </c>
      <c r="AU642" s="239" t="s">
        <v>85</v>
      </c>
      <c r="AY642" s="18" t="s">
        <v>178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83</v>
      </c>
      <c r="BK642" s="240">
        <f>ROUND(I642*H642,2)</f>
        <v>0</v>
      </c>
      <c r="BL642" s="18" t="s">
        <v>184</v>
      </c>
      <c r="BM642" s="239" t="s">
        <v>1793</v>
      </c>
    </row>
    <row r="643" s="13" customFormat="1">
      <c r="A643" s="13"/>
      <c r="B643" s="241"/>
      <c r="C643" s="242"/>
      <c r="D643" s="243" t="s">
        <v>186</v>
      </c>
      <c r="E643" s="244" t="s">
        <v>1</v>
      </c>
      <c r="F643" s="245" t="s">
        <v>1785</v>
      </c>
      <c r="G643" s="242"/>
      <c r="H643" s="246">
        <v>109.23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186</v>
      </c>
      <c r="AU643" s="252" t="s">
        <v>85</v>
      </c>
      <c r="AV643" s="13" t="s">
        <v>85</v>
      </c>
      <c r="AW643" s="13" t="s">
        <v>32</v>
      </c>
      <c r="AX643" s="13" t="s">
        <v>83</v>
      </c>
      <c r="AY643" s="252" t="s">
        <v>178</v>
      </c>
    </row>
    <row r="644" s="2" customFormat="1" ht="24.15" customHeight="1">
      <c r="A644" s="39"/>
      <c r="B644" s="40"/>
      <c r="C644" s="228" t="s">
        <v>696</v>
      </c>
      <c r="D644" s="228" t="s">
        <v>180</v>
      </c>
      <c r="E644" s="229" t="s">
        <v>1794</v>
      </c>
      <c r="F644" s="230" t="s">
        <v>1795</v>
      </c>
      <c r="G644" s="231" t="s">
        <v>204</v>
      </c>
      <c r="H644" s="232">
        <v>218.46000000000001</v>
      </c>
      <c r="I644" s="233"/>
      <c r="J644" s="234">
        <f>ROUND(I644*H644,2)</f>
        <v>0</v>
      </c>
      <c r="K644" s="230" t="s">
        <v>194</v>
      </c>
      <c r="L644" s="45"/>
      <c r="M644" s="235" t="s">
        <v>1</v>
      </c>
      <c r="N644" s="236" t="s">
        <v>41</v>
      </c>
      <c r="O644" s="92"/>
      <c r="P644" s="237">
        <f>O644*H644</f>
        <v>0</v>
      </c>
      <c r="Q644" s="237">
        <v>0.0079000000000000008</v>
      </c>
      <c r="R644" s="237">
        <f>Q644*H644</f>
        <v>1.7258340000000003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184</v>
      </c>
      <c r="AT644" s="239" t="s">
        <v>180</v>
      </c>
      <c r="AU644" s="239" t="s">
        <v>85</v>
      </c>
      <c r="AY644" s="18" t="s">
        <v>178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83</v>
      </c>
      <c r="BK644" s="240">
        <f>ROUND(I644*H644,2)</f>
        <v>0</v>
      </c>
      <c r="BL644" s="18" t="s">
        <v>184</v>
      </c>
      <c r="BM644" s="239" t="s">
        <v>1796</v>
      </c>
    </row>
    <row r="645" s="13" customFormat="1">
      <c r="A645" s="13"/>
      <c r="B645" s="241"/>
      <c r="C645" s="242"/>
      <c r="D645" s="243" t="s">
        <v>186</v>
      </c>
      <c r="E645" s="244" t="s">
        <v>1</v>
      </c>
      <c r="F645" s="245" t="s">
        <v>1797</v>
      </c>
      <c r="G645" s="242"/>
      <c r="H645" s="246">
        <v>218.46000000000001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186</v>
      </c>
      <c r="AU645" s="252" t="s">
        <v>85</v>
      </c>
      <c r="AV645" s="13" t="s">
        <v>85</v>
      </c>
      <c r="AW645" s="13" t="s">
        <v>32</v>
      </c>
      <c r="AX645" s="13" t="s">
        <v>83</v>
      </c>
      <c r="AY645" s="252" t="s">
        <v>178</v>
      </c>
    </row>
    <row r="646" s="2" customFormat="1" ht="37.8" customHeight="1">
      <c r="A646" s="39"/>
      <c r="B646" s="40"/>
      <c r="C646" s="228" t="s">
        <v>701</v>
      </c>
      <c r="D646" s="228" t="s">
        <v>180</v>
      </c>
      <c r="E646" s="229" t="s">
        <v>1798</v>
      </c>
      <c r="F646" s="230" t="s">
        <v>1799</v>
      </c>
      <c r="G646" s="231" t="s">
        <v>204</v>
      </c>
      <c r="H646" s="232">
        <v>420.33999999999998</v>
      </c>
      <c r="I646" s="233"/>
      <c r="J646" s="234">
        <f>ROUND(I646*H646,2)</f>
        <v>0</v>
      </c>
      <c r="K646" s="230" t="s">
        <v>194</v>
      </c>
      <c r="L646" s="45"/>
      <c r="M646" s="235" t="s">
        <v>1</v>
      </c>
      <c r="N646" s="236" t="s">
        <v>41</v>
      </c>
      <c r="O646" s="92"/>
      <c r="P646" s="237">
        <f>O646*H646</f>
        <v>0</v>
      </c>
      <c r="Q646" s="237">
        <v>0.0091999999999999998</v>
      </c>
      <c r="R646" s="237">
        <f>Q646*H646</f>
        <v>3.8671279999999997</v>
      </c>
      <c r="S646" s="237">
        <v>0</v>
      </c>
      <c r="T646" s="238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9" t="s">
        <v>184</v>
      </c>
      <c r="AT646" s="239" t="s">
        <v>180</v>
      </c>
      <c r="AU646" s="239" t="s">
        <v>85</v>
      </c>
      <c r="AY646" s="18" t="s">
        <v>178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83</v>
      </c>
      <c r="BK646" s="240">
        <f>ROUND(I646*H646,2)</f>
        <v>0</v>
      </c>
      <c r="BL646" s="18" t="s">
        <v>184</v>
      </c>
      <c r="BM646" s="239" t="s">
        <v>1800</v>
      </c>
    </row>
    <row r="647" s="13" customFormat="1">
      <c r="A647" s="13"/>
      <c r="B647" s="241"/>
      <c r="C647" s="242"/>
      <c r="D647" s="243" t="s">
        <v>186</v>
      </c>
      <c r="E647" s="244" t="s">
        <v>1</v>
      </c>
      <c r="F647" s="245" t="s">
        <v>1801</v>
      </c>
      <c r="G647" s="242"/>
      <c r="H647" s="246">
        <v>79.010000000000005</v>
      </c>
      <c r="I647" s="247"/>
      <c r="J647" s="242"/>
      <c r="K647" s="242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186</v>
      </c>
      <c r="AU647" s="252" t="s">
        <v>85</v>
      </c>
      <c r="AV647" s="13" t="s">
        <v>85</v>
      </c>
      <c r="AW647" s="13" t="s">
        <v>32</v>
      </c>
      <c r="AX647" s="13" t="s">
        <v>76</v>
      </c>
      <c r="AY647" s="252" t="s">
        <v>178</v>
      </c>
    </row>
    <row r="648" s="13" customFormat="1">
      <c r="A648" s="13"/>
      <c r="B648" s="241"/>
      <c r="C648" s="242"/>
      <c r="D648" s="243" t="s">
        <v>186</v>
      </c>
      <c r="E648" s="244" t="s">
        <v>1</v>
      </c>
      <c r="F648" s="245" t="s">
        <v>1802</v>
      </c>
      <c r="G648" s="242"/>
      <c r="H648" s="246">
        <v>138.72999999999999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186</v>
      </c>
      <c r="AU648" s="252" t="s">
        <v>85</v>
      </c>
      <c r="AV648" s="13" t="s">
        <v>85</v>
      </c>
      <c r="AW648" s="13" t="s">
        <v>32</v>
      </c>
      <c r="AX648" s="13" t="s">
        <v>76</v>
      </c>
      <c r="AY648" s="252" t="s">
        <v>178</v>
      </c>
    </row>
    <row r="649" s="13" customFormat="1">
      <c r="A649" s="13"/>
      <c r="B649" s="241"/>
      <c r="C649" s="242"/>
      <c r="D649" s="243" t="s">
        <v>186</v>
      </c>
      <c r="E649" s="244" t="s">
        <v>1</v>
      </c>
      <c r="F649" s="245" t="s">
        <v>1803</v>
      </c>
      <c r="G649" s="242"/>
      <c r="H649" s="246">
        <v>122.98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186</v>
      </c>
      <c r="AU649" s="252" t="s">
        <v>85</v>
      </c>
      <c r="AV649" s="13" t="s">
        <v>85</v>
      </c>
      <c r="AW649" s="13" t="s">
        <v>32</v>
      </c>
      <c r="AX649" s="13" t="s">
        <v>76</v>
      </c>
      <c r="AY649" s="252" t="s">
        <v>178</v>
      </c>
    </row>
    <row r="650" s="13" customFormat="1">
      <c r="A650" s="13"/>
      <c r="B650" s="241"/>
      <c r="C650" s="242"/>
      <c r="D650" s="243" t="s">
        <v>186</v>
      </c>
      <c r="E650" s="244" t="s">
        <v>1</v>
      </c>
      <c r="F650" s="245" t="s">
        <v>1804</v>
      </c>
      <c r="G650" s="242"/>
      <c r="H650" s="246">
        <v>79.620000000000005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186</v>
      </c>
      <c r="AU650" s="252" t="s">
        <v>85</v>
      </c>
      <c r="AV650" s="13" t="s">
        <v>85</v>
      </c>
      <c r="AW650" s="13" t="s">
        <v>32</v>
      </c>
      <c r="AX650" s="13" t="s">
        <v>76</v>
      </c>
      <c r="AY650" s="252" t="s">
        <v>178</v>
      </c>
    </row>
    <row r="651" s="15" customFormat="1">
      <c r="A651" s="15"/>
      <c r="B651" s="264"/>
      <c r="C651" s="265"/>
      <c r="D651" s="243" t="s">
        <v>186</v>
      </c>
      <c r="E651" s="266" t="s">
        <v>1</v>
      </c>
      <c r="F651" s="267" t="s">
        <v>217</v>
      </c>
      <c r="G651" s="265"/>
      <c r="H651" s="268">
        <v>420.33999999999998</v>
      </c>
      <c r="I651" s="269"/>
      <c r="J651" s="265"/>
      <c r="K651" s="265"/>
      <c r="L651" s="270"/>
      <c r="M651" s="271"/>
      <c r="N651" s="272"/>
      <c r="O651" s="272"/>
      <c r="P651" s="272"/>
      <c r="Q651" s="272"/>
      <c r="R651" s="272"/>
      <c r="S651" s="272"/>
      <c r="T651" s="27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4" t="s">
        <v>186</v>
      </c>
      <c r="AU651" s="274" t="s">
        <v>85</v>
      </c>
      <c r="AV651" s="15" t="s">
        <v>184</v>
      </c>
      <c r="AW651" s="15" t="s">
        <v>32</v>
      </c>
      <c r="AX651" s="15" t="s">
        <v>83</v>
      </c>
      <c r="AY651" s="274" t="s">
        <v>178</v>
      </c>
    </row>
    <row r="652" s="2" customFormat="1" ht="24.15" customHeight="1">
      <c r="A652" s="39"/>
      <c r="B652" s="40"/>
      <c r="C652" s="228" t="s">
        <v>706</v>
      </c>
      <c r="D652" s="228" t="s">
        <v>180</v>
      </c>
      <c r="E652" s="229" t="s">
        <v>1805</v>
      </c>
      <c r="F652" s="230" t="s">
        <v>1806</v>
      </c>
      <c r="G652" s="231" t="s">
        <v>204</v>
      </c>
      <c r="H652" s="232">
        <v>1616.221</v>
      </c>
      <c r="I652" s="233"/>
      <c r="J652" s="234">
        <f>ROUND(I652*H652,2)</f>
        <v>0</v>
      </c>
      <c r="K652" s="230" t="s">
        <v>194</v>
      </c>
      <c r="L652" s="45"/>
      <c r="M652" s="235" t="s">
        <v>1</v>
      </c>
      <c r="N652" s="236" t="s">
        <v>41</v>
      </c>
      <c r="O652" s="92"/>
      <c r="P652" s="237">
        <f>O652*H652</f>
        <v>0</v>
      </c>
      <c r="Q652" s="237">
        <v>0.00025999999999999998</v>
      </c>
      <c r="R652" s="237">
        <f>Q652*H652</f>
        <v>0.42021745999999999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184</v>
      </c>
      <c r="AT652" s="239" t="s">
        <v>180</v>
      </c>
      <c r="AU652" s="239" t="s">
        <v>85</v>
      </c>
      <c r="AY652" s="18" t="s">
        <v>178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83</v>
      </c>
      <c r="BK652" s="240">
        <f>ROUND(I652*H652,2)</f>
        <v>0</v>
      </c>
      <c r="BL652" s="18" t="s">
        <v>184</v>
      </c>
      <c r="BM652" s="239" t="s">
        <v>1807</v>
      </c>
    </row>
    <row r="653" s="13" customFormat="1">
      <c r="A653" s="13"/>
      <c r="B653" s="241"/>
      <c r="C653" s="242"/>
      <c r="D653" s="243" t="s">
        <v>186</v>
      </c>
      <c r="E653" s="244" t="s">
        <v>1</v>
      </c>
      <c r="F653" s="245" t="s">
        <v>1808</v>
      </c>
      <c r="G653" s="242"/>
      <c r="H653" s="246">
        <v>313.50900000000001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186</v>
      </c>
      <c r="AU653" s="252" t="s">
        <v>85</v>
      </c>
      <c r="AV653" s="13" t="s">
        <v>85</v>
      </c>
      <c r="AW653" s="13" t="s">
        <v>32</v>
      </c>
      <c r="AX653" s="13" t="s">
        <v>76</v>
      </c>
      <c r="AY653" s="252" t="s">
        <v>178</v>
      </c>
    </row>
    <row r="654" s="13" customFormat="1">
      <c r="A654" s="13"/>
      <c r="B654" s="241"/>
      <c r="C654" s="242"/>
      <c r="D654" s="243" t="s">
        <v>186</v>
      </c>
      <c r="E654" s="244" t="s">
        <v>1</v>
      </c>
      <c r="F654" s="245" t="s">
        <v>1809</v>
      </c>
      <c r="G654" s="242"/>
      <c r="H654" s="246">
        <v>1302.712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186</v>
      </c>
      <c r="AU654" s="252" t="s">
        <v>85</v>
      </c>
      <c r="AV654" s="13" t="s">
        <v>85</v>
      </c>
      <c r="AW654" s="13" t="s">
        <v>32</v>
      </c>
      <c r="AX654" s="13" t="s">
        <v>76</v>
      </c>
      <c r="AY654" s="252" t="s">
        <v>178</v>
      </c>
    </row>
    <row r="655" s="15" customFormat="1">
      <c r="A655" s="15"/>
      <c r="B655" s="264"/>
      <c r="C655" s="265"/>
      <c r="D655" s="243" t="s">
        <v>186</v>
      </c>
      <c r="E655" s="266" t="s">
        <v>1</v>
      </c>
      <c r="F655" s="267" t="s">
        <v>217</v>
      </c>
      <c r="G655" s="265"/>
      <c r="H655" s="268">
        <v>1616.221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4" t="s">
        <v>186</v>
      </c>
      <c r="AU655" s="274" t="s">
        <v>85</v>
      </c>
      <c r="AV655" s="15" t="s">
        <v>184</v>
      </c>
      <c r="AW655" s="15" t="s">
        <v>32</v>
      </c>
      <c r="AX655" s="15" t="s">
        <v>83</v>
      </c>
      <c r="AY655" s="274" t="s">
        <v>178</v>
      </c>
    </row>
    <row r="656" s="2" customFormat="1" ht="24.15" customHeight="1">
      <c r="A656" s="39"/>
      <c r="B656" s="40"/>
      <c r="C656" s="228" t="s">
        <v>710</v>
      </c>
      <c r="D656" s="228" t="s">
        <v>180</v>
      </c>
      <c r="E656" s="229" t="s">
        <v>1810</v>
      </c>
      <c r="F656" s="230" t="s">
        <v>1811</v>
      </c>
      <c r="G656" s="231" t="s">
        <v>204</v>
      </c>
      <c r="H656" s="232">
        <v>313.50900000000001</v>
      </c>
      <c r="I656" s="233"/>
      <c r="J656" s="234">
        <f>ROUND(I656*H656,2)</f>
        <v>0</v>
      </c>
      <c r="K656" s="230" t="s">
        <v>194</v>
      </c>
      <c r="L656" s="45"/>
      <c r="M656" s="235" t="s">
        <v>1</v>
      </c>
      <c r="N656" s="236" t="s">
        <v>41</v>
      </c>
      <c r="O656" s="92"/>
      <c r="P656" s="237">
        <f>O656*H656</f>
        <v>0</v>
      </c>
      <c r="Q656" s="237">
        <v>0.0080000000000000002</v>
      </c>
      <c r="R656" s="237">
        <f>Q656*H656</f>
        <v>2.5080720000000003</v>
      </c>
      <c r="S656" s="237">
        <v>0</v>
      </c>
      <c r="T656" s="23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9" t="s">
        <v>184</v>
      </c>
      <c r="AT656" s="239" t="s">
        <v>180</v>
      </c>
      <c r="AU656" s="239" t="s">
        <v>85</v>
      </c>
      <c r="AY656" s="18" t="s">
        <v>178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83</v>
      </c>
      <c r="BK656" s="240">
        <f>ROUND(I656*H656,2)</f>
        <v>0</v>
      </c>
      <c r="BL656" s="18" t="s">
        <v>184</v>
      </c>
      <c r="BM656" s="239" t="s">
        <v>1812</v>
      </c>
    </row>
    <row r="657" s="13" customFormat="1">
      <c r="A657" s="13"/>
      <c r="B657" s="241"/>
      <c r="C657" s="242"/>
      <c r="D657" s="243" t="s">
        <v>186</v>
      </c>
      <c r="E657" s="244" t="s">
        <v>1</v>
      </c>
      <c r="F657" s="245" t="s">
        <v>1813</v>
      </c>
      <c r="G657" s="242"/>
      <c r="H657" s="246">
        <v>37.046999999999997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186</v>
      </c>
      <c r="AU657" s="252" t="s">
        <v>85</v>
      </c>
      <c r="AV657" s="13" t="s">
        <v>85</v>
      </c>
      <c r="AW657" s="13" t="s">
        <v>32</v>
      </c>
      <c r="AX657" s="13" t="s">
        <v>76</v>
      </c>
      <c r="AY657" s="252" t="s">
        <v>178</v>
      </c>
    </row>
    <row r="658" s="13" customFormat="1">
      <c r="A658" s="13"/>
      <c r="B658" s="241"/>
      <c r="C658" s="242"/>
      <c r="D658" s="243" t="s">
        <v>186</v>
      </c>
      <c r="E658" s="244" t="s">
        <v>1</v>
      </c>
      <c r="F658" s="245" t="s">
        <v>1814</v>
      </c>
      <c r="G658" s="242"/>
      <c r="H658" s="246">
        <v>32.906999999999996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186</v>
      </c>
      <c r="AU658" s="252" t="s">
        <v>85</v>
      </c>
      <c r="AV658" s="13" t="s">
        <v>85</v>
      </c>
      <c r="AW658" s="13" t="s">
        <v>32</v>
      </c>
      <c r="AX658" s="13" t="s">
        <v>76</v>
      </c>
      <c r="AY658" s="252" t="s">
        <v>178</v>
      </c>
    </row>
    <row r="659" s="13" customFormat="1">
      <c r="A659" s="13"/>
      <c r="B659" s="241"/>
      <c r="C659" s="242"/>
      <c r="D659" s="243" t="s">
        <v>186</v>
      </c>
      <c r="E659" s="244" t="s">
        <v>1</v>
      </c>
      <c r="F659" s="245" t="s">
        <v>1815</v>
      </c>
      <c r="G659" s="242"/>
      <c r="H659" s="246">
        <v>32.383000000000003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186</v>
      </c>
      <c r="AU659" s="252" t="s">
        <v>85</v>
      </c>
      <c r="AV659" s="13" t="s">
        <v>85</v>
      </c>
      <c r="AW659" s="13" t="s">
        <v>32</v>
      </c>
      <c r="AX659" s="13" t="s">
        <v>76</v>
      </c>
      <c r="AY659" s="252" t="s">
        <v>178</v>
      </c>
    </row>
    <row r="660" s="13" customFormat="1">
      <c r="A660" s="13"/>
      <c r="B660" s="241"/>
      <c r="C660" s="242"/>
      <c r="D660" s="243" t="s">
        <v>186</v>
      </c>
      <c r="E660" s="244" t="s">
        <v>1</v>
      </c>
      <c r="F660" s="245" t="s">
        <v>1816</v>
      </c>
      <c r="G660" s="242"/>
      <c r="H660" s="246">
        <v>23.292000000000002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186</v>
      </c>
      <c r="AU660" s="252" t="s">
        <v>85</v>
      </c>
      <c r="AV660" s="13" t="s">
        <v>85</v>
      </c>
      <c r="AW660" s="13" t="s">
        <v>32</v>
      </c>
      <c r="AX660" s="13" t="s">
        <v>76</v>
      </c>
      <c r="AY660" s="252" t="s">
        <v>178</v>
      </c>
    </row>
    <row r="661" s="13" customFormat="1">
      <c r="A661" s="13"/>
      <c r="B661" s="241"/>
      <c r="C661" s="242"/>
      <c r="D661" s="243" t="s">
        <v>186</v>
      </c>
      <c r="E661" s="244" t="s">
        <v>1</v>
      </c>
      <c r="F661" s="245" t="s">
        <v>1817</v>
      </c>
      <c r="G661" s="242"/>
      <c r="H661" s="246">
        <v>62.539000000000001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186</v>
      </c>
      <c r="AU661" s="252" t="s">
        <v>85</v>
      </c>
      <c r="AV661" s="13" t="s">
        <v>85</v>
      </c>
      <c r="AW661" s="13" t="s">
        <v>32</v>
      </c>
      <c r="AX661" s="13" t="s">
        <v>76</v>
      </c>
      <c r="AY661" s="252" t="s">
        <v>178</v>
      </c>
    </row>
    <row r="662" s="13" customFormat="1">
      <c r="A662" s="13"/>
      <c r="B662" s="241"/>
      <c r="C662" s="242"/>
      <c r="D662" s="243" t="s">
        <v>186</v>
      </c>
      <c r="E662" s="244" t="s">
        <v>1</v>
      </c>
      <c r="F662" s="245" t="s">
        <v>1818</v>
      </c>
      <c r="G662" s="242"/>
      <c r="H662" s="246">
        <v>41.999000000000002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186</v>
      </c>
      <c r="AU662" s="252" t="s">
        <v>85</v>
      </c>
      <c r="AV662" s="13" t="s">
        <v>85</v>
      </c>
      <c r="AW662" s="13" t="s">
        <v>32</v>
      </c>
      <c r="AX662" s="13" t="s">
        <v>76</v>
      </c>
      <c r="AY662" s="252" t="s">
        <v>178</v>
      </c>
    </row>
    <row r="663" s="13" customFormat="1">
      <c r="A663" s="13"/>
      <c r="B663" s="241"/>
      <c r="C663" s="242"/>
      <c r="D663" s="243" t="s">
        <v>186</v>
      </c>
      <c r="E663" s="244" t="s">
        <v>1</v>
      </c>
      <c r="F663" s="245" t="s">
        <v>1819</v>
      </c>
      <c r="G663" s="242"/>
      <c r="H663" s="246">
        <v>26.698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186</v>
      </c>
      <c r="AU663" s="252" t="s">
        <v>85</v>
      </c>
      <c r="AV663" s="13" t="s">
        <v>85</v>
      </c>
      <c r="AW663" s="13" t="s">
        <v>32</v>
      </c>
      <c r="AX663" s="13" t="s">
        <v>76</v>
      </c>
      <c r="AY663" s="252" t="s">
        <v>178</v>
      </c>
    </row>
    <row r="664" s="13" customFormat="1">
      <c r="A664" s="13"/>
      <c r="B664" s="241"/>
      <c r="C664" s="242"/>
      <c r="D664" s="243" t="s">
        <v>186</v>
      </c>
      <c r="E664" s="244" t="s">
        <v>1</v>
      </c>
      <c r="F664" s="245" t="s">
        <v>1820</v>
      </c>
      <c r="G664" s="242"/>
      <c r="H664" s="246">
        <v>12.314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186</v>
      </c>
      <c r="AU664" s="252" t="s">
        <v>85</v>
      </c>
      <c r="AV664" s="13" t="s">
        <v>85</v>
      </c>
      <c r="AW664" s="13" t="s">
        <v>32</v>
      </c>
      <c r="AX664" s="13" t="s">
        <v>76</v>
      </c>
      <c r="AY664" s="252" t="s">
        <v>178</v>
      </c>
    </row>
    <row r="665" s="13" customFormat="1">
      <c r="A665" s="13"/>
      <c r="B665" s="241"/>
      <c r="C665" s="242"/>
      <c r="D665" s="243" t="s">
        <v>186</v>
      </c>
      <c r="E665" s="244" t="s">
        <v>1</v>
      </c>
      <c r="F665" s="245" t="s">
        <v>1821</v>
      </c>
      <c r="G665" s="242"/>
      <c r="H665" s="246">
        <v>44.329999999999998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186</v>
      </c>
      <c r="AU665" s="252" t="s">
        <v>85</v>
      </c>
      <c r="AV665" s="13" t="s">
        <v>85</v>
      </c>
      <c r="AW665" s="13" t="s">
        <v>32</v>
      </c>
      <c r="AX665" s="13" t="s">
        <v>76</v>
      </c>
      <c r="AY665" s="252" t="s">
        <v>178</v>
      </c>
    </row>
    <row r="666" s="15" customFormat="1">
      <c r="A666" s="15"/>
      <c r="B666" s="264"/>
      <c r="C666" s="265"/>
      <c r="D666" s="243" t="s">
        <v>186</v>
      </c>
      <c r="E666" s="266" t="s">
        <v>1</v>
      </c>
      <c r="F666" s="267" t="s">
        <v>217</v>
      </c>
      <c r="G666" s="265"/>
      <c r="H666" s="268">
        <v>313.50900000000001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186</v>
      </c>
      <c r="AU666" s="274" t="s">
        <v>85</v>
      </c>
      <c r="AV666" s="15" t="s">
        <v>184</v>
      </c>
      <c r="AW666" s="15" t="s">
        <v>32</v>
      </c>
      <c r="AX666" s="15" t="s">
        <v>83</v>
      </c>
      <c r="AY666" s="274" t="s">
        <v>178</v>
      </c>
    </row>
    <row r="667" s="2" customFormat="1" ht="24.15" customHeight="1">
      <c r="A667" s="39"/>
      <c r="B667" s="40"/>
      <c r="C667" s="228" t="s">
        <v>715</v>
      </c>
      <c r="D667" s="228" t="s">
        <v>180</v>
      </c>
      <c r="E667" s="229" t="s">
        <v>1822</v>
      </c>
      <c r="F667" s="230" t="s">
        <v>1823</v>
      </c>
      <c r="G667" s="231" t="s">
        <v>204</v>
      </c>
      <c r="H667" s="232">
        <v>627.01800000000003</v>
      </c>
      <c r="I667" s="233"/>
      <c r="J667" s="234">
        <f>ROUND(I667*H667,2)</f>
        <v>0</v>
      </c>
      <c r="K667" s="230" t="s">
        <v>194</v>
      </c>
      <c r="L667" s="45"/>
      <c r="M667" s="235" t="s">
        <v>1</v>
      </c>
      <c r="N667" s="236" t="s">
        <v>41</v>
      </c>
      <c r="O667" s="92"/>
      <c r="P667" s="237">
        <f>O667*H667</f>
        <v>0</v>
      </c>
      <c r="Q667" s="237">
        <v>0.012</v>
      </c>
      <c r="R667" s="237">
        <f>Q667*H667</f>
        <v>7.5242160000000009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184</v>
      </c>
      <c r="AT667" s="239" t="s">
        <v>180</v>
      </c>
      <c r="AU667" s="239" t="s">
        <v>85</v>
      </c>
      <c r="AY667" s="18" t="s">
        <v>178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83</v>
      </c>
      <c r="BK667" s="240">
        <f>ROUND(I667*H667,2)</f>
        <v>0</v>
      </c>
      <c r="BL667" s="18" t="s">
        <v>184</v>
      </c>
      <c r="BM667" s="239" t="s">
        <v>1824</v>
      </c>
    </row>
    <row r="668" s="13" customFormat="1">
      <c r="A668" s="13"/>
      <c r="B668" s="241"/>
      <c r="C668" s="242"/>
      <c r="D668" s="243" t="s">
        <v>186</v>
      </c>
      <c r="E668" s="244" t="s">
        <v>1</v>
      </c>
      <c r="F668" s="245" t="s">
        <v>1825</v>
      </c>
      <c r="G668" s="242"/>
      <c r="H668" s="246">
        <v>627.01800000000003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186</v>
      </c>
      <c r="AU668" s="252" t="s">
        <v>85</v>
      </c>
      <c r="AV668" s="13" t="s">
        <v>85</v>
      </c>
      <c r="AW668" s="13" t="s">
        <v>32</v>
      </c>
      <c r="AX668" s="13" t="s">
        <v>83</v>
      </c>
      <c r="AY668" s="252" t="s">
        <v>178</v>
      </c>
    </row>
    <row r="669" s="2" customFormat="1" ht="21.75" customHeight="1">
      <c r="A669" s="39"/>
      <c r="B669" s="40"/>
      <c r="C669" s="228" t="s">
        <v>720</v>
      </c>
      <c r="D669" s="228" t="s">
        <v>180</v>
      </c>
      <c r="E669" s="229" t="s">
        <v>1826</v>
      </c>
      <c r="F669" s="230" t="s">
        <v>1827</v>
      </c>
      <c r="G669" s="231" t="s">
        <v>204</v>
      </c>
      <c r="H669" s="232">
        <v>313.50900000000001</v>
      </c>
      <c r="I669" s="233"/>
      <c r="J669" s="234">
        <f>ROUND(I669*H669,2)</f>
        <v>0</v>
      </c>
      <c r="K669" s="230" t="s">
        <v>194</v>
      </c>
      <c r="L669" s="45"/>
      <c r="M669" s="235" t="s">
        <v>1</v>
      </c>
      <c r="N669" s="236" t="s">
        <v>41</v>
      </c>
      <c r="O669" s="92"/>
      <c r="P669" s="237">
        <f>O669*H669</f>
        <v>0</v>
      </c>
      <c r="Q669" s="237">
        <v>0.016199999999999999</v>
      </c>
      <c r="R669" s="237">
        <f>Q669*H669</f>
        <v>5.0788457999999999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184</v>
      </c>
      <c r="AT669" s="239" t="s">
        <v>180</v>
      </c>
      <c r="AU669" s="239" t="s">
        <v>85</v>
      </c>
      <c r="AY669" s="18" t="s">
        <v>178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83</v>
      </c>
      <c r="BK669" s="240">
        <f>ROUND(I669*H669,2)</f>
        <v>0</v>
      </c>
      <c r="BL669" s="18" t="s">
        <v>184</v>
      </c>
      <c r="BM669" s="239" t="s">
        <v>1828</v>
      </c>
    </row>
    <row r="670" s="2" customFormat="1" ht="24.15" customHeight="1">
      <c r="A670" s="39"/>
      <c r="B670" s="40"/>
      <c r="C670" s="228" t="s">
        <v>725</v>
      </c>
      <c r="D670" s="228" t="s">
        <v>180</v>
      </c>
      <c r="E670" s="229" t="s">
        <v>1829</v>
      </c>
      <c r="F670" s="230" t="s">
        <v>1830</v>
      </c>
      <c r="G670" s="231" t="s">
        <v>204</v>
      </c>
      <c r="H670" s="232">
        <v>1302.712</v>
      </c>
      <c r="I670" s="233"/>
      <c r="J670" s="234">
        <f>ROUND(I670*H670,2)</f>
        <v>0</v>
      </c>
      <c r="K670" s="230" t="s">
        <v>194</v>
      </c>
      <c r="L670" s="45"/>
      <c r="M670" s="235" t="s">
        <v>1</v>
      </c>
      <c r="N670" s="236" t="s">
        <v>41</v>
      </c>
      <c r="O670" s="92"/>
      <c r="P670" s="237">
        <f>O670*H670</f>
        <v>0</v>
      </c>
      <c r="Q670" s="237">
        <v>0.017000000000000001</v>
      </c>
      <c r="R670" s="237">
        <f>Q670*H670</f>
        <v>22.146104000000001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184</v>
      </c>
      <c r="AT670" s="239" t="s">
        <v>180</v>
      </c>
      <c r="AU670" s="239" t="s">
        <v>85</v>
      </c>
      <c r="AY670" s="18" t="s">
        <v>178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83</v>
      </c>
      <c r="BK670" s="240">
        <f>ROUND(I670*H670,2)</f>
        <v>0</v>
      </c>
      <c r="BL670" s="18" t="s">
        <v>184</v>
      </c>
      <c r="BM670" s="239" t="s">
        <v>1831</v>
      </c>
    </row>
    <row r="671" s="16" customFormat="1">
      <c r="A671" s="16"/>
      <c r="B671" s="275"/>
      <c r="C671" s="276"/>
      <c r="D671" s="243" t="s">
        <v>186</v>
      </c>
      <c r="E671" s="277" t="s">
        <v>1</v>
      </c>
      <c r="F671" s="278" t="s">
        <v>825</v>
      </c>
      <c r="G671" s="276"/>
      <c r="H671" s="277" t="s">
        <v>1</v>
      </c>
      <c r="I671" s="279"/>
      <c r="J671" s="276"/>
      <c r="K671" s="276"/>
      <c r="L671" s="280"/>
      <c r="M671" s="281"/>
      <c r="N671" s="282"/>
      <c r="O671" s="282"/>
      <c r="P671" s="282"/>
      <c r="Q671" s="282"/>
      <c r="R671" s="282"/>
      <c r="S671" s="282"/>
      <c r="T671" s="28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84" t="s">
        <v>186</v>
      </c>
      <c r="AU671" s="284" t="s">
        <v>85</v>
      </c>
      <c r="AV671" s="16" t="s">
        <v>83</v>
      </c>
      <c r="AW671" s="16" t="s">
        <v>32</v>
      </c>
      <c r="AX671" s="16" t="s">
        <v>76</v>
      </c>
      <c r="AY671" s="284" t="s">
        <v>178</v>
      </c>
    </row>
    <row r="672" s="13" customFormat="1">
      <c r="A672" s="13"/>
      <c r="B672" s="241"/>
      <c r="C672" s="242"/>
      <c r="D672" s="243" t="s">
        <v>186</v>
      </c>
      <c r="E672" s="244" t="s">
        <v>1</v>
      </c>
      <c r="F672" s="245" t="s">
        <v>1832</v>
      </c>
      <c r="G672" s="242"/>
      <c r="H672" s="246">
        <v>41.704000000000001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186</v>
      </c>
      <c r="AU672" s="252" t="s">
        <v>85</v>
      </c>
      <c r="AV672" s="13" t="s">
        <v>85</v>
      </c>
      <c r="AW672" s="13" t="s">
        <v>32</v>
      </c>
      <c r="AX672" s="13" t="s">
        <v>76</v>
      </c>
      <c r="AY672" s="252" t="s">
        <v>178</v>
      </c>
    </row>
    <row r="673" s="13" customFormat="1">
      <c r="A673" s="13"/>
      <c r="B673" s="241"/>
      <c r="C673" s="242"/>
      <c r="D673" s="243" t="s">
        <v>186</v>
      </c>
      <c r="E673" s="244" t="s">
        <v>1</v>
      </c>
      <c r="F673" s="245" t="s">
        <v>1833</v>
      </c>
      <c r="G673" s="242"/>
      <c r="H673" s="246">
        <v>27.079999999999998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186</v>
      </c>
      <c r="AU673" s="252" t="s">
        <v>85</v>
      </c>
      <c r="AV673" s="13" t="s">
        <v>85</v>
      </c>
      <c r="AW673" s="13" t="s">
        <v>32</v>
      </c>
      <c r="AX673" s="13" t="s">
        <v>76</v>
      </c>
      <c r="AY673" s="252" t="s">
        <v>178</v>
      </c>
    </row>
    <row r="674" s="13" customFormat="1">
      <c r="A674" s="13"/>
      <c r="B674" s="241"/>
      <c r="C674" s="242"/>
      <c r="D674" s="243" t="s">
        <v>186</v>
      </c>
      <c r="E674" s="244" t="s">
        <v>1</v>
      </c>
      <c r="F674" s="245" t="s">
        <v>1834</v>
      </c>
      <c r="G674" s="242"/>
      <c r="H674" s="246">
        <v>31.423999999999999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186</v>
      </c>
      <c r="AU674" s="252" t="s">
        <v>85</v>
      </c>
      <c r="AV674" s="13" t="s">
        <v>85</v>
      </c>
      <c r="AW674" s="13" t="s">
        <v>32</v>
      </c>
      <c r="AX674" s="13" t="s">
        <v>76</v>
      </c>
      <c r="AY674" s="252" t="s">
        <v>178</v>
      </c>
    </row>
    <row r="675" s="13" customFormat="1">
      <c r="A675" s="13"/>
      <c r="B675" s="241"/>
      <c r="C675" s="242"/>
      <c r="D675" s="243" t="s">
        <v>186</v>
      </c>
      <c r="E675" s="244" t="s">
        <v>1</v>
      </c>
      <c r="F675" s="245" t="s">
        <v>1835</v>
      </c>
      <c r="G675" s="242"/>
      <c r="H675" s="246">
        <v>52.353000000000002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186</v>
      </c>
      <c r="AU675" s="252" t="s">
        <v>85</v>
      </c>
      <c r="AV675" s="13" t="s">
        <v>85</v>
      </c>
      <c r="AW675" s="13" t="s">
        <v>32</v>
      </c>
      <c r="AX675" s="13" t="s">
        <v>76</v>
      </c>
      <c r="AY675" s="252" t="s">
        <v>178</v>
      </c>
    </row>
    <row r="676" s="13" customFormat="1">
      <c r="A676" s="13"/>
      <c r="B676" s="241"/>
      <c r="C676" s="242"/>
      <c r="D676" s="243" t="s">
        <v>186</v>
      </c>
      <c r="E676" s="244" t="s">
        <v>1</v>
      </c>
      <c r="F676" s="245" t="s">
        <v>1836</v>
      </c>
      <c r="G676" s="242"/>
      <c r="H676" s="246">
        <v>50.137999999999998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186</v>
      </c>
      <c r="AU676" s="252" t="s">
        <v>85</v>
      </c>
      <c r="AV676" s="13" t="s">
        <v>85</v>
      </c>
      <c r="AW676" s="13" t="s">
        <v>32</v>
      </c>
      <c r="AX676" s="13" t="s">
        <v>76</v>
      </c>
      <c r="AY676" s="252" t="s">
        <v>178</v>
      </c>
    </row>
    <row r="677" s="13" customFormat="1">
      <c r="A677" s="13"/>
      <c r="B677" s="241"/>
      <c r="C677" s="242"/>
      <c r="D677" s="243" t="s">
        <v>186</v>
      </c>
      <c r="E677" s="244" t="s">
        <v>1</v>
      </c>
      <c r="F677" s="245" t="s">
        <v>1837</v>
      </c>
      <c r="G677" s="242"/>
      <c r="H677" s="246">
        <v>44.600000000000001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186</v>
      </c>
      <c r="AU677" s="252" t="s">
        <v>85</v>
      </c>
      <c r="AV677" s="13" t="s">
        <v>85</v>
      </c>
      <c r="AW677" s="13" t="s">
        <v>32</v>
      </c>
      <c r="AX677" s="13" t="s">
        <v>76</v>
      </c>
      <c r="AY677" s="252" t="s">
        <v>178</v>
      </c>
    </row>
    <row r="678" s="13" customFormat="1">
      <c r="A678" s="13"/>
      <c r="B678" s="241"/>
      <c r="C678" s="242"/>
      <c r="D678" s="243" t="s">
        <v>186</v>
      </c>
      <c r="E678" s="244" t="s">
        <v>1</v>
      </c>
      <c r="F678" s="245" t="s">
        <v>1838</v>
      </c>
      <c r="G678" s="242"/>
      <c r="H678" s="246">
        <v>50.43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186</v>
      </c>
      <c r="AU678" s="252" t="s">
        <v>85</v>
      </c>
      <c r="AV678" s="13" t="s">
        <v>85</v>
      </c>
      <c r="AW678" s="13" t="s">
        <v>32</v>
      </c>
      <c r="AX678" s="13" t="s">
        <v>76</v>
      </c>
      <c r="AY678" s="252" t="s">
        <v>178</v>
      </c>
    </row>
    <row r="679" s="13" customFormat="1">
      <c r="A679" s="13"/>
      <c r="B679" s="241"/>
      <c r="C679" s="242"/>
      <c r="D679" s="243" t="s">
        <v>186</v>
      </c>
      <c r="E679" s="244" t="s">
        <v>1</v>
      </c>
      <c r="F679" s="245" t="s">
        <v>1839</v>
      </c>
      <c r="G679" s="242"/>
      <c r="H679" s="246">
        <v>53.898000000000003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186</v>
      </c>
      <c r="AU679" s="252" t="s">
        <v>85</v>
      </c>
      <c r="AV679" s="13" t="s">
        <v>85</v>
      </c>
      <c r="AW679" s="13" t="s">
        <v>32</v>
      </c>
      <c r="AX679" s="13" t="s">
        <v>76</v>
      </c>
      <c r="AY679" s="252" t="s">
        <v>178</v>
      </c>
    </row>
    <row r="680" s="13" customFormat="1">
      <c r="A680" s="13"/>
      <c r="B680" s="241"/>
      <c r="C680" s="242"/>
      <c r="D680" s="243" t="s">
        <v>186</v>
      </c>
      <c r="E680" s="244" t="s">
        <v>1</v>
      </c>
      <c r="F680" s="245" t="s">
        <v>1840</v>
      </c>
      <c r="G680" s="242"/>
      <c r="H680" s="246">
        <v>22.416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186</v>
      </c>
      <c r="AU680" s="252" t="s">
        <v>85</v>
      </c>
      <c r="AV680" s="13" t="s">
        <v>85</v>
      </c>
      <c r="AW680" s="13" t="s">
        <v>32</v>
      </c>
      <c r="AX680" s="13" t="s">
        <v>76</v>
      </c>
      <c r="AY680" s="252" t="s">
        <v>178</v>
      </c>
    </row>
    <row r="681" s="13" customFormat="1">
      <c r="A681" s="13"/>
      <c r="B681" s="241"/>
      <c r="C681" s="242"/>
      <c r="D681" s="243" t="s">
        <v>186</v>
      </c>
      <c r="E681" s="244" t="s">
        <v>1</v>
      </c>
      <c r="F681" s="245" t="s">
        <v>1841</v>
      </c>
      <c r="G681" s="242"/>
      <c r="H681" s="246">
        <v>39.585999999999999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186</v>
      </c>
      <c r="AU681" s="252" t="s">
        <v>85</v>
      </c>
      <c r="AV681" s="13" t="s">
        <v>85</v>
      </c>
      <c r="AW681" s="13" t="s">
        <v>32</v>
      </c>
      <c r="AX681" s="13" t="s">
        <v>76</v>
      </c>
      <c r="AY681" s="252" t="s">
        <v>178</v>
      </c>
    </row>
    <row r="682" s="13" customFormat="1">
      <c r="A682" s="13"/>
      <c r="B682" s="241"/>
      <c r="C682" s="242"/>
      <c r="D682" s="243" t="s">
        <v>186</v>
      </c>
      <c r="E682" s="244" t="s">
        <v>1</v>
      </c>
      <c r="F682" s="245" t="s">
        <v>1842</v>
      </c>
      <c r="G682" s="242"/>
      <c r="H682" s="246">
        <v>29.82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186</v>
      </c>
      <c r="AU682" s="252" t="s">
        <v>85</v>
      </c>
      <c r="AV682" s="13" t="s">
        <v>85</v>
      </c>
      <c r="AW682" s="13" t="s">
        <v>32</v>
      </c>
      <c r="AX682" s="13" t="s">
        <v>76</v>
      </c>
      <c r="AY682" s="252" t="s">
        <v>178</v>
      </c>
    </row>
    <row r="683" s="13" customFormat="1">
      <c r="A683" s="13"/>
      <c r="B683" s="241"/>
      <c r="C683" s="242"/>
      <c r="D683" s="243" t="s">
        <v>186</v>
      </c>
      <c r="E683" s="244" t="s">
        <v>1</v>
      </c>
      <c r="F683" s="245" t="s">
        <v>1843</v>
      </c>
      <c r="G683" s="242"/>
      <c r="H683" s="246">
        <v>30.170000000000002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186</v>
      </c>
      <c r="AU683" s="252" t="s">
        <v>85</v>
      </c>
      <c r="AV683" s="13" t="s">
        <v>85</v>
      </c>
      <c r="AW683" s="13" t="s">
        <v>32</v>
      </c>
      <c r="AX683" s="13" t="s">
        <v>76</v>
      </c>
      <c r="AY683" s="252" t="s">
        <v>178</v>
      </c>
    </row>
    <row r="684" s="13" customFormat="1">
      <c r="A684" s="13"/>
      <c r="B684" s="241"/>
      <c r="C684" s="242"/>
      <c r="D684" s="243" t="s">
        <v>186</v>
      </c>
      <c r="E684" s="244" t="s">
        <v>1</v>
      </c>
      <c r="F684" s="245" t="s">
        <v>1844</v>
      </c>
      <c r="G684" s="242"/>
      <c r="H684" s="246">
        <v>54.189999999999998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186</v>
      </c>
      <c r="AU684" s="252" t="s">
        <v>85</v>
      </c>
      <c r="AV684" s="13" t="s">
        <v>85</v>
      </c>
      <c r="AW684" s="13" t="s">
        <v>32</v>
      </c>
      <c r="AX684" s="13" t="s">
        <v>76</v>
      </c>
      <c r="AY684" s="252" t="s">
        <v>178</v>
      </c>
    </row>
    <row r="685" s="13" customFormat="1">
      <c r="A685" s="13"/>
      <c r="B685" s="241"/>
      <c r="C685" s="242"/>
      <c r="D685" s="243" t="s">
        <v>186</v>
      </c>
      <c r="E685" s="244" t="s">
        <v>1</v>
      </c>
      <c r="F685" s="245" t="s">
        <v>1845</v>
      </c>
      <c r="G685" s="242"/>
      <c r="H685" s="246">
        <v>75.540000000000006</v>
      </c>
      <c r="I685" s="247"/>
      <c r="J685" s="242"/>
      <c r="K685" s="242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186</v>
      </c>
      <c r="AU685" s="252" t="s">
        <v>85</v>
      </c>
      <c r="AV685" s="13" t="s">
        <v>85</v>
      </c>
      <c r="AW685" s="13" t="s">
        <v>32</v>
      </c>
      <c r="AX685" s="13" t="s">
        <v>76</v>
      </c>
      <c r="AY685" s="252" t="s">
        <v>178</v>
      </c>
    </row>
    <row r="686" s="13" customFormat="1">
      <c r="A686" s="13"/>
      <c r="B686" s="241"/>
      <c r="C686" s="242"/>
      <c r="D686" s="243" t="s">
        <v>186</v>
      </c>
      <c r="E686" s="244" t="s">
        <v>1</v>
      </c>
      <c r="F686" s="245" t="s">
        <v>1846</v>
      </c>
      <c r="G686" s="242"/>
      <c r="H686" s="246">
        <v>20.911000000000001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186</v>
      </c>
      <c r="AU686" s="252" t="s">
        <v>85</v>
      </c>
      <c r="AV686" s="13" t="s">
        <v>85</v>
      </c>
      <c r="AW686" s="13" t="s">
        <v>32</v>
      </c>
      <c r="AX686" s="13" t="s">
        <v>76</v>
      </c>
      <c r="AY686" s="252" t="s">
        <v>178</v>
      </c>
    </row>
    <row r="687" s="14" customFormat="1">
      <c r="A687" s="14"/>
      <c r="B687" s="253"/>
      <c r="C687" s="254"/>
      <c r="D687" s="243" t="s">
        <v>186</v>
      </c>
      <c r="E687" s="255" t="s">
        <v>1</v>
      </c>
      <c r="F687" s="256" t="s">
        <v>209</v>
      </c>
      <c r="G687" s="254"/>
      <c r="H687" s="257">
        <v>624.25999999999999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186</v>
      </c>
      <c r="AU687" s="263" t="s">
        <v>85</v>
      </c>
      <c r="AV687" s="14" t="s">
        <v>96</v>
      </c>
      <c r="AW687" s="14" t="s">
        <v>32</v>
      </c>
      <c r="AX687" s="14" t="s">
        <v>76</v>
      </c>
      <c r="AY687" s="263" t="s">
        <v>178</v>
      </c>
    </row>
    <row r="688" s="16" customFormat="1">
      <c r="A688" s="16"/>
      <c r="B688" s="275"/>
      <c r="C688" s="276"/>
      <c r="D688" s="243" t="s">
        <v>186</v>
      </c>
      <c r="E688" s="277" t="s">
        <v>1</v>
      </c>
      <c r="F688" s="278" t="s">
        <v>827</v>
      </c>
      <c r="G688" s="276"/>
      <c r="H688" s="277" t="s">
        <v>1</v>
      </c>
      <c r="I688" s="279"/>
      <c r="J688" s="276"/>
      <c r="K688" s="276"/>
      <c r="L688" s="280"/>
      <c r="M688" s="281"/>
      <c r="N688" s="282"/>
      <c r="O688" s="282"/>
      <c r="P688" s="282"/>
      <c r="Q688" s="282"/>
      <c r="R688" s="282"/>
      <c r="S688" s="282"/>
      <c r="T688" s="28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84" t="s">
        <v>186</v>
      </c>
      <c r="AU688" s="284" t="s">
        <v>85</v>
      </c>
      <c r="AV688" s="16" t="s">
        <v>83</v>
      </c>
      <c r="AW688" s="16" t="s">
        <v>32</v>
      </c>
      <c r="AX688" s="16" t="s">
        <v>76</v>
      </c>
      <c r="AY688" s="284" t="s">
        <v>178</v>
      </c>
    </row>
    <row r="689" s="13" customFormat="1">
      <c r="A689" s="13"/>
      <c r="B689" s="241"/>
      <c r="C689" s="242"/>
      <c r="D689" s="243" t="s">
        <v>186</v>
      </c>
      <c r="E689" s="244" t="s">
        <v>1</v>
      </c>
      <c r="F689" s="245" t="s">
        <v>1847</v>
      </c>
      <c r="G689" s="242"/>
      <c r="H689" s="246">
        <v>59.822000000000003</v>
      </c>
      <c r="I689" s="247"/>
      <c r="J689" s="242"/>
      <c r="K689" s="242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186</v>
      </c>
      <c r="AU689" s="252" t="s">
        <v>85</v>
      </c>
      <c r="AV689" s="13" t="s">
        <v>85</v>
      </c>
      <c r="AW689" s="13" t="s">
        <v>32</v>
      </c>
      <c r="AX689" s="13" t="s">
        <v>76</v>
      </c>
      <c r="AY689" s="252" t="s">
        <v>178</v>
      </c>
    </row>
    <row r="690" s="13" customFormat="1">
      <c r="A690" s="13"/>
      <c r="B690" s="241"/>
      <c r="C690" s="242"/>
      <c r="D690" s="243" t="s">
        <v>186</v>
      </c>
      <c r="E690" s="244" t="s">
        <v>1</v>
      </c>
      <c r="F690" s="245" t="s">
        <v>1848</v>
      </c>
      <c r="G690" s="242"/>
      <c r="H690" s="246">
        <v>41.899999999999999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186</v>
      </c>
      <c r="AU690" s="252" t="s">
        <v>85</v>
      </c>
      <c r="AV690" s="13" t="s">
        <v>85</v>
      </c>
      <c r="AW690" s="13" t="s">
        <v>32</v>
      </c>
      <c r="AX690" s="13" t="s">
        <v>76</v>
      </c>
      <c r="AY690" s="252" t="s">
        <v>178</v>
      </c>
    </row>
    <row r="691" s="13" customFormat="1">
      <c r="A691" s="13"/>
      <c r="B691" s="241"/>
      <c r="C691" s="242"/>
      <c r="D691" s="243" t="s">
        <v>186</v>
      </c>
      <c r="E691" s="244" t="s">
        <v>1</v>
      </c>
      <c r="F691" s="245" t="s">
        <v>1849</v>
      </c>
      <c r="G691" s="242"/>
      <c r="H691" s="246">
        <v>31.402000000000001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186</v>
      </c>
      <c r="AU691" s="252" t="s">
        <v>85</v>
      </c>
      <c r="AV691" s="13" t="s">
        <v>85</v>
      </c>
      <c r="AW691" s="13" t="s">
        <v>32</v>
      </c>
      <c r="AX691" s="13" t="s">
        <v>76</v>
      </c>
      <c r="AY691" s="252" t="s">
        <v>178</v>
      </c>
    </row>
    <row r="692" s="13" customFormat="1">
      <c r="A692" s="13"/>
      <c r="B692" s="241"/>
      <c r="C692" s="242"/>
      <c r="D692" s="243" t="s">
        <v>186</v>
      </c>
      <c r="E692" s="244" t="s">
        <v>1</v>
      </c>
      <c r="F692" s="245" t="s">
        <v>1850</v>
      </c>
      <c r="G692" s="242"/>
      <c r="H692" s="246">
        <v>53.640999999999998</v>
      </c>
      <c r="I692" s="247"/>
      <c r="J692" s="242"/>
      <c r="K692" s="242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186</v>
      </c>
      <c r="AU692" s="252" t="s">
        <v>85</v>
      </c>
      <c r="AV692" s="13" t="s">
        <v>85</v>
      </c>
      <c r="AW692" s="13" t="s">
        <v>32</v>
      </c>
      <c r="AX692" s="13" t="s">
        <v>76</v>
      </c>
      <c r="AY692" s="252" t="s">
        <v>178</v>
      </c>
    </row>
    <row r="693" s="13" customFormat="1">
      <c r="A693" s="13"/>
      <c r="B693" s="241"/>
      <c r="C693" s="242"/>
      <c r="D693" s="243" t="s">
        <v>186</v>
      </c>
      <c r="E693" s="244" t="s">
        <v>1</v>
      </c>
      <c r="F693" s="245" t="s">
        <v>1851</v>
      </c>
      <c r="G693" s="242"/>
      <c r="H693" s="246">
        <v>57.337000000000003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186</v>
      </c>
      <c r="AU693" s="252" t="s">
        <v>85</v>
      </c>
      <c r="AV693" s="13" t="s">
        <v>85</v>
      </c>
      <c r="AW693" s="13" t="s">
        <v>32</v>
      </c>
      <c r="AX693" s="13" t="s">
        <v>76</v>
      </c>
      <c r="AY693" s="252" t="s">
        <v>178</v>
      </c>
    </row>
    <row r="694" s="13" customFormat="1">
      <c r="A694" s="13"/>
      <c r="B694" s="241"/>
      <c r="C694" s="242"/>
      <c r="D694" s="243" t="s">
        <v>186</v>
      </c>
      <c r="E694" s="244" t="s">
        <v>1</v>
      </c>
      <c r="F694" s="245" t="s">
        <v>1852</v>
      </c>
      <c r="G694" s="242"/>
      <c r="H694" s="246">
        <v>25.103000000000002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186</v>
      </c>
      <c r="AU694" s="252" t="s">
        <v>85</v>
      </c>
      <c r="AV694" s="13" t="s">
        <v>85</v>
      </c>
      <c r="AW694" s="13" t="s">
        <v>32</v>
      </c>
      <c r="AX694" s="13" t="s">
        <v>76</v>
      </c>
      <c r="AY694" s="252" t="s">
        <v>178</v>
      </c>
    </row>
    <row r="695" s="13" customFormat="1">
      <c r="A695" s="13"/>
      <c r="B695" s="241"/>
      <c r="C695" s="242"/>
      <c r="D695" s="243" t="s">
        <v>186</v>
      </c>
      <c r="E695" s="244" t="s">
        <v>1</v>
      </c>
      <c r="F695" s="245" t="s">
        <v>1853</v>
      </c>
      <c r="G695" s="242"/>
      <c r="H695" s="246">
        <v>36.277999999999999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186</v>
      </c>
      <c r="AU695" s="252" t="s">
        <v>85</v>
      </c>
      <c r="AV695" s="13" t="s">
        <v>85</v>
      </c>
      <c r="AW695" s="13" t="s">
        <v>32</v>
      </c>
      <c r="AX695" s="13" t="s">
        <v>76</v>
      </c>
      <c r="AY695" s="252" t="s">
        <v>178</v>
      </c>
    </row>
    <row r="696" s="13" customFormat="1">
      <c r="A696" s="13"/>
      <c r="B696" s="241"/>
      <c r="C696" s="242"/>
      <c r="D696" s="243" t="s">
        <v>186</v>
      </c>
      <c r="E696" s="244" t="s">
        <v>1</v>
      </c>
      <c r="F696" s="245" t="s">
        <v>1854</v>
      </c>
      <c r="G696" s="242"/>
      <c r="H696" s="246">
        <v>60.194000000000003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186</v>
      </c>
      <c r="AU696" s="252" t="s">
        <v>85</v>
      </c>
      <c r="AV696" s="13" t="s">
        <v>85</v>
      </c>
      <c r="AW696" s="13" t="s">
        <v>32</v>
      </c>
      <c r="AX696" s="13" t="s">
        <v>76</v>
      </c>
      <c r="AY696" s="252" t="s">
        <v>178</v>
      </c>
    </row>
    <row r="697" s="13" customFormat="1">
      <c r="A697" s="13"/>
      <c r="B697" s="241"/>
      <c r="C697" s="242"/>
      <c r="D697" s="243" t="s">
        <v>186</v>
      </c>
      <c r="E697" s="244" t="s">
        <v>1</v>
      </c>
      <c r="F697" s="245" t="s">
        <v>1855</v>
      </c>
      <c r="G697" s="242"/>
      <c r="H697" s="246">
        <v>56.280999999999999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186</v>
      </c>
      <c r="AU697" s="252" t="s">
        <v>85</v>
      </c>
      <c r="AV697" s="13" t="s">
        <v>85</v>
      </c>
      <c r="AW697" s="13" t="s">
        <v>32</v>
      </c>
      <c r="AX697" s="13" t="s">
        <v>76</v>
      </c>
      <c r="AY697" s="252" t="s">
        <v>178</v>
      </c>
    </row>
    <row r="698" s="13" customFormat="1">
      <c r="A698" s="13"/>
      <c r="B698" s="241"/>
      <c r="C698" s="242"/>
      <c r="D698" s="243" t="s">
        <v>186</v>
      </c>
      <c r="E698" s="244" t="s">
        <v>1</v>
      </c>
      <c r="F698" s="245" t="s">
        <v>1856</v>
      </c>
      <c r="G698" s="242"/>
      <c r="H698" s="246">
        <v>48.546999999999997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186</v>
      </c>
      <c r="AU698" s="252" t="s">
        <v>85</v>
      </c>
      <c r="AV698" s="13" t="s">
        <v>85</v>
      </c>
      <c r="AW698" s="13" t="s">
        <v>32</v>
      </c>
      <c r="AX698" s="13" t="s">
        <v>76</v>
      </c>
      <c r="AY698" s="252" t="s">
        <v>178</v>
      </c>
    </row>
    <row r="699" s="13" customFormat="1">
      <c r="A699" s="13"/>
      <c r="B699" s="241"/>
      <c r="C699" s="242"/>
      <c r="D699" s="243" t="s">
        <v>186</v>
      </c>
      <c r="E699" s="244" t="s">
        <v>1</v>
      </c>
      <c r="F699" s="245" t="s">
        <v>1857</v>
      </c>
      <c r="G699" s="242"/>
      <c r="H699" s="246">
        <v>74.885999999999996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186</v>
      </c>
      <c r="AU699" s="252" t="s">
        <v>85</v>
      </c>
      <c r="AV699" s="13" t="s">
        <v>85</v>
      </c>
      <c r="AW699" s="13" t="s">
        <v>32</v>
      </c>
      <c r="AX699" s="13" t="s">
        <v>76</v>
      </c>
      <c r="AY699" s="252" t="s">
        <v>178</v>
      </c>
    </row>
    <row r="700" s="13" customFormat="1">
      <c r="A700" s="13"/>
      <c r="B700" s="241"/>
      <c r="C700" s="242"/>
      <c r="D700" s="243" t="s">
        <v>186</v>
      </c>
      <c r="E700" s="244" t="s">
        <v>1</v>
      </c>
      <c r="F700" s="245" t="s">
        <v>1858</v>
      </c>
      <c r="G700" s="242"/>
      <c r="H700" s="246">
        <v>133.06100000000001</v>
      </c>
      <c r="I700" s="247"/>
      <c r="J700" s="242"/>
      <c r="K700" s="242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186</v>
      </c>
      <c r="AU700" s="252" t="s">
        <v>85</v>
      </c>
      <c r="AV700" s="13" t="s">
        <v>85</v>
      </c>
      <c r="AW700" s="13" t="s">
        <v>32</v>
      </c>
      <c r="AX700" s="13" t="s">
        <v>76</v>
      </c>
      <c r="AY700" s="252" t="s">
        <v>178</v>
      </c>
    </row>
    <row r="701" s="14" customFormat="1">
      <c r="A701" s="14"/>
      <c r="B701" s="253"/>
      <c r="C701" s="254"/>
      <c r="D701" s="243" t="s">
        <v>186</v>
      </c>
      <c r="E701" s="255" t="s">
        <v>1</v>
      </c>
      <c r="F701" s="256" t="s">
        <v>209</v>
      </c>
      <c r="G701" s="254"/>
      <c r="H701" s="257">
        <v>678.452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186</v>
      </c>
      <c r="AU701" s="263" t="s">
        <v>85</v>
      </c>
      <c r="AV701" s="14" t="s">
        <v>96</v>
      </c>
      <c r="AW701" s="14" t="s">
        <v>32</v>
      </c>
      <c r="AX701" s="14" t="s">
        <v>76</v>
      </c>
      <c r="AY701" s="263" t="s">
        <v>178</v>
      </c>
    </row>
    <row r="702" s="15" customFormat="1">
      <c r="A702" s="15"/>
      <c r="B702" s="264"/>
      <c r="C702" s="265"/>
      <c r="D702" s="243" t="s">
        <v>186</v>
      </c>
      <c r="E702" s="266" t="s">
        <v>1</v>
      </c>
      <c r="F702" s="267" t="s">
        <v>217</v>
      </c>
      <c r="G702" s="265"/>
      <c r="H702" s="268">
        <v>1302.712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4" t="s">
        <v>186</v>
      </c>
      <c r="AU702" s="274" t="s">
        <v>85</v>
      </c>
      <c r="AV702" s="15" t="s">
        <v>184</v>
      </c>
      <c r="AW702" s="15" t="s">
        <v>32</v>
      </c>
      <c r="AX702" s="15" t="s">
        <v>83</v>
      </c>
      <c r="AY702" s="274" t="s">
        <v>178</v>
      </c>
    </row>
    <row r="703" s="2" customFormat="1" ht="16.5" customHeight="1">
      <c r="A703" s="39"/>
      <c r="B703" s="40"/>
      <c r="C703" s="228" t="s">
        <v>729</v>
      </c>
      <c r="D703" s="228" t="s">
        <v>180</v>
      </c>
      <c r="E703" s="229" t="s">
        <v>1859</v>
      </c>
      <c r="F703" s="230" t="s">
        <v>1860</v>
      </c>
      <c r="G703" s="231" t="s">
        <v>204</v>
      </c>
      <c r="H703" s="232">
        <v>313.50900000000001</v>
      </c>
      <c r="I703" s="233"/>
      <c r="J703" s="234">
        <f>ROUND(I703*H703,2)</f>
        <v>0</v>
      </c>
      <c r="K703" s="230" t="s">
        <v>194</v>
      </c>
      <c r="L703" s="45"/>
      <c r="M703" s="235" t="s">
        <v>1</v>
      </c>
      <c r="N703" s="236" t="s">
        <v>41</v>
      </c>
      <c r="O703" s="92"/>
      <c r="P703" s="237">
        <f>O703*H703</f>
        <v>0</v>
      </c>
      <c r="Q703" s="237">
        <v>0.0040000000000000001</v>
      </c>
      <c r="R703" s="237">
        <f>Q703*H703</f>
        <v>1.2540360000000002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184</v>
      </c>
      <c r="AT703" s="239" t="s">
        <v>180</v>
      </c>
      <c r="AU703" s="239" t="s">
        <v>85</v>
      </c>
      <c r="AY703" s="18" t="s">
        <v>178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83</v>
      </c>
      <c r="BK703" s="240">
        <f>ROUND(I703*H703,2)</f>
        <v>0</v>
      </c>
      <c r="BL703" s="18" t="s">
        <v>184</v>
      </c>
      <c r="BM703" s="239" t="s">
        <v>1861</v>
      </c>
    </row>
    <row r="704" s="2" customFormat="1" ht="24.15" customHeight="1">
      <c r="A704" s="39"/>
      <c r="B704" s="40"/>
      <c r="C704" s="228" t="s">
        <v>736</v>
      </c>
      <c r="D704" s="228" t="s">
        <v>180</v>
      </c>
      <c r="E704" s="229" t="s">
        <v>1862</v>
      </c>
      <c r="F704" s="230" t="s">
        <v>1863</v>
      </c>
      <c r="G704" s="231" t="s">
        <v>204</v>
      </c>
      <c r="H704" s="232">
        <v>13.9</v>
      </c>
      <c r="I704" s="233"/>
      <c r="J704" s="234">
        <f>ROUND(I704*H704,2)</f>
        <v>0</v>
      </c>
      <c r="K704" s="230" t="s">
        <v>194</v>
      </c>
      <c r="L704" s="45"/>
      <c r="M704" s="235" t="s">
        <v>1</v>
      </c>
      <c r="N704" s="236" t="s">
        <v>41</v>
      </c>
      <c r="O704" s="92"/>
      <c r="P704" s="237">
        <f>O704*H704</f>
        <v>0</v>
      </c>
      <c r="Q704" s="237">
        <v>0.0022699999999999999</v>
      </c>
      <c r="R704" s="237">
        <f>Q704*H704</f>
        <v>0.031552999999999998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184</v>
      </c>
      <c r="AT704" s="239" t="s">
        <v>180</v>
      </c>
      <c r="AU704" s="239" t="s">
        <v>85</v>
      </c>
      <c r="AY704" s="18" t="s">
        <v>178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83</v>
      </c>
      <c r="BK704" s="240">
        <f>ROUND(I704*H704,2)</f>
        <v>0</v>
      </c>
      <c r="BL704" s="18" t="s">
        <v>184</v>
      </c>
      <c r="BM704" s="239" t="s">
        <v>1864</v>
      </c>
    </row>
    <row r="705" s="16" customFormat="1">
      <c r="A705" s="16"/>
      <c r="B705" s="275"/>
      <c r="C705" s="276"/>
      <c r="D705" s="243" t="s">
        <v>186</v>
      </c>
      <c r="E705" s="277" t="s">
        <v>1</v>
      </c>
      <c r="F705" s="278" t="s">
        <v>1865</v>
      </c>
      <c r="G705" s="276"/>
      <c r="H705" s="277" t="s">
        <v>1</v>
      </c>
      <c r="I705" s="279"/>
      <c r="J705" s="276"/>
      <c r="K705" s="276"/>
      <c r="L705" s="280"/>
      <c r="M705" s="281"/>
      <c r="N705" s="282"/>
      <c r="O705" s="282"/>
      <c r="P705" s="282"/>
      <c r="Q705" s="282"/>
      <c r="R705" s="282"/>
      <c r="S705" s="282"/>
      <c r="T705" s="28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84" t="s">
        <v>186</v>
      </c>
      <c r="AU705" s="284" t="s">
        <v>85</v>
      </c>
      <c r="AV705" s="16" t="s">
        <v>83</v>
      </c>
      <c r="AW705" s="16" t="s">
        <v>32</v>
      </c>
      <c r="AX705" s="16" t="s">
        <v>76</v>
      </c>
      <c r="AY705" s="284" t="s">
        <v>178</v>
      </c>
    </row>
    <row r="706" s="13" customFormat="1">
      <c r="A706" s="13"/>
      <c r="B706" s="241"/>
      <c r="C706" s="242"/>
      <c r="D706" s="243" t="s">
        <v>186</v>
      </c>
      <c r="E706" s="244" t="s">
        <v>1</v>
      </c>
      <c r="F706" s="245" t="s">
        <v>1866</v>
      </c>
      <c r="G706" s="242"/>
      <c r="H706" s="246">
        <v>4.6500000000000004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186</v>
      </c>
      <c r="AU706" s="252" t="s">
        <v>85</v>
      </c>
      <c r="AV706" s="13" t="s">
        <v>85</v>
      </c>
      <c r="AW706" s="13" t="s">
        <v>32</v>
      </c>
      <c r="AX706" s="13" t="s">
        <v>76</v>
      </c>
      <c r="AY706" s="252" t="s">
        <v>178</v>
      </c>
    </row>
    <row r="707" s="13" customFormat="1">
      <c r="A707" s="13"/>
      <c r="B707" s="241"/>
      <c r="C707" s="242"/>
      <c r="D707" s="243" t="s">
        <v>186</v>
      </c>
      <c r="E707" s="244" t="s">
        <v>1</v>
      </c>
      <c r="F707" s="245" t="s">
        <v>1866</v>
      </c>
      <c r="G707" s="242"/>
      <c r="H707" s="246">
        <v>4.6500000000000004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186</v>
      </c>
      <c r="AU707" s="252" t="s">
        <v>85</v>
      </c>
      <c r="AV707" s="13" t="s">
        <v>85</v>
      </c>
      <c r="AW707" s="13" t="s">
        <v>32</v>
      </c>
      <c r="AX707" s="13" t="s">
        <v>76</v>
      </c>
      <c r="AY707" s="252" t="s">
        <v>178</v>
      </c>
    </row>
    <row r="708" s="13" customFormat="1">
      <c r="A708" s="13"/>
      <c r="B708" s="241"/>
      <c r="C708" s="242"/>
      <c r="D708" s="243" t="s">
        <v>186</v>
      </c>
      <c r="E708" s="244" t="s">
        <v>1</v>
      </c>
      <c r="F708" s="245" t="s">
        <v>1867</v>
      </c>
      <c r="G708" s="242"/>
      <c r="H708" s="246">
        <v>4.5999999999999996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186</v>
      </c>
      <c r="AU708" s="252" t="s">
        <v>85</v>
      </c>
      <c r="AV708" s="13" t="s">
        <v>85</v>
      </c>
      <c r="AW708" s="13" t="s">
        <v>32</v>
      </c>
      <c r="AX708" s="13" t="s">
        <v>76</v>
      </c>
      <c r="AY708" s="252" t="s">
        <v>178</v>
      </c>
    </row>
    <row r="709" s="15" customFormat="1">
      <c r="A709" s="15"/>
      <c r="B709" s="264"/>
      <c r="C709" s="265"/>
      <c r="D709" s="243" t="s">
        <v>186</v>
      </c>
      <c r="E709" s="266" t="s">
        <v>1</v>
      </c>
      <c r="F709" s="267" t="s">
        <v>217</v>
      </c>
      <c r="G709" s="265"/>
      <c r="H709" s="268">
        <v>13.9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4" t="s">
        <v>186</v>
      </c>
      <c r="AU709" s="274" t="s">
        <v>85</v>
      </c>
      <c r="AV709" s="15" t="s">
        <v>184</v>
      </c>
      <c r="AW709" s="15" t="s">
        <v>32</v>
      </c>
      <c r="AX709" s="15" t="s">
        <v>83</v>
      </c>
      <c r="AY709" s="274" t="s">
        <v>178</v>
      </c>
    </row>
    <row r="710" s="2" customFormat="1" ht="24.15" customHeight="1">
      <c r="A710" s="39"/>
      <c r="B710" s="40"/>
      <c r="C710" s="228" t="s">
        <v>741</v>
      </c>
      <c r="D710" s="228" t="s">
        <v>180</v>
      </c>
      <c r="E710" s="229" t="s">
        <v>1868</v>
      </c>
      <c r="F710" s="230" t="s">
        <v>1869</v>
      </c>
      <c r="G710" s="231" t="s">
        <v>204</v>
      </c>
      <c r="H710" s="232">
        <v>13.4</v>
      </c>
      <c r="I710" s="233"/>
      <c r="J710" s="234">
        <f>ROUND(I710*H710,2)</f>
        <v>0</v>
      </c>
      <c r="K710" s="230" t="s">
        <v>846</v>
      </c>
      <c r="L710" s="45"/>
      <c r="M710" s="235" t="s">
        <v>1</v>
      </c>
      <c r="N710" s="236" t="s">
        <v>41</v>
      </c>
      <c r="O710" s="92"/>
      <c r="P710" s="237">
        <f>O710*H710</f>
        <v>0</v>
      </c>
      <c r="Q710" s="237">
        <v>0.00029999999999999997</v>
      </c>
      <c r="R710" s="237">
        <f>Q710*H710</f>
        <v>0.0040200000000000001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184</v>
      </c>
      <c r="AT710" s="239" t="s">
        <v>180</v>
      </c>
      <c r="AU710" s="239" t="s">
        <v>85</v>
      </c>
      <c r="AY710" s="18" t="s">
        <v>178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83</v>
      </c>
      <c r="BK710" s="240">
        <f>ROUND(I710*H710,2)</f>
        <v>0</v>
      </c>
      <c r="BL710" s="18" t="s">
        <v>184</v>
      </c>
      <c r="BM710" s="239" t="s">
        <v>1870</v>
      </c>
    </row>
    <row r="711" s="13" customFormat="1">
      <c r="A711" s="13"/>
      <c r="B711" s="241"/>
      <c r="C711" s="242"/>
      <c r="D711" s="243" t="s">
        <v>186</v>
      </c>
      <c r="E711" s="244" t="s">
        <v>1</v>
      </c>
      <c r="F711" s="245" t="s">
        <v>1871</v>
      </c>
      <c r="G711" s="242"/>
      <c r="H711" s="246">
        <v>13.4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186</v>
      </c>
      <c r="AU711" s="252" t="s">
        <v>85</v>
      </c>
      <c r="AV711" s="13" t="s">
        <v>85</v>
      </c>
      <c r="AW711" s="13" t="s">
        <v>32</v>
      </c>
      <c r="AX711" s="13" t="s">
        <v>83</v>
      </c>
      <c r="AY711" s="252" t="s">
        <v>178</v>
      </c>
    </row>
    <row r="712" s="2" customFormat="1" ht="24.15" customHeight="1">
      <c r="A712" s="39"/>
      <c r="B712" s="40"/>
      <c r="C712" s="228" t="s">
        <v>746</v>
      </c>
      <c r="D712" s="228" t="s">
        <v>180</v>
      </c>
      <c r="E712" s="229" t="s">
        <v>1872</v>
      </c>
      <c r="F712" s="230" t="s">
        <v>1873</v>
      </c>
      <c r="G712" s="231" t="s">
        <v>204</v>
      </c>
      <c r="H712" s="232">
        <v>13.4</v>
      </c>
      <c r="I712" s="233"/>
      <c r="J712" s="234">
        <f>ROUND(I712*H712,2)</f>
        <v>0</v>
      </c>
      <c r="K712" s="230" t="s">
        <v>846</v>
      </c>
      <c r="L712" s="45"/>
      <c r="M712" s="235" t="s">
        <v>1</v>
      </c>
      <c r="N712" s="236" t="s">
        <v>41</v>
      </c>
      <c r="O712" s="92"/>
      <c r="P712" s="237">
        <f>O712*H712</f>
        <v>0</v>
      </c>
      <c r="Q712" s="237">
        <v>0.0033600000000000001</v>
      </c>
      <c r="R712" s="237">
        <f>Q712*H712</f>
        <v>0.045024000000000002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184</v>
      </c>
      <c r="AT712" s="239" t="s">
        <v>180</v>
      </c>
      <c r="AU712" s="239" t="s">
        <v>85</v>
      </c>
      <c r="AY712" s="18" t="s">
        <v>178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83</v>
      </c>
      <c r="BK712" s="240">
        <f>ROUND(I712*H712,2)</f>
        <v>0</v>
      </c>
      <c r="BL712" s="18" t="s">
        <v>184</v>
      </c>
      <c r="BM712" s="239" t="s">
        <v>1874</v>
      </c>
    </row>
    <row r="713" s="13" customFormat="1">
      <c r="A713" s="13"/>
      <c r="B713" s="241"/>
      <c r="C713" s="242"/>
      <c r="D713" s="243" t="s">
        <v>186</v>
      </c>
      <c r="E713" s="244" t="s">
        <v>1</v>
      </c>
      <c r="F713" s="245" t="s">
        <v>1871</v>
      </c>
      <c r="G713" s="242"/>
      <c r="H713" s="246">
        <v>13.4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186</v>
      </c>
      <c r="AU713" s="252" t="s">
        <v>85</v>
      </c>
      <c r="AV713" s="13" t="s">
        <v>85</v>
      </c>
      <c r="AW713" s="13" t="s">
        <v>32</v>
      </c>
      <c r="AX713" s="13" t="s">
        <v>83</v>
      </c>
      <c r="AY713" s="252" t="s">
        <v>178</v>
      </c>
    </row>
    <row r="714" s="2" customFormat="1" ht="33" customHeight="1">
      <c r="A714" s="39"/>
      <c r="B714" s="40"/>
      <c r="C714" s="228" t="s">
        <v>752</v>
      </c>
      <c r="D714" s="228" t="s">
        <v>180</v>
      </c>
      <c r="E714" s="229" t="s">
        <v>1875</v>
      </c>
      <c r="F714" s="230" t="s">
        <v>1876</v>
      </c>
      <c r="G714" s="231" t="s">
        <v>183</v>
      </c>
      <c r="H714" s="232">
        <v>10.923</v>
      </c>
      <c r="I714" s="233"/>
      <c r="J714" s="234">
        <f>ROUND(I714*H714,2)</f>
        <v>0</v>
      </c>
      <c r="K714" s="230" t="s">
        <v>194</v>
      </c>
      <c r="L714" s="45"/>
      <c r="M714" s="235" t="s">
        <v>1</v>
      </c>
      <c r="N714" s="236" t="s">
        <v>41</v>
      </c>
      <c r="O714" s="92"/>
      <c r="P714" s="237">
        <f>O714*H714</f>
        <v>0</v>
      </c>
      <c r="Q714" s="237">
        <v>2.5018699999999998</v>
      </c>
      <c r="R714" s="237">
        <f>Q714*H714</f>
        <v>27.327926009999999</v>
      </c>
      <c r="S714" s="237">
        <v>0</v>
      </c>
      <c r="T714" s="238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9" t="s">
        <v>184</v>
      </c>
      <c r="AT714" s="239" t="s">
        <v>180</v>
      </c>
      <c r="AU714" s="239" t="s">
        <v>85</v>
      </c>
      <c r="AY714" s="18" t="s">
        <v>178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83</v>
      </c>
      <c r="BK714" s="240">
        <f>ROUND(I714*H714,2)</f>
        <v>0</v>
      </c>
      <c r="BL714" s="18" t="s">
        <v>184</v>
      </c>
      <c r="BM714" s="239" t="s">
        <v>1877</v>
      </c>
    </row>
    <row r="715" s="13" customFormat="1">
      <c r="A715" s="13"/>
      <c r="B715" s="241"/>
      <c r="C715" s="242"/>
      <c r="D715" s="243" t="s">
        <v>186</v>
      </c>
      <c r="E715" s="244" t="s">
        <v>1</v>
      </c>
      <c r="F715" s="245" t="s">
        <v>1878</v>
      </c>
      <c r="G715" s="242"/>
      <c r="H715" s="246">
        <v>10.923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186</v>
      </c>
      <c r="AU715" s="252" t="s">
        <v>85</v>
      </c>
      <c r="AV715" s="13" t="s">
        <v>85</v>
      </c>
      <c r="AW715" s="13" t="s">
        <v>32</v>
      </c>
      <c r="AX715" s="13" t="s">
        <v>83</v>
      </c>
      <c r="AY715" s="252" t="s">
        <v>178</v>
      </c>
    </row>
    <row r="716" s="2" customFormat="1" ht="24.15" customHeight="1">
      <c r="A716" s="39"/>
      <c r="B716" s="40"/>
      <c r="C716" s="228" t="s">
        <v>758</v>
      </c>
      <c r="D716" s="228" t="s">
        <v>180</v>
      </c>
      <c r="E716" s="229" t="s">
        <v>1879</v>
      </c>
      <c r="F716" s="230" t="s">
        <v>1880</v>
      </c>
      <c r="G716" s="231" t="s">
        <v>183</v>
      </c>
      <c r="H716" s="232">
        <v>3.2160000000000002</v>
      </c>
      <c r="I716" s="233"/>
      <c r="J716" s="234">
        <f>ROUND(I716*H716,2)</f>
        <v>0</v>
      </c>
      <c r="K716" s="230" t="s">
        <v>194</v>
      </c>
      <c r="L716" s="45"/>
      <c r="M716" s="235" t="s">
        <v>1</v>
      </c>
      <c r="N716" s="236" t="s">
        <v>41</v>
      </c>
      <c r="O716" s="92"/>
      <c r="P716" s="237">
        <f>O716*H716</f>
        <v>0</v>
      </c>
      <c r="Q716" s="237">
        <v>0</v>
      </c>
      <c r="R716" s="237">
        <f>Q716*H716</f>
        <v>0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184</v>
      </c>
      <c r="AT716" s="239" t="s">
        <v>180</v>
      </c>
      <c r="AU716" s="239" t="s">
        <v>85</v>
      </c>
      <c r="AY716" s="18" t="s">
        <v>178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83</v>
      </c>
      <c r="BK716" s="240">
        <f>ROUND(I716*H716,2)</f>
        <v>0</v>
      </c>
      <c r="BL716" s="18" t="s">
        <v>184</v>
      </c>
      <c r="BM716" s="239" t="s">
        <v>1881</v>
      </c>
    </row>
    <row r="717" s="13" customFormat="1">
      <c r="A717" s="13"/>
      <c r="B717" s="241"/>
      <c r="C717" s="242"/>
      <c r="D717" s="243" t="s">
        <v>186</v>
      </c>
      <c r="E717" s="244" t="s">
        <v>1</v>
      </c>
      <c r="F717" s="245" t="s">
        <v>1882</v>
      </c>
      <c r="G717" s="242"/>
      <c r="H717" s="246">
        <v>3.2160000000000002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186</v>
      </c>
      <c r="AU717" s="252" t="s">
        <v>85</v>
      </c>
      <c r="AV717" s="13" t="s">
        <v>85</v>
      </c>
      <c r="AW717" s="13" t="s">
        <v>32</v>
      </c>
      <c r="AX717" s="13" t="s">
        <v>83</v>
      </c>
      <c r="AY717" s="252" t="s">
        <v>178</v>
      </c>
    </row>
    <row r="718" s="2" customFormat="1" ht="33" customHeight="1">
      <c r="A718" s="39"/>
      <c r="B718" s="40"/>
      <c r="C718" s="228" t="s">
        <v>764</v>
      </c>
      <c r="D718" s="228" t="s">
        <v>180</v>
      </c>
      <c r="E718" s="229" t="s">
        <v>378</v>
      </c>
      <c r="F718" s="230" t="s">
        <v>379</v>
      </c>
      <c r="G718" s="231" t="s">
        <v>183</v>
      </c>
      <c r="H718" s="232">
        <v>10.923</v>
      </c>
      <c r="I718" s="233"/>
      <c r="J718" s="234">
        <f>ROUND(I718*H718,2)</f>
        <v>0</v>
      </c>
      <c r="K718" s="230" t="s">
        <v>194</v>
      </c>
      <c r="L718" s="45"/>
      <c r="M718" s="235" t="s">
        <v>1</v>
      </c>
      <c r="N718" s="236" t="s">
        <v>41</v>
      </c>
      <c r="O718" s="92"/>
      <c r="P718" s="237">
        <f>O718*H718</f>
        <v>0</v>
      </c>
      <c r="Q718" s="237">
        <v>0</v>
      </c>
      <c r="R718" s="237">
        <f>Q718*H718</f>
        <v>0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184</v>
      </c>
      <c r="AT718" s="239" t="s">
        <v>180</v>
      </c>
      <c r="AU718" s="239" t="s">
        <v>85</v>
      </c>
      <c r="AY718" s="18" t="s">
        <v>178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83</v>
      </c>
      <c r="BK718" s="240">
        <f>ROUND(I718*H718,2)</f>
        <v>0</v>
      </c>
      <c r="BL718" s="18" t="s">
        <v>184</v>
      </c>
      <c r="BM718" s="239" t="s">
        <v>1883</v>
      </c>
    </row>
    <row r="719" s="2" customFormat="1" ht="16.5" customHeight="1">
      <c r="A719" s="39"/>
      <c r="B719" s="40"/>
      <c r="C719" s="228" t="s">
        <v>768</v>
      </c>
      <c r="D719" s="228" t="s">
        <v>180</v>
      </c>
      <c r="E719" s="229" t="s">
        <v>382</v>
      </c>
      <c r="F719" s="230" t="s">
        <v>383</v>
      </c>
      <c r="G719" s="231" t="s">
        <v>384</v>
      </c>
      <c r="H719" s="232">
        <v>1.212</v>
      </c>
      <c r="I719" s="233"/>
      <c r="J719" s="234">
        <f>ROUND(I719*H719,2)</f>
        <v>0</v>
      </c>
      <c r="K719" s="230" t="s">
        <v>194</v>
      </c>
      <c r="L719" s="45"/>
      <c r="M719" s="235" t="s">
        <v>1</v>
      </c>
      <c r="N719" s="236" t="s">
        <v>41</v>
      </c>
      <c r="O719" s="92"/>
      <c r="P719" s="237">
        <f>O719*H719</f>
        <v>0</v>
      </c>
      <c r="Q719" s="237">
        <v>1.06277</v>
      </c>
      <c r="R719" s="237">
        <f>Q719*H719</f>
        <v>1.28807724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184</v>
      </c>
      <c r="AT719" s="239" t="s">
        <v>180</v>
      </c>
      <c r="AU719" s="239" t="s">
        <v>85</v>
      </c>
      <c r="AY719" s="18" t="s">
        <v>178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83</v>
      </c>
      <c r="BK719" s="240">
        <f>ROUND(I719*H719,2)</f>
        <v>0</v>
      </c>
      <c r="BL719" s="18" t="s">
        <v>184</v>
      </c>
      <c r="BM719" s="239" t="s">
        <v>1884</v>
      </c>
    </row>
    <row r="720" s="13" customFormat="1">
      <c r="A720" s="13"/>
      <c r="B720" s="241"/>
      <c r="C720" s="242"/>
      <c r="D720" s="243" t="s">
        <v>186</v>
      </c>
      <c r="E720" s="244" t="s">
        <v>1</v>
      </c>
      <c r="F720" s="245" t="s">
        <v>1885</v>
      </c>
      <c r="G720" s="242"/>
      <c r="H720" s="246">
        <v>1.212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186</v>
      </c>
      <c r="AU720" s="252" t="s">
        <v>85</v>
      </c>
      <c r="AV720" s="13" t="s">
        <v>85</v>
      </c>
      <c r="AW720" s="13" t="s">
        <v>32</v>
      </c>
      <c r="AX720" s="13" t="s">
        <v>83</v>
      </c>
      <c r="AY720" s="252" t="s">
        <v>178</v>
      </c>
    </row>
    <row r="721" s="2" customFormat="1" ht="37.8" customHeight="1">
      <c r="A721" s="39"/>
      <c r="B721" s="40"/>
      <c r="C721" s="228" t="s">
        <v>773</v>
      </c>
      <c r="D721" s="228" t="s">
        <v>180</v>
      </c>
      <c r="E721" s="229" t="s">
        <v>1886</v>
      </c>
      <c r="F721" s="230" t="s">
        <v>1887</v>
      </c>
      <c r="G721" s="231" t="s">
        <v>204</v>
      </c>
      <c r="H721" s="232">
        <v>91.659999999999997</v>
      </c>
      <c r="I721" s="233"/>
      <c r="J721" s="234">
        <f>ROUND(I721*H721,2)</f>
        <v>0</v>
      </c>
      <c r="K721" s="230" t="s">
        <v>846</v>
      </c>
      <c r="L721" s="45"/>
      <c r="M721" s="235" t="s">
        <v>1</v>
      </c>
      <c r="N721" s="236" t="s">
        <v>41</v>
      </c>
      <c r="O721" s="92"/>
      <c r="P721" s="237">
        <f>O721*H721</f>
        <v>0</v>
      </c>
      <c r="Q721" s="237">
        <v>0.0016000000000000001</v>
      </c>
      <c r="R721" s="237">
        <f>Q721*H721</f>
        <v>0.14665600000000001</v>
      </c>
      <c r="S721" s="237">
        <v>0</v>
      </c>
      <c r="T721" s="238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184</v>
      </c>
      <c r="AT721" s="239" t="s">
        <v>180</v>
      </c>
      <c r="AU721" s="239" t="s">
        <v>85</v>
      </c>
      <c r="AY721" s="18" t="s">
        <v>178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83</v>
      </c>
      <c r="BK721" s="240">
        <f>ROUND(I721*H721,2)</f>
        <v>0</v>
      </c>
      <c r="BL721" s="18" t="s">
        <v>184</v>
      </c>
      <c r="BM721" s="239" t="s">
        <v>1888</v>
      </c>
    </row>
    <row r="722" s="13" customFormat="1">
      <c r="A722" s="13"/>
      <c r="B722" s="241"/>
      <c r="C722" s="242"/>
      <c r="D722" s="243" t="s">
        <v>186</v>
      </c>
      <c r="E722" s="244" t="s">
        <v>1</v>
      </c>
      <c r="F722" s="245" t="s">
        <v>1889</v>
      </c>
      <c r="G722" s="242"/>
      <c r="H722" s="246">
        <v>58.469999999999999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186</v>
      </c>
      <c r="AU722" s="252" t="s">
        <v>85</v>
      </c>
      <c r="AV722" s="13" t="s">
        <v>85</v>
      </c>
      <c r="AW722" s="13" t="s">
        <v>32</v>
      </c>
      <c r="AX722" s="13" t="s">
        <v>76</v>
      </c>
      <c r="AY722" s="252" t="s">
        <v>178</v>
      </c>
    </row>
    <row r="723" s="13" customFormat="1">
      <c r="A723" s="13"/>
      <c r="B723" s="241"/>
      <c r="C723" s="242"/>
      <c r="D723" s="243" t="s">
        <v>186</v>
      </c>
      <c r="E723" s="244" t="s">
        <v>1</v>
      </c>
      <c r="F723" s="245" t="s">
        <v>1890</v>
      </c>
      <c r="G723" s="242"/>
      <c r="H723" s="246">
        <v>33.189999999999998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186</v>
      </c>
      <c r="AU723" s="252" t="s">
        <v>85</v>
      </c>
      <c r="AV723" s="13" t="s">
        <v>85</v>
      </c>
      <c r="AW723" s="13" t="s">
        <v>32</v>
      </c>
      <c r="AX723" s="13" t="s">
        <v>76</v>
      </c>
      <c r="AY723" s="252" t="s">
        <v>178</v>
      </c>
    </row>
    <row r="724" s="15" customFormat="1">
      <c r="A724" s="15"/>
      <c r="B724" s="264"/>
      <c r="C724" s="265"/>
      <c r="D724" s="243" t="s">
        <v>186</v>
      </c>
      <c r="E724" s="266" t="s">
        <v>1</v>
      </c>
      <c r="F724" s="267" t="s">
        <v>217</v>
      </c>
      <c r="G724" s="265"/>
      <c r="H724" s="268">
        <v>91.659999999999997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186</v>
      </c>
      <c r="AU724" s="274" t="s">
        <v>85</v>
      </c>
      <c r="AV724" s="15" t="s">
        <v>184</v>
      </c>
      <c r="AW724" s="15" t="s">
        <v>32</v>
      </c>
      <c r="AX724" s="15" t="s">
        <v>83</v>
      </c>
      <c r="AY724" s="274" t="s">
        <v>178</v>
      </c>
    </row>
    <row r="725" s="2" customFormat="1" ht="24.15" customHeight="1">
      <c r="A725" s="39"/>
      <c r="B725" s="40"/>
      <c r="C725" s="285" t="s">
        <v>777</v>
      </c>
      <c r="D725" s="285" t="s">
        <v>232</v>
      </c>
      <c r="E725" s="286" t="s">
        <v>1778</v>
      </c>
      <c r="F725" s="287" t="s">
        <v>1779</v>
      </c>
      <c r="G725" s="288" t="s">
        <v>204</v>
      </c>
      <c r="H725" s="289">
        <v>100.82599999999999</v>
      </c>
      <c r="I725" s="290"/>
      <c r="J725" s="291">
        <f>ROUND(I725*H725,2)</f>
        <v>0</v>
      </c>
      <c r="K725" s="287" t="s">
        <v>846</v>
      </c>
      <c r="L725" s="292"/>
      <c r="M725" s="293" t="s">
        <v>1</v>
      </c>
      <c r="N725" s="294" t="s">
        <v>41</v>
      </c>
      <c r="O725" s="92"/>
      <c r="P725" s="237">
        <f>O725*H725</f>
        <v>0</v>
      </c>
      <c r="Q725" s="237">
        <v>0.11700000000000001</v>
      </c>
      <c r="R725" s="237">
        <f>Q725*H725</f>
        <v>11.796642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231</v>
      </c>
      <c r="AT725" s="239" t="s">
        <v>232</v>
      </c>
      <c r="AU725" s="239" t="s">
        <v>85</v>
      </c>
      <c r="AY725" s="18" t="s">
        <v>178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83</v>
      </c>
      <c r="BK725" s="240">
        <f>ROUND(I725*H725,2)</f>
        <v>0</v>
      </c>
      <c r="BL725" s="18" t="s">
        <v>184</v>
      </c>
      <c r="BM725" s="239" t="s">
        <v>1891</v>
      </c>
    </row>
    <row r="726" s="13" customFormat="1">
      <c r="A726" s="13"/>
      <c r="B726" s="241"/>
      <c r="C726" s="242"/>
      <c r="D726" s="243" t="s">
        <v>186</v>
      </c>
      <c r="E726" s="242"/>
      <c r="F726" s="245" t="s">
        <v>1892</v>
      </c>
      <c r="G726" s="242"/>
      <c r="H726" s="246">
        <v>100.82599999999999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186</v>
      </c>
      <c r="AU726" s="252" t="s">
        <v>85</v>
      </c>
      <c r="AV726" s="13" t="s">
        <v>85</v>
      </c>
      <c r="AW726" s="13" t="s">
        <v>4</v>
      </c>
      <c r="AX726" s="13" t="s">
        <v>83</v>
      </c>
      <c r="AY726" s="252" t="s">
        <v>178</v>
      </c>
    </row>
    <row r="727" s="2" customFormat="1" ht="21.75" customHeight="1">
      <c r="A727" s="39"/>
      <c r="B727" s="40"/>
      <c r="C727" s="228" t="s">
        <v>783</v>
      </c>
      <c r="D727" s="228" t="s">
        <v>180</v>
      </c>
      <c r="E727" s="229" t="s">
        <v>1893</v>
      </c>
      <c r="F727" s="230" t="s">
        <v>1894</v>
      </c>
      <c r="G727" s="231" t="s">
        <v>204</v>
      </c>
      <c r="H727" s="232">
        <v>16.5</v>
      </c>
      <c r="I727" s="233"/>
      <c r="J727" s="234">
        <f>ROUND(I727*H727,2)</f>
        <v>0</v>
      </c>
      <c r="K727" s="230" t="s">
        <v>194</v>
      </c>
      <c r="L727" s="45"/>
      <c r="M727" s="235" t="s">
        <v>1</v>
      </c>
      <c r="N727" s="236" t="s">
        <v>41</v>
      </c>
      <c r="O727" s="92"/>
      <c r="P727" s="237">
        <f>O727*H727</f>
        <v>0</v>
      </c>
      <c r="Q727" s="237">
        <v>0.27560000000000001</v>
      </c>
      <c r="R727" s="237">
        <f>Q727*H727</f>
        <v>4.5474000000000006</v>
      </c>
      <c r="S727" s="237">
        <v>0</v>
      </c>
      <c r="T727" s="238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9" t="s">
        <v>184</v>
      </c>
      <c r="AT727" s="239" t="s">
        <v>180</v>
      </c>
      <c r="AU727" s="239" t="s">
        <v>85</v>
      </c>
      <c r="AY727" s="18" t="s">
        <v>178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83</v>
      </c>
      <c r="BK727" s="240">
        <f>ROUND(I727*H727,2)</f>
        <v>0</v>
      </c>
      <c r="BL727" s="18" t="s">
        <v>184</v>
      </c>
      <c r="BM727" s="239" t="s">
        <v>1895</v>
      </c>
    </row>
    <row r="728" s="13" customFormat="1">
      <c r="A728" s="13"/>
      <c r="B728" s="241"/>
      <c r="C728" s="242"/>
      <c r="D728" s="243" t="s">
        <v>186</v>
      </c>
      <c r="E728" s="244" t="s">
        <v>1</v>
      </c>
      <c r="F728" s="245" t="s">
        <v>1896</v>
      </c>
      <c r="G728" s="242"/>
      <c r="H728" s="246">
        <v>16.5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186</v>
      </c>
      <c r="AU728" s="252" t="s">
        <v>85</v>
      </c>
      <c r="AV728" s="13" t="s">
        <v>85</v>
      </c>
      <c r="AW728" s="13" t="s">
        <v>32</v>
      </c>
      <c r="AX728" s="13" t="s">
        <v>83</v>
      </c>
      <c r="AY728" s="252" t="s">
        <v>178</v>
      </c>
    </row>
    <row r="729" s="2" customFormat="1" ht="24.15" customHeight="1">
      <c r="A729" s="39"/>
      <c r="B729" s="40"/>
      <c r="C729" s="228" t="s">
        <v>790</v>
      </c>
      <c r="D729" s="228" t="s">
        <v>180</v>
      </c>
      <c r="E729" s="229" t="s">
        <v>1897</v>
      </c>
      <c r="F729" s="230" t="s">
        <v>1898</v>
      </c>
      <c r="G729" s="231" t="s">
        <v>291</v>
      </c>
      <c r="H729" s="232">
        <v>33</v>
      </c>
      <c r="I729" s="233"/>
      <c r="J729" s="234">
        <f>ROUND(I729*H729,2)</f>
        <v>0</v>
      </c>
      <c r="K729" s="230" t="s">
        <v>194</v>
      </c>
      <c r="L729" s="45"/>
      <c r="M729" s="235" t="s">
        <v>1</v>
      </c>
      <c r="N729" s="236" t="s">
        <v>41</v>
      </c>
      <c r="O729" s="92"/>
      <c r="P729" s="237">
        <f>O729*H729</f>
        <v>0</v>
      </c>
      <c r="Q729" s="237">
        <v>0.19663</v>
      </c>
      <c r="R729" s="237">
        <f>Q729*H729</f>
        <v>6.4887899999999998</v>
      </c>
      <c r="S729" s="237">
        <v>0</v>
      </c>
      <c r="T729" s="238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9" t="s">
        <v>184</v>
      </c>
      <c r="AT729" s="239" t="s">
        <v>180</v>
      </c>
      <c r="AU729" s="239" t="s">
        <v>85</v>
      </c>
      <c r="AY729" s="18" t="s">
        <v>178</v>
      </c>
      <c r="BE729" s="240">
        <f>IF(N729="základní",J729,0)</f>
        <v>0</v>
      </c>
      <c r="BF729" s="240">
        <f>IF(N729="snížená",J729,0)</f>
        <v>0</v>
      </c>
      <c r="BG729" s="240">
        <f>IF(N729="zákl. přenesená",J729,0)</f>
        <v>0</v>
      </c>
      <c r="BH729" s="240">
        <f>IF(N729="sníž. přenesená",J729,0)</f>
        <v>0</v>
      </c>
      <c r="BI729" s="240">
        <f>IF(N729="nulová",J729,0)</f>
        <v>0</v>
      </c>
      <c r="BJ729" s="18" t="s">
        <v>83</v>
      </c>
      <c r="BK729" s="240">
        <f>ROUND(I729*H729,2)</f>
        <v>0</v>
      </c>
      <c r="BL729" s="18" t="s">
        <v>184</v>
      </c>
      <c r="BM729" s="239" t="s">
        <v>1899</v>
      </c>
    </row>
    <row r="730" s="13" customFormat="1">
      <c r="A730" s="13"/>
      <c r="B730" s="241"/>
      <c r="C730" s="242"/>
      <c r="D730" s="243" t="s">
        <v>186</v>
      </c>
      <c r="E730" s="244" t="s">
        <v>1</v>
      </c>
      <c r="F730" s="245" t="s">
        <v>1900</v>
      </c>
      <c r="G730" s="242"/>
      <c r="H730" s="246">
        <v>33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186</v>
      </c>
      <c r="AU730" s="252" t="s">
        <v>85</v>
      </c>
      <c r="AV730" s="13" t="s">
        <v>85</v>
      </c>
      <c r="AW730" s="13" t="s">
        <v>32</v>
      </c>
      <c r="AX730" s="13" t="s">
        <v>83</v>
      </c>
      <c r="AY730" s="252" t="s">
        <v>178</v>
      </c>
    </row>
    <row r="731" s="2" customFormat="1" ht="33" customHeight="1">
      <c r="A731" s="39"/>
      <c r="B731" s="40"/>
      <c r="C731" s="228" t="s">
        <v>794</v>
      </c>
      <c r="D731" s="228" t="s">
        <v>180</v>
      </c>
      <c r="E731" s="229" t="s">
        <v>1901</v>
      </c>
      <c r="F731" s="230" t="s">
        <v>1902</v>
      </c>
      <c r="G731" s="231" t="s">
        <v>420</v>
      </c>
      <c r="H731" s="232">
        <v>1</v>
      </c>
      <c r="I731" s="233"/>
      <c r="J731" s="234">
        <f>ROUND(I731*H731,2)</f>
        <v>0</v>
      </c>
      <c r="K731" s="230" t="s">
        <v>194</v>
      </c>
      <c r="L731" s="45"/>
      <c r="M731" s="235" t="s">
        <v>1</v>
      </c>
      <c r="N731" s="236" t="s">
        <v>41</v>
      </c>
      <c r="O731" s="92"/>
      <c r="P731" s="237">
        <f>O731*H731</f>
        <v>0</v>
      </c>
      <c r="Q731" s="237">
        <v>0.053620000000000001</v>
      </c>
      <c r="R731" s="237">
        <f>Q731*H731</f>
        <v>0.053620000000000001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184</v>
      </c>
      <c r="AT731" s="239" t="s">
        <v>180</v>
      </c>
      <c r="AU731" s="239" t="s">
        <v>85</v>
      </c>
      <c r="AY731" s="18" t="s">
        <v>178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83</v>
      </c>
      <c r="BK731" s="240">
        <f>ROUND(I731*H731,2)</f>
        <v>0</v>
      </c>
      <c r="BL731" s="18" t="s">
        <v>184</v>
      </c>
      <c r="BM731" s="239" t="s">
        <v>1903</v>
      </c>
    </row>
    <row r="732" s="13" customFormat="1">
      <c r="A732" s="13"/>
      <c r="B732" s="241"/>
      <c r="C732" s="242"/>
      <c r="D732" s="243" t="s">
        <v>186</v>
      </c>
      <c r="E732" s="244" t="s">
        <v>1</v>
      </c>
      <c r="F732" s="245" t="s">
        <v>1904</v>
      </c>
      <c r="G732" s="242"/>
      <c r="H732" s="246">
        <v>1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186</v>
      </c>
      <c r="AU732" s="252" t="s">
        <v>85</v>
      </c>
      <c r="AV732" s="13" t="s">
        <v>85</v>
      </c>
      <c r="AW732" s="13" t="s">
        <v>32</v>
      </c>
      <c r="AX732" s="13" t="s">
        <v>83</v>
      </c>
      <c r="AY732" s="252" t="s">
        <v>178</v>
      </c>
    </row>
    <row r="733" s="2" customFormat="1" ht="24.15" customHeight="1">
      <c r="A733" s="39"/>
      <c r="B733" s="40"/>
      <c r="C733" s="285" t="s">
        <v>801</v>
      </c>
      <c r="D733" s="285" t="s">
        <v>232</v>
      </c>
      <c r="E733" s="286" t="s">
        <v>1905</v>
      </c>
      <c r="F733" s="287" t="s">
        <v>1906</v>
      </c>
      <c r="G733" s="288" t="s">
        <v>420</v>
      </c>
      <c r="H733" s="289">
        <v>1</v>
      </c>
      <c r="I733" s="290"/>
      <c r="J733" s="291">
        <f>ROUND(I733*H733,2)</f>
        <v>0</v>
      </c>
      <c r="K733" s="287" t="s">
        <v>194</v>
      </c>
      <c r="L733" s="292"/>
      <c r="M733" s="293" t="s">
        <v>1</v>
      </c>
      <c r="N733" s="294" t="s">
        <v>41</v>
      </c>
      <c r="O733" s="92"/>
      <c r="P733" s="237">
        <f>O733*H733</f>
        <v>0</v>
      </c>
      <c r="Q733" s="237">
        <v>0.042500000000000003</v>
      </c>
      <c r="R733" s="237">
        <f>Q733*H733</f>
        <v>0.042500000000000003</v>
      </c>
      <c r="S733" s="237">
        <v>0</v>
      </c>
      <c r="T733" s="238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9" t="s">
        <v>231</v>
      </c>
      <c r="AT733" s="239" t="s">
        <v>232</v>
      </c>
      <c r="AU733" s="239" t="s">
        <v>85</v>
      </c>
      <c r="AY733" s="18" t="s">
        <v>178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83</v>
      </c>
      <c r="BK733" s="240">
        <f>ROUND(I733*H733,2)</f>
        <v>0</v>
      </c>
      <c r="BL733" s="18" t="s">
        <v>184</v>
      </c>
      <c r="BM733" s="239" t="s">
        <v>1907</v>
      </c>
    </row>
    <row r="734" s="12" customFormat="1" ht="22.8" customHeight="1">
      <c r="A734" s="12"/>
      <c r="B734" s="212"/>
      <c r="C734" s="213"/>
      <c r="D734" s="214" t="s">
        <v>75</v>
      </c>
      <c r="E734" s="226" t="s">
        <v>236</v>
      </c>
      <c r="F734" s="226" t="s">
        <v>405</v>
      </c>
      <c r="G734" s="213"/>
      <c r="H734" s="213"/>
      <c r="I734" s="216"/>
      <c r="J734" s="227">
        <f>BK734</f>
        <v>0</v>
      </c>
      <c r="K734" s="213"/>
      <c r="L734" s="218"/>
      <c r="M734" s="219"/>
      <c r="N734" s="220"/>
      <c r="O734" s="220"/>
      <c r="P734" s="221">
        <f>SUM(P735:P1044)</f>
        <v>0</v>
      </c>
      <c r="Q734" s="220"/>
      <c r="R734" s="221">
        <f>SUM(R735:R1044)</f>
        <v>26.722439260000002</v>
      </c>
      <c r="S734" s="220"/>
      <c r="T734" s="222">
        <f>SUM(T735:T1044)</f>
        <v>546.21187599999985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3" t="s">
        <v>83</v>
      </c>
      <c r="AT734" s="224" t="s">
        <v>75</v>
      </c>
      <c r="AU734" s="224" t="s">
        <v>83</v>
      </c>
      <c r="AY734" s="223" t="s">
        <v>178</v>
      </c>
      <c r="BK734" s="225">
        <f>SUM(BK735:BK1044)</f>
        <v>0</v>
      </c>
    </row>
    <row r="735" s="2" customFormat="1" ht="33" customHeight="1">
      <c r="A735" s="39"/>
      <c r="B735" s="40"/>
      <c r="C735" s="228" t="s">
        <v>809</v>
      </c>
      <c r="D735" s="228" t="s">
        <v>180</v>
      </c>
      <c r="E735" s="229" t="s">
        <v>1908</v>
      </c>
      <c r="F735" s="230" t="s">
        <v>1909</v>
      </c>
      <c r="G735" s="231" t="s">
        <v>291</v>
      </c>
      <c r="H735" s="232">
        <v>39</v>
      </c>
      <c r="I735" s="233"/>
      <c r="J735" s="234">
        <f>ROUND(I735*H735,2)</f>
        <v>0</v>
      </c>
      <c r="K735" s="230" t="s">
        <v>846</v>
      </c>
      <c r="L735" s="45"/>
      <c r="M735" s="235" t="s">
        <v>1</v>
      </c>
      <c r="N735" s="236" t="s">
        <v>41</v>
      </c>
      <c r="O735" s="92"/>
      <c r="P735" s="237">
        <f>O735*H735</f>
        <v>0</v>
      </c>
      <c r="Q735" s="237">
        <v>0.15540000000000001</v>
      </c>
      <c r="R735" s="237">
        <f>Q735*H735</f>
        <v>6.0606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184</v>
      </c>
      <c r="AT735" s="239" t="s">
        <v>180</v>
      </c>
      <c r="AU735" s="239" t="s">
        <v>85</v>
      </c>
      <c r="AY735" s="18" t="s">
        <v>178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83</v>
      </c>
      <c r="BK735" s="240">
        <f>ROUND(I735*H735,2)</f>
        <v>0</v>
      </c>
      <c r="BL735" s="18" t="s">
        <v>184</v>
      </c>
      <c r="BM735" s="239" t="s">
        <v>1910</v>
      </c>
    </row>
    <row r="736" s="13" customFormat="1">
      <c r="A736" s="13"/>
      <c r="B736" s="241"/>
      <c r="C736" s="242"/>
      <c r="D736" s="243" t="s">
        <v>186</v>
      </c>
      <c r="E736" s="244" t="s">
        <v>1</v>
      </c>
      <c r="F736" s="245" t="s">
        <v>1911</v>
      </c>
      <c r="G736" s="242"/>
      <c r="H736" s="246">
        <v>39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186</v>
      </c>
      <c r="AU736" s="252" t="s">
        <v>85</v>
      </c>
      <c r="AV736" s="13" t="s">
        <v>85</v>
      </c>
      <c r="AW736" s="13" t="s">
        <v>32</v>
      </c>
      <c r="AX736" s="13" t="s">
        <v>83</v>
      </c>
      <c r="AY736" s="252" t="s">
        <v>178</v>
      </c>
    </row>
    <row r="737" s="2" customFormat="1" ht="16.5" customHeight="1">
      <c r="A737" s="39"/>
      <c r="B737" s="40"/>
      <c r="C737" s="285" t="s">
        <v>814</v>
      </c>
      <c r="D737" s="285" t="s">
        <v>232</v>
      </c>
      <c r="E737" s="286" t="s">
        <v>1912</v>
      </c>
      <c r="F737" s="287" t="s">
        <v>1913</v>
      </c>
      <c r="G737" s="288" t="s">
        <v>291</v>
      </c>
      <c r="H737" s="289">
        <v>40.950000000000003</v>
      </c>
      <c r="I737" s="290"/>
      <c r="J737" s="291">
        <f>ROUND(I737*H737,2)</f>
        <v>0</v>
      </c>
      <c r="K737" s="287" t="s">
        <v>846</v>
      </c>
      <c r="L737" s="292"/>
      <c r="M737" s="293" t="s">
        <v>1</v>
      </c>
      <c r="N737" s="294" t="s">
        <v>41</v>
      </c>
      <c r="O737" s="92"/>
      <c r="P737" s="237">
        <f>O737*H737</f>
        <v>0</v>
      </c>
      <c r="Q737" s="237">
        <v>0.080000000000000002</v>
      </c>
      <c r="R737" s="237">
        <f>Q737*H737</f>
        <v>3.2760000000000002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231</v>
      </c>
      <c r="AT737" s="239" t="s">
        <v>232</v>
      </c>
      <c r="AU737" s="239" t="s">
        <v>85</v>
      </c>
      <c r="AY737" s="18" t="s">
        <v>178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83</v>
      </c>
      <c r="BK737" s="240">
        <f>ROUND(I737*H737,2)</f>
        <v>0</v>
      </c>
      <c r="BL737" s="18" t="s">
        <v>184</v>
      </c>
      <c r="BM737" s="239" t="s">
        <v>1914</v>
      </c>
    </row>
    <row r="738" s="13" customFormat="1">
      <c r="A738" s="13"/>
      <c r="B738" s="241"/>
      <c r="C738" s="242"/>
      <c r="D738" s="243" t="s">
        <v>186</v>
      </c>
      <c r="E738" s="242"/>
      <c r="F738" s="245" t="s">
        <v>1915</v>
      </c>
      <c r="G738" s="242"/>
      <c r="H738" s="246">
        <v>40.950000000000003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186</v>
      </c>
      <c r="AU738" s="252" t="s">
        <v>85</v>
      </c>
      <c r="AV738" s="13" t="s">
        <v>85</v>
      </c>
      <c r="AW738" s="13" t="s">
        <v>4</v>
      </c>
      <c r="AX738" s="13" t="s">
        <v>83</v>
      </c>
      <c r="AY738" s="252" t="s">
        <v>178</v>
      </c>
    </row>
    <row r="739" s="2" customFormat="1" ht="24.15" customHeight="1">
      <c r="A739" s="39"/>
      <c r="B739" s="40"/>
      <c r="C739" s="228" t="s">
        <v>819</v>
      </c>
      <c r="D739" s="228" t="s">
        <v>180</v>
      </c>
      <c r="E739" s="229" t="s">
        <v>1916</v>
      </c>
      <c r="F739" s="230" t="s">
        <v>1917</v>
      </c>
      <c r="G739" s="231" t="s">
        <v>183</v>
      </c>
      <c r="H739" s="232">
        <v>7.0789999999999997</v>
      </c>
      <c r="I739" s="233"/>
      <c r="J739" s="234">
        <f>ROUND(I739*H739,2)</f>
        <v>0</v>
      </c>
      <c r="K739" s="230" t="s">
        <v>1</v>
      </c>
      <c r="L739" s="45"/>
      <c r="M739" s="235" t="s">
        <v>1</v>
      </c>
      <c r="N739" s="236" t="s">
        <v>41</v>
      </c>
      <c r="O739" s="92"/>
      <c r="P739" s="237">
        <f>O739*H739</f>
        <v>0</v>
      </c>
      <c r="Q739" s="237">
        <v>2.2563399999999998</v>
      </c>
      <c r="R739" s="237">
        <f>Q739*H739</f>
        <v>15.972630859999997</v>
      </c>
      <c r="S739" s="237">
        <v>0</v>
      </c>
      <c r="T739" s="238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9" t="s">
        <v>184</v>
      </c>
      <c r="AT739" s="239" t="s">
        <v>180</v>
      </c>
      <c r="AU739" s="239" t="s">
        <v>85</v>
      </c>
      <c r="AY739" s="18" t="s">
        <v>178</v>
      </c>
      <c r="BE739" s="240">
        <f>IF(N739="základní",J739,0)</f>
        <v>0</v>
      </c>
      <c r="BF739" s="240">
        <f>IF(N739="snížená",J739,0)</f>
        <v>0</v>
      </c>
      <c r="BG739" s="240">
        <f>IF(N739="zákl. přenesená",J739,0)</f>
        <v>0</v>
      </c>
      <c r="BH739" s="240">
        <f>IF(N739="sníž. přenesená",J739,0)</f>
        <v>0</v>
      </c>
      <c r="BI739" s="240">
        <f>IF(N739="nulová",J739,0)</f>
        <v>0</v>
      </c>
      <c r="BJ739" s="18" t="s">
        <v>83</v>
      </c>
      <c r="BK739" s="240">
        <f>ROUND(I739*H739,2)</f>
        <v>0</v>
      </c>
      <c r="BL739" s="18" t="s">
        <v>184</v>
      </c>
      <c r="BM739" s="239" t="s">
        <v>1918</v>
      </c>
    </row>
    <row r="740" s="16" customFormat="1">
      <c r="A740" s="16"/>
      <c r="B740" s="275"/>
      <c r="C740" s="276"/>
      <c r="D740" s="243" t="s">
        <v>186</v>
      </c>
      <c r="E740" s="277" t="s">
        <v>1</v>
      </c>
      <c r="F740" s="278" t="s">
        <v>1919</v>
      </c>
      <c r="G740" s="276"/>
      <c r="H740" s="277" t="s">
        <v>1</v>
      </c>
      <c r="I740" s="279"/>
      <c r="J740" s="276"/>
      <c r="K740" s="276"/>
      <c r="L740" s="280"/>
      <c r="M740" s="281"/>
      <c r="N740" s="282"/>
      <c r="O740" s="282"/>
      <c r="P740" s="282"/>
      <c r="Q740" s="282"/>
      <c r="R740" s="282"/>
      <c r="S740" s="282"/>
      <c r="T740" s="28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84" t="s">
        <v>186</v>
      </c>
      <c r="AU740" s="284" t="s">
        <v>85</v>
      </c>
      <c r="AV740" s="16" t="s">
        <v>83</v>
      </c>
      <c r="AW740" s="16" t="s">
        <v>32</v>
      </c>
      <c r="AX740" s="16" t="s">
        <v>76</v>
      </c>
      <c r="AY740" s="284" t="s">
        <v>178</v>
      </c>
    </row>
    <row r="741" s="13" customFormat="1">
      <c r="A741" s="13"/>
      <c r="B741" s="241"/>
      <c r="C741" s="242"/>
      <c r="D741" s="243" t="s">
        <v>186</v>
      </c>
      <c r="E741" s="244" t="s">
        <v>1</v>
      </c>
      <c r="F741" s="245" t="s">
        <v>1920</v>
      </c>
      <c r="G741" s="242"/>
      <c r="H741" s="246">
        <v>0.82399999999999995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186</v>
      </c>
      <c r="AU741" s="252" t="s">
        <v>85</v>
      </c>
      <c r="AV741" s="13" t="s">
        <v>85</v>
      </c>
      <c r="AW741" s="13" t="s">
        <v>32</v>
      </c>
      <c r="AX741" s="13" t="s">
        <v>76</v>
      </c>
      <c r="AY741" s="252" t="s">
        <v>178</v>
      </c>
    </row>
    <row r="742" s="13" customFormat="1">
      <c r="A742" s="13"/>
      <c r="B742" s="241"/>
      <c r="C742" s="242"/>
      <c r="D742" s="243" t="s">
        <v>186</v>
      </c>
      <c r="E742" s="244" t="s">
        <v>1</v>
      </c>
      <c r="F742" s="245" t="s">
        <v>1921</v>
      </c>
      <c r="G742" s="242"/>
      <c r="H742" s="246">
        <v>0.27500000000000002</v>
      </c>
      <c r="I742" s="247"/>
      <c r="J742" s="242"/>
      <c r="K742" s="242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186</v>
      </c>
      <c r="AU742" s="252" t="s">
        <v>85</v>
      </c>
      <c r="AV742" s="13" t="s">
        <v>85</v>
      </c>
      <c r="AW742" s="13" t="s">
        <v>32</v>
      </c>
      <c r="AX742" s="13" t="s">
        <v>76</v>
      </c>
      <c r="AY742" s="252" t="s">
        <v>178</v>
      </c>
    </row>
    <row r="743" s="13" customFormat="1">
      <c r="A743" s="13"/>
      <c r="B743" s="241"/>
      <c r="C743" s="242"/>
      <c r="D743" s="243" t="s">
        <v>186</v>
      </c>
      <c r="E743" s="244" t="s">
        <v>1</v>
      </c>
      <c r="F743" s="245" t="s">
        <v>1922</v>
      </c>
      <c r="G743" s="242"/>
      <c r="H743" s="246">
        <v>0.13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186</v>
      </c>
      <c r="AU743" s="252" t="s">
        <v>85</v>
      </c>
      <c r="AV743" s="13" t="s">
        <v>85</v>
      </c>
      <c r="AW743" s="13" t="s">
        <v>32</v>
      </c>
      <c r="AX743" s="13" t="s">
        <v>76</v>
      </c>
      <c r="AY743" s="252" t="s">
        <v>178</v>
      </c>
    </row>
    <row r="744" s="16" customFormat="1">
      <c r="A744" s="16"/>
      <c r="B744" s="275"/>
      <c r="C744" s="276"/>
      <c r="D744" s="243" t="s">
        <v>186</v>
      </c>
      <c r="E744" s="277" t="s">
        <v>1</v>
      </c>
      <c r="F744" s="278" t="s">
        <v>1923</v>
      </c>
      <c r="G744" s="276"/>
      <c r="H744" s="277" t="s">
        <v>1</v>
      </c>
      <c r="I744" s="279"/>
      <c r="J744" s="276"/>
      <c r="K744" s="276"/>
      <c r="L744" s="280"/>
      <c r="M744" s="281"/>
      <c r="N744" s="282"/>
      <c r="O744" s="282"/>
      <c r="P744" s="282"/>
      <c r="Q744" s="282"/>
      <c r="R744" s="282"/>
      <c r="S744" s="282"/>
      <c r="T744" s="28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284" t="s">
        <v>186</v>
      </c>
      <c r="AU744" s="284" t="s">
        <v>85</v>
      </c>
      <c r="AV744" s="16" t="s">
        <v>83</v>
      </c>
      <c r="AW744" s="16" t="s">
        <v>32</v>
      </c>
      <c r="AX744" s="16" t="s">
        <v>76</v>
      </c>
      <c r="AY744" s="284" t="s">
        <v>178</v>
      </c>
    </row>
    <row r="745" s="13" customFormat="1">
      <c r="A745" s="13"/>
      <c r="B745" s="241"/>
      <c r="C745" s="242"/>
      <c r="D745" s="243" t="s">
        <v>186</v>
      </c>
      <c r="E745" s="244" t="s">
        <v>1</v>
      </c>
      <c r="F745" s="245" t="s">
        <v>1924</v>
      </c>
      <c r="G745" s="242"/>
      <c r="H745" s="246">
        <v>5.8499999999999996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186</v>
      </c>
      <c r="AU745" s="252" t="s">
        <v>85</v>
      </c>
      <c r="AV745" s="13" t="s">
        <v>85</v>
      </c>
      <c r="AW745" s="13" t="s">
        <v>32</v>
      </c>
      <c r="AX745" s="13" t="s">
        <v>76</v>
      </c>
      <c r="AY745" s="252" t="s">
        <v>178</v>
      </c>
    </row>
    <row r="746" s="15" customFormat="1">
      <c r="A746" s="15"/>
      <c r="B746" s="264"/>
      <c r="C746" s="265"/>
      <c r="D746" s="243" t="s">
        <v>186</v>
      </c>
      <c r="E746" s="266" t="s">
        <v>1</v>
      </c>
      <c r="F746" s="267" t="s">
        <v>217</v>
      </c>
      <c r="G746" s="265"/>
      <c r="H746" s="268">
        <v>7.0789999999999997</v>
      </c>
      <c r="I746" s="269"/>
      <c r="J746" s="265"/>
      <c r="K746" s="265"/>
      <c r="L746" s="270"/>
      <c r="M746" s="271"/>
      <c r="N746" s="272"/>
      <c r="O746" s="272"/>
      <c r="P746" s="272"/>
      <c r="Q746" s="272"/>
      <c r="R746" s="272"/>
      <c r="S746" s="272"/>
      <c r="T746" s="27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4" t="s">
        <v>186</v>
      </c>
      <c r="AU746" s="274" t="s">
        <v>85</v>
      </c>
      <c r="AV746" s="15" t="s">
        <v>184</v>
      </c>
      <c r="AW746" s="15" t="s">
        <v>32</v>
      </c>
      <c r="AX746" s="15" t="s">
        <v>83</v>
      </c>
      <c r="AY746" s="274" t="s">
        <v>178</v>
      </c>
    </row>
    <row r="747" s="2" customFormat="1" ht="33" customHeight="1">
      <c r="A747" s="39"/>
      <c r="B747" s="40"/>
      <c r="C747" s="228" t="s">
        <v>828</v>
      </c>
      <c r="D747" s="228" t="s">
        <v>180</v>
      </c>
      <c r="E747" s="229" t="s">
        <v>407</v>
      </c>
      <c r="F747" s="230" t="s">
        <v>408</v>
      </c>
      <c r="G747" s="231" t="s">
        <v>204</v>
      </c>
      <c r="H747" s="232">
        <v>769.40499999999997</v>
      </c>
      <c r="I747" s="233"/>
      <c r="J747" s="234">
        <f>ROUND(I747*H747,2)</f>
        <v>0</v>
      </c>
      <c r="K747" s="230" t="s">
        <v>846</v>
      </c>
      <c r="L747" s="45"/>
      <c r="M747" s="235" t="s">
        <v>1</v>
      </c>
      <c r="N747" s="236" t="s">
        <v>41</v>
      </c>
      <c r="O747" s="92"/>
      <c r="P747" s="237">
        <f>O747*H747</f>
        <v>0</v>
      </c>
      <c r="Q747" s="237">
        <v>0</v>
      </c>
      <c r="R747" s="237">
        <f>Q747*H747</f>
        <v>0</v>
      </c>
      <c r="S747" s="237">
        <v>0</v>
      </c>
      <c r="T747" s="238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9" t="s">
        <v>184</v>
      </c>
      <c r="AT747" s="239" t="s">
        <v>180</v>
      </c>
      <c r="AU747" s="239" t="s">
        <v>85</v>
      </c>
      <c r="AY747" s="18" t="s">
        <v>178</v>
      </c>
      <c r="BE747" s="240">
        <f>IF(N747="základní",J747,0)</f>
        <v>0</v>
      </c>
      <c r="BF747" s="240">
        <f>IF(N747="snížená",J747,0)</f>
        <v>0</v>
      </c>
      <c r="BG747" s="240">
        <f>IF(N747="zákl. přenesená",J747,0)</f>
        <v>0</v>
      </c>
      <c r="BH747" s="240">
        <f>IF(N747="sníž. přenesená",J747,0)</f>
        <v>0</v>
      </c>
      <c r="BI747" s="240">
        <f>IF(N747="nulová",J747,0)</f>
        <v>0</v>
      </c>
      <c r="BJ747" s="18" t="s">
        <v>83</v>
      </c>
      <c r="BK747" s="240">
        <f>ROUND(I747*H747,2)</f>
        <v>0</v>
      </c>
      <c r="BL747" s="18" t="s">
        <v>184</v>
      </c>
      <c r="BM747" s="239" t="s">
        <v>1925</v>
      </c>
    </row>
    <row r="748" s="13" customFormat="1">
      <c r="A748" s="13"/>
      <c r="B748" s="241"/>
      <c r="C748" s="242"/>
      <c r="D748" s="243" t="s">
        <v>186</v>
      </c>
      <c r="E748" s="244" t="s">
        <v>1</v>
      </c>
      <c r="F748" s="245" t="s">
        <v>410</v>
      </c>
      <c r="G748" s="242"/>
      <c r="H748" s="246">
        <v>323.95999999999998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186</v>
      </c>
      <c r="AU748" s="252" t="s">
        <v>85</v>
      </c>
      <c r="AV748" s="13" t="s">
        <v>85</v>
      </c>
      <c r="AW748" s="13" t="s">
        <v>32</v>
      </c>
      <c r="AX748" s="13" t="s">
        <v>76</v>
      </c>
      <c r="AY748" s="252" t="s">
        <v>178</v>
      </c>
    </row>
    <row r="749" s="13" customFormat="1">
      <c r="A749" s="13"/>
      <c r="B749" s="241"/>
      <c r="C749" s="242"/>
      <c r="D749" s="243" t="s">
        <v>186</v>
      </c>
      <c r="E749" s="244" t="s">
        <v>1</v>
      </c>
      <c r="F749" s="245" t="s">
        <v>411</v>
      </c>
      <c r="G749" s="242"/>
      <c r="H749" s="246">
        <v>445.44499999999999</v>
      </c>
      <c r="I749" s="247"/>
      <c r="J749" s="242"/>
      <c r="K749" s="242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186</v>
      </c>
      <c r="AU749" s="252" t="s">
        <v>85</v>
      </c>
      <c r="AV749" s="13" t="s">
        <v>85</v>
      </c>
      <c r="AW749" s="13" t="s">
        <v>32</v>
      </c>
      <c r="AX749" s="13" t="s">
        <v>76</v>
      </c>
      <c r="AY749" s="252" t="s">
        <v>178</v>
      </c>
    </row>
    <row r="750" s="15" customFormat="1">
      <c r="A750" s="15"/>
      <c r="B750" s="264"/>
      <c r="C750" s="265"/>
      <c r="D750" s="243" t="s">
        <v>186</v>
      </c>
      <c r="E750" s="266" t="s">
        <v>1</v>
      </c>
      <c r="F750" s="267" t="s">
        <v>217</v>
      </c>
      <c r="G750" s="265"/>
      <c r="H750" s="268">
        <v>769.40499999999997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4" t="s">
        <v>186</v>
      </c>
      <c r="AU750" s="274" t="s">
        <v>85</v>
      </c>
      <c r="AV750" s="15" t="s">
        <v>184</v>
      </c>
      <c r="AW750" s="15" t="s">
        <v>32</v>
      </c>
      <c r="AX750" s="15" t="s">
        <v>83</v>
      </c>
      <c r="AY750" s="274" t="s">
        <v>178</v>
      </c>
    </row>
    <row r="751" s="2" customFormat="1" ht="33" customHeight="1">
      <c r="A751" s="39"/>
      <c r="B751" s="40"/>
      <c r="C751" s="228" t="s">
        <v>833</v>
      </c>
      <c r="D751" s="228" t="s">
        <v>180</v>
      </c>
      <c r="E751" s="229" t="s">
        <v>413</v>
      </c>
      <c r="F751" s="230" t="s">
        <v>414</v>
      </c>
      <c r="G751" s="231" t="s">
        <v>204</v>
      </c>
      <c r="H751" s="232">
        <v>46164.300000000003</v>
      </c>
      <c r="I751" s="233"/>
      <c r="J751" s="234">
        <f>ROUND(I751*H751,2)</f>
        <v>0</v>
      </c>
      <c r="K751" s="230" t="s">
        <v>846</v>
      </c>
      <c r="L751" s="45"/>
      <c r="M751" s="235" t="s">
        <v>1</v>
      </c>
      <c r="N751" s="236" t="s">
        <v>41</v>
      </c>
      <c r="O751" s="92"/>
      <c r="P751" s="237">
        <f>O751*H751</f>
        <v>0</v>
      </c>
      <c r="Q751" s="237">
        <v>0</v>
      </c>
      <c r="R751" s="237">
        <f>Q751*H751</f>
        <v>0</v>
      </c>
      <c r="S751" s="237">
        <v>0</v>
      </c>
      <c r="T751" s="238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9" t="s">
        <v>184</v>
      </c>
      <c r="AT751" s="239" t="s">
        <v>180</v>
      </c>
      <c r="AU751" s="239" t="s">
        <v>85</v>
      </c>
      <c r="AY751" s="18" t="s">
        <v>178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83</v>
      </c>
      <c r="BK751" s="240">
        <f>ROUND(I751*H751,2)</f>
        <v>0</v>
      </c>
      <c r="BL751" s="18" t="s">
        <v>184</v>
      </c>
      <c r="BM751" s="239" t="s">
        <v>1926</v>
      </c>
    </row>
    <row r="752" s="13" customFormat="1">
      <c r="A752" s="13"/>
      <c r="B752" s="241"/>
      <c r="C752" s="242"/>
      <c r="D752" s="243" t="s">
        <v>186</v>
      </c>
      <c r="E752" s="244" t="s">
        <v>1</v>
      </c>
      <c r="F752" s="245" t="s">
        <v>416</v>
      </c>
      <c r="G752" s="242"/>
      <c r="H752" s="246">
        <v>46164.300000000003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186</v>
      </c>
      <c r="AU752" s="252" t="s">
        <v>85</v>
      </c>
      <c r="AV752" s="13" t="s">
        <v>85</v>
      </c>
      <c r="AW752" s="13" t="s">
        <v>32</v>
      </c>
      <c r="AX752" s="13" t="s">
        <v>83</v>
      </c>
      <c r="AY752" s="252" t="s">
        <v>178</v>
      </c>
    </row>
    <row r="753" s="2" customFormat="1" ht="44.25" customHeight="1">
      <c r="A753" s="39"/>
      <c r="B753" s="40"/>
      <c r="C753" s="228" t="s">
        <v>837</v>
      </c>
      <c r="D753" s="228" t="s">
        <v>180</v>
      </c>
      <c r="E753" s="229" t="s">
        <v>418</v>
      </c>
      <c r="F753" s="230" t="s">
        <v>419</v>
      </c>
      <c r="G753" s="231" t="s">
        <v>420</v>
      </c>
      <c r="H753" s="232">
        <v>2</v>
      </c>
      <c r="I753" s="233"/>
      <c r="J753" s="234">
        <f>ROUND(I753*H753,2)</f>
        <v>0</v>
      </c>
      <c r="K753" s="230" t="s">
        <v>194</v>
      </c>
      <c r="L753" s="45"/>
      <c r="M753" s="235" t="s">
        <v>1</v>
      </c>
      <c r="N753" s="236" t="s">
        <v>41</v>
      </c>
      <c r="O753" s="92"/>
      <c r="P753" s="237">
        <f>O753*H753</f>
        <v>0</v>
      </c>
      <c r="Q753" s="237">
        <v>0</v>
      </c>
      <c r="R753" s="237">
        <f>Q753*H753</f>
        <v>0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184</v>
      </c>
      <c r="AT753" s="239" t="s">
        <v>180</v>
      </c>
      <c r="AU753" s="239" t="s">
        <v>85</v>
      </c>
      <c r="AY753" s="18" t="s">
        <v>178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83</v>
      </c>
      <c r="BK753" s="240">
        <f>ROUND(I753*H753,2)</f>
        <v>0</v>
      </c>
      <c r="BL753" s="18" t="s">
        <v>184</v>
      </c>
      <c r="BM753" s="239" t="s">
        <v>1927</v>
      </c>
    </row>
    <row r="754" s="13" customFormat="1">
      <c r="A754" s="13"/>
      <c r="B754" s="241"/>
      <c r="C754" s="242"/>
      <c r="D754" s="243" t="s">
        <v>186</v>
      </c>
      <c r="E754" s="244" t="s">
        <v>1</v>
      </c>
      <c r="F754" s="245" t="s">
        <v>422</v>
      </c>
      <c r="G754" s="242"/>
      <c r="H754" s="246">
        <v>2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186</v>
      </c>
      <c r="AU754" s="252" t="s">
        <v>85</v>
      </c>
      <c r="AV754" s="13" t="s">
        <v>85</v>
      </c>
      <c r="AW754" s="13" t="s">
        <v>32</v>
      </c>
      <c r="AX754" s="13" t="s">
        <v>83</v>
      </c>
      <c r="AY754" s="252" t="s">
        <v>178</v>
      </c>
    </row>
    <row r="755" s="2" customFormat="1" ht="33" customHeight="1">
      <c r="A755" s="39"/>
      <c r="B755" s="40"/>
      <c r="C755" s="228" t="s">
        <v>843</v>
      </c>
      <c r="D755" s="228" t="s">
        <v>180</v>
      </c>
      <c r="E755" s="229" t="s">
        <v>424</v>
      </c>
      <c r="F755" s="230" t="s">
        <v>425</v>
      </c>
      <c r="G755" s="231" t="s">
        <v>204</v>
      </c>
      <c r="H755" s="232">
        <v>769.40499999999997</v>
      </c>
      <c r="I755" s="233"/>
      <c r="J755" s="234">
        <f>ROUND(I755*H755,2)</f>
        <v>0</v>
      </c>
      <c r="K755" s="230" t="s">
        <v>846</v>
      </c>
      <c r="L755" s="45"/>
      <c r="M755" s="235" t="s">
        <v>1</v>
      </c>
      <c r="N755" s="236" t="s">
        <v>41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184</v>
      </c>
      <c r="AT755" s="239" t="s">
        <v>180</v>
      </c>
      <c r="AU755" s="239" t="s">
        <v>85</v>
      </c>
      <c r="AY755" s="18" t="s">
        <v>178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83</v>
      </c>
      <c r="BK755" s="240">
        <f>ROUND(I755*H755,2)</f>
        <v>0</v>
      </c>
      <c r="BL755" s="18" t="s">
        <v>184</v>
      </c>
      <c r="BM755" s="239" t="s">
        <v>1928</v>
      </c>
    </row>
    <row r="756" s="2" customFormat="1" ht="16.5" customHeight="1">
      <c r="A756" s="39"/>
      <c r="B756" s="40"/>
      <c r="C756" s="228" t="s">
        <v>851</v>
      </c>
      <c r="D756" s="228" t="s">
        <v>180</v>
      </c>
      <c r="E756" s="229" t="s">
        <v>428</v>
      </c>
      <c r="F756" s="230" t="s">
        <v>429</v>
      </c>
      <c r="G756" s="231" t="s">
        <v>204</v>
      </c>
      <c r="H756" s="232">
        <v>769.40499999999997</v>
      </c>
      <c r="I756" s="233"/>
      <c r="J756" s="234">
        <f>ROUND(I756*H756,2)</f>
        <v>0</v>
      </c>
      <c r="K756" s="230" t="s">
        <v>846</v>
      </c>
      <c r="L756" s="45"/>
      <c r="M756" s="235" t="s">
        <v>1</v>
      </c>
      <c r="N756" s="236" t="s">
        <v>41</v>
      </c>
      <c r="O756" s="92"/>
      <c r="P756" s="237">
        <f>O756*H756</f>
        <v>0</v>
      </c>
      <c r="Q756" s="237">
        <v>0</v>
      </c>
      <c r="R756" s="237">
        <f>Q756*H756</f>
        <v>0</v>
      </c>
      <c r="S756" s="237">
        <v>0</v>
      </c>
      <c r="T756" s="238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9" t="s">
        <v>184</v>
      </c>
      <c r="AT756" s="239" t="s">
        <v>180</v>
      </c>
      <c r="AU756" s="239" t="s">
        <v>85</v>
      </c>
      <c r="AY756" s="18" t="s">
        <v>178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8" t="s">
        <v>83</v>
      </c>
      <c r="BK756" s="240">
        <f>ROUND(I756*H756,2)</f>
        <v>0</v>
      </c>
      <c r="BL756" s="18" t="s">
        <v>184</v>
      </c>
      <c r="BM756" s="239" t="s">
        <v>1929</v>
      </c>
    </row>
    <row r="757" s="2" customFormat="1" ht="21.75" customHeight="1">
      <c r="A757" s="39"/>
      <c r="B757" s="40"/>
      <c r="C757" s="228" t="s">
        <v>856</v>
      </c>
      <c r="D757" s="228" t="s">
        <v>180</v>
      </c>
      <c r="E757" s="229" t="s">
        <v>432</v>
      </c>
      <c r="F757" s="230" t="s">
        <v>433</v>
      </c>
      <c r="G757" s="231" t="s">
        <v>204</v>
      </c>
      <c r="H757" s="232">
        <v>46164.300000000003</v>
      </c>
      <c r="I757" s="233"/>
      <c r="J757" s="234">
        <f>ROUND(I757*H757,2)</f>
        <v>0</v>
      </c>
      <c r="K757" s="230" t="s">
        <v>846</v>
      </c>
      <c r="L757" s="45"/>
      <c r="M757" s="235" t="s">
        <v>1</v>
      </c>
      <c r="N757" s="236" t="s">
        <v>41</v>
      </c>
      <c r="O757" s="92"/>
      <c r="P757" s="237">
        <f>O757*H757</f>
        <v>0</v>
      </c>
      <c r="Q757" s="237">
        <v>0</v>
      </c>
      <c r="R757" s="237">
        <f>Q757*H757</f>
        <v>0</v>
      </c>
      <c r="S757" s="237">
        <v>0</v>
      </c>
      <c r="T757" s="238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9" t="s">
        <v>184</v>
      </c>
      <c r="AT757" s="239" t="s">
        <v>180</v>
      </c>
      <c r="AU757" s="239" t="s">
        <v>85</v>
      </c>
      <c r="AY757" s="18" t="s">
        <v>178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83</v>
      </c>
      <c r="BK757" s="240">
        <f>ROUND(I757*H757,2)</f>
        <v>0</v>
      </c>
      <c r="BL757" s="18" t="s">
        <v>184</v>
      </c>
      <c r="BM757" s="239" t="s">
        <v>1930</v>
      </c>
    </row>
    <row r="758" s="2" customFormat="1" ht="21.75" customHeight="1">
      <c r="A758" s="39"/>
      <c r="B758" s="40"/>
      <c r="C758" s="228" t="s">
        <v>861</v>
      </c>
      <c r="D758" s="228" t="s">
        <v>180</v>
      </c>
      <c r="E758" s="229" t="s">
        <v>436</v>
      </c>
      <c r="F758" s="230" t="s">
        <v>437</v>
      </c>
      <c r="G758" s="231" t="s">
        <v>204</v>
      </c>
      <c r="H758" s="232">
        <v>769.40499999999997</v>
      </c>
      <c r="I758" s="233"/>
      <c r="J758" s="234">
        <f>ROUND(I758*H758,2)</f>
        <v>0</v>
      </c>
      <c r="K758" s="230" t="s">
        <v>846</v>
      </c>
      <c r="L758" s="45"/>
      <c r="M758" s="235" t="s">
        <v>1</v>
      </c>
      <c r="N758" s="236" t="s">
        <v>41</v>
      </c>
      <c r="O758" s="92"/>
      <c r="P758" s="237">
        <f>O758*H758</f>
        <v>0</v>
      </c>
      <c r="Q758" s="237">
        <v>0</v>
      </c>
      <c r="R758" s="237">
        <f>Q758*H758</f>
        <v>0</v>
      </c>
      <c r="S758" s="237">
        <v>0</v>
      </c>
      <c r="T758" s="238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9" t="s">
        <v>184</v>
      </c>
      <c r="AT758" s="239" t="s">
        <v>180</v>
      </c>
      <c r="AU758" s="239" t="s">
        <v>85</v>
      </c>
      <c r="AY758" s="18" t="s">
        <v>178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83</v>
      </c>
      <c r="BK758" s="240">
        <f>ROUND(I758*H758,2)</f>
        <v>0</v>
      </c>
      <c r="BL758" s="18" t="s">
        <v>184</v>
      </c>
      <c r="BM758" s="239" t="s">
        <v>1931</v>
      </c>
    </row>
    <row r="759" s="2" customFormat="1" ht="33" customHeight="1">
      <c r="A759" s="39"/>
      <c r="B759" s="40"/>
      <c r="C759" s="228" t="s">
        <v>866</v>
      </c>
      <c r="D759" s="228" t="s">
        <v>180</v>
      </c>
      <c r="E759" s="229" t="s">
        <v>1932</v>
      </c>
      <c r="F759" s="230" t="s">
        <v>1933</v>
      </c>
      <c r="G759" s="231" t="s">
        <v>204</v>
      </c>
      <c r="H759" s="232">
        <v>605.41999999999996</v>
      </c>
      <c r="I759" s="233"/>
      <c r="J759" s="234">
        <f>ROUND(I759*H759,2)</f>
        <v>0</v>
      </c>
      <c r="K759" s="230" t="s">
        <v>194</v>
      </c>
      <c r="L759" s="45"/>
      <c r="M759" s="235" t="s">
        <v>1</v>
      </c>
      <c r="N759" s="236" t="s">
        <v>41</v>
      </c>
      <c r="O759" s="92"/>
      <c r="P759" s="237">
        <f>O759*H759</f>
        <v>0</v>
      </c>
      <c r="Q759" s="237">
        <v>0.00012999999999999999</v>
      </c>
      <c r="R759" s="237">
        <f>Q759*H759</f>
        <v>0.078704599999999986</v>
      </c>
      <c r="S759" s="237">
        <v>0</v>
      </c>
      <c r="T759" s="238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9" t="s">
        <v>184</v>
      </c>
      <c r="AT759" s="239" t="s">
        <v>180</v>
      </c>
      <c r="AU759" s="239" t="s">
        <v>85</v>
      </c>
      <c r="AY759" s="18" t="s">
        <v>178</v>
      </c>
      <c r="BE759" s="240">
        <f>IF(N759="základní",J759,0)</f>
        <v>0</v>
      </c>
      <c r="BF759" s="240">
        <f>IF(N759="snížená",J759,0)</f>
        <v>0</v>
      </c>
      <c r="BG759" s="240">
        <f>IF(N759="zákl. přenesená",J759,0)</f>
        <v>0</v>
      </c>
      <c r="BH759" s="240">
        <f>IF(N759="sníž. přenesená",J759,0)</f>
        <v>0</v>
      </c>
      <c r="BI759" s="240">
        <f>IF(N759="nulová",J759,0)</f>
        <v>0</v>
      </c>
      <c r="BJ759" s="18" t="s">
        <v>83</v>
      </c>
      <c r="BK759" s="240">
        <f>ROUND(I759*H759,2)</f>
        <v>0</v>
      </c>
      <c r="BL759" s="18" t="s">
        <v>184</v>
      </c>
      <c r="BM759" s="239" t="s">
        <v>1934</v>
      </c>
    </row>
    <row r="760" s="2" customFormat="1" ht="24.15" customHeight="1">
      <c r="A760" s="39"/>
      <c r="B760" s="40"/>
      <c r="C760" s="228" t="s">
        <v>871</v>
      </c>
      <c r="D760" s="228" t="s">
        <v>180</v>
      </c>
      <c r="E760" s="229" t="s">
        <v>1935</v>
      </c>
      <c r="F760" s="230" t="s">
        <v>1936</v>
      </c>
      <c r="G760" s="231" t="s">
        <v>204</v>
      </c>
      <c r="H760" s="232">
        <v>605.41999999999996</v>
      </c>
      <c r="I760" s="233"/>
      <c r="J760" s="234">
        <f>ROUND(I760*H760,2)</f>
        <v>0</v>
      </c>
      <c r="K760" s="230" t="s">
        <v>194</v>
      </c>
      <c r="L760" s="45"/>
      <c r="M760" s="235" t="s">
        <v>1</v>
      </c>
      <c r="N760" s="236" t="s">
        <v>41</v>
      </c>
      <c r="O760" s="92"/>
      <c r="P760" s="237">
        <f>O760*H760</f>
        <v>0</v>
      </c>
      <c r="Q760" s="237">
        <v>4.0000000000000003E-05</v>
      </c>
      <c r="R760" s="237">
        <f>Q760*H760</f>
        <v>0.0242168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184</v>
      </c>
      <c r="AT760" s="239" t="s">
        <v>180</v>
      </c>
      <c r="AU760" s="239" t="s">
        <v>85</v>
      </c>
      <c r="AY760" s="18" t="s">
        <v>178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83</v>
      </c>
      <c r="BK760" s="240">
        <f>ROUND(I760*H760,2)</f>
        <v>0</v>
      </c>
      <c r="BL760" s="18" t="s">
        <v>184</v>
      </c>
      <c r="BM760" s="239" t="s">
        <v>1937</v>
      </c>
    </row>
    <row r="761" s="13" customFormat="1">
      <c r="A761" s="13"/>
      <c r="B761" s="241"/>
      <c r="C761" s="242"/>
      <c r="D761" s="243" t="s">
        <v>186</v>
      </c>
      <c r="E761" s="244" t="s">
        <v>1</v>
      </c>
      <c r="F761" s="245" t="s">
        <v>1789</v>
      </c>
      <c r="G761" s="242"/>
      <c r="H761" s="246">
        <v>109.23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186</v>
      </c>
      <c r="AU761" s="252" t="s">
        <v>85</v>
      </c>
      <c r="AV761" s="13" t="s">
        <v>85</v>
      </c>
      <c r="AW761" s="13" t="s">
        <v>32</v>
      </c>
      <c r="AX761" s="13" t="s">
        <v>76</v>
      </c>
      <c r="AY761" s="252" t="s">
        <v>178</v>
      </c>
    </row>
    <row r="762" s="13" customFormat="1">
      <c r="A762" s="13"/>
      <c r="B762" s="241"/>
      <c r="C762" s="242"/>
      <c r="D762" s="243" t="s">
        <v>186</v>
      </c>
      <c r="E762" s="244" t="s">
        <v>1</v>
      </c>
      <c r="F762" s="245" t="s">
        <v>1938</v>
      </c>
      <c r="G762" s="242"/>
      <c r="H762" s="246">
        <v>276.20999999999998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186</v>
      </c>
      <c r="AU762" s="252" t="s">
        <v>85</v>
      </c>
      <c r="AV762" s="13" t="s">
        <v>85</v>
      </c>
      <c r="AW762" s="13" t="s">
        <v>32</v>
      </c>
      <c r="AX762" s="13" t="s">
        <v>76</v>
      </c>
      <c r="AY762" s="252" t="s">
        <v>178</v>
      </c>
    </row>
    <row r="763" s="13" customFormat="1">
      <c r="A763" s="13"/>
      <c r="B763" s="241"/>
      <c r="C763" s="242"/>
      <c r="D763" s="243" t="s">
        <v>186</v>
      </c>
      <c r="E763" s="244" t="s">
        <v>1</v>
      </c>
      <c r="F763" s="245" t="s">
        <v>1939</v>
      </c>
      <c r="G763" s="242"/>
      <c r="H763" s="246">
        <v>219.97999999999999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186</v>
      </c>
      <c r="AU763" s="252" t="s">
        <v>85</v>
      </c>
      <c r="AV763" s="13" t="s">
        <v>85</v>
      </c>
      <c r="AW763" s="13" t="s">
        <v>32</v>
      </c>
      <c r="AX763" s="13" t="s">
        <v>76</v>
      </c>
      <c r="AY763" s="252" t="s">
        <v>178</v>
      </c>
    </row>
    <row r="764" s="15" customFormat="1">
      <c r="A764" s="15"/>
      <c r="B764" s="264"/>
      <c r="C764" s="265"/>
      <c r="D764" s="243" t="s">
        <v>186</v>
      </c>
      <c r="E764" s="266" t="s">
        <v>1</v>
      </c>
      <c r="F764" s="267" t="s">
        <v>217</v>
      </c>
      <c r="G764" s="265"/>
      <c r="H764" s="268">
        <v>605.41999999999996</v>
      </c>
      <c r="I764" s="269"/>
      <c r="J764" s="265"/>
      <c r="K764" s="265"/>
      <c r="L764" s="270"/>
      <c r="M764" s="271"/>
      <c r="N764" s="272"/>
      <c r="O764" s="272"/>
      <c r="P764" s="272"/>
      <c r="Q764" s="272"/>
      <c r="R764" s="272"/>
      <c r="S764" s="272"/>
      <c r="T764" s="273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4" t="s">
        <v>186</v>
      </c>
      <c r="AU764" s="274" t="s">
        <v>85</v>
      </c>
      <c r="AV764" s="15" t="s">
        <v>184</v>
      </c>
      <c r="AW764" s="15" t="s">
        <v>32</v>
      </c>
      <c r="AX764" s="15" t="s">
        <v>83</v>
      </c>
      <c r="AY764" s="274" t="s">
        <v>178</v>
      </c>
    </row>
    <row r="765" s="2" customFormat="1" ht="16.5" customHeight="1">
      <c r="A765" s="39"/>
      <c r="B765" s="40"/>
      <c r="C765" s="228" t="s">
        <v>876</v>
      </c>
      <c r="D765" s="228" t="s">
        <v>180</v>
      </c>
      <c r="E765" s="229" t="s">
        <v>1940</v>
      </c>
      <c r="F765" s="230" t="s">
        <v>1941</v>
      </c>
      <c r="G765" s="231" t="s">
        <v>183</v>
      </c>
      <c r="H765" s="232">
        <v>21.664999999999999</v>
      </c>
      <c r="I765" s="233"/>
      <c r="J765" s="234">
        <f>ROUND(I765*H765,2)</f>
        <v>0</v>
      </c>
      <c r="K765" s="230" t="s">
        <v>846</v>
      </c>
      <c r="L765" s="45"/>
      <c r="M765" s="235" t="s">
        <v>1</v>
      </c>
      <c r="N765" s="236" t="s">
        <v>41</v>
      </c>
      <c r="O765" s="92"/>
      <c r="P765" s="237">
        <f>O765*H765</f>
        <v>0</v>
      </c>
      <c r="Q765" s="237">
        <v>0</v>
      </c>
      <c r="R765" s="237">
        <f>Q765*H765</f>
        <v>0</v>
      </c>
      <c r="S765" s="237">
        <v>2</v>
      </c>
      <c r="T765" s="238">
        <f>S765*H765</f>
        <v>43.329999999999998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184</v>
      </c>
      <c r="AT765" s="239" t="s">
        <v>180</v>
      </c>
      <c r="AU765" s="239" t="s">
        <v>85</v>
      </c>
      <c r="AY765" s="18" t="s">
        <v>178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83</v>
      </c>
      <c r="BK765" s="240">
        <f>ROUND(I765*H765,2)</f>
        <v>0</v>
      </c>
      <c r="BL765" s="18" t="s">
        <v>184</v>
      </c>
      <c r="BM765" s="239" t="s">
        <v>1942</v>
      </c>
    </row>
    <row r="766" s="13" customFormat="1">
      <c r="A766" s="13"/>
      <c r="B766" s="241"/>
      <c r="C766" s="242"/>
      <c r="D766" s="243" t="s">
        <v>186</v>
      </c>
      <c r="E766" s="244" t="s">
        <v>1</v>
      </c>
      <c r="F766" s="245" t="s">
        <v>1943</v>
      </c>
      <c r="G766" s="242"/>
      <c r="H766" s="246">
        <v>1.665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186</v>
      </c>
      <c r="AU766" s="252" t="s">
        <v>85</v>
      </c>
      <c r="AV766" s="13" t="s">
        <v>85</v>
      </c>
      <c r="AW766" s="13" t="s">
        <v>32</v>
      </c>
      <c r="AX766" s="13" t="s">
        <v>76</v>
      </c>
      <c r="AY766" s="252" t="s">
        <v>178</v>
      </c>
    </row>
    <row r="767" s="13" customFormat="1">
      <c r="A767" s="13"/>
      <c r="B767" s="241"/>
      <c r="C767" s="242"/>
      <c r="D767" s="243" t="s">
        <v>186</v>
      </c>
      <c r="E767" s="244" t="s">
        <v>1</v>
      </c>
      <c r="F767" s="245" t="s">
        <v>1944</v>
      </c>
      <c r="G767" s="242"/>
      <c r="H767" s="246">
        <v>5.3529999999999998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186</v>
      </c>
      <c r="AU767" s="252" t="s">
        <v>85</v>
      </c>
      <c r="AV767" s="13" t="s">
        <v>85</v>
      </c>
      <c r="AW767" s="13" t="s">
        <v>32</v>
      </c>
      <c r="AX767" s="13" t="s">
        <v>76</v>
      </c>
      <c r="AY767" s="252" t="s">
        <v>178</v>
      </c>
    </row>
    <row r="768" s="13" customFormat="1">
      <c r="A768" s="13"/>
      <c r="B768" s="241"/>
      <c r="C768" s="242"/>
      <c r="D768" s="243" t="s">
        <v>186</v>
      </c>
      <c r="E768" s="244" t="s">
        <v>1</v>
      </c>
      <c r="F768" s="245" t="s">
        <v>1945</v>
      </c>
      <c r="G768" s="242"/>
      <c r="H768" s="246">
        <v>3.75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186</v>
      </c>
      <c r="AU768" s="252" t="s">
        <v>85</v>
      </c>
      <c r="AV768" s="13" t="s">
        <v>85</v>
      </c>
      <c r="AW768" s="13" t="s">
        <v>32</v>
      </c>
      <c r="AX768" s="13" t="s">
        <v>76</v>
      </c>
      <c r="AY768" s="252" t="s">
        <v>178</v>
      </c>
    </row>
    <row r="769" s="14" customFormat="1">
      <c r="A769" s="14"/>
      <c r="B769" s="253"/>
      <c r="C769" s="254"/>
      <c r="D769" s="243" t="s">
        <v>186</v>
      </c>
      <c r="E769" s="255" t="s">
        <v>1</v>
      </c>
      <c r="F769" s="256" t="s">
        <v>209</v>
      </c>
      <c r="G769" s="254"/>
      <c r="H769" s="257">
        <v>10.768000000000001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186</v>
      </c>
      <c r="AU769" s="263" t="s">
        <v>85</v>
      </c>
      <c r="AV769" s="14" t="s">
        <v>96</v>
      </c>
      <c r="AW769" s="14" t="s">
        <v>32</v>
      </c>
      <c r="AX769" s="14" t="s">
        <v>76</v>
      </c>
      <c r="AY769" s="263" t="s">
        <v>178</v>
      </c>
    </row>
    <row r="770" s="13" customFormat="1">
      <c r="A770" s="13"/>
      <c r="B770" s="241"/>
      <c r="C770" s="242"/>
      <c r="D770" s="243" t="s">
        <v>186</v>
      </c>
      <c r="E770" s="244" t="s">
        <v>1</v>
      </c>
      <c r="F770" s="245" t="s">
        <v>1946</v>
      </c>
      <c r="G770" s="242"/>
      <c r="H770" s="246">
        <v>6.6449999999999996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186</v>
      </c>
      <c r="AU770" s="252" t="s">
        <v>85</v>
      </c>
      <c r="AV770" s="13" t="s">
        <v>85</v>
      </c>
      <c r="AW770" s="13" t="s">
        <v>32</v>
      </c>
      <c r="AX770" s="13" t="s">
        <v>76</v>
      </c>
      <c r="AY770" s="252" t="s">
        <v>178</v>
      </c>
    </row>
    <row r="771" s="13" customFormat="1">
      <c r="A771" s="13"/>
      <c r="B771" s="241"/>
      <c r="C771" s="242"/>
      <c r="D771" s="243" t="s">
        <v>186</v>
      </c>
      <c r="E771" s="244" t="s">
        <v>1</v>
      </c>
      <c r="F771" s="245" t="s">
        <v>1947</v>
      </c>
      <c r="G771" s="242"/>
      <c r="H771" s="246">
        <v>4.2519999999999998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186</v>
      </c>
      <c r="AU771" s="252" t="s">
        <v>85</v>
      </c>
      <c r="AV771" s="13" t="s">
        <v>85</v>
      </c>
      <c r="AW771" s="13" t="s">
        <v>32</v>
      </c>
      <c r="AX771" s="13" t="s">
        <v>76</v>
      </c>
      <c r="AY771" s="252" t="s">
        <v>178</v>
      </c>
    </row>
    <row r="772" s="15" customFormat="1">
      <c r="A772" s="15"/>
      <c r="B772" s="264"/>
      <c r="C772" s="265"/>
      <c r="D772" s="243" t="s">
        <v>186</v>
      </c>
      <c r="E772" s="266" t="s">
        <v>1</v>
      </c>
      <c r="F772" s="267" t="s">
        <v>217</v>
      </c>
      <c r="G772" s="265"/>
      <c r="H772" s="268">
        <v>21.664999999999999</v>
      </c>
      <c r="I772" s="269"/>
      <c r="J772" s="265"/>
      <c r="K772" s="265"/>
      <c r="L772" s="270"/>
      <c r="M772" s="271"/>
      <c r="N772" s="272"/>
      <c r="O772" s="272"/>
      <c r="P772" s="272"/>
      <c r="Q772" s="272"/>
      <c r="R772" s="272"/>
      <c r="S772" s="272"/>
      <c r="T772" s="273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4" t="s">
        <v>186</v>
      </c>
      <c r="AU772" s="274" t="s">
        <v>85</v>
      </c>
      <c r="AV772" s="15" t="s">
        <v>184</v>
      </c>
      <c r="AW772" s="15" t="s">
        <v>32</v>
      </c>
      <c r="AX772" s="15" t="s">
        <v>83</v>
      </c>
      <c r="AY772" s="274" t="s">
        <v>178</v>
      </c>
    </row>
    <row r="773" s="2" customFormat="1" ht="24.15" customHeight="1">
      <c r="A773" s="39"/>
      <c r="B773" s="40"/>
      <c r="C773" s="228" t="s">
        <v>881</v>
      </c>
      <c r="D773" s="228" t="s">
        <v>180</v>
      </c>
      <c r="E773" s="229" t="s">
        <v>1948</v>
      </c>
      <c r="F773" s="230" t="s">
        <v>1949</v>
      </c>
      <c r="G773" s="231" t="s">
        <v>183</v>
      </c>
      <c r="H773" s="232">
        <v>10.882</v>
      </c>
      <c r="I773" s="233"/>
      <c r="J773" s="234">
        <f>ROUND(I773*H773,2)</f>
        <v>0</v>
      </c>
      <c r="K773" s="230" t="s">
        <v>846</v>
      </c>
      <c r="L773" s="45"/>
      <c r="M773" s="235" t="s">
        <v>1</v>
      </c>
      <c r="N773" s="236" t="s">
        <v>41</v>
      </c>
      <c r="O773" s="92"/>
      <c r="P773" s="237">
        <f>O773*H773</f>
        <v>0</v>
      </c>
      <c r="Q773" s="237">
        <v>0</v>
      </c>
      <c r="R773" s="237">
        <f>Q773*H773</f>
        <v>0</v>
      </c>
      <c r="S773" s="237">
        <v>2.27</v>
      </c>
      <c r="T773" s="238">
        <f>S773*H773</f>
        <v>24.70214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184</v>
      </c>
      <c r="AT773" s="239" t="s">
        <v>180</v>
      </c>
      <c r="AU773" s="239" t="s">
        <v>85</v>
      </c>
      <c r="AY773" s="18" t="s">
        <v>178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83</v>
      </c>
      <c r="BK773" s="240">
        <f>ROUND(I773*H773,2)</f>
        <v>0</v>
      </c>
      <c r="BL773" s="18" t="s">
        <v>184</v>
      </c>
      <c r="BM773" s="239" t="s">
        <v>1950</v>
      </c>
    </row>
    <row r="774" s="13" customFormat="1">
      <c r="A774" s="13"/>
      <c r="B774" s="241"/>
      <c r="C774" s="242"/>
      <c r="D774" s="243" t="s">
        <v>186</v>
      </c>
      <c r="E774" s="244" t="s">
        <v>1</v>
      </c>
      <c r="F774" s="245" t="s">
        <v>1951</v>
      </c>
      <c r="G774" s="242"/>
      <c r="H774" s="246">
        <v>1.9219999999999999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186</v>
      </c>
      <c r="AU774" s="252" t="s">
        <v>85</v>
      </c>
      <c r="AV774" s="13" t="s">
        <v>85</v>
      </c>
      <c r="AW774" s="13" t="s">
        <v>32</v>
      </c>
      <c r="AX774" s="13" t="s">
        <v>76</v>
      </c>
      <c r="AY774" s="252" t="s">
        <v>178</v>
      </c>
    </row>
    <row r="775" s="13" customFormat="1">
      <c r="A775" s="13"/>
      <c r="B775" s="241"/>
      <c r="C775" s="242"/>
      <c r="D775" s="243" t="s">
        <v>186</v>
      </c>
      <c r="E775" s="244" t="s">
        <v>1</v>
      </c>
      <c r="F775" s="245" t="s">
        <v>1952</v>
      </c>
      <c r="G775" s="242"/>
      <c r="H775" s="246">
        <v>0.74099999999999999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186</v>
      </c>
      <c r="AU775" s="252" t="s">
        <v>85</v>
      </c>
      <c r="AV775" s="13" t="s">
        <v>85</v>
      </c>
      <c r="AW775" s="13" t="s">
        <v>32</v>
      </c>
      <c r="AX775" s="13" t="s">
        <v>76</v>
      </c>
      <c r="AY775" s="252" t="s">
        <v>178</v>
      </c>
    </row>
    <row r="776" s="13" customFormat="1">
      <c r="A776" s="13"/>
      <c r="B776" s="241"/>
      <c r="C776" s="242"/>
      <c r="D776" s="243" t="s">
        <v>186</v>
      </c>
      <c r="E776" s="244" t="s">
        <v>1</v>
      </c>
      <c r="F776" s="245" t="s">
        <v>1953</v>
      </c>
      <c r="G776" s="242"/>
      <c r="H776" s="246">
        <v>0.88900000000000001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186</v>
      </c>
      <c r="AU776" s="252" t="s">
        <v>85</v>
      </c>
      <c r="AV776" s="13" t="s">
        <v>85</v>
      </c>
      <c r="AW776" s="13" t="s">
        <v>32</v>
      </c>
      <c r="AX776" s="13" t="s">
        <v>76</v>
      </c>
      <c r="AY776" s="252" t="s">
        <v>178</v>
      </c>
    </row>
    <row r="777" s="13" customFormat="1">
      <c r="A777" s="13"/>
      <c r="B777" s="241"/>
      <c r="C777" s="242"/>
      <c r="D777" s="243" t="s">
        <v>186</v>
      </c>
      <c r="E777" s="244" t="s">
        <v>1</v>
      </c>
      <c r="F777" s="245" t="s">
        <v>1954</v>
      </c>
      <c r="G777" s="242"/>
      <c r="H777" s="246">
        <v>3.375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186</v>
      </c>
      <c r="AU777" s="252" t="s">
        <v>85</v>
      </c>
      <c r="AV777" s="13" t="s">
        <v>85</v>
      </c>
      <c r="AW777" s="13" t="s">
        <v>32</v>
      </c>
      <c r="AX777" s="13" t="s">
        <v>76</v>
      </c>
      <c r="AY777" s="252" t="s">
        <v>178</v>
      </c>
    </row>
    <row r="778" s="13" customFormat="1">
      <c r="A778" s="13"/>
      <c r="B778" s="241"/>
      <c r="C778" s="242"/>
      <c r="D778" s="243" t="s">
        <v>186</v>
      </c>
      <c r="E778" s="244" t="s">
        <v>1</v>
      </c>
      <c r="F778" s="245" t="s">
        <v>1955</v>
      </c>
      <c r="G778" s="242"/>
      <c r="H778" s="246">
        <v>1.044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186</v>
      </c>
      <c r="AU778" s="252" t="s">
        <v>85</v>
      </c>
      <c r="AV778" s="13" t="s">
        <v>85</v>
      </c>
      <c r="AW778" s="13" t="s">
        <v>32</v>
      </c>
      <c r="AX778" s="13" t="s">
        <v>76</v>
      </c>
      <c r="AY778" s="252" t="s">
        <v>178</v>
      </c>
    </row>
    <row r="779" s="13" customFormat="1">
      <c r="A779" s="13"/>
      <c r="B779" s="241"/>
      <c r="C779" s="242"/>
      <c r="D779" s="243" t="s">
        <v>186</v>
      </c>
      <c r="E779" s="244" t="s">
        <v>1</v>
      </c>
      <c r="F779" s="245" t="s">
        <v>1956</v>
      </c>
      <c r="G779" s="242"/>
      <c r="H779" s="246">
        <v>2.5499999999999998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186</v>
      </c>
      <c r="AU779" s="252" t="s">
        <v>85</v>
      </c>
      <c r="AV779" s="13" t="s">
        <v>85</v>
      </c>
      <c r="AW779" s="13" t="s">
        <v>32</v>
      </c>
      <c r="AX779" s="13" t="s">
        <v>76</v>
      </c>
      <c r="AY779" s="252" t="s">
        <v>178</v>
      </c>
    </row>
    <row r="780" s="13" customFormat="1">
      <c r="A780" s="13"/>
      <c r="B780" s="241"/>
      <c r="C780" s="242"/>
      <c r="D780" s="243" t="s">
        <v>186</v>
      </c>
      <c r="E780" s="244" t="s">
        <v>1</v>
      </c>
      <c r="F780" s="245" t="s">
        <v>1957</v>
      </c>
      <c r="G780" s="242"/>
      <c r="H780" s="246">
        <v>0.36099999999999999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186</v>
      </c>
      <c r="AU780" s="252" t="s">
        <v>85</v>
      </c>
      <c r="AV780" s="13" t="s">
        <v>85</v>
      </c>
      <c r="AW780" s="13" t="s">
        <v>32</v>
      </c>
      <c r="AX780" s="13" t="s">
        <v>76</v>
      </c>
      <c r="AY780" s="252" t="s">
        <v>178</v>
      </c>
    </row>
    <row r="781" s="15" customFormat="1">
      <c r="A781" s="15"/>
      <c r="B781" s="264"/>
      <c r="C781" s="265"/>
      <c r="D781" s="243" t="s">
        <v>186</v>
      </c>
      <c r="E781" s="266" t="s">
        <v>1</v>
      </c>
      <c r="F781" s="267" t="s">
        <v>217</v>
      </c>
      <c r="G781" s="265"/>
      <c r="H781" s="268">
        <v>10.882</v>
      </c>
      <c r="I781" s="269"/>
      <c r="J781" s="265"/>
      <c r="K781" s="265"/>
      <c r="L781" s="270"/>
      <c r="M781" s="271"/>
      <c r="N781" s="272"/>
      <c r="O781" s="272"/>
      <c r="P781" s="272"/>
      <c r="Q781" s="272"/>
      <c r="R781" s="272"/>
      <c r="S781" s="272"/>
      <c r="T781" s="27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4" t="s">
        <v>186</v>
      </c>
      <c r="AU781" s="274" t="s">
        <v>85</v>
      </c>
      <c r="AV781" s="15" t="s">
        <v>184</v>
      </c>
      <c r="AW781" s="15" t="s">
        <v>32</v>
      </c>
      <c r="AX781" s="15" t="s">
        <v>83</v>
      </c>
      <c r="AY781" s="274" t="s">
        <v>178</v>
      </c>
    </row>
    <row r="782" s="2" customFormat="1" ht="24.15" customHeight="1">
      <c r="A782" s="39"/>
      <c r="B782" s="40"/>
      <c r="C782" s="228" t="s">
        <v>886</v>
      </c>
      <c r="D782" s="228" t="s">
        <v>180</v>
      </c>
      <c r="E782" s="229" t="s">
        <v>1958</v>
      </c>
      <c r="F782" s="230" t="s">
        <v>1959</v>
      </c>
      <c r="G782" s="231" t="s">
        <v>183</v>
      </c>
      <c r="H782" s="232">
        <v>56.119999999999997</v>
      </c>
      <c r="I782" s="233"/>
      <c r="J782" s="234">
        <f>ROUND(I782*H782,2)</f>
        <v>0</v>
      </c>
      <c r="K782" s="230" t="s">
        <v>846</v>
      </c>
      <c r="L782" s="45"/>
      <c r="M782" s="235" t="s">
        <v>1</v>
      </c>
      <c r="N782" s="236" t="s">
        <v>41</v>
      </c>
      <c r="O782" s="92"/>
      <c r="P782" s="237">
        <f>O782*H782</f>
        <v>0</v>
      </c>
      <c r="Q782" s="237">
        <v>0</v>
      </c>
      <c r="R782" s="237">
        <f>Q782*H782</f>
        <v>0</v>
      </c>
      <c r="S782" s="237">
        <v>1.8</v>
      </c>
      <c r="T782" s="238">
        <f>S782*H782</f>
        <v>101.01599999999999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9" t="s">
        <v>184</v>
      </c>
      <c r="AT782" s="239" t="s">
        <v>180</v>
      </c>
      <c r="AU782" s="239" t="s">
        <v>85</v>
      </c>
      <c r="AY782" s="18" t="s">
        <v>178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83</v>
      </c>
      <c r="BK782" s="240">
        <f>ROUND(I782*H782,2)</f>
        <v>0</v>
      </c>
      <c r="BL782" s="18" t="s">
        <v>184</v>
      </c>
      <c r="BM782" s="239" t="s">
        <v>1960</v>
      </c>
    </row>
    <row r="783" s="16" customFormat="1">
      <c r="A783" s="16"/>
      <c r="B783" s="275"/>
      <c r="C783" s="276"/>
      <c r="D783" s="243" t="s">
        <v>186</v>
      </c>
      <c r="E783" s="277" t="s">
        <v>1</v>
      </c>
      <c r="F783" s="278" t="s">
        <v>1477</v>
      </c>
      <c r="G783" s="276"/>
      <c r="H783" s="277" t="s">
        <v>1</v>
      </c>
      <c r="I783" s="279"/>
      <c r="J783" s="276"/>
      <c r="K783" s="276"/>
      <c r="L783" s="280"/>
      <c r="M783" s="281"/>
      <c r="N783" s="282"/>
      <c r="O783" s="282"/>
      <c r="P783" s="282"/>
      <c r="Q783" s="282"/>
      <c r="R783" s="282"/>
      <c r="S783" s="282"/>
      <c r="T783" s="28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84" t="s">
        <v>186</v>
      </c>
      <c r="AU783" s="284" t="s">
        <v>85</v>
      </c>
      <c r="AV783" s="16" t="s">
        <v>83</v>
      </c>
      <c r="AW783" s="16" t="s">
        <v>32</v>
      </c>
      <c r="AX783" s="16" t="s">
        <v>76</v>
      </c>
      <c r="AY783" s="284" t="s">
        <v>178</v>
      </c>
    </row>
    <row r="784" s="13" customFormat="1">
      <c r="A784" s="13"/>
      <c r="B784" s="241"/>
      <c r="C784" s="242"/>
      <c r="D784" s="243" t="s">
        <v>186</v>
      </c>
      <c r="E784" s="244" t="s">
        <v>1</v>
      </c>
      <c r="F784" s="245" t="s">
        <v>1961</v>
      </c>
      <c r="G784" s="242"/>
      <c r="H784" s="246">
        <v>1.913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186</v>
      </c>
      <c r="AU784" s="252" t="s">
        <v>85</v>
      </c>
      <c r="AV784" s="13" t="s">
        <v>85</v>
      </c>
      <c r="AW784" s="13" t="s">
        <v>32</v>
      </c>
      <c r="AX784" s="13" t="s">
        <v>76</v>
      </c>
      <c r="AY784" s="252" t="s">
        <v>178</v>
      </c>
    </row>
    <row r="785" s="13" customFormat="1">
      <c r="A785" s="13"/>
      <c r="B785" s="241"/>
      <c r="C785" s="242"/>
      <c r="D785" s="243" t="s">
        <v>186</v>
      </c>
      <c r="E785" s="244" t="s">
        <v>1</v>
      </c>
      <c r="F785" s="245" t="s">
        <v>1962</v>
      </c>
      <c r="G785" s="242"/>
      <c r="H785" s="246">
        <v>1.94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186</v>
      </c>
      <c r="AU785" s="252" t="s">
        <v>85</v>
      </c>
      <c r="AV785" s="13" t="s">
        <v>85</v>
      </c>
      <c r="AW785" s="13" t="s">
        <v>32</v>
      </c>
      <c r="AX785" s="13" t="s">
        <v>76</v>
      </c>
      <c r="AY785" s="252" t="s">
        <v>178</v>
      </c>
    </row>
    <row r="786" s="13" customFormat="1">
      <c r="A786" s="13"/>
      <c r="B786" s="241"/>
      <c r="C786" s="242"/>
      <c r="D786" s="243" t="s">
        <v>186</v>
      </c>
      <c r="E786" s="244" t="s">
        <v>1</v>
      </c>
      <c r="F786" s="245" t="s">
        <v>1963</v>
      </c>
      <c r="G786" s="242"/>
      <c r="H786" s="246">
        <v>1.649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186</v>
      </c>
      <c r="AU786" s="252" t="s">
        <v>85</v>
      </c>
      <c r="AV786" s="13" t="s">
        <v>85</v>
      </c>
      <c r="AW786" s="13" t="s">
        <v>32</v>
      </c>
      <c r="AX786" s="13" t="s">
        <v>76</v>
      </c>
      <c r="AY786" s="252" t="s">
        <v>178</v>
      </c>
    </row>
    <row r="787" s="13" customFormat="1">
      <c r="A787" s="13"/>
      <c r="B787" s="241"/>
      <c r="C787" s="242"/>
      <c r="D787" s="243" t="s">
        <v>186</v>
      </c>
      <c r="E787" s="244" t="s">
        <v>1</v>
      </c>
      <c r="F787" s="245" t="s">
        <v>1964</v>
      </c>
      <c r="G787" s="242"/>
      <c r="H787" s="246">
        <v>1.7110000000000001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186</v>
      </c>
      <c r="AU787" s="252" t="s">
        <v>85</v>
      </c>
      <c r="AV787" s="13" t="s">
        <v>85</v>
      </c>
      <c r="AW787" s="13" t="s">
        <v>32</v>
      </c>
      <c r="AX787" s="13" t="s">
        <v>76</v>
      </c>
      <c r="AY787" s="252" t="s">
        <v>178</v>
      </c>
    </row>
    <row r="788" s="13" customFormat="1">
      <c r="A788" s="13"/>
      <c r="B788" s="241"/>
      <c r="C788" s="242"/>
      <c r="D788" s="243" t="s">
        <v>186</v>
      </c>
      <c r="E788" s="244" t="s">
        <v>1</v>
      </c>
      <c r="F788" s="245" t="s">
        <v>1965</v>
      </c>
      <c r="G788" s="242"/>
      <c r="H788" s="246">
        <v>2.7839999999999998</v>
      </c>
      <c r="I788" s="247"/>
      <c r="J788" s="242"/>
      <c r="K788" s="242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186</v>
      </c>
      <c r="AU788" s="252" t="s">
        <v>85</v>
      </c>
      <c r="AV788" s="13" t="s">
        <v>85</v>
      </c>
      <c r="AW788" s="13" t="s">
        <v>32</v>
      </c>
      <c r="AX788" s="13" t="s">
        <v>76</v>
      </c>
      <c r="AY788" s="252" t="s">
        <v>178</v>
      </c>
    </row>
    <row r="789" s="13" customFormat="1">
      <c r="A789" s="13"/>
      <c r="B789" s="241"/>
      <c r="C789" s="242"/>
      <c r="D789" s="243" t="s">
        <v>186</v>
      </c>
      <c r="E789" s="244" t="s">
        <v>1</v>
      </c>
      <c r="F789" s="245" t="s">
        <v>1966</v>
      </c>
      <c r="G789" s="242"/>
      <c r="H789" s="246">
        <v>9.1150000000000002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186</v>
      </c>
      <c r="AU789" s="252" t="s">
        <v>85</v>
      </c>
      <c r="AV789" s="13" t="s">
        <v>85</v>
      </c>
      <c r="AW789" s="13" t="s">
        <v>32</v>
      </c>
      <c r="AX789" s="13" t="s">
        <v>76</v>
      </c>
      <c r="AY789" s="252" t="s">
        <v>178</v>
      </c>
    </row>
    <row r="790" s="14" customFormat="1">
      <c r="A790" s="14"/>
      <c r="B790" s="253"/>
      <c r="C790" s="254"/>
      <c r="D790" s="243" t="s">
        <v>186</v>
      </c>
      <c r="E790" s="255" t="s">
        <v>1</v>
      </c>
      <c r="F790" s="256" t="s">
        <v>209</v>
      </c>
      <c r="G790" s="254"/>
      <c r="H790" s="257">
        <v>19.111999999999998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186</v>
      </c>
      <c r="AU790" s="263" t="s">
        <v>85</v>
      </c>
      <c r="AV790" s="14" t="s">
        <v>96</v>
      </c>
      <c r="AW790" s="14" t="s">
        <v>32</v>
      </c>
      <c r="AX790" s="14" t="s">
        <v>76</v>
      </c>
      <c r="AY790" s="263" t="s">
        <v>178</v>
      </c>
    </row>
    <row r="791" s="16" customFormat="1">
      <c r="A791" s="16"/>
      <c r="B791" s="275"/>
      <c r="C791" s="276"/>
      <c r="D791" s="243" t="s">
        <v>186</v>
      </c>
      <c r="E791" s="277" t="s">
        <v>1</v>
      </c>
      <c r="F791" s="278" t="s">
        <v>825</v>
      </c>
      <c r="G791" s="276"/>
      <c r="H791" s="277" t="s">
        <v>1</v>
      </c>
      <c r="I791" s="279"/>
      <c r="J791" s="276"/>
      <c r="K791" s="276"/>
      <c r="L791" s="280"/>
      <c r="M791" s="281"/>
      <c r="N791" s="282"/>
      <c r="O791" s="282"/>
      <c r="P791" s="282"/>
      <c r="Q791" s="282"/>
      <c r="R791" s="282"/>
      <c r="S791" s="282"/>
      <c r="T791" s="28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84" t="s">
        <v>186</v>
      </c>
      <c r="AU791" s="284" t="s">
        <v>85</v>
      </c>
      <c r="AV791" s="16" t="s">
        <v>83</v>
      </c>
      <c r="AW791" s="16" t="s">
        <v>32</v>
      </c>
      <c r="AX791" s="16" t="s">
        <v>76</v>
      </c>
      <c r="AY791" s="284" t="s">
        <v>178</v>
      </c>
    </row>
    <row r="792" s="13" customFormat="1">
      <c r="A792" s="13"/>
      <c r="B792" s="241"/>
      <c r="C792" s="242"/>
      <c r="D792" s="243" t="s">
        <v>186</v>
      </c>
      <c r="E792" s="244" t="s">
        <v>1</v>
      </c>
      <c r="F792" s="245" t="s">
        <v>1967</v>
      </c>
      <c r="G792" s="242"/>
      <c r="H792" s="246">
        <v>2.6080000000000001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186</v>
      </c>
      <c r="AU792" s="252" t="s">
        <v>85</v>
      </c>
      <c r="AV792" s="13" t="s">
        <v>85</v>
      </c>
      <c r="AW792" s="13" t="s">
        <v>32</v>
      </c>
      <c r="AX792" s="13" t="s">
        <v>76</v>
      </c>
      <c r="AY792" s="252" t="s">
        <v>178</v>
      </c>
    </row>
    <row r="793" s="13" customFormat="1">
      <c r="A793" s="13"/>
      <c r="B793" s="241"/>
      <c r="C793" s="242"/>
      <c r="D793" s="243" t="s">
        <v>186</v>
      </c>
      <c r="E793" s="244" t="s">
        <v>1</v>
      </c>
      <c r="F793" s="245" t="s">
        <v>1968</v>
      </c>
      <c r="G793" s="242"/>
      <c r="H793" s="246">
        <v>2.5739999999999998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186</v>
      </c>
      <c r="AU793" s="252" t="s">
        <v>85</v>
      </c>
      <c r="AV793" s="13" t="s">
        <v>85</v>
      </c>
      <c r="AW793" s="13" t="s">
        <v>32</v>
      </c>
      <c r="AX793" s="13" t="s">
        <v>76</v>
      </c>
      <c r="AY793" s="252" t="s">
        <v>178</v>
      </c>
    </row>
    <row r="794" s="13" customFormat="1">
      <c r="A794" s="13"/>
      <c r="B794" s="241"/>
      <c r="C794" s="242"/>
      <c r="D794" s="243" t="s">
        <v>186</v>
      </c>
      <c r="E794" s="244" t="s">
        <v>1</v>
      </c>
      <c r="F794" s="245" t="s">
        <v>1969</v>
      </c>
      <c r="G794" s="242"/>
      <c r="H794" s="246">
        <v>1.5800000000000001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186</v>
      </c>
      <c r="AU794" s="252" t="s">
        <v>85</v>
      </c>
      <c r="AV794" s="13" t="s">
        <v>85</v>
      </c>
      <c r="AW794" s="13" t="s">
        <v>32</v>
      </c>
      <c r="AX794" s="13" t="s">
        <v>76</v>
      </c>
      <c r="AY794" s="252" t="s">
        <v>178</v>
      </c>
    </row>
    <row r="795" s="13" customFormat="1">
      <c r="A795" s="13"/>
      <c r="B795" s="241"/>
      <c r="C795" s="242"/>
      <c r="D795" s="243" t="s">
        <v>186</v>
      </c>
      <c r="E795" s="244" t="s">
        <v>1</v>
      </c>
      <c r="F795" s="245" t="s">
        <v>1970</v>
      </c>
      <c r="G795" s="242"/>
      <c r="H795" s="246">
        <v>0.70699999999999996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186</v>
      </c>
      <c r="AU795" s="252" t="s">
        <v>85</v>
      </c>
      <c r="AV795" s="13" t="s">
        <v>85</v>
      </c>
      <c r="AW795" s="13" t="s">
        <v>32</v>
      </c>
      <c r="AX795" s="13" t="s">
        <v>76</v>
      </c>
      <c r="AY795" s="252" t="s">
        <v>178</v>
      </c>
    </row>
    <row r="796" s="13" customFormat="1">
      <c r="A796" s="13"/>
      <c r="B796" s="241"/>
      <c r="C796" s="242"/>
      <c r="D796" s="243" t="s">
        <v>186</v>
      </c>
      <c r="E796" s="244" t="s">
        <v>1</v>
      </c>
      <c r="F796" s="245" t="s">
        <v>1971</v>
      </c>
      <c r="G796" s="242"/>
      <c r="H796" s="246">
        <v>4.1980000000000004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186</v>
      </c>
      <c r="AU796" s="252" t="s">
        <v>85</v>
      </c>
      <c r="AV796" s="13" t="s">
        <v>85</v>
      </c>
      <c r="AW796" s="13" t="s">
        <v>32</v>
      </c>
      <c r="AX796" s="13" t="s">
        <v>76</v>
      </c>
      <c r="AY796" s="252" t="s">
        <v>178</v>
      </c>
    </row>
    <row r="797" s="13" customFormat="1">
      <c r="A797" s="13"/>
      <c r="B797" s="241"/>
      <c r="C797" s="242"/>
      <c r="D797" s="243" t="s">
        <v>186</v>
      </c>
      <c r="E797" s="244" t="s">
        <v>1</v>
      </c>
      <c r="F797" s="245" t="s">
        <v>1972</v>
      </c>
      <c r="G797" s="242"/>
      <c r="H797" s="246">
        <v>0.68600000000000005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186</v>
      </c>
      <c r="AU797" s="252" t="s">
        <v>85</v>
      </c>
      <c r="AV797" s="13" t="s">
        <v>85</v>
      </c>
      <c r="AW797" s="13" t="s">
        <v>32</v>
      </c>
      <c r="AX797" s="13" t="s">
        <v>76</v>
      </c>
      <c r="AY797" s="252" t="s">
        <v>178</v>
      </c>
    </row>
    <row r="798" s="13" customFormat="1">
      <c r="A798" s="13"/>
      <c r="B798" s="241"/>
      <c r="C798" s="242"/>
      <c r="D798" s="243" t="s">
        <v>186</v>
      </c>
      <c r="E798" s="244" t="s">
        <v>1</v>
      </c>
      <c r="F798" s="245" t="s">
        <v>1973</v>
      </c>
      <c r="G798" s="242"/>
      <c r="H798" s="246">
        <v>3.964</v>
      </c>
      <c r="I798" s="247"/>
      <c r="J798" s="242"/>
      <c r="K798" s="242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186</v>
      </c>
      <c r="AU798" s="252" t="s">
        <v>85</v>
      </c>
      <c r="AV798" s="13" t="s">
        <v>85</v>
      </c>
      <c r="AW798" s="13" t="s">
        <v>32</v>
      </c>
      <c r="AX798" s="13" t="s">
        <v>76</v>
      </c>
      <c r="AY798" s="252" t="s">
        <v>178</v>
      </c>
    </row>
    <row r="799" s="13" customFormat="1">
      <c r="A799" s="13"/>
      <c r="B799" s="241"/>
      <c r="C799" s="242"/>
      <c r="D799" s="243" t="s">
        <v>186</v>
      </c>
      <c r="E799" s="244" t="s">
        <v>1</v>
      </c>
      <c r="F799" s="245" t="s">
        <v>1974</v>
      </c>
      <c r="G799" s="242"/>
      <c r="H799" s="246">
        <v>1.8660000000000001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186</v>
      </c>
      <c r="AU799" s="252" t="s">
        <v>85</v>
      </c>
      <c r="AV799" s="13" t="s">
        <v>85</v>
      </c>
      <c r="AW799" s="13" t="s">
        <v>32</v>
      </c>
      <c r="AX799" s="13" t="s">
        <v>76</v>
      </c>
      <c r="AY799" s="252" t="s">
        <v>178</v>
      </c>
    </row>
    <row r="800" s="13" customFormat="1">
      <c r="A800" s="13"/>
      <c r="B800" s="241"/>
      <c r="C800" s="242"/>
      <c r="D800" s="243" t="s">
        <v>186</v>
      </c>
      <c r="E800" s="244" t="s">
        <v>1</v>
      </c>
      <c r="F800" s="245" t="s">
        <v>1975</v>
      </c>
      <c r="G800" s="242"/>
      <c r="H800" s="246">
        <v>4.0810000000000004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186</v>
      </c>
      <c r="AU800" s="252" t="s">
        <v>85</v>
      </c>
      <c r="AV800" s="13" t="s">
        <v>85</v>
      </c>
      <c r="AW800" s="13" t="s">
        <v>32</v>
      </c>
      <c r="AX800" s="13" t="s">
        <v>76</v>
      </c>
      <c r="AY800" s="252" t="s">
        <v>178</v>
      </c>
    </row>
    <row r="801" s="13" customFormat="1">
      <c r="A801" s="13"/>
      <c r="B801" s="241"/>
      <c r="C801" s="242"/>
      <c r="D801" s="243" t="s">
        <v>186</v>
      </c>
      <c r="E801" s="244" t="s">
        <v>1</v>
      </c>
      <c r="F801" s="245" t="s">
        <v>1976</v>
      </c>
      <c r="G801" s="242"/>
      <c r="H801" s="246">
        <v>3.1480000000000001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186</v>
      </c>
      <c r="AU801" s="252" t="s">
        <v>85</v>
      </c>
      <c r="AV801" s="13" t="s">
        <v>85</v>
      </c>
      <c r="AW801" s="13" t="s">
        <v>32</v>
      </c>
      <c r="AX801" s="13" t="s">
        <v>76</v>
      </c>
      <c r="AY801" s="252" t="s">
        <v>178</v>
      </c>
    </row>
    <row r="802" s="14" customFormat="1">
      <c r="A802" s="14"/>
      <c r="B802" s="253"/>
      <c r="C802" s="254"/>
      <c r="D802" s="243" t="s">
        <v>186</v>
      </c>
      <c r="E802" s="255" t="s">
        <v>1</v>
      </c>
      <c r="F802" s="256" t="s">
        <v>209</v>
      </c>
      <c r="G802" s="254"/>
      <c r="H802" s="257">
        <v>25.411999999999999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186</v>
      </c>
      <c r="AU802" s="263" t="s">
        <v>85</v>
      </c>
      <c r="AV802" s="14" t="s">
        <v>96</v>
      </c>
      <c r="AW802" s="14" t="s">
        <v>32</v>
      </c>
      <c r="AX802" s="14" t="s">
        <v>76</v>
      </c>
      <c r="AY802" s="263" t="s">
        <v>178</v>
      </c>
    </row>
    <row r="803" s="16" customFormat="1">
      <c r="A803" s="16"/>
      <c r="B803" s="275"/>
      <c r="C803" s="276"/>
      <c r="D803" s="243" t="s">
        <v>186</v>
      </c>
      <c r="E803" s="277" t="s">
        <v>1</v>
      </c>
      <c r="F803" s="278" t="s">
        <v>827</v>
      </c>
      <c r="G803" s="276"/>
      <c r="H803" s="277" t="s">
        <v>1</v>
      </c>
      <c r="I803" s="279"/>
      <c r="J803" s="276"/>
      <c r="K803" s="276"/>
      <c r="L803" s="280"/>
      <c r="M803" s="281"/>
      <c r="N803" s="282"/>
      <c r="O803" s="282"/>
      <c r="P803" s="282"/>
      <c r="Q803" s="282"/>
      <c r="R803" s="282"/>
      <c r="S803" s="282"/>
      <c r="T803" s="28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4" t="s">
        <v>186</v>
      </c>
      <c r="AU803" s="284" t="s">
        <v>85</v>
      </c>
      <c r="AV803" s="16" t="s">
        <v>83</v>
      </c>
      <c r="AW803" s="16" t="s">
        <v>32</v>
      </c>
      <c r="AX803" s="16" t="s">
        <v>76</v>
      </c>
      <c r="AY803" s="284" t="s">
        <v>178</v>
      </c>
    </row>
    <row r="804" s="13" customFormat="1">
      <c r="A804" s="13"/>
      <c r="B804" s="241"/>
      <c r="C804" s="242"/>
      <c r="D804" s="243" t="s">
        <v>186</v>
      </c>
      <c r="E804" s="244" t="s">
        <v>1</v>
      </c>
      <c r="F804" s="245" t="s">
        <v>1977</v>
      </c>
      <c r="G804" s="242"/>
      <c r="H804" s="246">
        <v>1.466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186</v>
      </c>
      <c r="AU804" s="252" t="s">
        <v>85</v>
      </c>
      <c r="AV804" s="13" t="s">
        <v>85</v>
      </c>
      <c r="AW804" s="13" t="s">
        <v>32</v>
      </c>
      <c r="AX804" s="13" t="s">
        <v>76</v>
      </c>
      <c r="AY804" s="252" t="s">
        <v>178</v>
      </c>
    </row>
    <row r="805" s="13" customFormat="1">
      <c r="A805" s="13"/>
      <c r="B805" s="241"/>
      <c r="C805" s="242"/>
      <c r="D805" s="243" t="s">
        <v>186</v>
      </c>
      <c r="E805" s="244" t="s">
        <v>1</v>
      </c>
      <c r="F805" s="245" t="s">
        <v>1978</v>
      </c>
      <c r="G805" s="242"/>
      <c r="H805" s="246">
        <v>0.38500000000000001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186</v>
      </c>
      <c r="AU805" s="252" t="s">
        <v>85</v>
      </c>
      <c r="AV805" s="13" t="s">
        <v>85</v>
      </c>
      <c r="AW805" s="13" t="s">
        <v>32</v>
      </c>
      <c r="AX805" s="13" t="s">
        <v>76</v>
      </c>
      <c r="AY805" s="252" t="s">
        <v>178</v>
      </c>
    </row>
    <row r="806" s="13" customFormat="1">
      <c r="A806" s="13"/>
      <c r="B806" s="241"/>
      <c r="C806" s="242"/>
      <c r="D806" s="243" t="s">
        <v>186</v>
      </c>
      <c r="E806" s="244" t="s">
        <v>1</v>
      </c>
      <c r="F806" s="245" t="s">
        <v>1979</v>
      </c>
      <c r="G806" s="242"/>
      <c r="H806" s="246">
        <v>1.5800000000000001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186</v>
      </c>
      <c r="AU806" s="252" t="s">
        <v>85</v>
      </c>
      <c r="AV806" s="13" t="s">
        <v>85</v>
      </c>
      <c r="AW806" s="13" t="s">
        <v>32</v>
      </c>
      <c r="AX806" s="13" t="s">
        <v>76</v>
      </c>
      <c r="AY806" s="252" t="s">
        <v>178</v>
      </c>
    </row>
    <row r="807" s="13" customFormat="1">
      <c r="A807" s="13"/>
      <c r="B807" s="241"/>
      <c r="C807" s="242"/>
      <c r="D807" s="243" t="s">
        <v>186</v>
      </c>
      <c r="E807" s="244" t="s">
        <v>1</v>
      </c>
      <c r="F807" s="245" t="s">
        <v>1980</v>
      </c>
      <c r="G807" s="242"/>
      <c r="H807" s="246">
        <v>2.7010000000000001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186</v>
      </c>
      <c r="AU807" s="252" t="s">
        <v>85</v>
      </c>
      <c r="AV807" s="13" t="s">
        <v>85</v>
      </c>
      <c r="AW807" s="13" t="s">
        <v>32</v>
      </c>
      <c r="AX807" s="13" t="s">
        <v>76</v>
      </c>
      <c r="AY807" s="252" t="s">
        <v>178</v>
      </c>
    </row>
    <row r="808" s="13" customFormat="1">
      <c r="A808" s="13"/>
      <c r="B808" s="241"/>
      <c r="C808" s="242"/>
      <c r="D808" s="243" t="s">
        <v>186</v>
      </c>
      <c r="E808" s="244" t="s">
        <v>1</v>
      </c>
      <c r="F808" s="245" t="s">
        <v>1981</v>
      </c>
      <c r="G808" s="242"/>
      <c r="H808" s="246">
        <v>1.77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186</v>
      </c>
      <c r="AU808" s="252" t="s">
        <v>85</v>
      </c>
      <c r="AV808" s="13" t="s">
        <v>85</v>
      </c>
      <c r="AW808" s="13" t="s">
        <v>32</v>
      </c>
      <c r="AX808" s="13" t="s">
        <v>76</v>
      </c>
      <c r="AY808" s="252" t="s">
        <v>178</v>
      </c>
    </row>
    <row r="809" s="13" customFormat="1">
      <c r="A809" s="13"/>
      <c r="B809" s="241"/>
      <c r="C809" s="242"/>
      <c r="D809" s="243" t="s">
        <v>186</v>
      </c>
      <c r="E809" s="244" t="s">
        <v>1</v>
      </c>
      <c r="F809" s="245" t="s">
        <v>1982</v>
      </c>
      <c r="G809" s="242"/>
      <c r="H809" s="246">
        <v>1.038</v>
      </c>
      <c r="I809" s="247"/>
      <c r="J809" s="242"/>
      <c r="K809" s="242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186</v>
      </c>
      <c r="AU809" s="252" t="s">
        <v>85</v>
      </c>
      <c r="AV809" s="13" t="s">
        <v>85</v>
      </c>
      <c r="AW809" s="13" t="s">
        <v>32</v>
      </c>
      <c r="AX809" s="13" t="s">
        <v>76</v>
      </c>
      <c r="AY809" s="252" t="s">
        <v>178</v>
      </c>
    </row>
    <row r="810" s="13" customFormat="1">
      <c r="A810" s="13"/>
      <c r="B810" s="241"/>
      <c r="C810" s="242"/>
      <c r="D810" s="243" t="s">
        <v>186</v>
      </c>
      <c r="E810" s="244" t="s">
        <v>1</v>
      </c>
      <c r="F810" s="245" t="s">
        <v>1983</v>
      </c>
      <c r="G810" s="242"/>
      <c r="H810" s="246">
        <v>2.4529999999999998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186</v>
      </c>
      <c r="AU810" s="252" t="s">
        <v>85</v>
      </c>
      <c r="AV810" s="13" t="s">
        <v>85</v>
      </c>
      <c r="AW810" s="13" t="s">
        <v>32</v>
      </c>
      <c r="AX810" s="13" t="s">
        <v>76</v>
      </c>
      <c r="AY810" s="252" t="s">
        <v>178</v>
      </c>
    </row>
    <row r="811" s="13" customFormat="1">
      <c r="A811" s="13"/>
      <c r="B811" s="241"/>
      <c r="C811" s="242"/>
      <c r="D811" s="243" t="s">
        <v>186</v>
      </c>
      <c r="E811" s="244" t="s">
        <v>1</v>
      </c>
      <c r="F811" s="245" t="s">
        <v>1984</v>
      </c>
      <c r="G811" s="242"/>
      <c r="H811" s="246">
        <v>0.20300000000000001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186</v>
      </c>
      <c r="AU811" s="252" t="s">
        <v>85</v>
      </c>
      <c r="AV811" s="13" t="s">
        <v>85</v>
      </c>
      <c r="AW811" s="13" t="s">
        <v>32</v>
      </c>
      <c r="AX811" s="13" t="s">
        <v>76</v>
      </c>
      <c r="AY811" s="252" t="s">
        <v>178</v>
      </c>
    </row>
    <row r="812" s="14" customFormat="1">
      <c r="A812" s="14"/>
      <c r="B812" s="253"/>
      <c r="C812" s="254"/>
      <c r="D812" s="243" t="s">
        <v>186</v>
      </c>
      <c r="E812" s="255" t="s">
        <v>1</v>
      </c>
      <c r="F812" s="256" t="s">
        <v>209</v>
      </c>
      <c r="G812" s="254"/>
      <c r="H812" s="257">
        <v>11.596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186</v>
      </c>
      <c r="AU812" s="263" t="s">
        <v>85</v>
      </c>
      <c r="AV812" s="14" t="s">
        <v>96</v>
      </c>
      <c r="AW812" s="14" t="s">
        <v>32</v>
      </c>
      <c r="AX812" s="14" t="s">
        <v>76</v>
      </c>
      <c r="AY812" s="263" t="s">
        <v>178</v>
      </c>
    </row>
    <row r="813" s="15" customFormat="1">
      <c r="A813" s="15"/>
      <c r="B813" s="264"/>
      <c r="C813" s="265"/>
      <c r="D813" s="243" t="s">
        <v>186</v>
      </c>
      <c r="E813" s="266" t="s">
        <v>1</v>
      </c>
      <c r="F813" s="267" t="s">
        <v>217</v>
      </c>
      <c r="G813" s="265"/>
      <c r="H813" s="268">
        <v>56.119999999999997</v>
      </c>
      <c r="I813" s="269"/>
      <c r="J813" s="265"/>
      <c r="K813" s="265"/>
      <c r="L813" s="270"/>
      <c r="M813" s="271"/>
      <c r="N813" s="272"/>
      <c r="O813" s="272"/>
      <c r="P813" s="272"/>
      <c r="Q813" s="272"/>
      <c r="R813" s="272"/>
      <c r="S813" s="272"/>
      <c r="T813" s="273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4" t="s">
        <v>186</v>
      </c>
      <c r="AU813" s="274" t="s">
        <v>85</v>
      </c>
      <c r="AV813" s="15" t="s">
        <v>184</v>
      </c>
      <c r="AW813" s="15" t="s">
        <v>32</v>
      </c>
      <c r="AX813" s="15" t="s">
        <v>83</v>
      </c>
      <c r="AY813" s="274" t="s">
        <v>178</v>
      </c>
    </row>
    <row r="814" s="2" customFormat="1" ht="24.15" customHeight="1">
      <c r="A814" s="39"/>
      <c r="B814" s="40"/>
      <c r="C814" s="228" t="s">
        <v>891</v>
      </c>
      <c r="D814" s="228" t="s">
        <v>180</v>
      </c>
      <c r="E814" s="229" t="s">
        <v>1985</v>
      </c>
      <c r="F814" s="230" t="s">
        <v>1986</v>
      </c>
      <c r="G814" s="231" t="s">
        <v>183</v>
      </c>
      <c r="H814" s="232">
        <v>8.0739999999999998</v>
      </c>
      <c r="I814" s="233"/>
      <c r="J814" s="234">
        <f>ROUND(I814*H814,2)</f>
        <v>0</v>
      </c>
      <c r="K814" s="230" t="s">
        <v>846</v>
      </c>
      <c r="L814" s="45"/>
      <c r="M814" s="235" t="s">
        <v>1</v>
      </c>
      <c r="N814" s="236" t="s">
        <v>41</v>
      </c>
      <c r="O814" s="92"/>
      <c r="P814" s="237">
        <f>O814*H814</f>
        <v>0</v>
      </c>
      <c r="Q814" s="237">
        <v>0</v>
      </c>
      <c r="R814" s="237">
        <f>Q814*H814</f>
        <v>0</v>
      </c>
      <c r="S814" s="237">
        <v>1.6000000000000001</v>
      </c>
      <c r="T814" s="238">
        <f>S814*H814</f>
        <v>12.9184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184</v>
      </c>
      <c r="AT814" s="239" t="s">
        <v>180</v>
      </c>
      <c r="AU814" s="239" t="s">
        <v>85</v>
      </c>
      <c r="AY814" s="18" t="s">
        <v>178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83</v>
      </c>
      <c r="BK814" s="240">
        <f>ROUND(I814*H814,2)</f>
        <v>0</v>
      </c>
      <c r="BL814" s="18" t="s">
        <v>184</v>
      </c>
      <c r="BM814" s="239" t="s">
        <v>1987</v>
      </c>
    </row>
    <row r="815" s="13" customFormat="1">
      <c r="A815" s="13"/>
      <c r="B815" s="241"/>
      <c r="C815" s="242"/>
      <c r="D815" s="243" t="s">
        <v>186</v>
      </c>
      <c r="E815" s="244" t="s">
        <v>1</v>
      </c>
      <c r="F815" s="245" t="s">
        <v>1988</v>
      </c>
      <c r="G815" s="242"/>
      <c r="H815" s="246">
        <v>3.399</v>
      </c>
      <c r="I815" s="247"/>
      <c r="J815" s="242"/>
      <c r="K815" s="242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186</v>
      </c>
      <c r="AU815" s="252" t="s">
        <v>85</v>
      </c>
      <c r="AV815" s="13" t="s">
        <v>85</v>
      </c>
      <c r="AW815" s="13" t="s">
        <v>32</v>
      </c>
      <c r="AX815" s="13" t="s">
        <v>76</v>
      </c>
      <c r="AY815" s="252" t="s">
        <v>178</v>
      </c>
    </row>
    <row r="816" s="13" customFormat="1">
      <c r="A816" s="13"/>
      <c r="B816" s="241"/>
      <c r="C816" s="242"/>
      <c r="D816" s="243" t="s">
        <v>186</v>
      </c>
      <c r="E816" s="244" t="s">
        <v>1</v>
      </c>
      <c r="F816" s="245" t="s">
        <v>1989</v>
      </c>
      <c r="G816" s="242"/>
      <c r="H816" s="246">
        <v>4.6749999999999998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186</v>
      </c>
      <c r="AU816" s="252" t="s">
        <v>85</v>
      </c>
      <c r="AV816" s="13" t="s">
        <v>85</v>
      </c>
      <c r="AW816" s="13" t="s">
        <v>32</v>
      </c>
      <c r="AX816" s="13" t="s">
        <v>76</v>
      </c>
      <c r="AY816" s="252" t="s">
        <v>178</v>
      </c>
    </row>
    <row r="817" s="15" customFormat="1">
      <c r="A817" s="15"/>
      <c r="B817" s="264"/>
      <c r="C817" s="265"/>
      <c r="D817" s="243" t="s">
        <v>186</v>
      </c>
      <c r="E817" s="266" t="s">
        <v>1</v>
      </c>
      <c r="F817" s="267" t="s">
        <v>217</v>
      </c>
      <c r="G817" s="265"/>
      <c r="H817" s="268">
        <v>8.0739999999999998</v>
      </c>
      <c r="I817" s="269"/>
      <c r="J817" s="265"/>
      <c r="K817" s="265"/>
      <c r="L817" s="270"/>
      <c r="M817" s="271"/>
      <c r="N817" s="272"/>
      <c r="O817" s="272"/>
      <c r="P817" s="272"/>
      <c r="Q817" s="272"/>
      <c r="R817" s="272"/>
      <c r="S817" s="272"/>
      <c r="T817" s="27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4" t="s">
        <v>186</v>
      </c>
      <c r="AU817" s="274" t="s">
        <v>85</v>
      </c>
      <c r="AV817" s="15" t="s">
        <v>184</v>
      </c>
      <c r="AW817" s="15" t="s">
        <v>32</v>
      </c>
      <c r="AX817" s="15" t="s">
        <v>83</v>
      </c>
      <c r="AY817" s="274" t="s">
        <v>178</v>
      </c>
    </row>
    <row r="818" s="2" customFormat="1" ht="24.15" customHeight="1">
      <c r="A818" s="39"/>
      <c r="B818" s="40"/>
      <c r="C818" s="228" t="s">
        <v>896</v>
      </c>
      <c r="D818" s="228" t="s">
        <v>180</v>
      </c>
      <c r="E818" s="229" t="s">
        <v>1990</v>
      </c>
      <c r="F818" s="230" t="s">
        <v>1991</v>
      </c>
      <c r="G818" s="231" t="s">
        <v>291</v>
      </c>
      <c r="H818" s="232">
        <v>33.299999999999997</v>
      </c>
      <c r="I818" s="233"/>
      <c r="J818" s="234">
        <f>ROUND(I818*H818,2)</f>
        <v>0</v>
      </c>
      <c r="K818" s="230" t="s">
        <v>846</v>
      </c>
      <c r="L818" s="45"/>
      <c r="M818" s="235" t="s">
        <v>1</v>
      </c>
      <c r="N818" s="236" t="s">
        <v>41</v>
      </c>
      <c r="O818" s="92"/>
      <c r="P818" s="237">
        <f>O818*H818</f>
        <v>0</v>
      </c>
      <c r="Q818" s="237">
        <v>0</v>
      </c>
      <c r="R818" s="237">
        <f>Q818*H818</f>
        <v>0</v>
      </c>
      <c r="S818" s="237">
        <v>0.070000000000000007</v>
      </c>
      <c r="T818" s="238">
        <f>S818*H818</f>
        <v>2.331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9" t="s">
        <v>184</v>
      </c>
      <c r="AT818" s="239" t="s">
        <v>180</v>
      </c>
      <c r="AU818" s="239" t="s">
        <v>85</v>
      </c>
      <c r="AY818" s="18" t="s">
        <v>178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83</v>
      </c>
      <c r="BK818" s="240">
        <f>ROUND(I818*H818,2)</f>
        <v>0</v>
      </c>
      <c r="BL818" s="18" t="s">
        <v>184</v>
      </c>
      <c r="BM818" s="239" t="s">
        <v>1992</v>
      </c>
    </row>
    <row r="819" s="13" customFormat="1">
      <c r="A819" s="13"/>
      <c r="B819" s="241"/>
      <c r="C819" s="242"/>
      <c r="D819" s="243" t="s">
        <v>186</v>
      </c>
      <c r="E819" s="244" t="s">
        <v>1</v>
      </c>
      <c r="F819" s="245" t="s">
        <v>1993</v>
      </c>
      <c r="G819" s="242"/>
      <c r="H819" s="246">
        <v>29.399999999999999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186</v>
      </c>
      <c r="AU819" s="252" t="s">
        <v>85</v>
      </c>
      <c r="AV819" s="13" t="s">
        <v>85</v>
      </c>
      <c r="AW819" s="13" t="s">
        <v>32</v>
      </c>
      <c r="AX819" s="13" t="s">
        <v>76</v>
      </c>
      <c r="AY819" s="252" t="s">
        <v>178</v>
      </c>
    </row>
    <row r="820" s="13" customFormat="1">
      <c r="A820" s="13"/>
      <c r="B820" s="241"/>
      <c r="C820" s="242"/>
      <c r="D820" s="243" t="s">
        <v>186</v>
      </c>
      <c r="E820" s="244" t="s">
        <v>1</v>
      </c>
      <c r="F820" s="245" t="s">
        <v>1994</v>
      </c>
      <c r="G820" s="242"/>
      <c r="H820" s="246">
        <v>3.8999999999999999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186</v>
      </c>
      <c r="AU820" s="252" t="s">
        <v>85</v>
      </c>
      <c r="AV820" s="13" t="s">
        <v>85</v>
      </c>
      <c r="AW820" s="13" t="s">
        <v>32</v>
      </c>
      <c r="AX820" s="13" t="s">
        <v>76</v>
      </c>
      <c r="AY820" s="252" t="s">
        <v>178</v>
      </c>
    </row>
    <row r="821" s="15" customFormat="1">
      <c r="A821" s="15"/>
      <c r="B821" s="264"/>
      <c r="C821" s="265"/>
      <c r="D821" s="243" t="s">
        <v>186</v>
      </c>
      <c r="E821" s="266" t="s">
        <v>1</v>
      </c>
      <c r="F821" s="267" t="s">
        <v>217</v>
      </c>
      <c r="G821" s="265"/>
      <c r="H821" s="268">
        <v>33.299999999999997</v>
      </c>
      <c r="I821" s="269"/>
      <c r="J821" s="265"/>
      <c r="K821" s="265"/>
      <c r="L821" s="270"/>
      <c r="M821" s="271"/>
      <c r="N821" s="272"/>
      <c r="O821" s="272"/>
      <c r="P821" s="272"/>
      <c r="Q821" s="272"/>
      <c r="R821" s="272"/>
      <c r="S821" s="272"/>
      <c r="T821" s="273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4" t="s">
        <v>186</v>
      </c>
      <c r="AU821" s="274" t="s">
        <v>85</v>
      </c>
      <c r="AV821" s="15" t="s">
        <v>184</v>
      </c>
      <c r="AW821" s="15" t="s">
        <v>32</v>
      </c>
      <c r="AX821" s="15" t="s">
        <v>83</v>
      </c>
      <c r="AY821" s="274" t="s">
        <v>178</v>
      </c>
    </row>
    <row r="822" s="2" customFormat="1" ht="24.15" customHeight="1">
      <c r="A822" s="39"/>
      <c r="B822" s="40"/>
      <c r="C822" s="228" t="s">
        <v>901</v>
      </c>
      <c r="D822" s="228" t="s">
        <v>180</v>
      </c>
      <c r="E822" s="229" t="s">
        <v>1995</v>
      </c>
      <c r="F822" s="230" t="s">
        <v>1996</v>
      </c>
      <c r="G822" s="231" t="s">
        <v>204</v>
      </c>
      <c r="H822" s="232">
        <v>17.82</v>
      </c>
      <c r="I822" s="233"/>
      <c r="J822" s="234">
        <f>ROUND(I822*H822,2)</f>
        <v>0</v>
      </c>
      <c r="K822" s="230" t="s">
        <v>846</v>
      </c>
      <c r="L822" s="45"/>
      <c r="M822" s="235" t="s">
        <v>1</v>
      </c>
      <c r="N822" s="236" t="s">
        <v>41</v>
      </c>
      <c r="O822" s="92"/>
      <c r="P822" s="237">
        <f>O822*H822</f>
        <v>0</v>
      </c>
      <c r="Q822" s="237">
        <v>0</v>
      </c>
      <c r="R822" s="237">
        <f>Q822*H822</f>
        <v>0</v>
      </c>
      <c r="S822" s="237">
        <v>0.432</v>
      </c>
      <c r="T822" s="238">
        <f>S822*H822</f>
        <v>7.6982400000000002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9" t="s">
        <v>184</v>
      </c>
      <c r="AT822" s="239" t="s">
        <v>180</v>
      </c>
      <c r="AU822" s="239" t="s">
        <v>85</v>
      </c>
      <c r="AY822" s="18" t="s">
        <v>178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8" t="s">
        <v>83</v>
      </c>
      <c r="BK822" s="240">
        <f>ROUND(I822*H822,2)</f>
        <v>0</v>
      </c>
      <c r="BL822" s="18" t="s">
        <v>184</v>
      </c>
      <c r="BM822" s="239" t="s">
        <v>1997</v>
      </c>
    </row>
    <row r="823" s="13" customFormat="1">
      <c r="A823" s="13"/>
      <c r="B823" s="241"/>
      <c r="C823" s="242"/>
      <c r="D823" s="243" t="s">
        <v>186</v>
      </c>
      <c r="E823" s="244" t="s">
        <v>1</v>
      </c>
      <c r="F823" s="245" t="s">
        <v>1998</v>
      </c>
      <c r="G823" s="242"/>
      <c r="H823" s="246">
        <v>16.800000000000001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186</v>
      </c>
      <c r="AU823" s="252" t="s">
        <v>85</v>
      </c>
      <c r="AV823" s="13" t="s">
        <v>85</v>
      </c>
      <c r="AW823" s="13" t="s">
        <v>32</v>
      </c>
      <c r="AX823" s="13" t="s">
        <v>76</v>
      </c>
      <c r="AY823" s="252" t="s">
        <v>178</v>
      </c>
    </row>
    <row r="824" s="13" customFormat="1">
      <c r="A824" s="13"/>
      <c r="B824" s="241"/>
      <c r="C824" s="242"/>
      <c r="D824" s="243" t="s">
        <v>186</v>
      </c>
      <c r="E824" s="244" t="s">
        <v>1</v>
      </c>
      <c r="F824" s="245" t="s">
        <v>1999</v>
      </c>
      <c r="G824" s="242"/>
      <c r="H824" s="246">
        <v>1.02</v>
      </c>
      <c r="I824" s="247"/>
      <c r="J824" s="242"/>
      <c r="K824" s="242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186</v>
      </c>
      <c r="AU824" s="252" t="s">
        <v>85</v>
      </c>
      <c r="AV824" s="13" t="s">
        <v>85</v>
      </c>
      <c r="AW824" s="13" t="s">
        <v>32</v>
      </c>
      <c r="AX824" s="13" t="s">
        <v>76</v>
      </c>
      <c r="AY824" s="252" t="s">
        <v>178</v>
      </c>
    </row>
    <row r="825" s="15" customFormat="1">
      <c r="A825" s="15"/>
      <c r="B825" s="264"/>
      <c r="C825" s="265"/>
      <c r="D825" s="243" t="s">
        <v>186</v>
      </c>
      <c r="E825" s="266" t="s">
        <v>1</v>
      </c>
      <c r="F825" s="267" t="s">
        <v>217</v>
      </c>
      <c r="G825" s="265"/>
      <c r="H825" s="268">
        <v>17.82</v>
      </c>
      <c r="I825" s="269"/>
      <c r="J825" s="265"/>
      <c r="K825" s="265"/>
      <c r="L825" s="270"/>
      <c r="M825" s="271"/>
      <c r="N825" s="272"/>
      <c r="O825" s="272"/>
      <c r="P825" s="272"/>
      <c r="Q825" s="272"/>
      <c r="R825" s="272"/>
      <c r="S825" s="272"/>
      <c r="T825" s="27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4" t="s">
        <v>186</v>
      </c>
      <c r="AU825" s="274" t="s">
        <v>85</v>
      </c>
      <c r="AV825" s="15" t="s">
        <v>184</v>
      </c>
      <c r="AW825" s="15" t="s">
        <v>32</v>
      </c>
      <c r="AX825" s="15" t="s">
        <v>83</v>
      </c>
      <c r="AY825" s="274" t="s">
        <v>178</v>
      </c>
    </row>
    <row r="826" s="2" customFormat="1" ht="24.15" customHeight="1">
      <c r="A826" s="39"/>
      <c r="B826" s="40"/>
      <c r="C826" s="228" t="s">
        <v>906</v>
      </c>
      <c r="D826" s="228" t="s">
        <v>180</v>
      </c>
      <c r="E826" s="229" t="s">
        <v>2000</v>
      </c>
      <c r="F826" s="230" t="s">
        <v>2001</v>
      </c>
      <c r="G826" s="231" t="s">
        <v>183</v>
      </c>
      <c r="H826" s="232">
        <v>0.27000000000000002</v>
      </c>
      <c r="I826" s="233"/>
      <c r="J826" s="234">
        <f>ROUND(I826*H826,2)</f>
        <v>0</v>
      </c>
      <c r="K826" s="230" t="s">
        <v>194</v>
      </c>
      <c r="L826" s="45"/>
      <c r="M826" s="235" t="s">
        <v>1</v>
      </c>
      <c r="N826" s="236" t="s">
        <v>41</v>
      </c>
      <c r="O826" s="92"/>
      <c r="P826" s="237">
        <f>O826*H826</f>
        <v>0</v>
      </c>
      <c r="Q826" s="237">
        <v>0</v>
      </c>
      <c r="R826" s="237">
        <f>Q826*H826</f>
        <v>0</v>
      </c>
      <c r="S826" s="237">
        <v>2.3999999999999999</v>
      </c>
      <c r="T826" s="238">
        <f>S826*H826</f>
        <v>0.64800000000000002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184</v>
      </c>
      <c r="AT826" s="239" t="s">
        <v>180</v>
      </c>
      <c r="AU826" s="239" t="s">
        <v>85</v>
      </c>
      <c r="AY826" s="18" t="s">
        <v>178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83</v>
      </c>
      <c r="BK826" s="240">
        <f>ROUND(I826*H826,2)</f>
        <v>0</v>
      </c>
      <c r="BL826" s="18" t="s">
        <v>184</v>
      </c>
      <c r="BM826" s="239" t="s">
        <v>2002</v>
      </c>
    </row>
    <row r="827" s="13" customFormat="1">
      <c r="A827" s="13"/>
      <c r="B827" s="241"/>
      <c r="C827" s="242"/>
      <c r="D827" s="243" t="s">
        <v>186</v>
      </c>
      <c r="E827" s="244" t="s">
        <v>1</v>
      </c>
      <c r="F827" s="245" t="s">
        <v>2003</v>
      </c>
      <c r="G827" s="242"/>
      <c r="H827" s="246">
        <v>0.27000000000000002</v>
      </c>
      <c r="I827" s="247"/>
      <c r="J827" s="242"/>
      <c r="K827" s="242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186</v>
      </c>
      <c r="AU827" s="252" t="s">
        <v>85</v>
      </c>
      <c r="AV827" s="13" t="s">
        <v>85</v>
      </c>
      <c r="AW827" s="13" t="s">
        <v>32</v>
      </c>
      <c r="AX827" s="13" t="s">
        <v>83</v>
      </c>
      <c r="AY827" s="252" t="s">
        <v>178</v>
      </c>
    </row>
    <row r="828" s="2" customFormat="1" ht="33" customHeight="1">
      <c r="A828" s="39"/>
      <c r="B828" s="40"/>
      <c r="C828" s="228" t="s">
        <v>913</v>
      </c>
      <c r="D828" s="228" t="s">
        <v>180</v>
      </c>
      <c r="E828" s="229" t="s">
        <v>2004</v>
      </c>
      <c r="F828" s="230" t="s">
        <v>2005</v>
      </c>
      <c r="G828" s="231" t="s">
        <v>183</v>
      </c>
      <c r="H828" s="232">
        <v>5.2800000000000002</v>
      </c>
      <c r="I828" s="233"/>
      <c r="J828" s="234">
        <f>ROUND(I828*H828,2)</f>
        <v>0</v>
      </c>
      <c r="K828" s="230" t="s">
        <v>194</v>
      </c>
      <c r="L828" s="45"/>
      <c r="M828" s="235" t="s">
        <v>1</v>
      </c>
      <c r="N828" s="236" t="s">
        <v>41</v>
      </c>
      <c r="O828" s="92"/>
      <c r="P828" s="237">
        <f>O828*H828</f>
        <v>0</v>
      </c>
      <c r="Q828" s="237">
        <v>0</v>
      </c>
      <c r="R828" s="237">
        <f>Q828*H828</f>
        <v>0</v>
      </c>
      <c r="S828" s="237">
        <v>2.2000000000000002</v>
      </c>
      <c r="T828" s="238">
        <f>S828*H828</f>
        <v>11.616000000000001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184</v>
      </c>
      <c r="AT828" s="239" t="s">
        <v>180</v>
      </c>
      <c r="AU828" s="239" t="s">
        <v>85</v>
      </c>
      <c r="AY828" s="18" t="s">
        <v>178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83</v>
      </c>
      <c r="BK828" s="240">
        <f>ROUND(I828*H828,2)</f>
        <v>0</v>
      </c>
      <c r="BL828" s="18" t="s">
        <v>184</v>
      </c>
      <c r="BM828" s="239" t="s">
        <v>2006</v>
      </c>
    </row>
    <row r="829" s="16" customFormat="1">
      <c r="A829" s="16"/>
      <c r="B829" s="275"/>
      <c r="C829" s="276"/>
      <c r="D829" s="243" t="s">
        <v>186</v>
      </c>
      <c r="E829" s="277" t="s">
        <v>1</v>
      </c>
      <c r="F829" s="278" t="s">
        <v>1477</v>
      </c>
      <c r="G829" s="276"/>
      <c r="H829" s="277" t="s">
        <v>1</v>
      </c>
      <c r="I829" s="279"/>
      <c r="J829" s="276"/>
      <c r="K829" s="276"/>
      <c r="L829" s="280"/>
      <c r="M829" s="281"/>
      <c r="N829" s="282"/>
      <c r="O829" s="282"/>
      <c r="P829" s="282"/>
      <c r="Q829" s="282"/>
      <c r="R829" s="282"/>
      <c r="S829" s="282"/>
      <c r="T829" s="28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84" t="s">
        <v>186</v>
      </c>
      <c r="AU829" s="284" t="s">
        <v>85</v>
      </c>
      <c r="AV829" s="16" t="s">
        <v>83</v>
      </c>
      <c r="AW829" s="16" t="s">
        <v>32</v>
      </c>
      <c r="AX829" s="16" t="s">
        <v>76</v>
      </c>
      <c r="AY829" s="284" t="s">
        <v>178</v>
      </c>
    </row>
    <row r="830" s="13" customFormat="1">
      <c r="A830" s="13"/>
      <c r="B830" s="241"/>
      <c r="C830" s="242"/>
      <c r="D830" s="243" t="s">
        <v>186</v>
      </c>
      <c r="E830" s="244" t="s">
        <v>1</v>
      </c>
      <c r="F830" s="245" t="s">
        <v>2007</v>
      </c>
      <c r="G830" s="242"/>
      <c r="H830" s="246">
        <v>1.673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186</v>
      </c>
      <c r="AU830" s="252" t="s">
        <v>85</v>
      </c>
      <c r="AV830" s="13" t="s">
        <v>85</v>
      </c>
      <c r="AW830" s="13" t="s">
        <v>32</v>
      </c>
      <c r="AX830" s="13" t="s">
        <v>76</v>
      </c>
      <c r="AY830" s="252" t="s">
        <v>178</v>
      </c>
    </row>
    <row r="831" s="13" customFormat="1">
      <c r="A831" s="13"/>
      <c r="B831" s="241"/>
      <c r="C831" s="242"/>
      <c r="D831" s="243" t="s">
        <v>186</v>
      </c>
      <c r="E831" s="244" t="s">
        <v>1</v>
      </c>
      <c r="F831" s="245" t="s">
        <v>1327</v>
      </c>
      <c r="G831" s="242"/>
      <c r="H831" s="246">
        <v>1.3580000000000001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186</v>
      </c>
      <c r="AU831" s="252" t="s">
        <v>85</v>
      </c>
      <c r="AV831" s="13" t="s">
        <v>85</v>
      </c>
      <c r="AW831" s="13" t="s">
        <v>32</v>
      </c>
      <c r="AX831" s="13" t="s">
        <v>76</v>
      </c>
      <c r="AY831" s="252" t="s">
        <v>178</v>
      </c>
    </row>
    <row r="832" s="13" customFormat="1">
      <c r="A832" s="13"/>
      <c r="B832" s="241"/>
      <c r="C832" s="242"/>
      <c r="D832" s="243" t="s">
        <v>186</v>
      </c>
      <c r="E832" s="244" t="s">
        <v>1</v>
      </c>
      <c r="F832" s="245" t="s">
        <v>1328</v>
      </c>
      <c r="G832" s="242"/>
      <c r="H832" s="246">
        <v>1.2529999999999999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186</v>
      </c>
      <c r="AU832" s="252" t="s">
        <v>85</v>
      </c>
      <c r="AV832" s="13" t="s">
        <v>85</v>
      </c>
      <c r="AW832" s="13" t="s">
        <v>32</v>
      </c>
      <c r="AX832" s="13" t="s">
        <v>76</v>
      </c>
      <c r="AY832" s="252" t="s">
        <v>178</v>
      </c>
    </row>
    <row r="833" s="13" customFormat="1">
      <c r="A833" s="13"/>
      <c r="B833" s="241"/>
      <c r="C833" s="242"/>
      <c r="D833" s="243" t="s">
        <v>186</v>
      </c>
      <c r="E833" s="244" t="s">
        <v>1</v>
      </c>
      <c r="F833" s="245" t="s">
        <v>1329</v>
      </c>
      <c r="G833" s="242"/>
      <c r="H833" s="246">
        <v>0.996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186</v>
      </c>
      <c r="AU833" s="252" t="s">
        <v>85</v>
      </c>
      <c r="AV833" s="13" t="s">
        <v>85</v>
      </c>
      <c r="AW833" s="13" t="s">
        <v>32</v>
      </c>
      <c r="AX833" s="13" t="s">
        <v>76</v>
      </c>
      <c r="AY833" s="252" t="s">
        <v>178</v>
      </c>
    </row>
    <row r="834" s="14" customFormat="1">
      <c r="A834" s="14"/>
      <c r="B834" s="253"/>
      <c r="C834" s="254"/>
      <c r="D834" s="243" t="s">
        <v>186</v>
      </c>
      <c r="E834" s="255" t="s">
        <v>1</v>
      </c>
      <c r="F834" s="256" t="s">
        <v>209</v>
      </c>
      <c r="G834" s="254"/>
      <c r="H834" s="257">
        <v>5.2799999999999994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186</v>
      </c>
      <c r="AU834" s="263" t="s">
        <v>85</v>
      </c>
      <c r="AV834" s="14" t="s">
        <v>96</v>
      </c>
      <c r="AW834" s="14" t="s">
        <v>32</v>
      </c>
      <c r="AX834" s="14" t="s">
        <v>76</v>
      </c>
      <c r="AY834" s="263" t="s">
        <v>178</v>
      </c>
    </row>
    <row r="835" s="15" customFormat="1">
      <c r="A835" s="15"/>
      <c r="B835" s="264"/>
      <c r="C835" s="265"/>
      <c r="D835" s="243" t="s">
        <v>186</v>
      </c>
      <c r="E835" s="266" t="s">
        <v>1</v>
      </c>
      <c r="F835" s="267" t="s">
        <v>217</v>
      </c>
      <c r="G835" s="265"/>
      <c r="H835" s="268">
        <v>5.2799999999999994</v>
      </c>
      <c r="I835" s="269"/>
      <c r="J835" s="265"/>
      <c r="K835" s="265"/>
      <c r="L835" s="270"/>
      <c r="M835" s="271"/>
      <c r="N835" s="272"/>
      <c r="O835" s="272"/>
      <c r="P835" s="272"/>
      <c r="Q835" s="272"/>
      <c r="R835" s="272"/>
      <c r="S835" s="272"/>
      <c r="T835" s="27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4" t="s">
        <v>186</v>
      </c>
      <c r="AU835" s="274" t="s">
        <v>85</v>
      </c>
      <c r="AV835" s="15" t="s">
        <v>184</v>
      </c>
      <c r="AW835" s="15" t="s">
        <v>32</v>
      </c>
      <c r="AX835" s="15" t="s">
        <v>83</v>
      </c>
      <c r="AY835" s="274" t="s">
        <v>178</v>
      </c>
    </row>
    <row r="836" s="2" customFormat="1" ht="33" customHeight="1">
      <c r="A836" s="39"/>
      <c r="B836" s="40"/>
      <c r="C836" s="228" t="s">
        <v>917</v>
      </c>
      <c r="D836" s="228" t="s">
        <v>180</v>
      </c>
      <c r="E836" s="229" t="s">
        <v>2008</v>
      </c>
      <c r="F836" s="230" t="s">
        <v>2009</v>
      </c>
      <c r="G836" s="231" t="s">
        <v>183</v>
      </c>
      <c r="H836" s="232">
        <v>123.964</v>
      </c>
      <c r="I836" s="233"/>
      <c r="J836" s="234">
        <f>ROUND(I836*H836,2)</f>
        <v>0</v>
      </c>
      <c r="K836" s="230" t="s">
        <v>846</v>
      </c>
      <c r="L836" s="45"/>
      <c r="M836" s="235" t="s">
        <v>1</v>
      </c>
      <c r="N836" s="236" t="s">
        <v>41</v>
      </c>
      <c r="O836" s="92"/>
      <c r="P836" s="237">
        <f>O836*H836</f>
        <v>0</v>
      </c>
      <c r="Q836" s="237">
        <v>0</v>
      </c>
      <c r="R836" s="237">
        <f>Q836*H836</f>
        <v>0</v>
      </c>
      <c r="S836" s="237">
        <v>2.2000000000000002</v>
      </c>
      <c r="T836" s="238">
        <f>S836*H836</f>
        <v>272.7208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184</v>
      </c>
      <c r="AT836" s="239" t="s">
        <v>180</v>
      </c>
      <c r="AU836" s="239" t="s">
        <v>85</v>
      </c>
      <c r="AY836" s="18" t="s">
        <v>178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83</v>
      </c>
      <c r="BK836" s="240">
        <f>ROUND(I836*H836,2)</f>
        <v>0</v>
      </c>
      <c r="BL836" s="18" t="s">
        <v>184</v>
      </c>
      <c r="BM836" s="239" t="s">
        <v>2010</v>
      </c>
    </row>
    <row r="837" s="13" customFormat="1">
      <c r="A837" s="13"/>
      <c r="B837" s="241"/>
      <c r="C837" s="242"/>
      <c r="D837" s="243" t="s">
        <v>186</v>
      </c>
      <c r="E837" s="244" t="s">
        <v>1</v>
      </c>
      <c r="F837" s="245" t="s">
        <v>2011</v>
      </c>
      <c r="G837" s="242"/>
      <c r="H837" s="246">
        <v>1.0269999999999999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186</v>
      </c>
      <c r="AU837" s="252" t="s">
        <v>85</v>
      </c>
      <c r="AV837" s="13" t="s">
        <v>85</v>
      </c>
      <c r="AW837" s="13" t="s">
        <v>32</v>
      </c>
      <c r="AX837" s="13" t="s">
        <v>76</v>
      </c>
      <c r="AY837" s="252" t="s">
        <v>178</v>
      </c>
    </row>
    <row r="838" s="13" customFormat="1">
      <c r="A838" s="13"/>
      <c r="B838" s="241"/>
      <c r="C838" s="242"/>
      <c r="D838" s="243" t="s">
        <v>186</v>
      </c>
      <c r="E838" s="244" t="s">
        <v>1</v>
      </c>
      <c r="F838" s="245" t="s">
        <v>2012</v>
      </c>
      <c r="G838" s="242"/>
      <c r="H838" s="246">
        <v>1.7529999999999999</v>
      </c>
      <c r="I838" s="247"/>
      <c r="J838" s="242"/>
      <c r="K838" s="242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186</v>
      </c>
      <c r="AU838" s="252" t="s">
        <v>85</v>
      </c>
      <c r="AV838" s="13" t="s">
        <v>85</v>
      </c>
      <c r="AW838" s="13" t="s">
        <v>32</v>
      </c>
      <c r="AX838" s="13" t="s">
        <v>76</v>
      </c>
      <c r="AY838" s="252" t="s">
        <v>178</v>
      </c>
    </row>
    <row r="839" s="14" customFormat="1">
      <c r="A839" s="14"/>
      <c r="B839" s="253"/>
      <c r="C839" s="254"/>
      <c r="D839" s="243" t="s">
        <v>186</v>
      </c>
      <c r="E839" s="255" t="s">
        <v>1</v>
      </c>
      <c r="F839" s="256" t="s">
        <v>209</v>
      </c>
      <c r="G839" s="254"/>
      <c r="H839" s="257">
        <v>2.7799999999999998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186</v>
      </c>
      <c r="AU839" s="263" t="s">
        <v>85</v>
      </c>
      <c r="AV839" s="14" t="s">
        <v>96</v>
      </c>
      <c r="AW839" s="14" t="s">
        <v>32</v>
      </c>
      <c r="AX839" s="14" t="s">
        <v>76</v>
      </c>
      <c r="AY839" s="263" t="s">
        <v>178</v>
      </c>
    </row>
    <row r="840" s="13" customFormat="1">
      <c r="A840" s="13"/>
      <c r="B840" s="241"/>
      <c r="C840" s="242"/>
      <c r="D840" s="243" t="s">
        <v>186</v>
      </c>
      <c r="E840" s="244" t="s">
        <v>1</v>
      </c>
      <c r="F840" s="245" t="s">
        <v>2013</v>
      </c>
      <c r="G840" s="242"/>
      <c r="H840" s="246">
        <v>3.2149999999999999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186</v>
      </c>
      <c r="AU840" s="252" t="s">
        <v>85</v>
      </c>
      <c r="AV840" s="13" t="s">
        <v>85</v>
      </c>
      <c r="AW840" s="13" t="s">
        <v>32</v>
      </c>
      <c r="AX840" s="13" t="s">
        <v>76</v>
      </c>
      <c r="AY840" s="252" t="s">
        <v>178</v>
      </c>
    </row>
    <row r="841" s="13" customFormat="1">
      <c r="A841" s="13"/>
      <c r="B841" s="241"/>
      <c r="C841" s="242"/>
      <c r="D841" s="243" t="s">
        <v>186</v>
      </c>
      <c r="E841" s="244" t="s">
        <v>1</v>
      </c>
      <c r="F841" s="245" t="s">
        <v>2014</v>
      </c>
      <c r="G841" s="242"/>
      <c r="H841" s="246">
        <v>2.7589999999999999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186</v>
      </c>
      <c r="AU841" s="252" t="s">
        <v>85</v>
      </c>
      <c r="AV841" s="13" t="s">
        <v>85</v>
      </c>
      <c r="AW841" s="13" t="s">
        <v>32</v>
      </c>
      <c r="AX841" s="13" t="s">
        <v>76</v>
      </c>
      <c r="AY841" s="252" t="s">
        <v>178</v>
      </c>
    </row>
    <row r="842" s="14" customFormat="1">
      <c r="A842" s="14"/>
      <c r="B842" s="253"/>
      <c r="C842" s="254"/>
      <c r="D842" s="243" t="s">
        <v>186</v>
      </c>
      <c r="E842" s="255" t="s">
        <v>1</v>
      </c>
      <c r="F842" s="256" t="s">
        <v>209</v>
      </c>
      <c r="G842" s="254"/>
      <c r="H842" s="257">
        <v>5.9740000000000002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186</v>
      </c>
      <c r="AU842" s="263" t="s">
        <v>85</v>
      </c>
      <c r="AV842" s="14" t="s">
        <v>96</v>
      </c>
      <c r="AW842" s="14" t="s">
        <v>32</v>
      </c>
      <c r="AX842" s="14" t="s">
        <v>76</v>
      </c>
      <c r="AY842" s="263" t="s">
        <v>178</v>
      </c>
    </row>
    <row r="843" s="13" customFormat="1">
      <c r="A843" s="13"/>
      <c r="B843" s="241"/>
      <c r="C843" s="242"/>
      <c r="D843" s="243" t="s">
        <v>186</v>
      </c>
      <c r="E843" s="244" t="s">
        <v>1</v>
      </c>
      <c r="F843" s="245" t="s">
        <v>2015</v>
      </c>
      <c r="G843" s="242"/>
      <c r="H843" s="246">
        <v>2.9100000000000001</v>
      </c>
      <c r="I843" s="247"/>
      <c r="J843" s="242"/>
      <c r="K843" s="242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186</v>
      </c>
      <c r="AU843" s="252" t="s">
        <v>85</v>
      </c>
      <c r="AV843" s="13" t="s">
        <v>85</v>
      </c>
      <c r="AW843" s="13" t="s">
        <v>32</v>
      </c>
      <c r="AX843" s="13" t="s">
        <v>76</v>
      </c>
      <c r="AY843" s="252" t="s">
        <v>178</v>
      </c>
    </row>
    <row r="844" s="13" customFormat="1">
      <c r="A844" s="13"/>
      <c r="B844" s="241"/>
      <c r="C844" s="242"/>
      <c r="D844" s="243" t="s">
        <v>186</v>
      </c>
      <c r="E844" s="244" t="s">
        <v>1</v>
      </c>
      <c r="F844" s="245" t="s">
        <v>2016</v>
      </c>
      <c r="G844" s="242"/>
      <c r="H844" s="246">
        <v>1.01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186</v>
      </c>
      <c r="AU844" s="252" t="s">
        <v>85</v>
      </c>
      <c r="AV844" s="13" t="s">
        <v>85</v>
      </c>
      <c r="AW844" s="13" t="s">
        <v>32</v>
      </c>
      <c r="AX844" s="13" t="s">
        <v>76</v>
      </c>
      <c r="AY844" s="252" t="s">
        <v>178</v>
      </c>
    </row>
    <row r="845" s="13" customFormat="1">
      <c r="A845" s="13"/>
      <c r="B845" s="241"/>
      <c r="C845" s="242"/>
      <c r="D845" s="243" t="s">
        <v>186</v>
      </c>
      <c r="E845" s="244" t="s">
        <v>1</v>
      </c>
      <c r="F845" s="245" t="s">
        <v>2017</v>
      </c>
      <c r="G845" s="242"/>
      <c r="H845" s="246">
        <v>0.75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186</v>
      </c>
      <c r="AU845" s="252" t="s">
        <v>85</v>
      </c>
      <c r="AV845" s="13" t="s">
        <v>85</v>
      </c>
      <c r="AW845" s="13" t="s">
        <v>32</v>
      </c>
      <c r="AX845" s="13" t="s">
        <v>76</v>
      </c>
      <c r="AY845" s="252" t="s">
        <v>178</v>
      </c>
    </row>
    <row r="846" s="13" customFormat="1">
      <c r="A846" s="13"/>
      <c r="B846" s="241"/>
      <c r="C846" s="242"/>
      <c r="D846" s="243" t="s">
        <v>186</v>
      </c>
      <c r="E846" s="244" t="s">
        <v>1</v>
      </c>
      <c r="F846" s="245" t="s">
        <v>2018</v>
      </c>
      <c r="G846" s="242"/>
      <c r="H846" s="246">
        <v>3.0339999999999998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186</v>
      </c>
      <c r="AU846" s="252" t="s">
        <v>85</v>
      </c>
      <c r="AV846" s="13" t="s">
        <v>85</v>
      </c>
      <c r="AW846" s="13" t="s">
        <v>32</v>
      </c>
      <c r="AX846" s="13" t="s">
        <v>76</v>
      </c>
      <c r="AY846" s="252" t="s">
        <v>178</v>
      </c>
    </row>
    <row r="847" s="13" customFormat="1">
      <c r="A847" s="13"/>
      <c r="B847" s="241"/>
      <c r="C847" s="242"/>
      <c r="D847" s="243" t="s">
        <v>186</v>
      </c>
      <c r="E847" s="244" t="s">
        <v>1</v>
      </c>
      <c r="F847" s="245" t="s">
        <v>2019</v>
      </c>
      <c r="G847" s="242"/>
      <c r="H847" s="246">
        <v>30.539999999999999</v>
      </c>
      <c r="I847" s="247"/>
      <c r="J847" s="242"/>
      <c r="K847" s="242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186</v>
      </c>
      <c r="AU847" s="252" t="s">
        <v>85</v>
      </c>
      <c r="AV847" s="13" t="s">
        <v>85</v>
      </c>
      <c r="AW847" s="13" t="s">
        <v>32</v>
      </c>
      <c r="AX847" s="13" t="s">
        <v>76</v>
      </c>
      <c r="AY847" s="252" t="s">
        <v>178</v>
      </c>
    </row>
    <row r="848" s="13" customFormat="1">
      <c r="A848" s="13"/>
      <c r="B848" s="241"/>
      <c r="C848" s="242"/>
      <c r="D848" s="243" t="s">
        <v>186</v>
      </c>
      <c r="E848" s="244" t="s">
        <v>1</v>
      </c>
      <c r="F848" s="245" t="s">
        <v>2020</v>
      </c>
      <c r="G848" s="242"/>
      <c r="H848" s="246">
        <v>1.3180000000000001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186</v>
      </c>
      <c r="AU848" s="252" t="s">
        <v>85</v>
      </c>
      <c r="AV848" s="13" t="s">
        <v>85</v>
      </c>
      <c r="AW848" s="13" t="s">
        <v>32</v>
      </c>
      <c r="AX848" s="13" t="s">
        <v>76</v>
      </c>
      <c r="AY848" s="252" t="s">
        <v>178</v>
      </c>
    </row>
    <row r="849" s="13" customFormat="1">
      <c r="A849" s="13"/>
      <c r="B849" s="241"/>
      <c r="C849" s="242"/>
      <c r="D849" s="243" t="s">
        <v>186</v>
      </c>
      <c r="E849" s="244" t="s">
        <v>1</v>
      </c>
      <c r="F849" s="245" t="s">
        <v>2021</v>
      </c>
      <c r="G849" s="242"/>
      <c r="H849" s="246">
        <v>1.4059999999999999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186</v>
      </c>
      <c r="AU849" s="252" t="s">
        <v>85</v>
      </c>
      <c r="AV849" s="13" t="s">
        <v>85</v>
      </c>
      <c r="AW849" s="13" t="s">
        <v>32</v>
      </c>
      <c r="AX849" s="13" t="s">
        <v>76</v>
      </c>
      <c r="AY849" s="252" t="s">
        <v>178</v>
      </c>
    </row>
    <row r="850" s="13" customFormat="1">
      <c r="A850" s="13"/>
      <c r="B850" s="241"/>
      <c r="C850" s="242"/>
      <c r="D850" s="243" t="s">
        <v>186</v>
      </c>
      <c r="E850" s="244" t="s">
        <v>1</v>
      </c>
      <c r="F850" s="245" t="s">
        <v>2022</v>
      </c>
      <c r="G850" s="242"/>
      <c r="H850" s="246">
        <v>0.66400000000000003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186</v>
      </c>
      <c r="AU850" s="252" t="s">
        <v>85</v>
      </c>
      <c r="AV850" s="13" t="s">
        <v>85</v>
      </c>
      <c r="AW850" s="13" t="s">
        <v>32</v>
      </c>
      <c r="AX850" s="13" t="s">
        <v>76</v>
      </c>
      <c r="AY850" s="252" t="s">
        <v>178</v>
      </c>
    </row>
    <row r="851" s="13" customFormat="1">
      <c r="A851" s="13"/>
      <c r="B851" s="241"/>
      <c r="C851" s="242"/>
      <c r="D851" s="243" t="s">
        <v>186</v>
      </c>
      <c r="E851" s="244" t="s">
        <v>1</v>
      </c>
      <c r="F851" s="245" t="s">
        <v>2023</v>
      </c>
      <c r="G851" s="242"/>
      <c r="H851" s="246">
        <v>1.034</v>
      </c>
      <c r="I851" s="247"/>
      <c r="J851" s="242"/>
      <c r="K851" s="242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186</v>
      </c>
      <c r="AU851" s="252" t="s">
        <v>85</v>
      </c>
      <c r="AV851" s="13" t="s">
        <v>85</v>
      </c>
      <c r="AW851" s="13" t="s">
        <v>32</v>
      </c>
      <c r="AX851" s="13" t="s">
        <v>76</v>
      </c>
      <c r="AY851" s="252" t="s">
        <v>178</v>
      </c>
    </row>
    <row r="852" s="13" customFormat="1">
      <c r="A852" s="13"/>
      <c r="B852" s="241"/>
      <c r="C852" s="242"/>
      <c r="D852" s="243" t="s">
        <v>186</v>
      </c>
      <c r="E852" s="244" t="s">
        <v>1</v>
      </c>
      <c r="F852" s="245" t="s">
        <v>2024</v>
      </c>
      <c r="G852" s="242"/>
      <c r="H852" s="246">
        <v>0.622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186</v>
      </c>
      <c r="AU852" s="252" t="s">
        <v>85</v>
      </c>
      <c r="AV852" s="13" t="s">
        <v>85</v>
      </c>
      <c r="AW852" s="13" t="s">
        <v>32</v>
      </c>
      <c r="AX852" s="13" t="s">
        <v>76</v>
      </c>
      <c r="AY852" s="252" t="s">
        <v>178</v>
      </c>
    </row>
    <row r="853" s="13" customFormat="1">
      <c r="A853" s="13"/>
      <c r="B853" s="241"/>
      <c r="C853" s="242"/>
      <c r="D853" s="243" t="s">
        <v>186</v>
      </c>
      <c r="E853" s="244" t="s">
        <v>1</v>
      </c>
      <c r="F853" s="245" t="s">
        <v>2025</v>
      </c>
      <c r="G853" s="242"/>
      <c r="H853" s="246">
        <v>2.2679999999999998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186</v>
      </c>
      <c r="AU853" s="252" t="s">
        <v>85</v>
      </c>
      <c r="AV853" s="13" t="s">
        <v>85</v>
      </c>
      <c r="AW853" s="13" t="s">
        <v>32</v>
      </c>
      <c r="AX853" s="13" t="s">
        <v>76</v>
      </c>
      <c r="AY853" s="252" t="s">
        <v>178</v>
      </c>
    </row>
    <row r="854" s="13" customFormat="1">
      <c r="A854" s="13"/>
      <c r="B854" s="241"/>
      <c r="C854" s="242"/>
      <c r="D854" s="243" t="s">
        <v>186</v>
      </c>
      <c r="E854" s="244" t="s">
        <v>1</v>
      </c>
      <c r="F854" s="245" t="s">
        <v>463</v>
      </c>
      <c r="G854" s="242"/>
      <c r="H854" s="246">
        <v>3.3959999999999999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186</v>
      </c>
      <c r="AU854" s="252" t="s">
        <v>85</v>
      </c>
      <c r="AV854" s="13" t="s">
        <v>85</v>
      </c>
      <c r="AW854" s="13" t="s">
        <v>32</v>
      </c>
      <c r="AX854" s="13" t="s">
        <v>76</v>
      </c>
      <c r="AY854" s="252" t="s">
        <v>178</v>
      </c>
    </row>
    <row r="855" s="13" customFormat="1">
      <c r="A855" s="13"/>
      <c r="B855" s="241"/>
      <c r="C855" s="242"/>
      <c r="D855" s="243" t="s">
        <v>186</v>
      </c>
      <c r="E855" s="244" t="s">
        <v>1</v>
      </c>
      <c r="F855" s="245" t="s">
        <v>2026</v>
      </c>
      <c r="G855" s="242"/>
      <c r="H855" s="246">
        <v>0.52200000000000002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186</v>
      </c>
      <c r="AU855" s="252" t="s">
        <v>85</v>
      </c>
      <c r="AV855" s="13" t="s">
        <v>85</v>
      </c>
      <c r="AW855" s="13" t="s">
        <v>32</v>
      </c>
      <c r="AX855" s="13" t="s">
        <v>76</v>
      </c>
      <c r="AY855" s="252" t="s">
        <v>178</v>
      </c>
    </row>
    <row r="856" s="13" customFormat="1">
      <c r="A856" s="13"/>
      <c r="B856" s="241"/>
      <c r="C856" s="242"/>
      <c r="D856" s="243" t="s">
        <v>186</v>
      </c>
      <c r="E856" s="244" t="s">
        <v>1</v>
      </c>
      <c r="F856" s="245" t="s">
        <v>2027</v>
      </c>
      <c r="G856" s="242"/>
      <c r="H856" s="246">
        <v>0.376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186</v>
      </c>
      <c r="AU856" s="252" t="s">
        <v>85</v>
      </c>
      <c r="AV856" s="13" t="s">
        <v>85</v>
      </c>
      <c r="AW856" s="13" t="s">
        <v>32</v>
      </c>
      <c r="AX856" s="13" t="s">
        <v>76</v>
      </c>
      <c r="AY856" s="252" t="s">
        <v>178</v>
      </c>
    </row>
    <row r="857" s="14" customFormat="1">
      <c r="A857" s="14"/>
      <c r="B857" s="253"/>
      <c r="C857" s="254"/>
      <c r="D857" s="243" t="s">
        <v>186</v>
      </c>
      <c r="E857" s="255" t="s">
        <v>1</v>
      </c>
      <c r="F857" s="256" t="s">
        <v>209</v>
      </c>
      <c r="G857" s="254"/>
      <c r="H857" s="257">
        <v>49.849999999999994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186</v>
      </c>
      <c r="AU857" s="263" t="s">
        <v>85</v>
      </c>
      <c r="AV857" s="14" t="s">
        <v>96</v>
      </c>
      <c r="AW857" s="14" t="s">
        <v>32</v>
      </c>
      <c r="AX857" s="14" t="s">
        <v>76</v>
      </c>
      <c r="AY857" s="263" t="s">
        <v>178</v>
      </c>
    </row>
    <row r="858" s="13" customFormat="1">
      <c r="A858" s="13"/>
      <c r="B858" s="241"/>
      <c r="C858" s="242"/>
      <c r="D858" s="243" t="s">
        <v>186</v>
      </c>
      <c r="E858" s="244" t="s">
        <v>1</v>
      </c>
      <c r="F858" s="245" t="s">
        <v>2028</v>
      </c>
      <c r="G858" s="242"/>
      <c r="H858" s="246">
        <v>2.5099999999999998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186</v>
      </c>
      <c r="AU858" s="252" t="s">
        <v>85</v>
      </c>
      <c r="AV858" s="13" t="s">
        <v>85</v>
      </c>
      <c r="AW858" s="13" t="s">
        <v>32</v>
      </c>
      <c r="AX858" s="13" t="s">
        <v>76</v>
      </c>
      <c r="AY858" s="252" t="s">
        <v>178</v>
      </c>
    </row>
    <row r="859" s="13" customFormat="1">
      <c r="A859" s="13"/>
      <c r="B859" s="241"/>
      <c r="C859" s="242"/>
      <c r="D859" s="243" t="s">
        <v>186</v>
      </c>
      <c r="E859" s="244" t="s">
        <v>1</v>
      </c>
      <c r="F859" s="245" t="s">
        <v>1337</v>
      </c>
      <c r="G859" s="242"/>
      <c r="H859" s="246">
        <v>2.0369999999999999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186</v>
      </c>
      <c r="AU859" s="252" t="s">
        <v>85</v>
      </c>
      <c r="AV859" s="13" t="s">
        <v>85</v>
      </c>
      <c r="AW859" s="13" t="s">
        <v>32</v>
      </c>
      <c r="AX859" s="13" t="s">
        <v>76</v>
      </c>
      <c r="AY859" s="252" t="s">
        <v>178</v>
      </c>
    </row>
    <row r="860" s="13" customFormat="1">
      <c r="A860" s="13"/>
      <c r="B860" s="241"/>
      <c r="C860" s="242"/>
      <c r="D860" s="243" t="s">
        <v>186</v>
      </c>
      <c r="E860" s="244" t="s">
        <v>1</v>
      </c>
      <c r="F860" s="245" t="s">
        <v>1338</v>
      </c>
      <c r="G860" s="242"/>
      <c r="H860" s="246">
        <v>1.8799999999999999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186</v>
      </c>
      <c r="AU860" s="252" t="s">
        <v>85</v>
      </c>
      <c r="AV860" s="13" t="s">
        <v>85</v>
      </c>
      <c r="AW860" s="13" t="s">
        <v>32</v>
      </c>
      <c r="AX860" s="13" t="s">
        <v>76</v>
      </c>
      <c r="AY860" s="252" t="s">
        <v>178</v>
      </c>
    </row>
    <row r="861" s="13" customFormat="1">
      <c r="A861" s="13"/>
      <c r="B861" s="241"/>
      <c r="C861" s="242"/>
      <c r="D861" s="243" t="s">
        <v>186</v>
      </c>
      <c r="E861" s="244" t="s">
        <v>1</v>
      </c>
      <c r="F861" s="245" t="s">
        <v>1339</v>
      </c>
      <c r="G861" s="242"/>
      <c r="H861" s="246">
        <v>1.494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186</v>
      </c>
      <c r="AU861" s="252" t="s">
        <v>85</v>
      </c>
      <c r="AV861" s="13" t="s">
        <v>85</v>
      </c>
      <c r="AW861" s="13" t="s">
        <v>32</v>
      </c>
      <c r="AX861" s="13" t="s">
        <v>76</v>
      </c>
      <c r="AY861" s="252" t="s">
        <v>178</v>
      </c>
    </row>
    <row r="862" s="14" customFormat="1">
      <c r="A862" s="14"/>
      <c r="B862" s="253"/>
      <c r="C862" s="254"/>
      <c r="D862" s="243" t="s">
        <v>186</v>
      </c>
      <c r="E862" s="255" t="s">
        <v>1</v>
      </c>
      <c r="F862" s="256" t="s">
        <v>209</v>
      </c>
      <c r="G862" s="254"/>
      <c r="H862" s="257">
        <v>7.9209999999999994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186</v>
      </c>
      <c r="AU862" s="263" t="s">
        <v>85</v>
      </c>
      <c r="AV862" s="14" t="s">
        <v>96</v>
      </c>
      <c r="AW862" s="14" t="s">
        <v>32</v>
      </c>
      <c r="AX862" s="14" t="s">
        <v>76</v>
      </c>
      <c r="AY862" s="263" t="s">
        <v>178</v>
      </c>
    </row>
    <row r="863" s="16" customFormat="1">
      <c r="A863" s="16"/>
      <c r="B863" s="275"/>
      <c r="C863" s="276"/>
      <c r="D863" s="243" t="s">
        <v>186</v>
      </c>
      <c r="E863" s="277" t="s">
        <v>1</v>
      </c>
      <c r="F863" s="278" t="s">
        <v>2029</v>
      </c>
      <c r="G863" s="276"/>
      <c r="H863" s="277" t="s">
        <v>1</v>
      </c>
      <c r="I863" s="279"/>
      <c r="J863" s="276"/>
      <c r="K863" s="276"/>
      <c r="L863" s="280"/>
      <c r="M863" s="281"/>
      <c r="N863" s="282"/>
      <c r="O863" s="282"/>
      <c r="P863" s="282"/>
      <c r="Q863" s="282"/>
      <c r="R863" s="282"/>
      <c r="S863" s="282"/>
      <c r="T863" s="28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84" t="s">
        <v>186</v>
      </c>
      <c r="AU863" s="284" t="s">
        <v>85</v>
      </c>
      <c r="AV863" s="16" t="s">
        <v>83</v>
      </c>
      <c r="AW863" s="16" t="s">
        <v>32</v>
      </c>
      <c r="AX863" s="16" t="s">
        <v>76</v>
      </c>
      <c r="AY863" s="284" t="s">
        <v>178</v>
      </c>
    </row>
    <row r="864" s="13" customFormat="1">
      <c r="A864" s="13"/>
      <c r="B864" s="241"/>
      <c r="C864" s="242"/>
      <c r="D864" s="243" t="s">
        <v>186</v>
      </c>
      <c r="E864" s="244" t="s">
        <v>1</v>
      </c>
      <c r="F864" s="245" t="s">
        <v>2030</v>
      </c>
      <c r="G864" s="242"/>
      <c r="H864" s="246">
        <v>26.963000000000001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186</v>
      </c>
      <c r="AU864" s="252" t="s">
        <v>85</v>
      </c>
      <c r="AV864" s="13" t="s">
        <v>85</v>
      </c>
      <c r="AW864" s="13" t="s">
        <v>32</v>
      </c>
      <c r="AX864" s="13" t="s">
        <v>76</v>
      </c>
      <c r="AY864" s="252" t="s">
        <v>178</v>
      </c>
    </row>
    <row r="865" s="13" customFormat="1">
      <c r="A865" s="13"/>
      <c r="B865" s="241"/>
      <c r="C865" s="242"/>
      <c r="D865" s="243" t="s">
        <v>186</v>
      </c>
      <c r="E865" s="244" t="s">
        <v>1</v>
      </c>
      <c r="F865" s="245" t="s">
        <v>2031</v>
      </c>
      <c r="G865" s="242"/>
      <c r="H865" s="246">
        <v>21.402000000000001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186</v>
      </c>
      <c r="AU865" s="252" t="s">
        <v>85</v>
      </c>
      <c r="AV865" s="13" t="s">
        <v>85</v>
      </c>
      <c r="AW865" s="13" t="s">
        <v>32</v>
      </c>
      <c r="AX865" s="13" t="s">
        <v>76</v>
      </c>
      <c r="AY865" s="252" t="s">
        <v>178</v>
      </c>
    </row>
    <row r="866" s="13" customFormat="1">
      <c r="A866" s="13"/>
      <c r="B866" s="241"/>
      <c r="C866" s="242"/>
      <c r="D866" s="243" t="s">
        <v>186</v>
      </c>
      <c r="E866" s="244" t="s">
        <v>1</v>
      </c>
      <c r="F866" s="245" t="s">
        <v>2032</v>
      </c>
      <c r="G866" s="242"/>
      <c r="H866" s="246">
        <v>9.0739999999999998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186</v>
      </c>
      <c r="AU866" s="252" t="s">
        <v>85</v>
      </c>
      <c r="AV866" s="13" t="s">
        <v>85</v>
      </c>
      <c r="AW866" s="13" t="s">
        <v>32</v>
      </c>
      <c r="AX866" s="13" t="s">
        <v>76</v>
      </c>
      <c r="AY866" s="252" t="s">
        <v>178</v>
      </c>
    </row>
    <row r="867" s="14" customFormat="1">
      <c r="A867" s="14"/>
      <c r="B867" s="253"/>
      <c r="C867" s="254"/>
      <c r="D867" s="243" t="s">
        <v>186</v>
      </c>
      <c r="E867" s="255" t="s">
        <v>1</v>
      </c>
      <c r="F867" s="256" t="s">
        <v>209</v>
      </c>
      <c r="G867" s="254"/>
      <c r="H867" s="257">
        <v>57.439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186</v>
      </c>
      <c r="AU867" s="263" t="s">
        <v>85</v>
      </c>
      <c r="AV867" s="14" t="s">
        <v>96</v>
      </c>
      <c r="AW867" s="14" t="s">
        <v>32</v>
      </c>
      <c r="AX867" s="14" t="s">
        <v>76</v>
      </c>
      <c r="AY867" s="263" t="s">
        <v>178</v>
      </c>
    </row>
    <row r="868" s="15" customFormat="1">
      <c r="A868" s="15"/>
      <c r="B868" s="264"/>
      <c r="C868" s="265"/>
      <c r="D868" s="243" t="s">
        <v>186</v>
      </c>
      <c r="E868" s="266" t="s">
        <v>1</v>
      </c>
      <c r="F868" s="267" t="s">
        <v>217</v>
      </c>
      <c r="G868" s="265"/>
      <c r="H868" s="268">
        <v>123.964</v>
      </c>
      <c r="I868" s="269"/>
      <c r="J868" s="265"/>
      <c r="K868" s="265"/>
      <c r="L868" s="270"/>
      <c r="M868" s="271"/>
      <c r="N868" s="272"/>
      <c r="O868" s="272"/>
      <c r="P868" s="272"/>
      <c r="Q868" s="272"/>
      <c r="R868" s="272"/>
      <c r="S868" s="272"/>
      <c r="T868" s="27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4" t="s">
        <v>186</v>
      </c>
      <c r="AU868" s="274" t="s">
        <v>85</v>
      </c>
      <c r="AV868" s="15" t="s">
        <v>184</v>
      </c>
      <c r="AW868" s="15" t="s">
        <v>32</v>
      </c>
      <c r="AX868" s="15" t="s">
        <v>83</v>
      </c>
      <c r="AY868" s="274" t="s">
        <v>178</v>
      </c>
    </row>
    <row r="869" s="2" customFormat="1" ht="33" customHeight="1">
      <c r="A869" s="39"/>
      <c r="B869" s="40"/>
      <c r="C869" s="228" t="s">
        <v>922</v>
      </c>
      <c r="D869" s="228" t="s">
        <v>180</v>
      </c>
      <c r="E869" s="229" t="s">
        <v>2033</v>
      </c>
      <c r="F869" s="230" t="s">
        <v>2034</v>
      </c>
      <c r="G869" s="231" t="s">
        <v>183</v>
      </c>
      <c r="H869" s="232">
        <v>66.525000000000006</v>
      </c>
      <c r="I869" s="233"/>
      <c r="J869" s="234">
        <f>ROUND(I869*H869,2)</f>
        <v>0</v>
      </c>
      <c r="K869" s="230" t="s">
        <v>194</v>
      </c>
      <c r="L869" s="45"/>
      <c r="M869" s="235" t="s">
        <v>1</v>
      </c>
      <c r="N869" s="236" t="s">
        <v>41</v>
      </c>
      <c r="O869" s="92"/>
      <c r="P869" s="237">
        <f>O869*H869</f>
        <v>0</v>
      </c>
      <c r="Q869" s="237">
        <v>0</v>
      </c>
      <c r="R869" s="237">
        <f>Q869*H869</f>
        <v>0</v>
      </c>
      <c r="S869" s="237">
        <v>0.029000000000000001</v>
      </c>
      <c r="T869" s="238">
        <f>S869*H869</f>
        <v>1.9292250000000002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9" t="s">
        <v>184</v>
      </c>
      <c r="AT869" s="239" t="s">
        <v>180</v>
      </c>
      <c r="AU869" s="239" t="s">
        <v>85</v>
      </c>
      <c r="AY869" s="18" t="s">
        <v>178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83</v>
      </c>
      <c r="BK869" s="240">
        <f>ROUND(I869*H869,2)</f>
        <v>0</v>
      </c>
      <c r="BL869" s="18" t="s">
        <v>184</v>
      </c>
      <c r="BM869" s="239" t="s">
        <v>2035</v>
      </c>
    </row>
    <row r="870" s="13" customFormat="1">
      <c r="A870" s="13"/>
      <c r="B870" s="241"/>
      <c r="C870" s="242"/>
      <c r="D870" s="243" t="s">
        <v>186</v>
      </c>
      <c r="E870" s="244" t="s">
        <v>1</v>
      </c>
      <c r="F870" s="245" t="s">
        <v>2011</v>
      </c>
      <c r="G870" s="242"/>
      <c r="H870" s="246">
        <v>1.0269999999999999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186</v>
      </c>
      <c r="AU870" s="252" t="s">
        <v>85</v>
      </c>
      <c r="AV870" s="13" t="s">
        <v>85</v>
      </c>
      <c r="AW870" s="13" t="s">
        <v>32</v>
      </c>
      <c r="AX870" s="13" t="s">
        <v>76</v>
      </c>
      <c r="AY870" s="252" t="s">
        <v>178</v>
      </c>
    </row>
    <row r="871" s="13" customFormat="1">
      <c r="A871" s="13"/>
      <c r="B871" s="241"/>
      <c r="C871" s="242"/>
      <c r="D871" s="243" t="s">
        <v>186</v>
      </c>
      <c r="E871" s="244" t="s">
        <v>1</v>
      </c>
      <c r="F871" s="245" t="s">
        <v>2012</v>
      </c>
      <c r="G871" s="242"/>
      <c r="H871" s="246">
        <v>1.7529999999999999</v>
      </c>
      <c r="I871" s="247"/>
      <c r="J871" s="242"/>
      <c r="K871" s="242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186</v>
      </c>
      <c r="AU871" s="252" t="s">
        <v>85</v>
      </c>
      <c r="AV871" s="13" t="s">
        <v>85</v>
      </c>
      <c r="AW871" s="13" t="s">
        <v>32</v>
      </c>
      <c r="AX871" s="13" t="s">
        <v>76</v>
      </c>
      <c r="AY871" s="252" t="s">
        <v>178</v>
      </c>
    </row>
    <row r="872" s="14" customFormat="1">
      <c r="A872" s="14"/>
      <c r="B872" s="253"/>
      <c r="C872" s="254"/>
      <c r="D872" s="243" t="s">
        <v>186</v>
      </c>
      <c r="E872" s="255" t="s">
        <v>1</v>
      </c>
      <c r="F872" s="256" t="s">
        <v>209</v>
      </c>
      <c r="G872" s="254"/>
      <c r="H872" s="257">
        <v>2.7799999999999998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186</v>
      </c>
      <c r="AU872" s="263" t="s">
        <v>85</v>
      </c>
      <c r="AV872" s="14" t="s">
        <v>96</v>
      </c>
      <c r="AW872" s="14" t="s">
        <v>32</v>
      </c>
      <c r="AX872" s="14" t="s">
        <v>76</v>
      </c>
      <c r="AY872" s="263" t="s">
        <v>178</v>
      </c>
    </row>
    <row r="873" s="13" customFormat="1">
      <c r="A873" s="13"/>
      <c r="B873" s="241"/>
      <c r="C873" s="242"/>
      <c r="D873" s="243" t="s">
        <v>186</v>
      </c>
      <c r="E873" s="244" t="s">
        <v>1</v>
      </c>
      <c r="F873" s="245" t="s">
        <v>2013</v>
      </c>
      <c r="G873" s="242"/>
      <c r="H873" s="246">
        <v>3.2149999999999999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186</v>
      </c>
      <c r="AU873" s="252" t="s">
        <v>85</v>
      </c>
      <c r="AV873" s="13" t="s">
        <v>85</v>
      </c>
      <c r="AW873" s="13" t="s">
        <v>32</v>
      </c>
      <c r="AX873" s="13" t="s">
        <v>76</v>
      </c>
      <c r="AY873" s="252" t="s">
        <v>178</v>
      </c>
    </row>
    <row r="874" s="13" customFormat="1">
      <c r="A874" s="13"/>
      <c r="B874" s="241"/>
      <c r="C874" s="242"/>
      <c r="D874" s="243" t="s">
        <v>186</v>
      </c>
      <c r="E874" s="244" t="s">
        <v>1</v>
      </c>
      <c r="F874" s="245" t="s">
        <v>2014</v>
      </c>
      <c r="G874" s="242"/>
      <c r="H874" s="246">
        <v>2.7589999999999999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186</v>
      </c>
      <c r="AU874" s="252" t="s">
        <v>85</v>
      </c>
      <c r="AV874" s="13" t="s">
        <v>85</v>
      </c>
      <c r="AW874" s="13" t="s">
        <v>32</v>
      </c>
      <c r="AX874" s="13" t="s">
        <v>76</v>
      </c>
      <c r="AY874" s="252" t="s">
        <v>178</v>
      </c>
    </row>
    <row r="875" s="14" customFormat="1">
      <c r="A875" s="14"/>
      <c r="B875" s="253"/>
      <c r="C875" s="254"/>
      <c r="D875" s="243" t="s">
        <v>186</v>
      </c>
      <c r="E875" s="255" t="s">
        <v>1</v>
      </c>
      <c r="F875" s="256" t="s">
        <v>209</v>
      </c>
      <c r="G875" s="254"/>
      <c r="H875" s="257">
        <v>5.9740000000000002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186</v>
      </c>
      <c r="AU875" s="263" t="s">
        <v>85</v>
      </c>
      <c r="AV875" s="14" t="s">
        <v>96</v>
      </c>
      <c r="AW875" s="14" t="s">
        <v>32</v>
      </c>
      <c r="AX875" s="14" t="s">
        <v>76</v>
      </c>
      <c r="AY875" s="263" t="s">
        <v>178</v>
      </c>
    </row>
    <row r="876" s="13" customFormat="1">
      <c r="A876" s="13"/>
      <c r="B876" s="241"/>
      <c r="C876" s="242"/>
      <c r="D876" s="243" t="s">
        <v>186</v>
      </c>
      <c r="E876" s="244" t="s">
        <v>1</v>
      </c>
      <c r="F876" s="245" t="s">
        <v>2015</v>
      </c>
      <c r="G876" s="242"/>
      <c r="H876" s="246">
        <v>2.9100000000000001</v>
      </c>
      <c r="I876" s="247"/>
      <c r="J876" s="242"/>
      <c r="K876" s="242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186</v>
      </c>
      <c r="AU876" s="252" t="s">
        <v>85</v>
      </c>
      <c r="AV876" s="13" t="s">
        <v>85</v>
      </c>
      <c r="AW876" s="13" t="s">
        <v>32</v>
      </c>
      <c r="AX876" s="13" t="s">
        <v>76</v>
      </c>
      <c r="AY876" s="252" t="s">
        <v>178</v>
      </c>
    </row>
    <row r="877" s="13" customFormat="1">
      <c r="A877" s="13"/>
      <c r="B877" s="241"/>
      <c r="C877" s="242"/>
      <c r="D877" s="243" t="s">
        <v>186</v>
      </c>
      <c r="E877" s="244" t="s">
        <v>1</v>
      </c>
      <c r="F877" s="245" t="s">
        <v>2016</v>
      </c>
      <c r="G877" s="242"/>
      <c r="H877" s="246">
        <v>1.01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186</v>
      </c>
      <c r="AU877" s="252" t="s">
        <v>85</v>
      </c>
      <c r="AV877" s="13" t="s">
        <v>85</v>
      </c>
      <c r="AW877" s="13" t="s">
        <v>32</v>
      </c>
      <c r="AX877" s="13" t="s">
        <v>76</v>
      </c>
      <c r="AY877" s="252" t="s">
        <v>178</v>
      </c>
    </row>
    <row r="878" s="13" customFormat="1">
      <c r="A878" s="13"/>
      <c r="B878" s="241"/>
      <c r="C878" s="242"/>
      <c r="D878" s="243" t="s">
        <v>186</v>
      </c>
      <c r="E878" s="244" t="s">
        <v>1</v>
      </c>
      <c r="F878" s="245" t="s">
        <v>2017</v>
      </c>
      <c r="G878" s="242"/>
      <c r="H878" s="246">
        <v>0.75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186</v>
      </c>
      <c r="AU878" s="252" t="s">
        <v>85</v>
      </c>
      <c r="AV878" s="13" t="s">
        <v>85</v>
      </c>
      <c r="AW878" s="13" t="s">
        <v>32</v>
      </c>
      <c r="AX878" s="13" t="s">
        <v>76</v>
      </c>
      <c r="AY878" s="252" t="s">
        <v>178</v>
      </c>
    </row>
    <row r="879" s="13" customFormat="1">
      <c r="A879" s="13"/>
      <c r="B879" s="241"/>
      <c r="C879" s="242"/>
      <c r="D879" s="243" t="s">
        <v>186</v>
      </c>
      <c r="E879" s="244" t="s">
        <v>1</v>
      </c>
      <c r="F879" s="245" t="s">
        <v>2018</v>
      </c>
      <c r="G879" s="242"/>
      <c r="H879" s="246">
        <v>3.0339999999999998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186</v>
      </c>
      <c r="AU879" s="252" t="s">
        <v>85</v>
      </c>
      <c r="AV879" s="13" t="s">
        <v>85</v>
      </c>
      <c r="AW879" s="13" t="s">
        <v>32</v>
      </c>
      <c r="AX879" s="13" t="s">
        <v>76</v>
      </c>
      <c r="AY879" s="252" t="s">
        <v>178</v>
      </c>
    </row>
    <row r="880" s="13" customFormat="1">
      <c r="A880" s="13"/>
      <c r="B880" s="241"/>
      <c r="C880" s="242"/>
      <c r="D880" s="243" t="s">
        <v>186</v>
      </c>
      <c r="E880" s="244" t="s">
        <v>1</v>
      </c>
      <c r="F880" s="245" t="s">
        <v>2019</v>
      </c>
      <c r="G880" s="242"/>
      <c r="H880" s="246">
        <v>30.539999999999999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186</v>
      </c>
      <c r="AU880" s="252" t="s">
        <v>85</v>
      </c>
      <c r="AV880" s="13" t="s">
        <v>85</v>
      </c>
      <c r="AW880" s="13" t="s">
        <v>32</v>
      </c>
      <c r="AX880" s="13" t="s">
        <v>76</v>
      </c>
      <c r="AY880" s="252" t="s">
        <v>178</v>
      </c>
    </row>
    <row r="881" s="13" customFormat="1">
      <c r="A881" s="13"/>
      <c r="B881" s="241"/>
      <c r="C881" s="242"/>
      <c r="D881" s="243" t="s">
        <v>186</v>
      </c>
      <c r="E881" s="244" t="s">
        <v>1</v>
      </c>
      <c r="F881" s="245" t="s">
        <v>2020</v>
      </c>
      <c r="G881" s="242"/>
      <c r="H881" s="246">
        <v>1.3180000000000001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186</v>
      </c>
      <c r="AU881" s="252" t="s">
        <v>85</v>
      </c>
      <c r="AV881" s="13" t="s">
        <v>85</v>
      </c>
      <c r="AW881" s="13" t="s">
        <v>32</v>
      </c>
      <c r="AX881" s="13" t="s">
        <v>76</v>
      </c>
      <c r="AY881" s="252" t="s">
        <v>178</v>
      </c>
    </row>
    <row r="882" s="13" customFormat="1">
      <c r="A882" s="13"/>
      <c r="B882" s="241"/>
      <c r="C882" s="242"/>
      <c r="D882" s="243" t="s">
        <v>186</v>
      </c>
      <c r="E882" s="244" t="s">
        <v>1</v>
      </c>
      <c r="F882" s="245" t="s">
        <v>2021</v>
      </c>
      <c r="G882" s="242"/>
      <c r="H882" s="246">
        <v>1.4059999999999999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186</v>
      </c>
      <c r="AU882" s="252" t="s">
        <v>85</v>
      </c>
      <c r="AV882" s="13" t="s">
        <v>85</v>
      </c>
      <c r="AW882" s="13" t="s">
        <v>32</v>
      </c>
      <c r="AX882" s="13" t="s">
        <v>76</v>
      </c>
      <c r="AY882" s="252" t="s">
        <v>178</v>
      </c>
    </row>
    <row r="883" s="13" customFormat="1">
      <c r="A883" s="13"/>
      <c r="B883" s="241"/>
      <c r="C883" s="242"/>
      <c r="D883" s="243" t="s">
        <v>186</v>
      </c>
      <c r="E883" s="244" t="s">
        <v>1</v>
      </c>
      <c r="F883" s="245" t="s">
        <v>2022</v>
      </c>
      <c r="G883" s="242"/>
      <c r="H883" s="246">
        <v>0.66400000000000003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186</v>
      </c>
      <c r="AU883" s="252" t="s">
        <v>85</v>
      </c>
      <c r="AV883" s="13" t="s">
        <v>85</v>
      </c>
      <c r="AW883" s="13" t="s">
        <v>32</v>
      </c>
      <c r="AX883" s="13" t="s">
        <v>76</v>
      </c>
      <c r="AY883" s="252" t="s">
        <v>178</v>
      </c>
    </row>
    <row r="884" s="13" customFormat="1">
      <c r="A884" s="13"/>
      <c r="B884" s="241"/>
      <c r="C884" s="242"/>
      <c r="D884" s="243" t="s">
        <v>186</v>
      </c>
      <c r="E884" s="244" t="s">
        <v>1</v>
      </c>
      <c r="F884" s="245" t="s">
        <v>2023</v>
      </c>
      <c r="G884" s="242"/>
      <c r="H884" s="246">
        <v>1.034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186</v>
      </c>
      <c r="AU884" s="252" t="s">
        <v>85</v>
      </c>
      <c r="AV884" s="13" t="s">
        <v>85</v>
      </c>
      <c r="AW884" s="13" t="s">
        <v>32</v>
      </c>
      <c r="AX884" s="13" t="s">
        <v>76</v>
      </c>
      <c r="AY884" s="252" t="s">
        <v>178</v>
      </c>
    </row>
    <row r="885" s="13" customFormat="1">
      <c r="A885" s="13"/>
      <c r="B885" s="241"/>
      <c r="C885" s="242"/>
      <c r="D885" s="243" t="s">
        <v>186</v>
      </c>
      <c r="E885" s="244" t="s">
        <v>1</v>
      </c>
      <c r="F885" s="245" t="s">
        <v>2024</v>
      </c>
      <c r="G885" s="242"/>
      <c r="H885" s="246">
        <v>0.622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186</v>
      </c>
      <c r="AU885" s="252" t="s">
        <v>85</v>
      </c>
      <c r="AV885" s="13" t="s">
        <v>85</v>
      </c>
      <c r="AW885" s="13" t="s">
        <v>32</v>
      </c>
      <c r="AX885" s="13" t="s">
        <v>76</v>
      </c>
      <c r="AY885" s="252" t="s">
        <v>178</v>
      </c>
    </row>
    <row r="886" s="13" customFormat="1">
      <c r="A886" s="13"/>
      <c r="B886" s="241"/>
      <c r="C886" s="242"/>
      <c r="D886" s="243" t="s">
        <v>186</v>
      </c>
      <c r="E886" s="244" t="s">
        <v>1</v>
      </c>
      <c r="F886" s="245" t="s">
        <v>2025</v>
      </c>
      <c r="G886" s="242"/>
      <c r="H886" s="246">
        <v>2.2679999999999998</v>
      </c>
      <c r="I886" s="247"/>
      <c r="J886" s="242"/>
      <c r="K886" s="242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186</v>
      </c>
      <c r="AU886" s="252" t="s">
        <v>85</v>
      </c>
      <c r="AV886" s="13" t="s">
        <v>85</v>
      </c>
      <c r="AW886" s="13" t="s">
        <v>32</v>
      </c>
      <c r="AX886" s="13" t="s">
        <v>76</v>
      </c>
      <c r="AY886" s="252" t="s">
        <v>178</v>
      </c>
    </row>
    <row r="887" s="13" customFormat="1">
      <c r="A887" s="13"/>
      <c r="B887" s="241"/>
      <c r="C887" s="242"/>
      <c r="D887" s="243" t="s">
        <v>186</v>
      </c>
      <c r="E887" s="244" t="s">
        <v>1</v>
      </c>
      <c r="F887" s="245" t="s">
        <v>463</v>
      </c>
      <c r="G887" s="242"/>
      <c r="H887" s="246">
        <v>3.3959999999999999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186</v>
      </c>
      <c r="AU887" s="252" t="s">
        <v>85</v>
      </c>
      <c r="AV887" s="13" t="s">
        <v>85</v>
      </c>
      <c r="AW887" s="13" t="s">
        <v>32</v>
      </c>
      <c r="AX887" s="13" t="s">
        <v>76</v>
      </c>
      <c r="AY887" s="252" t="s">
        <v>178</v>
      </c>
    </row>
    <row r="888" s="13" customFormat="1">
      <c r="A888" s="13"/>
      <c r="B888" s="241"/>
      <c r="C888" s="242"/>
      <c r="D888" s="243" t="s">
        <v>186</v>
      </c>
      <c r="E888" s="244" t="s">
        <v>1</v>
      </c>
      <c r="F888" s="245" t="s">
        <v>2026</v>
      </c>
      <c r="G888" s="242"/>
      <c r="H888" s="246">
        <v>0.52200000000000002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186</v>
      </c>
      <c r="AU888" s="252" t="s">
        <v>85</v>
      </c>
      <c r="AV888" s="13" t="s">
        <v>85</v>
      </c>
      <c r="AW888" s="13" t="s">
        <v>32</v>
      </c>
      <c r="AX888" s="13" t="s">
        <v>76</v>
      </c>
      <c r="AY888" s="252" t="s">
        <v>178</v>
      </c>
    </row>
    <row r="889" s="13" customFormat="1">
      <c r="A889" s="13"/>
      <c r="B889" s="241"/>
      <c r="C889" s="242"/>
      <c r="D889" s="243" t="s">
        <v>186</v>
      </c>
      <c r="E889" s="244" t="s">
        <v>1</v>
      </c>
      <c r="F889" s="245" t="s">
        <v>2027</v>
      </c>
      <c r="G889" s="242"/>
      <c r="H889" s="246">
        <v>0.376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186</v>
      </c>
      <c r="AU889" s="252" t="s">
        <v>85</v>
      </c>
      <c r="AV889" s="13" t="s">
        <v>85</v>
      </c>
      <c r="AW889" s="13" t="s">
        <v>32</v>
      </c>
      <c r="AX889" s="13" t="s">
        <v>76</v>
      </c>
      <c r="AY889" s="252" t="s">
        <v>178</v>
      </c>
    </row>
    <row r="890" s="14" customFormat="1">
      <c r="A890" s="14"/>
      <c r="B890" s="253"/>
      <c r="C890" s="254"/>
      <c r="D890" s="243" t="s">
        <v>186</v>
      </c>
      <c r="E890" s="255" t="s">
        <v>1</v>
      </c>
      <c r="F890" s="256" t="s">
        <v>209</v>
      </c>
      <c r="G890" s="254"/>
      <c r="H890" s="257">
        <v>49.849999999999994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186</v>
      </c>
      <c r="AU890" s="263" t="s">
        <v>85</v>
      </c>
      <c r="AV890" s="14" t="s">
        <v>96</v>
      </c>
      <c r="AW890" s="14" t="s">
        <v>32</v>
      </c>
      <c r="AX890" s="14" t="s">
        <v>76</v>
      </c>
      <c r="AY890" s="263" t="s">
        <v>178</v>
      </c>
    </row>
    <row r="891" s="13" customFormat="1">
      <c r="A891" s="13"/>
      <c r="B891" s="241"/>
      <c r="C891" s="242"/>
      <c r="D891" s="243" t="s">
        <v>186</v>
      </c>
      <c r="E891" s="244" t="s">
        <v>1</v>
      </c>
      <c r="F891" s="245" t="s">
        <v>2028</v>
      </c>
      <c r="G891" s="242"/>
      <c r="H891" s="246">
        <v>2.5099999999999998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186</v>
      </c>
      <c r="AU891" s="252" t="s">
        <v>85</v>
      </c>
      <c r="AV891" s="13" t="s">
        <v>85</v>
      </c>
      <c r="AW891" s="13" t="s">
        <v>32</v>
      </c>
      <c r="AX891" s="13" t="s">
        <v>76</v>
      </c>
      <c r="AY891" s="252" t="s">
        <v>178</v>
      </c>
    </row>
    <row r="892" s="13" customFormat="1">
      <c r="A892" s="13"/>
      <c r="B892" s="241"/>
      <c r="C892" s="242"/>
      <c r="D892" s="243" t="s">
        <v>186</v>
      </c>
      <c r="E892" s="244" t="s">
        <v>1</v>
      </c>
      <c r="F892" s="245" t="s">
        <v>1337</v>
      </c>
      <c r="G892" s="242"/>
      <c r="H892" s="246">
        <v>2.0369999999999999</v>
      </c>
      <c r="I892" s="247"/>
      <c r="J892" s="242"/>
      <c r="K892" s="242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186</v>
      </c>
      <c r="AU892" s="252" t="s">
        <v>85</v>
      </c>
      <c r="AV892" s="13" t="s">
        <v>85</v>
      </c>
      <c r="AW892" s="13" t="s">
        <v>32</v>
      </c>
      <c r="AX892" s="13" t="s">
        <v>76</v>
      </c>
      <c r="AY892" s="252" t="s">
        <v>178</v>
      </c>
    </row>
    <row r="893" s="13" customFormat="1">
      <c r="A893" s="13"/>
      <c r="B893" s="241"/>
      <c r="C893" s="242"/>
      <c r="D893" s="243" t="s">
        <v>186</v>
      </c>
      <c r="E893" s="244" t="s">
        <v>1</v>
      </c>
      <c r="F893" s="245" t="s">
        <v>1338</v>
      </c>
      <c r="G893" s="242"/>
      <c r="H893" s="246">
        <v>1.8799999999999999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186</v>
      </c>
      <c r="AU893" s="252" t="s">
        <v>85</v>
      </c>
      <c r="AV893" s="13" t="s">
        <v>85</v>
      </c>
      <c r="AW893" s="13" t="s">
        <v>32</v>
      </c>
      <c r="AX893" s="13" t="s">
        <v>76</v>
      </c>
      <c r="AY893" s="252" t="s">
        <v>178</v>
      </c>
    </row>
    <row r="894" s="13" customFormat="1">
      <c r="A894" s="13"/>
      <c r="B894" s="241"/>
      <c r="C894" s="242"/>
      <c r="D894" s="243" t="s">
        <v>186</v>
      </c>
      <c r="E894" s="244" t="s">
        <v>1</v>
      </c>
      <c r="F894" s="245" t="s">
        <v>1339</v>
      </c>
      <c r="G894" s="242"/>
      <c r="H894" s="246">
        <v>1.494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186</v>
      </c>
      <c r="AU894" s="252" t="s">
        <v>85</v>
      </c>
      <c r="AV894" s="13" t="s">
        <v>85</v>
      </c>
      <c r="AW894" s="13" t="s">
        <v>32</v>
      </c>
      <c r="AX894" s="13" t="s">
        <v>76</v>
      </c>
      <c r="AY894" s="252" t="s">
        <v>178</v>
      </c>
    </row>
    <row r="895" s="14" customFormat="1">
      <c r="A895" s="14"/>
      <c r="B895" s="253"/>
      <c r="C895" s="254"/>
      <c r="D895" s="243" t="s">
        <v>186</v>
      </c>
      <c r="E895" s="255" t="s">
        <v>1</v>
      </c>
      <c r="F895" s="256" t="s">
        <v>209</v>
      </c>
      <c r="G895" s="254"/>
      <c r="H895" s="257">
        <v>7.9209999999999994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186</v>
      </c>
      <c r="AU895" s="263" t="s">
        <v>85</v>
      </c>
      <c r="AV895" s="14" t="s">
        <v>96</v>
      </c>
      <c r="AW895" s="14" t="s">
        <v>32</v>
      </c>
      <c r="AX895" s="14" t="s">
        <v>76</v>
      </c>
      <c r="AY895" s="263" t="s">
        <v>178</v>
      </c>
    </row>
    <row r="896" s="15" customFormat="1">
      <c r="A896" s="15"/>
      <c r="B896" s="264"/>
      <c r="C896" s="265"/>
      <c r="D896" s="243" t="s">
        <v>186</v>
      </c>
      <c r="E896" s="266" t="s">
        <v>1</v>
      </c>
      <c r="F896" s="267" t="s">
        <v>217</v>
      </c>
      <c r="G896" s="265"/>
      <c r="H896" s="268">
        <v>66.524999999999991</v>
      </c>
      <c r="I896" s="269"/>
      <c r="J896" s="265"/>
      <c r="K896" s="265"/>
      <c r="L896" s="270"/>
      <c r="M896" s="271"/>
      <c r="N896" s="272"/>
      <c r="O896" s="272"/>
      <c r="P896" s="272"/>
      <c r="Q896" s="272"/>
      <c r="R896" s="272"/>
      <c r="S896" s="272"/>
      <c r="T896" s="273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4" t="s">
        <v>186</v>
      </c>
      <c r="AU896" s="274" t="s">
        <v>85</v>
      </c>
      <c r="AV896" s="15" t="s">
        <v>184</v>
      </c>
      <c r="AW896" s="15" t="s">
        <v>32</v>
      </c>
      <c r="AX896" s="15" t="s">
        <v>83</v>
      </c>
      <c r="AY896" s="274" t="s">
        <v>178</v>
      </c>
    </row>
    <row r="897" s="2" customFormat="1" ht="21.75" customHeight="1">
      <c r="A897" s="39"/>
      <c r="B897" s="40"/>
      <c r="C897" s="228" t="s">
        <v>926</v>
      </c>
      <c r="D897" s="228" t="s">
        <v>180</v>
      </c>
      <c r="E897" s="229" t="s">
        <v>2036</v>
      </c>
      <c r="F897" s="230" t="s">
        <v>2037</v>
      </c>
      <c r="G897" s="231" t="s">
        <v>204</v>
      </c>
      <c r="H897" s="232">
        <v>52.435000000000002</v>
      </c>
      <c r="I897" s="233"/>
      <c r="J897" s="234">
        <f>ROUND(I897*H897,2)</f>
        <v>0</v>
      </c>
      <c r="K897" s="230" t="s">
        <v>846</v>
      </c>
      <c r="L897" s="45"/>
      <c r="M897" s="235" t="s">
        <v>1</v>
      </c>
      <c r="N897" s="236" t="s">
        <v>41</v>
      </c>
      <c r="O897" s="92"/>
      <c r="P897" s="237">
        <f>O897*H897</f>
        <v>0</v>
      </c>
      <c r="Q897" s="237">
        <v>0</v>
      </c>
      <c r="R897" s="237">
        <f>Q897*H897</f>
        <v>0</v>
      </c>
      <c r="S897" s="237">
        <v>0.075999999999999998</v>
      </c>
      <c r="T897" s="238">
        <f>S897*H897</f>
        <v>3.9850600000000003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9" t="s">
        <v>184</v>
      </c>
      <c r="AT897" s="239" t="s">
        <v>180</v>
      </c>
      <c r="AU897" s="239" t="s">
        <v>85</v>
      </c>
      <c r="AY897" s="18" t="s">
        <v>178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8" t="s">
        <v>83</v>
      </c>
      <c r="BK897" s="240">
        <f>ROUND(I897*H897,2)</f>
        <v>0</v>
      </c>
      <c r="BL897" s="18" t="s">
        <v>184</v>
      </c>
      <c r="BM897" s="239" t="s">
        <v>2038</v>
      </c>
    </row>
    <row r="898" s="16" customFormat="1">
      <c r="A898" s="16"/>
      <c r="B898" s="275"/>
      <c r="C898" s="276"/>
      <c r="D898" s="243" t="s">
        <v>186</v>
      </c>
      <c r="E898" s="277" t="s">
        <v>1</v>
      </c>
      <c r="F898" s="278" t="s">
        <v>1477</v>
      </c>
      <c r="G898" s="276"/>
      <c r="H898" s="277" t="s">
        <v>1</v>
      </c>
      <c r="I898" s="279"/>
      <c r="J898" s="276"/>
      <c r="K898" s="276"/>
      <c r="L898" s="280"/>
      <c r="M898" s="281"/>
      <c r="N898" s="282"/>
      <c r="O898" s="282"/>
      <c r="P898" s="282"/>
      <c r="Q898" s="282"/>
      <c r="R898" s="282"/>
      <c r="S898" s="282"/>
      <c r="T898" s="28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84" t="s">
        <v>186</v>
      </c>
      <c r="AU898" s="284" t="s">
        <v>85</v>
      </c>
      <c r="AV898" s="16" t="s">
        <v>83</v>
      </c>
      <c r="AW898" s="16" t="s">
        <v>32</v>
      </c>
      <c r="AX898" s="16" t="s">
        <v>76</v>
      </c>
      <c r="AY898" s="284" t="s">
        <v>178</v>
      </c>
    </row>
    <row r="899" s="13" customFormat="1">
      <c r="A899" s="13"/>
      <c r="B899" s="241"/>
      <c r="C899" s="242"/>
      <c r="D899" s="243" t="s">
        <v>186</v>
      </c>
      <c r="E899" s="244" t="s">
        <v>1</v>
      </c>
      <c r="F899" s="245" t="s">
        <v>2039</v>
      </c>
      <c r="G899" s="242"/>
      <c r="H899" s="246">
        <v>1.7909999999999999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186</v>
      </c>
      <c r="AU899" s="252" t="s">
        <v>85</v>
      </c>
      <c r="AV899" s="13" t="s">
        <v>85</v>
      </c>
      <c r="AW899" s="13" t="s">
        <v>32</v>
      </c>
      <c r="AX899" s="13" t="s">
        <v>76</v>
      </c>
      <c r="AY899" s="252" t="s">
        <v>178</v>
      </c>
    </row>
    <row r="900" s="13" customFormat="1">
      <c r="A900" s="13"/>
      <c r="B900" s="241"/>
      <c r="C900" s="242"/>
      <c r="D900" s="243" t="s">
        <v>186</v>
      </c>
      <c r="E900" s="244" t="s">
        <v>1</v>
      </c>
      <c r="F900" s="245" t="s">
        <v>2040</v>
      </c>
      <c r="G900" s="242"/>
      <c r="H900" s="246">
        <v>1.8120000000000001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186</v>
      </c>
      <c r="AU900" s="252" t="s">
        <v>85</v>
      </c>
      <c r="AV900" s="13" t="s">
        <v>85</v>
      </c>
      <c r="AW900" s="13" t="s">
        <v>32</v>
      </c>
      <c r="AX900" s="13" t="s">
        <v>76</v>
      </c>
      <c r="AY900" s="252" t="s">
        <v>178</v>
      </c>
    </row>
    <row r="901" s="13" customFormat="1">
      <c r="A901" s="13"/>
      <c r="B901" s="241"/>
      <c r="C901" s="242"/>
      <c r="D901" s="243" t="s">
        <v>186</v>
      </c>
      <c r="E901" s="244" t="s">
        <v>1</v>
      </c>
      <c r="F901" s="245" t="s">
        <v>2041</v>
      </c>
      <c r="G901" s="242"/>
      <c r="H901" s="246">
        <v>1.7729999999999999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186</v>
      </c>
      <c r="AU901" s="252" t="s">
        <v>85</v>
      </c>
      <c r="AV901" s="13" t="s">
        <v>85</v>
      </c>
      <c r="AW901" s="13" t="s">
        <v>32</v>
      </c>
      <c r="AX901" s="13" t="s">
        <v>76</v>
      </c>
      <c r="AY901" s="252" t="s">
        <v>178</v>
      </c>
    </row>
    <row r="902" s="14" customFormat="1">
      <c r="A902" s="14"/>
      <c r="B902" s="253"/>
      <c r="C902" s="254"/>
      <c r="D902" s="243" t="s">
        <v>186</v>
      </c>
      <c r="E902" s="255" t="s">
        <v>1</v>
      </c>
      <c r="F902" s="256" t="s">
        <v>209</v>
      </c>
      <c r="G902" s="254"/>
      <c r="H902" s="257">
        <v>5.3760000000000003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186</v>
      </c>
      <c r="AU902" s="263" t="s">
        <v>85</v>
      </c>
      <c r="AV902" s="14" t="s">
        <v>96</v>
      </c>
      <c r="AW902" s="14" t="s">
        <v>32</v>
      </c>
      <c r="AX902" s="14" t="s">
        <v>76</v>
      </c>
      <c r="AY902" s="263" t="s">
        <v>178</v>
      </c>
    </row>
    <row r="903" s="13" customFormat="1">
      <c r="A903" s="13"/>
      <c r="B903" s="241"/>
      <c r="C903" s="242"/>
      <c r="D903" s="243" t="s">
        <v>186</v>
      </c>
      <c r="E903" s="244" t="s">
        <v>1</v>
      </c>
      <c r="F903" s="245" t="s">
        <v>2042</v>
      </c>
      <c r="G903" s="242"/>
      <c r="H903" s="246">
        <v>2.5680000000000001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186</v>
      </c>
      <c r="AU903" s="252" t="s">
        <v>85</v>
      </c>
      <c r="AV903" s="13" t="s">
        <v>85</v>
      </c>
      <c r="AW903" s="13" t="s">
        <v>32</v>
      </c>
      <c r="AX903" s="13" t="s">
        <v>76</v>
      </c>
      <c r="AY903" s="252" t="s">
        <v>178</v>
      </c>
    </row>
    <row r="904" s="13" customFormat="1">
      <c r="A904" s="13"/>
      <c r="B904" s="241"/>
      <c r="C904" s="242"/>
      <c r="D904" s="243" t="s">
        <v>186</v>
      </c>
      <c r="E904" s="244" t="s">
        <v>1</v>
      </c>
      <c r="F904" s="245" t="s">
        <v>2043</v>
      </c>
      <c r="G904" s="242"/>
      <c r="H904" s="246">
        <v>1.649</v>
      </c>
      <c r="I904" s="247"/>
      <c r="J904" s="242"/>
      <c r="K904" s="242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186</v>
      </c>
      <c r="AU904" s="252" t="s">
        <v>85</v>
      </c>
      <c r="AV904" s="13" t="s">
        <v>85</v>
      </c>
      <c r="AW904" s="13" t="s">
        <v>32</v>
      </c>
      <c r="AX904" s="13" t="s">
        <v>76</v>
      </c>
      <c r="AY904" s="252" t="s">
        <v>178</v>
      </c>
    </row>
    <row r="905" s="13" customFormat="1">
      <c r="A905" s="13"/>
      <c r="B905" s="241"/>
      <c r="C905" s="242"/>
      <c r="D905" s="243" t="s">
        <v>186</v>
      </c>
      <c r="E905" s="244" t="s">
        <v>1</v>
      </c>
      <c r="F905" s="245" t="s">
        <v>2044</v>
      </c>
      <c r="G905" s="242"/>
      <c r="H905" s="246">
        <v>5.1219999999999999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186</v>
      </c>
      <c r="AU905" s="252" t="s">
        <v>85</v>
      </c>
      <c r="AV905" s="13" t="s">
        <v>85</v>
      </c>
      <c r="AW905" s="13" t="s">
        <v>32</v>
      </c>
      <c r="AX905" s="13" t="s">
        <v>76</v>
      </c>
      <c r="AY905" s="252" t="s">
        <v>178</v>
      </c>
    </row>
    <row r="906" s="13" customFormat="1">
      <c r="A906" s="13"/>
      <c r="B906" s="241"/>
      <c r="C906" s="242"/>
      <c r="D906" s="243" t="s">
        <v>186</v>
      </c>
      <c r="E906" s="244" t="s">
        <v>1</v>
      </c>
      <c r="F906" s="245" t="s">
        <v>2045</v>
      </c>
      <c r="G906" s="242"/>
      <c r="H906" s="246">
        <v>6.6299999999999999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186</v>
      </c>
      <c r="AU906" s="252" t="s">
        <v>85</v>
      </c>
      <c r="AV906" s="13" t="s">
        <v>85</v>
      </c>
      <c r="AW906" s="13" t="s">
        <v>32</v>
      </c>
      <c r="AX906" s="13" t="s">
        <v>76</v>
      </c>
      <c r="AY906" s="252" t="s">
        <v>178</v>
      </c>
    </row>
    <row r="907" s="13" customFormat="1">
      <c r="A907" s="13"/>
      <c r="B907" s="241"/>
      <c r="C907" s="242"/>
      <c r="D907" s="243" t="s">
        <v>186</v>
      </c>
      <c r="E907" s="244" t="s">
        <v>1</v>
      </c>
      <c r="F907" s="245" t="s">
        <v>2046</v>
      </c>
      <c r="G907" s="242"/>
      <c r="H907" s="246">
        <v>1.5840000000000001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186</v>
      </c>
      <c r="AU907" s="252" t="s">
        <v>85</v>
      </c>
      <c r="AV907" s="13" t="s">
        <v>85</v>
      </c>
      <c r="AW907" s="13" t="s">
        <v>32</v>
      </c>
      <c r="AX907" s="13" t="s">
        <v>76</v>
      </c>
      <c r="AY907" s="252" t="s">
        <v>178</v>
      </c>
    </row>
    <row r="908" s="13" customFormat="1">
      <c r="A908" s="13"/>
      <c r="B908" s="241"/>
      <c r="C908" s="242"/>
      <c r="D908" s="243" t="s">
        <v>186</v>
      </c>
      <c r="E908" s="244" t="s">
        <v>1</v>
      </c>
      <c r="F908" s="245" t="s">
        <v>2047</v>
      </c>
      <c r="G908" s="242"/>
      <c r="H908" s="246">
        <v>1.1850000000000001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186</v>
      </c>
      <c r="AU908" s="252" t="s">
        <v>85</v>
      </c>
      <c r="AV908" s="13" t="s">
        <v>85</v>
      </c>
      <c r="AW908" s="13" t="s">
        <v>32</v>
      </c>
      <c r="AX908" s="13" t="s">
        <v>76</v>
      </c>
      <c r="AY908" s="252" t="s">
        <v>178</v>
      </c>
    </row>
    <row r="909" s="14" customFormat="1">
      <c r="A909" s="14"/>
      <c r="B909" s="253"/>
      <c r="C909" s="254"/>
      <c r="D909" s="243" t="s">
        <v>186</v>
      </c>
      <c r="E909" s="255" t="s">
        <v>1</v>
      </c>
      <c r="F909" s="256" t="s">
        <v>209</v>
      </c>
      <c r="G909" s="254"/>
      <c r="H909" s="257">
        <v>18.738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186</v>
      </c>
      <c r="AU909" s="263" t="s">
        <v>85</v>
      </c>
      <c r="AV909" s="14" t="s">
        <v>96</v>
      </c>
      <c r="AW909" s="14" t="s">
        <v>32</v>
      </c>
      <c r="AX909" s="14" t="s">
        <v>76</v>
      </c>
      <c r="AY909" s="263" t="s">
        <v>178</v>
      </c>
    </row>
    <row r="910" s="13" customFormat="1">
      <c r="A910" s="13"/>
      <c r="B910" s="241"/>
      <c r="C910" s="242"/>
      <c r="D910" s="243" t="s">
        <v>186</v>
      </c>
      <c r="E910" s="244" t="s">
        <v>1</v>
      </c>
      <c r="F910" s="245" t="s">
        <v>2048</v>
      </c>
      <c r="G910" s="242"/>
      <c r="H910" s="246">
        <v>1.895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186</v>
      </c>
      <c r="AU910" s="252" t="s">
        <v>85</v>
      </c>
      <c r="AV910" s="13" t="s">
        <v>85</v>
      </c>
      <c r="AW910" s="13" t="s">
        <v>32</v>
      </c>
      <c r="AX910" s="13" t="s">
        <v>76</v>
      </c>
      <c r="AY910" s="252" t="s">
        <v>178</v>
      </c>
    </row>
    <row r="911" s="13" customFormat="1">
      <c r="A911" s="13"/>
      <c r="B911" s="241"/>
      <c r="C911" s="242"/>
      <c r="D911" s="243" t="s">
        <v>186</v>
      </c>
      <c r="E911" s="244" t="s">
        <v>1</v>
      </c>
      <c r="F911" s="245" t="s">
        <v>2049</v>
      </c>
      <c r="G911" s="242"/>
      <c r="H911" s="246">
        <v>1.653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186</v>
      </c>
      <c r="AU911" s="252" t="s">
        <v>85</v>
      </c>
      <c r="AV911" s="13" t="s">
        <v>85</v>
      </c>
      <c r="AW911" s="13" t="s">
        <v>32</v>
      </c>
      <c r="AX911" s="13" t="s">
        <v>76</v>
      </c>
      <c r="AY911" s="252" t="s">
        <v>178</v>
      </c>
    </row>
    <row r="912" s="13" customFormat="1">
      <c r="A912" s="13"/>
      <c r="B912" s="241"/>
      <c r="C912" s="242"/>
      <c r="D912" s="243" t="s">
        <v>186</v>
      </c>
      <c r="E912" s="244" t="s">
        <v>1</v>
      </c>
      <c r="F912" s="245" t="s">
        <v>2050</v>
      </c>
      <c r="G912" s="242"/>
      <c r="H912" s="246">
        <v>1.6619999999999999</v>
      </c>
      <c r="I912" s="247"/>
      <c r="J912" s="242"/>
      <c r="K912" s="242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186</v>
      </c>
      <c r="AU912" s="252" t="s">
        <v>85</v>
      </c>
      <c r="AV912" s="13" t="s">
        <v>85</v>
      </c>
      <c r="AW912" s="13" t="s">
        <v>32</v>
      </c>
      <c r="AX912" s="13" t="s">
        <v>76</v>
      </c>
      <c r="AY912" s="252" t="s">
        <v>178</v>
      </c>
    </row>
    <row r="913" s="13" customFormat="1">
      <c r="A913" s="13"/>
      <c r="B913" s="241"/>
      <c r="C913" s="242"/>
      <c r="D913" s="243" t="s">
        <v>186</v>
      </c>
      <c r="E913" s="244" t="s">
        <v>1</v>
      </c>
      <c r="F913" s="245" t="s">
        <v>2051</v>
      </c>
      <c r="G913" s="242"/>
      <c r="H913" s="246">
        <v>1.7470000000000001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186</v>
      </c>
      <c r="AU913" s="252" t="s">
        <v>85</v>
      </c>
      <c r="AV913" s="13" t="s">
        <v>85</v>
      </c>
      <c r="AW913" s="13" t="s">
        <v>32</v>
      </c>
      <c r="AX913" s="13" t="s">
        <v>76</v>
      </c>
      <c r="AY913" s="252" t="s">
        <v>178</v>
      </c>
    </row>
    <row r="914" s="13" customFormat="1">
      <c r="A914" s="13"/>
      <c r="B914" s="241"/>
      <c r="C914" s="242"/>
      <c r="D914" s="243" t="s">
        <v>186</v>
      </c>
      <c r="E914" s="244" t="s">
        <v>1</v>
      </c>
      <c r="F914" s="245" t="s">
        <v>2052</v>
      </c>
      <c r="G914" s="242"/>
      <c r="H914" s="246">
        <v>1.7270000000000001</v>
      </c>
      <c r="I914" s="247"/>
      <c r="J914" s="242"/>
      <c r="K914" s="242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186</v>
      </c>
      <c r="AU914" s="252" t="s">
        <v>85</v>
      </c>
      <c r="AV914" s="13" t="s">
        <v>85</v>
      </c>
      <c r="AW914" s="13" t="s">
        <v>32</v>
      </c>
      <c r="AX914" s="13" t="s">
        <v>76</v>
      </c>
      <c r="AY914" s="252" t="s">
        <v>178</v>
      </c>
    </row>
    <row r="915" s="13" customFormat="1">
      <c r="A915" s="13"/>
      <c r="B915" s="241"/>
      <c r="C915" s="242"/>
      <c r="D915" s="243" t="s">
        <v>186</v>
      </c>
      <c r="E915" s="244" t="s">
        <v>1</v>
      </c>
      <c r="F915" s="245" t="s">
        <v>2053</v>
      </c>
      <c r="G915" s="242"/>
      <c r="H915" s="246">
        <v>5.1349999999999998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186</v>
      </c>
      <c r="AU915" s="252" t="s">
        <v>85</v>
      </c>
      <c r="AV915" s="13" t="s">
        <v>85</v>
      </c>
      <c r="AW915" s="13" t="s">
        <v>32</v>
      </c>
      <c r="AX915" s="13" t="s">
        <v>76</v>
      </c>
      <c r="AY915" s="252" t="s">
        <v>178</v>
      </c>
    </row>
    <row r="916" s="13" customFormat="1">
      <c r="A916" s="13"/>
      <c r="B916" s="241"/>
      <c r="C916" s="242"/>
      <c r="D916" s="243" t="s">
        <v>186</v>
      </c>
      <c r="E916" s="244" t="s">
        <v>1</v>
      </c>
      <c r="F916" s="245" t="s">
        <v>2054</v>
      </c>
      <c r="G916" s="242"/>
      <c r="H916" s="246">
        <v>8.4149999999999991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186</v>
      </c>
      <c r="AU916" s="252" t="s">
        <v>85</v>
      </c>
      <c r="AV916" s="13" t="s">
        <v>85</v>
      </c>
      <c r="AW916" s="13" t="s">
        <v>32</v>
      </c>
      <c r="AX916" s="13" t="s">
        <v>76</v>
      </c>
      <c r="AY916" s="252" t="s">
        <v>178</v>
      </c>
    </row>
    <row r="917" s="13" customFormat="1">
      <c r="A917" s="13"/>
      <c r="B917" s="241"/>
      <c r="C917" s="242"/>
      <c r="D917" s="243" t="s">
        <v>186</v>
      </c>
      <c r="E917" s="244" t="s">
        <v>1</v>
      </c>
      <c r="F917" s="245" t="s">
        <v>2055</v>
      </c>
      <c r="G917" s="242"/>
      <c r="H917" s="246">
        <v>1.6790000000000001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186</v>
      </c>
      <c r="AU917" s="252" t="s">
        <v>85</v>
      </c>
      <c r="AV917" s="13" t="s">
        <v>85</v>
      </c>
      <c r="AW917" s="13" t="s">
        <v>32</v>
      </c>
      <c r="AX917" s="13" t="s">
        <v>76</v>
      </c>
      <c r="AY917" s="252" t="s">
        <v>178</v>
      </c>
    </row>
    <row r="918" s="13" customFormat="1">
      <c r="A918" s="13"/>
      <c r="B918" s="241"/>
      <c r="C918" s="242"/>
      <c r="D918" s="243" t="s">
        <v>186</v>
      </c>
      <c r="E918" s="244" t="s">
        <v>1</v>
      </c>
      <c r="F918" s="245" t="s">
        <v>2056</v>
      </c>
      <c r="G918" s="242"/>
      <c r="H918" s="246">
        <v>1.3759999999999999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186</v>
      </c>
      <c r="AU918" s="252" t="s">
        <v>85</v>
      </c>
      <c r="AV918" s="13" t="s">
        <v>85</v>
      </c>
      <c r="AW918" s="13" t="s">
        <v>32</v>
      </c>
      <c r="AX918" s="13" t="s">
        <v>76</v>
      </c>
      <c r="AY918" s="252" t="s">
        <v>178</v>
      </c>
    </row>
    <row r="919" s="13" customFormat="1">
      <c r="A919" s="13"/>
      <c r="B919" s="241"/>
      <c r="C919" s="242"/>
      <c r="D919" s="243" t="s">
        <v>186</v>
      </c>
      <c r="E919" s="244" t="s">
        <v>1</v>
      </c>
      <c r="F919" s="245" t="s">
        <v>2049</v>
      </c>
      <c r="G919" s="242"/>
      <c r="H919" s="246">
        <v>1.653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186</v>
      </c>
      <c r="AU919" s="252" t="s">
        <v>85</v>
      </c>
      <c r="AV919" s="13" t="s">
        <v>85</v>
      </c>
      <c r="AW919" s="13" t="s">
        <v>32</v>
      </c>
      <c r="AX919" s="13" t="s">
        <v>76</v>
      </c>
      <c r="AY919" s="252" t="s">
        <v>178</v>
      </c>
    </row>
    <row r="920" s="13" customFormat="1">
      <c r="A920" s="13"/>
      <c r="B920" s="241"/>
      <c r="C920" s="242"/>
      <c r="D920" s="243" t="s">
        <v>186</v>
      </c>
      <c r="E920" s="244" t="s">
        <v>1</v>
      </c>
      <c r="F920" s="245" t="s">
        <v>2057</v>
      </c>
      <c r="G920" s="242"/>
      <c r="H920" s="246">
        <v>1.379</v>
      </c>
      <c r="I920" s="247"/>
      <c r="J920" s="242"/>
      <c r="K920" s="242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186</v>
      </c>
      <c r="AU920" s="252" t="s">
        <v>85</v>
      </c>
      <c r="AV920" s="13" t="s">
        <v>85</v>
      </c>
      <c r="AW920" s="13" t="s">
        <v>32</v>
      </c>
      <c r="AX920" s="13" t="s">
        <v>76</v>
      </c>
      <c r="AY920" s="252" t="s">
        <v>178</v>
      </c>
    </row>
    <row r="921" s="14" customFormat="1">
      <c r="A921" s="14"/>
      <c r="B921" s="253"/>
      <c r="C921" s="254"/>
      <c r="D921" s="243" t="s">
        <v>186</v>
      </c>
      <c r="E921" s="255" t="s">
        <v>1</v>
      </c>
      <c r="F921" s="256" t="s">
        <v>209</v>
      </c>
      <c r="G921" s="254"/>
      <c r="H921" s="257">
        <v>28.321000000000002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186</v>
      </c>
      <c r="AU921" s="263" t="s">
        <v>85</v>
      </c>
      <c r="AV921" s="14" t="s">
        <v>96</v>
      </c>
      <c r="AW921" s="14" t="s">
        <v>32</v>
      </c>
      <c r="AX921" s="14" t="s">
        <v>76</v>
      </c>
      <c r="AY921" s="263" t="s">
        <v>178</v>
      </c>
    </row>
    <row r="922" s="15" customFormat="1">
      <c r="A922" s="15"/>
      <c r="B922" s="264"/>
      <c r="C922" s="265"/>
      <c r="D922" s="243" t="s">
        <v>186</v>
      </c>
      <c r="E922" s="266" t="s">
        <v>1</v>
      </c>
      <c r="F922" s="267" t="s">
        <v>217</v>
      </c>
      <c r="G922" s="265"/>
      <c r="H922" s="268">
        <v>52.435000000000002</v>
      </c>
      <c r="I922" s="269"/>
      <c r="J922" s="265"/>
      <c r="K922" s="265"/>
      <c r="L922" s="270"/>
      <c r="M922" s="271"/>
      <c r="N922" s="272"/>
      <c r="O922" s="272"/>
      <c r="P922" s="272"/>
      <c r="Q922" s="272"/>
      <c r="R922" s="272"/>
      <c r="S922" s="272"/>
      <c r="T922" s="27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4" t="s">
        <v>186</v>
      </c>
      <c r="AU922" s="274" t="s">
        <v>85</v>
      </c>
      <c r="AV922" s="15" t="s">
        <v>184</v>
      </c>
      <c r="AW922" s="15" t="s">
        <v>32</v>
      </c>
      <c r="AX922" s="15" t="s">
        <v>83</v>
      </c>
      <c r="AY922" s="274" t="s">
        <v>178</v>
      </c>
    </row>
    <row r="923" s="2" customFormat="1" ht="21.75" customHeight="1">
      <c r="A923" s="39"/>
      <c r="B923" s="40"/>
      <c r="C923" s="228" t="s">
        <v>931</v>
      </c>
      <c r="D923" s="228" t="s">
        <v>180</v>
      </c>
      <c r="E923" s="229" t="s">
        <v>2058</v>
      </c>
      <c r="F923" s="230" t="s">
        <v>2059</v>
      </c>
      <c r="G923" s="231" t="s">
        <v>204</v>
      </c>
      <c r="H923" s="232">
        <v>5.9539999999999997</v>
      </c>
      <c r="I923" s="233"/>
      <c r="J923" s="234">
        <f>ROUND(I923*H923,2)</f>
        <v>0</v>
      </c>
      <c r="K923" s="230" t="s">
        <v>846</v>
      </c>
      <c r="L923" s="45"/>
      <c r="M923" s="235" t="s">
        <v>1</v>
      </c>
      <c r="N923" s="236" t="s">
        <v>41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0.063</v>
      </c>
      <c r="T923" s="238">
        <f>S923*H923</f>
        <v>0.37510199999999999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184</v>
      </c>
      <c r="AT923" s="239" t="s">
        <v>180</v>
      </c>
      <c r="AU923" s="239" t="s">
        <v>85</v>
      </c>
      <c r="AY923" s="18" t="s">
        <v>178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83</v>
      </c>
      <c r="BK923" s="240">
        <f>ROUND(I923*H923,2)</f>
        <v>0</v>
      </c>
      <c r="BL923" s="18" t="s">
        <v>184</v>
      </c>
      <c r="BM923" s="239" t="s">
        <v>2060</v>
      </c>
    </row>
    <row r="924" s="13" customFormat="1">
      <c r="A924" s="13"/>
      <c r="B924" s="241"/>
      <c r="C924" s="242"/>
      <c r="D924" s="243" t="s">
        <v>186</v>
      </c>
      <c r="E924" s="244" t="s">
        <v>1</v>
      </c>
      <c r="F924" s="245" t="s">
        <v>2061</v>
      </c>
      <c r="G924" s="242"/>
      <c r="H924" s="246">
        <v>3.0830000000000002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186</v>
      </c>
      <c r="AU924" s="252" t="s">
        <v>85</v>
      </c>
      <c r="AV924" s="13" t="s">
        <v>85</v>
      </c>
      <c r="AW924" s="13" t="s">
        <v>32</v>
      </c>
      <c r="AX924" s="13" t="s">
        <v>76</v>
      </c>
      <c r="AY924" s="252" t="s">
        <v>178</v>
      </c>
    </row>
    <row r="925" s="13" customFormat="1">
      <c r="A925" s="13"/>
      <c r="B925" s="241"/>
      <c r="C925" s="242"/>
      <c r="D925" s="243" t="s">
        <v>186</v>
      </c>
      <c r="E925" s="244" t="s">
        <v>1</v>
      </c>
      <c r="F925" s="245" t="s">
        <v>2062</v>
      </c>
      <c r="G925" s="242"/>
      <c r="H925" s="246">
        <v>2.871</v>
      </c>
      <c r="I925" s="247"/>
      <c r="J925" s="242"/>
      <c r="K925" s="242"/>
      <c r="L925" s="248"/>
      <c r="M925" s="249"/>
      <c r="N925" s="250"/>
      <c r="O925" s="250"/>
      <c r="P925" s="250"/>
      <c r="Q925" s="250"/>
      <c r="R925" s="250"/>
      <c r="S925" s="250"/>
      <c r="T925" s="25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2" t="s">
        <v>186</v>
      </c>
      <c r="AU925" s="252" t="s">
        <v>85</v>
      </c>
      <c r="AV925" s="13" t="s">
        <v>85</v>
      </c>
      <c r="AW925" s="13" t="s">
        <v>32</v>
      </c>
      <c r="AX925" s="13" t="s">
        <v>76</v>
      </c>
      <c r="AY925" s="252" t="s">
        <v>178</v>
      </c>
    </row>
    <row r="926" s="15" customFormat="1">
      <c r="A926" s="15"/>
      <c r="B926" s="264"/>
      <c r="C926" s="265"/>
      <c r="D926" s="243" t="s">
        <v>186</v>
      </c>
      <c r="E926" s="266" t="s">
        <v>1</v>
      </c>
      <c r="F926" s="267" t="s">
        <v>217</v>
      </c>
      <c r="G926" s="265"/>
      <c r="H926" s="268">
        <v>5.9539999999999997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4" t="s">
        <v>186</v>
      </c>
      <c r="AU926" s="274" t="s">
        <v>85</v>
      </c>
      <c r="AV926" s="15" t="s">
        <v>184</v>
      </c>
      <c r="AW926" s="15" t="s">
        <v>32</v>
      </c>
      <c r="AX926" s="15" t="s">
        <v>83</v>
      </c>
      <c r="AY926" s="274" t="s">
        <v>178</v>
      </c>
    </row>
    <row r="927" s="2" customFormat="1" ht="24.15" customHeight="1">
      <c r="A927" s="39"/>
      <c r="B927" s="40"/>
      <c r="C927" s="228" t="s">
        <v>938</v>
      </c>
      <c r="D927" s="228" t="s">
        <v>180</v>
      </c>
      <c r="E927" s="229" t="s">
        <v>2063</v>
      </c>
      <c r="F927" s="230" t="s">
        <v>2064</v>
      </c>
      <c r="G927" s="231" t="s">
        <v>183</v>
      </c>
      <c r="H927" s="232">
        <v>11.771000000000001</v>
      </c>
      <c r="I927" s="233"/>
      <c r="J927" s="234">
        <f>ROUND(I927*H927,2)</f>
        <v>0</v>
      </c>
      <c r="K927" s="230" t="s">
        <v>194</v>
      </c>
      <c r="L927" s="45"/>
      <c r="M927" s="235" t="s">
        <v>1</v>
      </c>
      <c r="N927" s="236" t="s">
        <v>41</v>
      </c>
      <c r="O927" s="92"/>
      <c r="P927" s="237">
        <f>O927*H927</f>
        <v>0</v>
      </c>
      <c r="Q927" s="237">
        <v>0</v>
      </c>
      <c r="R927" s="237">
        <f>Q927*H927</f>
        <v>0</v>
      </c>
      <c r="S927" s="237">
        <v>1.8</v>
      </c>
      <c r="T927" s="238">
        <f>S927*H927</f>
        <v>21.187800000000003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9" t="s">
        <v>184</v>
      </c>
      <c r="AT927" s="239" t="s">
        <v>180</v>
      </c>
      <c r="AU927" s="239" t="s">
        <v>85</v>
      </c>
      <c r="AY927" s="18" t="s">
        <v>178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83</v>
      </c>
      <c r="BK927" s="240">
        <f>ROUND(I927*H927,2)</f>
        <v>0</v>
      </c>
      <c r="BL927" s="18" t="s">
        <v>184</v>
      </c>
      <c r="BM927" s="239" t="s">
        <v>2065</v>
      </c>
    </row>
    <row r="928" s="13" customFormat="1">
      <c r="A928" s="13"/>
      <c r="B928" s="241"/>
      <c r="C928" s="242"/>
      <c r="D928" s="243" t="s">
        <v>186</v>
      </c>
      <c r="E928" s="244" t="s">
        <v>1</v>
      </c>
      <c r="F928" s="245" t="s">
        <v>2066</v>
      </c>
      <c r="G928" s="242"/>
      <c r="H928" s="246">
        <v>0.78900000000000003</v>
      </c>
      <c r="I928" s="247"/>
      <c r="J928" s="242"/>
      <c r="K928" s="242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186</v>
      </c>
      <c r="AU928" s="252" t="s">
        <v>85</v>
      </c>
      <c r="AV928" s="13" t="s">
        <v>85</v>
      </c>
      <c r="AW928" s="13" t="s">
        <v>32</v>
      </c>
      <c r="AX928" s="13" t="s">
        <v>76</v>
      </c>
      <c r="AY928" s="252" t="s">
        <v>178</v>
      </c>
    </row>
    <row r="929" s="13" customFormat="1">
      <c r="A929" s="13"/>
      <c r="B929" s="241"/>
      <c r="C929" s="242"/>
      <c r="D929" s="243" t="s">
        <v>186</v>
      </c>
      <c r="E929" s="244" t="s">
        <v>1</v>
      </c>
      <c r="F929" s="245" t="s">
        <v>2067</v>
      </c>
      <c r="G929" s="242"/>
      <c r="H929" s="246">
        <v>2.206</v>
      </c>
      <c r="I929" s="247"/>
      <c r="J929" s="242"/>
      <c r="K929" s="242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186</v>
      </c>
      <c r="AU929" s="252" t="s">
        <v>85</v>
      </c>
      <c r="AV929" s="13" t="s">
        <v>85</v>
      </c>
      <c r="AW929" s="13" t="s">
        <v>32</v>
      </c>
      <c r="AX929" s="13" t="s">
        <v>76</v>
      </c>
      <c r="AY929" s="252" t="s">
        <v>178</v>
      </c>
    </row>
    <row r="930" s="13" customFormat="1">
      <c r="A930" s="13"/>
      <c r="B930" s="241"/>
      <c r="C930" s="242"/>
      <c r="D930" s="243" t="s">
        <v>186</v>
      </c>
      <c r="E930" s="244" t="s">
        <v>1</v>
      </c>
      <c r="F930" s="245" t="s">
        <v>2068</v>
      </c>
      <c r="G930" s="242"/>
      <c r="H930" s="246">
        <v>1.1459999999999999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186</v>
      </c>
      <c r="AU930" s="252" t="s">
        <v>85</v>
      </c>
      <c r="AV930" s="13" t="s">
        <v>85</v>
      </c>
      <c r="AW930" s="13" t="s">
        <v>32</v>
      </c>
      <c r="AX930" s="13" t="s">
        <v>76</v>
      </c>
      <c r="AY930" s="252" t="s">
        <v>178</v>
      </c>
    </row>
    <row r="931" s="13" customFormat="1">
      <c r="A931" s="13"/>
      <c r="B931" s="241"/>
      <c r="C931" s="242"/>
      <c r="D931" s="243" t="s">
        <v>186</v>
      </c>
      <c r="E931" s="244" t="s">
        <v>1</v>
      </c>
      <c r="F931" s="245" t="s">
        <v>2069</v>
      </c>
      <c r="G931" s="242"/>
      <c r="H931" s="246">
        <v>0.38100000000000001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186</v>
      </c>
      <c r="AU931" s="252" t="s">
        <v>85</v>
      </c>
      <c r="AV931" s="13" t="s">
        <v>85</v>
      </c>
      <c r="AW931" s="13" t="s">
        <v>32</v>
      </c>
      <c r="AX931" s="13" t="s">
        <v>76</v>
      </c>
      <c r="AY931" s="252" t="s">
        <v>178</v>
      </c>
    </row>
    <row r="932" s="13" customFormat="1">
      <c r="A932" s="13"/>
      <c r="B932" s="241"/>
      <c r="C932" s="242"/>
      <c r="D932" s="243" t="s">
        <v>186</v>
      </c>
      <c r="E932" s="244" t="s">
        <v>1</v>
      </c>
      <c r="F932" s="245" t="s">
        <v>2070</v>
      </c>
      <c r="G932" s="242"/>
      <c r="H932" s="246">
        <v>0.64400000000000002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186</v>
      </c>
      <c r="AU932" s="252" t="s">
        <v>85</v>
      </c>
      <c r="AV932" s="13" t="s">
        <v>85</v>
      </c>
      <c r="AW932" s="13" t="s">
        <v>32</v>
      </c>
      <c r="AX932" s="13" t="s">
        <v>76</v>
      </c>
      <c r="AY932" s="252" t="s">
        <v>178</v>
      </c>
    </row>
    <row r="933" s="13" customFormat="1">
      <c r="A933" s="13"/>
      <c r="B933" s="241"/>
      <c r="C933" s="242"/>
      <c r="D933" s="243" t="s">
        <v>186</v>
      </c>
      <c r="E933" s="244" t="s">
        <v>1</v>
      </c>
      <c r="F933" s="245" t="s">
        <v>2071</v>
      </c>
      <c r="G933" s="242"/>
      <c r="H933" s="246">
        <v>0.94899999999999995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186</v>
      </c>
      <c r="AU933" s="252" t="s">
        <v>85</v>
      </c>
      <c r="AV933" s="13" t="s">
        <v>85</v>
      </c>
      <c r="AW933" s="13" t="s">
        <v>32</v>
      </c>
      <c r="AX933" s="13" t="s">
        <v>76</v>
      </c>
      <c r="AY933" s="252" t="s">
        <v>178</v>
      </c>
    </row>
    <row r="934" s="13" customFormat="1">
      <c r="A934" s="13"/>
      <c r="B934" s="241"/>
      <c r="C934" s="242"/>
      <c r="D934" s="243" t="s">
        <v>186</v>
      </c>
      <c r="E934" s="244" t="s">
        <v>1</v>
      </c>
      <c r="F934" s="245" t="s">
        <v>2072</v>
      </c>
      <c r="G934" s="242"/>
      <c r="H934" s="246">
        <v>0.12</v>
      </c>
      <c r="I934" s="247"/>
      <c r="J934" s="242"/>
      <c r="K934" s="242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186</v>
      </c>
      <c r="AU934" s="252" t="s">
        <v>85</v>
      </c>
      <c r="AV934" s="13" t="s">
        <v>85</v>
      </c>
      <c r="AW934" s="13" t="s">
        <v>32</v>
      </c>
      <c r="AX934" s="13" t="s">
        <v>76</v>
      </c>
      <c r="AY934" s="252" t="s">
        <v>178</v>
      </c>
    </row>
    <row r="935" s="13" customFormat="1">
      <c r="A935" s="13"/>
      <c r="B935" s="241"/>
      <c r="C935" s="242"/>
      <c r="D935" s="243" t="s">
        <v>186</v>
      </c>
      <c r="E935" s="244" t="s">
        <v>1</v>
      </c>
      <c r="F935" s="245" t="s">
        <v>2073</v>
      </c>
      <c r="G935" s="242"/>
      <c r="H935" s="246">
        <v>0.076999999999999999</v>
      </c>
      <c r="I935" s="247"/>
      <c r="J935" s="242"/>
      <c r="K935" s="242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186</v>
      </c>
      <c r="AU935" s="252" t="s">
        <v>85</v>
      </c>
      <c r="AV935" s="13" t="s">
        <v>85</v>
      </c>
      <c r="AW935" s="13" t="s">
        <v>32</v>
      </c>
      <c r="AX935" s="13" t="s">
        <v>76</v>
      </c>
      <c r="AY935" s="252" t="s">
        <v>178</v>
      </c>
    </row>
    <row r="936" s="14" customFormat="1">
      <c r="A936" s="14"/>
      <c r="B936" s="253"/>
      <c r="C936" s="254"/>
      <c r="D936" s="243" t="s">
        <v>186</v>
      </c>
      <c r="E936" s="255" t="s">
        <v>1</v>
      </c>
      <c r="F936" s="256" t="s">
        <v>209</v>
      </c>
      <c r="G936" s="254"/>
      <c r="H936" s="257">
        <v>6.3120000000000003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186</v>
      </c>
      <c r="AU936" s="263" t="s">
        <v>85</v>
      </c>
      <c r="AV936" s="14" t="s">
        <v>96</v>
      </c>
      <c r="AW936" s="14" t="s">
        <v>32</v>
      </c>
      <c r="AX936" s="14" t="s">
        <v>76</v>
      </c>
      <c r="AY936" s="263" t="s">
        <v>178</v>
      </c>
    </row>
    <row r="937" s="13" customFormat="1">
      <c r="A937" s="13"/>
      <c r="B937" s="241"/>
      <c r="C937" s="242"/>
      <c r="D937" s="243" t="s">
        <v>186</v>
      </c>
      <c r="E937" s="244" t="s">
        <v>1</v>
      </c>
      <c r="F937" s="245" t="s">
        <v>2074</v>
      </c>
      <c r="G937" s="242"/>
      <c r="H937" s="246">
        <v>2.1709999999999998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186</v>
      </c>
      <c r="AU937" s="252" t="s">
        <v>85</v>
      </c>
      <c r="AV937" s="13" t="s">
        <v>85</v>
      </c>
      <c r="AW937" s="13" t="s">
        <v>32</v>
      </c>
      <c r="AX937" s="13" t="s">
        <v>76</v>
      </c>
      <c r="AY937" s="252" t="s">
        <v>178</v>
      </c>
    </row>
    <row r="938" s="13" customFormat="1">
      <c r="A938" s="13"/>
      <c r="B938" s="241"/>
      <c r="C938" s="242"/>
      <c r="D938" s="243" t="s">
        <v>186</v>
      </c>
      <c r="E938" s="244" t="s">
        <v>1</v>
      </c>
      <c r="F938" s="245" t="s">
        <v>2075</v>
      </c>
      <c r="G938" s="242"/>
      <c r="H938" s="246">
        <v>1.5800000000000001</v>
      </c>
      <c r="I938" s="247"/>
      <c r="J938" s="242"/>
      <c r="K938" s="242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186</v>
      </c>
      <c r="AU938" s="252" t="s">
        <v>85</v>
      </c>
      <c r="AV938" s="13" t="s">
        <v>85</v>
      </c>
      <c r="AW938" s="13" t="s">
        <v>32</v>
      </c>
      <c r="AX938" s="13" t="s">
        <v>76</v>
      </c>
      <c r="AY938" s="252" t="s">
        <v>178</v>
      </c>
    </row>
    <row r="939" s="13" customFormat="1">
      <c r="A939" s="13"/>
      <c r="B939" s="241"/>
      <c r="C939" s="242"/>
      <c r="D939" s="243" t="s">
        <v>186</v>
      </c>
      <c r="E939" s="244" t="s">
        <v>1</v>
      </c>
      <c r="F939" s="245" t="s">
        <v>2076</v>
      </c>
      <c r="G939" s="242"/>
      <c r="H939" s="246">
        <v>1.0960000000000001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186</v>
      </c>
      <c r="AU939" s="252" t="s">
        <v>85</v>
      </c>
      <c r="AV939" s="13" t="s">
        <v>85</v>
      </c>
      <c r="AW939" s="13" t="s">
        <v>32</v>
      </c>
      <c r="AX939" s="13" t="s">
        <v>76</v>
      </c>
      <c r="AY939" s="252" t="s">
        <v>178</v>
      </c>
    </row>
    <row r="940" s="13" customFormat="1">
      <c r="A940" s="13"/>
      <c r="B940" s="241"/>
      <c r="C940" s="242"/>
      <c r="D940" s="243" t="s">
        <v>186</v>
      </c>
      <c r="E940" s="244" t="s">
        <v>1</v>
      </c>
      <c r="F940" s="245" t="s">
        <v>2077</v>
      </c>
      <c r="G940" s="242"/>
      <c r="H940" s="246">
        <v>0.61199999999999999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186</v>
      </c>
      <c r="AU940" s="252" t="s">
        <v>85</v>
      </c>
      <c r="AV940" s="13" t="s">
        <v>85</v>
      </c>
      <c r="AW940" s="13" t="s">
        <v>32</v>
      </c>
      <c r="AX940" s="13" t="s">
        <v>76</v>
      </c>
      <c r="AY940" s="252" t="s">
        <v>178</v>
      </c>
    </row>
    <row r="941" s="14" customFormat="1">
      <c r="A941" s="14"/>
      <c r="B941" s="253"/>
      <c r="C941" s="254"/>
      <c r="D941" s="243" t="s">
        <v>186</v>
      </c>
      <c r="E941" s="255" t="s">
        <v>1</v>
      </c>
      <c r="F941" s="256" t="s">
        <v>209</v>
      </c>
      <c r="G941" s="254"/>
      <c r="H941" s="257">
        <v>5.4589999999999996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186</v>
      </c>
      <c r="AU941" s="263" t="s">
        <v>85</v>
      </c>
      <c r="AV941" s="14" t="s">
        <v>96</v>
      </c>
      <c r="AW941" s="14" t="s">
        <v>32</v>
      </c>
      <c r="AX941" s="14" t="s">
        <v>76</v>
      </c>
      <c r="AY941" s="263" t="s">
        <v>178</v>
      </c>
    </row>
    <row r="942" s="15" customFormat="1">
      <c r="A942" s="15"/>
      <c r="B942" s="264"/>
      <c r="C942" s="265"/>
      <c r="D942" s="243" t="s">
        <v>186</v>
      </c>
      <c r="E942" s="266" t="s">
        <v>1</v>
      </c>
      <c r="F942" s="267" t="s">
        <v>217</v>
      </c>
      <c r="G942" s="265"/>
      <c r="H942" s="268">
        <v>11.771000000000001</v>
      </c>
      <c r="I942" s="269"/>
      <c r="J942" s="265"/>
      <c r="K942" s="265"/>
      <c r="L942" s="270"/>
      <c r="M942" s="271"/>
      <c r="N942" s="272"/>
      <c r="O942" s="272"/>
      <c r="P942" s="272"/>
      <c r="Q942" s="272"/>
      <c r="R942" s="272"/>
      <c r="S942" s="272"/>
      <c r="T942" s="273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4" t="s">
        <v>186</v>
      </c>
      <c r="AU942" s="274" t="s">
        <v>85</v>
      </c>
      <c r="AV942" s="15" t="s">
        <v>184</v>
      </c>
      <c r="AW942" s="15" t="s">
        <v>32</v>
      </c>
      <c r="AX942" s="15" t="s">
        <v>83</v>
      </c>
      <c r="AY942" s="274" t="s">
        <v>178</v>
      </c>
    </row>
    <row r="943" s="2" customFormat="1" ht="24.15" customHeight="1">
      <c r="A943" s="39"/>
      <c r="B943" s="40"/>
      <c r="C943" s="228" t="s">
        <v>942</v>
      </c>
      <c r="D943" s="228" t="s">
        <v>180</v>
      </c>
      <c r="E943" s="229" t="s">
        <v>2078</v>
      </c>
      <c r="F943" s="230" t="s">
        <v>2079</v>
      </c>
      <c r="G943" s="231" t="s">
        <v>183</v>
      </c>
      <c r="H943" s="232">
        <v>0.189</v>
      </c>
      <c r="I943" s="233"/>
      <c r="J943" s="234">
        <f>ROUND(I943*H943,2)</f>
        <v>0</v>
      </c>
      <c r="K943" s="230" t="s">
        <v>194</v>
      </c>
      <c r="L943" s="45"/>
      <c r="M943" s="235" t="s">
        <v>1</v>
      </c>
      <c r="N943" s="236" t="s">
        <v>41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1.7</v>
      </c>
      <c r="T943" s="238">
        <f>S943*H943</f>
        <v>0.32129999999999997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184</v>
      </c>
      <c r="AT943" s="239" t="s">
        <v>180</v>
      </c>
      <c r="AU943" s="239" t="s">
        <v>85</v>
      </c>
      <c r="AY943" s="18" t="s">
        <v>178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83</v>
      </c>
      <c r="BK943" s="240">
        <f>ROUND(I943*H943,2)</f>
        <v>0</v>
      </c>
      <c r="BL943" s="18" t="s">
        <v>184</v>
      </c>
      <c r="BM943" s="239" t="s">
        <v>2080</v>
      </c>
    </row>
    <row r="944" s="16" customFormat="1">
      <c r="A944" s="16"/>
      <c r="B944" s="275"/>
      <c r="C944" s="276"/>
      <c r="D944" s="243" t="s">
        <v>186</v>
      </c>
      <c r="E944" s="277" t="s">
        <v>1</v>
      </c>
      <c r="F944" s="278" t="s">
        <v>2081</v>
      </c>
      <c r="G944" s="276"/>
      <c r="H944" s="277" t="s">
        <v>1</v>
      </c>
      <c r="I944" s="279"/>
      <c r="J944" s="276"/>
      <c r="K944" s="276"/>
      <c r="L944" s="280"/>
      <c r="M944" s="281"/>
      <c r="N944" s="282"/>
      <c r="O944" s="282"/>
      <c r="P944" s="282"/>
      <c r="Q944" s="282"/>
      <c r="R944" s="282"/>
      <c r="S944" s="282"/>
      <c r="T944" s="28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84" t="s">
        <v>186</v>
      </c>
      <c r="AU944" s="284" t="s">
        <v>85</v>
      </c>
      <c r="AV944" s="16" t="s">
        <v>83</v>
      </c>
      <c r="AW944" s="16" t="s">
        <v>32</v>
      </c>
      <c r="AX944" s="16" t="s">
        <v>76</v>
      </c>
      <c r="AY944" s="284" t="s">
        <v>178</v>
      </c>
    </row>
    <row r="945" s="13" customFormat="1">
      <c r="A945" s="13"/>
      <c r="B945" s="241"/>
      <c r="C945" s="242"/>
      <c r="D945" s="243" t="s">
        <v>186</v>
      </c>
      <c r="E945" s="244" t="s">
        <v>1</v>
      </c>
      <c r="F945" s="245" t="s">
        <v>2082</v>
      </c>
      <c r="G945" s="242"/>
      <c r="H945" s="246">
        <v>0.189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186</v>
      </c>
      <c r="AU945" s="252" t="s">
        <v>85</v>
      </c>
      <c r="AV945" s="13" t="s">
        <v>85</v>
      </c>
      <c r="AW945" s="13" t="s">
        <v>32</v>
      </c>
      <c r="AX945" s="13" t="s">
        <v>83</v>
      </c>
      <c r="AY945" s="252" t="s">
        <v>178</v>
      </c>
    </row>
    <row r="946" s="2" customFormat="1" ht="24.15" customHeight="1">
      <c r="A946" s="39"/>
      <c r="B946" s="40"/>
      <c r="C946" s="228" t="s">
        <v>946</v>
      </c>
      <c r="D946" s="228" t="s">
        <v>180</v>
      </c>
      <c r="E946" s="229" t="s">
        <v>2083</v>
      </c>
      <c r="F946" s="230" t="s">
        <v>2084</v>
      </c>
      <c r="G946" s="231" t="s">
        <v>291</v>
      </c>
      <c r="H946" s="232">
        <v>27.010000000000002</v>
      </c>
      <c r="I946" s="233"/>
      <c r="J946" s="234">
        <f>ROUND(I946*H946,2)</f>
        <v>0</v>
      </c>
      <c r="K946" s="230" t="s">
        <v>846</v>
      </c>
      <c r="L946" s="45"/>
      <c r="M946" s="235" t="s">
        <v>1</v>
      </c>
      <c r="N946" s="236" t="s">
        <v>41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0.081000000000000003</v>
      </c>
      <c r="T946" s="238">
        <f>S946*H946</f>
        <v>2.1878100000000003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184</v>
      </c>
      <c r="AT946" s="239" t="s">
        <v>180</v>
      </c>
      <c r="AU946" s="239" t="s">
        <v>85</v>
      </c>
      <c r="AY946" s="18" t="s">
        <v>178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83</v>
      </c>
      <c r="BK946" s="240">
        <f>ROUND(I946*H946,2)</f>
        <v>0</v>
      </c>
      <c r="BL946" s="18" t="s">
        <v>184</v>
      </c>
      <c r="BM946" s="239" t="s">
        <v>2085</v>
      </c>
    </row>
    <row r="947" s="13" customFormat="1">
      <c r="A947" s="13"/>
      <c r="B947" s="241"/>
      <c r="C947" s="242"/>
      <c r="D947" s="243" t="s">
        <v>186</v>
      </c>
      <c r="E947" s="244" t="s">
        <v>1</v>
      </c>
      <c r="F947" s="245" t="s">
        <v>2086</v>
      </c>
      <c r="G947" s="242"/>
      <c r="H947" s="246">
        <v>16.305</v>
      </c>
      <c r="I947" s="247"/>
      <c r="J947" s="242"/>
      <c r="K947" s="242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186</v>
      </c>
      <c r="AU947" s="252" t="s">
        <v>85</v>
      </c>
      <c r="AV947" s="13" t="s">
        <v>85</v>
      </c>
      <c r="AW947" s="13" t="s">
        <v>32</v>
      </c>
      <c r="AX947" s="13" t="s">
        <v>76</v>
      </c>
      <c r="AY947" s="252" t="s">
        <v>178</v>
      </c>
    </row>
    <row r="948" s="13" customFormat="1">
      <c r="A948" s="13"/>
      <c r="B948" s="241"/>
      <c r="C948" s="242"/>
      <c r="D948" s="243" t="s">
        <v>186</v>
      </c>
      <c r="E948" s="244" t="s">
        <v>1</v>
      </c>
      <c r="F948" s="245" t="s">
        <v>2087</v>
      </c>
      <c r="G948" s="242"/>
      <c r="H948" s="246">
        <v>10.705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186</v>
      </c>
      <c r="AU948" s="252" t="s">
        <v>85</v>
      </c>
      <c r="AV948" s="13" t="s">
        <v>85</v>
      </c>
      <c r="AW948" s="13" t="s">
        <v>32</v>
      </c>
      <c r="AX948" s="13" t="s">
        <v>76</v>
      </c>
      <c r="AY948" s="252" t="s">
        <v>178</v>
      </c>
    </row>
    <row r="949" s="15" customFormat="1">
      <c r="A949" s="15"/>
      <c r="B949" s="264"/>
      <c r="C949" s="265"/>
      <c r="D949" s="243" t="s">
        <v>186</v>
      </c>
      <c r="E949" s="266" t="s">
        <v>1</v>
      </c>
      <c r="F949" s="267" t="s">
        <v>217</v>
      </c>
      <c r="G949" s="265"/>
      <c r="H949" s="268">
        <v>27.009999999999998</v>
      </c>
      <c r="I949" s="269"/>
      <c r="J949" s="265"/>
      <c r="K949" s="265"/>
      <c r="L949" s="270"/>
      <c r="M949" s="271"/>
      <c r="N949" s="272"/>
      <c r="O949" s="272"/>
      <c r="P949" s="272"/>
      <c r="Q949" s="272"/>
      <c r="R949" s="272"/>
      <c r="S949" s="272"/>
      <c r="T949" s="27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74" t="s">
        <v>186</v>
      </c>
      <c r="AU949" s="274" t="s">
        <v>85</v>
      </c>
      <c r="AV949" s="15" t="s">
        <v>184</v>
      </c>
      <c r="AW949" s="15" t="s">
        <v>32</v>
      </c>
      <c r="AX949" s="15" t="s">
        <v>83</v>
      </c>
      <c r="AY949" s="274" t="s">
        <v>178</v>
      </c>
    </row>
    <row r="950" s="2" customFormat="1" ht="24.15" customHeight="1">
      <c r="A950" s="39"/>
      <c r="B950" s="40"/>
      <c r="C950" s="228" t="s">
        <v>952</v>
      </c>
      <c r="D950" s="228" t="s">
        <v>180</v>
      </c>
      <c r="E950" s="229" t="s">
        <v>2088</v>
      </c>
      <c r="F950" s="230" t="s">
        <v>2089</v>
      </c>
      <c r="G950" s="231" t="s">
        <v>291</v>
      </c>
      <c r="H950" s="232">
        <v>11.75</v>
      </c>
      <c r="I950" s="233"/>
      <c r="J950" s="234">
        <f>ROUND(I950*H950,2)</f>
        <v>0</v>
      </c>
      <c r="K950" s="230" t="s">
        <v>194</v>
      </c>
      <c r="L950" s="45"/>
      <c r="M950" s="235" t="s">
        <v>1</v>
      </c>
      <c r="N950" s="236" t="s">
        <v>41</v>
      </c>
      <c r="O950" s="92"/>
      <c r="P950" s="237">
        <f>O950*H950</f>
        <v>0</v>
      </c>
      <c r="Q950" s="237">
        <v>0</v>
      </c>
      <c r="R950" s="237">
        <f>Q950*H950</f>
        <v>0</v>
      </c>
      <c r="S950" s="237">
        <v>0.042000000000000003</v>
      </c>
      <c r="T950" s="238">
        <f>S950*H950</f>
        <v>0.49350000000000005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184</v>
      </c>
      <c r="AT950" s="239" t="s">
        <v>180</v>
      </c>
      <c r="AU950" s="239" t="s">
        <v>85</v>
      </c>
      <c r="AY950" s="18" t="s">
        <v>178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83</v>
      </c>
      <c r="BK950" s="240">
        <f>ROUND(I950*H950,2)</f>
        <v>0</v>
      </c>
      <c r="BL950" s="18" t="s">
        <v>184</v>
      </c>
      <c r="BM950" s="239" t="s">
        <v>2090</v>
      </c>
    </row>
    <row r="951" s="13" customFormat="1">
      <c r="A951" s="13"/>
      <c r="B951" s="241"/>
      <c r="C951" s="242"/>
      <c r="D951" s="243" t="s">
        <v>186</v>
      </c>
      <c r="E951" s="244" t="s">
        <v>1</v>
      </c>
      <c r="F951" s="245" t="s">
        <v>2091</v>
      </c>
      <c r="G951" s="242"/>
      <c r="H951" s="246">
        <v>6.1500000000000004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186</v>
      </c>
      <c r="AU951" s="252" t="s">
        <v>85</v>
      </c>
      <c r="AV951" s="13" t="s">
        <v>85</v>
      </c>
      <c r="AW951" s="13" t="s">
        <v>32</v>
      </c>
      <c r="AX951" s="13" t="s">
        <v>76</v>
      </c>
      <c r="AY951" s="252" t="s">
        <v>178</v>
      </c>
    </row>
    <row r="952" s="13" customFormat="1">
      <c r="A952" s="13"/>
      <c r="B952" s="241"/>
      <c r="C952" s="242"/>
      <c r="D952" s="243" t="s">
        <v>186</v>
      </c>
      <c r="E952" s="244" t="s">
        <v>1</v>
      </c>
      <c r="F952" s="245" t="s">
        <v>2092</v>
      </c>
      <c r="G952" s="242"/>
      <c r="H952" s="246">
        <v>3.2000000000000002</v>
      </c>
      <c r="I952" s="247"/>
      <c r="J952" s="242"/>
      <c r="K952" s="242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186</v>
      </c>
      <c r="AU952" s="252" t="s">
        <v>85</v>
      </c>
      <c r="AV952" s="13" t="s">
        <v>85</v>
      </c>
      <c r="AW952" s="13" t="s">
        <v>32</v>
      </c>
      <c r="AX952" s="13" t="s">
        <v>76</v>
      </c>
      <c r="AY952" s="252" t="s">
        <v>178</v>
      </c>
    </row>
    <row r="953" s="13" customFormat="1">
      <c r="A953" s="13"/>
      <c r="B953" s="241"/>
      <c r="C953" s="242"/>
      <c r="D953" s="243" t="s">
        <v>186</v>
      </c>
      <c r="E953" s="244" t="s">
        <v>1</v>
      </c>
      <c r="F953" s="245" t="s">
        <v>2093</v>
      </c>
      <c r="G953" s="242"/>
      <c r="H953" s="246">
        <v>2.3999999999999999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186</v>
      </c>
      <c r="AU953" s="252" t="s">
        <v>85</v>
      </c>
      <c r="AV953" s="13" t="s">
        <v>85</v>
      </c>
      <c r="AW953" s="13" t="s">
        <v>32</v>
      </c>
      <c r="AX953" s="13" t="s">
        <v>76</v>
      </c>
      <c r="AY953" s="252" t="s">
        <v>178</v>
      </c>
    </row>
    <row r="954" s="15" customFormat="1">
      <c r="A954" s="15"/>
      <c r="B954" s="264"/>
      <c r="C954" s="265"/>
      <c r="D954" s="243" t="s">
        <v>186</v>
      </c>
      <c r="E954" s="266" t="s">
        <v>1</v>
      </c>
      <c r="F954" s="267" t="s">
        <v>217</v>
      </c>
      <c r="G954" s="265"/>
      <c r="H954" s="268">
        <v>11.750000000000002</v>
      </c>
      <c r="I954" s="269"/>
      <c r="J954" s="265"/>
      <c r="K954" s="265"/>
      <c r="L954" s="270"/>
      <c r="M954" s="271"/>
      <c r="N954" s="272"/>
      <c r="O954" s="272"/>
      <c r="P954" s="272"/>
      <c r="Q954" s="272"/>
      <c r="R954" s="272"/>
      <c r="S954" s="272"/>
      <c r="T954" s="273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4" t="s">
        <v>186</v>
      </c>
      <c r="AU954" s="274" t="s">
        <v>85</v>
      </c>
      <c r="AV954" s="15" t="s">
        <v>184</v>
      </c>
      <c r="AW954" s="15" t="s">
        <v>32</v>
      </c>
      <c r="AX954" s="15" t="s">
        <v>83</v>
      </c>
      <c r="AY954" s="274" t="s">
        <v>178</v>
      </c>
    </row>
    <row r="955" s="2" customFormat="1" ht="24.15" customHeight="1">
      <c r="A955" s="39"/>
      <c r="B955" s="40"/>
      <c r="C955" s="228" t="s">
        <v>956</v>
      </c>
      <c r="D955" s="228" t="s">
        <v>180</v>
      </c>
      <c r="E955" s="229" t="s">
        <v>2094</v>
      </c>
      <c r="F955" s="230" t="s">
        <v>2095</v>
      </c>
      <c r="G955" s="231" t="s">
        <v>291</v>
      </c>
      <c r="H955" s="232">
        <v>45.524999999999999</v>
      </c>
      <c r="I955" s="233"/>
      <c r="J955" s="234">
        <f>ROUND(I955*H955,2)</f>
        <v>0</v>
      </c>
      <c r="K955" s="230" t="s">
        <v>194</v>
      </c>
      <c r="L955" s="45"/>
      <c r="M955" s="235" t="s">
        <v>1</v>
      </c>
      <c r="N955" s="236" t="s">
        <v>41</v>
      </c>
      <c r="O955" s="92"/>
      <c r="P955" s="237">
        <f>O955*H955</f>
        <v>0</v>
      </c>
      <c r="Q955" s="237">
        <v>0</v>
      </c>
      <c r="R955" s="237">
        <f>Q955*H955</f>
        <v>0</v>
      </c>
      <c r="S955" s="237">
        <v>0.065000000000000002</v>
      </c>
      <c r="T955" s="238">
        <f>S955*H955</f>
        <v>2.9591250000000002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9" t="s">
        <v>184</v>
      </c>
      <c r="AT955" s="239" t="s">
        <v>180</v>
      </c>
      <c r="AU955" s="239" t="s">
        <v>85</v>
      </c>
      <c r="AY955" s="18" t="s">
        <v>178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83</v>
      </c>
      <c r="BK955" s="240">
        <f>ROUND(I955*H955,2)</f>
        <v>0</v>
      </c>
      <c r="BL955" s="18" t="s">
        <v>184</v>
      </c>
      <c r="BM955" s="239" t="s">
        <v>2096</v>
      </c>
    </row>
    <row r="956" s="13" customFormat="1">
      <c r="A956" s="13"/>
      <c r="B956" s="241"/>
      <c r="C956" s="242"/>
      <c r="D956" s="243" t="s">
        <v>186</v>
      </c>
      <c r="E956" s="244" t="s">
        <v>1</v>
      </c>
      <c r="F956" s="245" t="s">
        <v>2097</v>
      </c>
      <c r="G956" s="242"/>
      <c r="H956" s="246">
        <v>8.3249999999999993</v>
      </c>
      <c r="I956" s="247"/>
      <c r="J956" s="242"/>
      <c r="K956" s="242"/>
      <c r="L956" s="248"/>
      <c r="M956" s="249"/>
      <c r="N956" s="250"/>
      <c r="O956" s="250"/>
      <c r="P956" s="250"/>
      <c r="Q956" s="250"/>
      <c r="R956" s="250"/>
      <c r="S956" s="250"/>
      <c r="T956" s="25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2" t="s">
        <v>186</v>
      </c>
      <c r="AU956" s="252" t="s">
        <v>85</v>
      </c>
      <c r="AV956" s="13" t="s">
        <v>85</v>
      </c>
      <c r="AW956" s="13" t="s">
        <v>32</v>
      </c>
      <c r="AX956" s="13" t="s">
        <v>76</v>
      </c>
      <c r="AY956" s="252" t="s">
        <v>178</v>
      </c>
    </row>
    <row r="957" s="13" customFormat="1">
      <c r="A957" s="13"/>
      <c r="B957" s="241"/>
      <c r="C957" s="242"/>
      <c r="D957" s="243" t="s">
        <v>186</v>
      </c>
      <c r="E957" s="244" t="s">
        <v>1</v>
      </c>
      <c r="F957" s="245" t="s">
        <v>2098</v>
      </c>
      <c r="G957" s="242"/>
      <c r="H957" s="246">
        <v>16.800000000000001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186</v>
      </c>
      <c r="AU957" s="252" t="s">
        <v>85</v>
      </c>
      <c r="AV957" s="13" t="s">
        <v>85</v>
      </c>
      <c r="AW957" s="13" t="s">
        <v>32</v>
      </c>
      <c r="AX957" s="13" t="s">
        <v>76</v>
      </c>
      <c r="AY957" s="252" t="s">
        <v>178</v>
      </c>
    </row>
    <row r="958" s="13" customFormat="1">
      <c r="A958" s="13"/>
      <c r="B958" s="241"/>
      <c r="C958" s="242"/>
      <c r="D958" s="243" t="s">
        <v>186</v>
      </c>
      <c r="E958" s="244" t="s">
        <v>1</v>
      </c>
      <c r="F958" s="245" t="s">
        <v>2099</v>
      </c>
      <c r="G958" s="242"/>
      <c r="H958" s="246">
        <v>1.1000000000000001</v>
      </c>
      <c r="I958" s="247"/>
      <c r="J958" s="242"/>
      <c r="K958" s="242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186</v>
      </c>
      <c r="AU958" s="252" t="s">
        <v>85</v>
      </c>
      <c r="AV958" s="13" t="s">
        <v>85</v>
      </c>
      <c r="AW958" s="13" t="s">
        <v>32</v>
      </c>
      <c r="AX958" s="13" t="s">
        <v>76</v>
      </c>
      <c r="AY958" s="252" t="s">
        <v>178</v>
      </c>
    </row>
    <row r="959" s="13" customFormat="1">
      <c r="A959" s="13"/>
      <c r="B959" s="241"/>
      <c r="C959" s="242"/>
      <c r="D959" s="243" t="s">
        <v>186</v>
      </c>
      <c r="E959" s="244" t="s">
        <v>1</v>
      </c>
      <c r="F959" s="245" t="s">
        <v>2100</v>
      </c>
      <c r="G959" s="242"/>
      <c r="H959" s="246">
        <v>4.0999999999999996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186</v>
      </c>
      <c r="AU959" s="252" t="s">
        <v>85</v>
      </c>
      <c r="AV959" s="13" t="s">
        <v>85</v>
      </c>
      <c r="AW959" s="13" t="s">
        <v>32</v>
      </c>
      <c r="AX959" s="13" t="s">
        <v>76</v>
      </c>
      <c r="AY959" s="252" t="s">
        <v>178</v>
      </c>
    </row>
    <row r="960" s="13" customFormat="1">
      <c r="A960" s="13"/>
      <c r="B960" s="241"/>
      <c r="C960" s="242"/>
      <c r="D960" s="243" t="s">
        <v>186</v>
      </c>
      <c r="E960" s="244" t="s">
        <v>1</v>
      </c>
      <c r="F960" s="245" t="s">
        <v>2101</v>
      </c>
      <c r="G960" s="242"/>
      <c r="H960" s="246">
        <v>4.5999999999999996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186</v>
      </c>
      <c r="AU960" s="252" t="s">
        <v>85</v>
      </c>
      <c r="AV960" s="13" t="s">
        <v>85</v>
      </c>
      <c r="AW960" s="13" t="s">
        <v>32</v>
      </c>
      <c r="AX960" s="13" t="s">
        <v>76</v>
      </c>
      <c r="AY960" s="252" t="s">
        <v>178</v>
      </c>
    </row>
    <row r="961" s="13" customFormat="1">
      <c r="A961" s="13"/>
      <c r="B961" s="241"/>
      <c r="C961" s="242"/>
      <c r="D961" s="243" t="s">
        <v>186</v>
      </c>
      <c r="E961" s="244" t="s">
        <v>1</v>
      </c>
      <c r="F961" s="245" t="s">
        <v>2102</v>
      </c>
      <c r="G961" s="242"/>
      <c r="H961" s="246">
        <v>5.2000000000000002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186</v>
      </c>
      <c r="AU961" s="252" t="s">
        <v>85</v>
      </c>
      <c r="AV961" s="13" t="s">
        <v>85</v>
      </c>
      <c r="AW961" s="13" t="s">
        <v>32</v>
      </c>
      <c r="AX961" s="13" t="s">
        <v>76</v>
      </c>
      <c r="AY961" s="252" t="s">
        <v>178</v>
      </c>
    </row>
    <row r="962" s="13" customFormat="1">
      <c r="A962" s="13"/>
      <c r="B962" s="241"/>
      <c r="C962" s="242"/>
      <c r="D962" s="243" t="s">
        <v>186</v>
      </c>
      <c r="E962" s="244" t="s">
        <v>1</v>
      </c>
      <c r="F962" s="245" t="s">
        <v>2103</v>
      </c>
      <c r="G962" s="242"/>
      <c r="H962" s="246">
        <v>5.4000000000000004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186</v>
      </c>
      <c r="AU962" s="252" t="s">
        <v>85</v>
      </c>
      <c r="AV962" s="13" t="s">
        <v>85</v>
      </c>
      <c r="AW962" s="13" t="s">
        <v>32</v>
      </c>
      <c r="AX962" s="13" t="s">
        <v>76</v>
      </c>
      <c r="AY962" s="252" t="s">
        <v>178</v>
      </c>
    </row>
    <row r="963" s="15" customFormat="1">
      <c r="A963" s="15"/>
      <c r="B963" s="264"/>
      <c r="C963" s="265"/>
      <c r="D963" s="243" t="s">
        <v>186</v>
      </c>
      <c r="E963" s="266" t="s">
        <v>1</v>
      </c>
      <c r="F963" s="267" t="s">
        <v>217</v>
      </c>
      <c r="G963" s="265"/>
      <c r="H963" s="268">
        <v>45.524999999999999</v>
      </c>
      <c r="I963" s="269"/>
      <c r="J963" s="265"/>
      <c r="K963" s="265"/>
      <c r="L963" s="270"/>
      <c r="M963" s="271"/>
      <c r="N963" s="272"/>
      <c r="O963" s="272"/>
      <c r="P963" s="272"/>
      <c r="Q963" s="272"/>
      <c r="R963" s="272"/>
      <c r="S963" s="272"/>
      <c r="T963" s="27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4" t="s">
        <v>186</v>
      </c>
      <c r="AU963" s="274" t="s">
        <v>85</v>
      </c>
      <c r="AV963" s="15" t="s">
        <v>184</v>
      </c>
      <c r="AW963" s="15" t="s">
        <v>32</v>
      </c>
      <c r="AX963" s="15" t="s">
        <v>83</v>
      </c>
      <c r="AY963" s="274" t="s">
        <v>178</v>
      </c>
    </row>
    <row r="964" s="2" customFormat="1" ht="24.15" customHeight="1">
      <c r="A964" s="39"/>
      <c r="B964" s="40"/>
      <c r="C964" s="228" t="s">
        <v>962</v>
      </c>
      <c r="D964" s="228" t="s">
        <v>180</v>
      </c>
      <c r="E964" s="229" t="s">
        <v>2104</v>
      </c>
      <c r="F964" s="230" t="s">
        <v>2105</v>
      </c>
      <c r="G964" s="231" t="s">
        <v>291</v>
      </c>
      <c r="H964" s="232">
        <v>29.039999999999999</v>
      </c>
      <c r="I964" s="233"/>
      <c r="J964" s="234">
        <f>ROUND(I964*H964,2)</f>
        <v>0</v>
      </c>
      <c r="K964" s="230" t="s">
        <v>194</v>
      </c>
      <c r="L964" s="45"/>
      <c r="M964" s="235" t="s">
        <v>1</v>
      </c>
      <c r="N964" s="236" t="s">
        <v>41</v>
      </c>
      <c r="O964" s="92"/>
      <c r="P964" s="237">
        <f>O964*H964</f>
        <v>0</v>
      </c>
      <c r="Q964" s="237">
        <v>0</v>
      </c>
      <c r="R964" s="237">
        <f>Q964*H964</f>
        <v>0</v>
      </c>
      <c r="S964" s="237">
        <v>0.097000000000000003</v>
      </c>
      <c r="T964" s="238">
        <f>S964*H964</f>
        <v>2.8168799999999998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9" t="s">
        <v>184</v>
      </c>
      <c r="AT964" s="239" t="s">
        <v>180</v>
      </c>
      <c r="AU964" s="239" t="s">
        <v>85</v>
      </c>
      <c r="AY964" s="18" t="s">
        <v>178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83</v>
      </c>
      <c r="BK964" s="240">
        <f>ROUND(I964*H964,2)</f>
        <v>0</v>
      </c>
      <c r="BL964" s="18" t="s">
        <v>184</v>
      </c>
      <c r="BM964" s="239" t="s">
        <v>2106</v>
      </c>
    </row>
    <row r="965" s="13" customFormat="1">
      <c r="A965" s="13"/>
      <c r="B965" s="241"/>
      <c r="C965" s="242"/>
      <c r="D965" s="243" t="s">
        <v>186</v>
      </c>
      <c r="E965" s="244" t="s">
        <v>1</v>
      </c>
      <c r="F965" s="245" t="s">
        <v>2107</v>
      </c>
      <c r="G965" s="242"/>
      <c r="H965" s="246">
        <v>13.470000000000001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186</v>
      </c>
      <c r="AU965" s="252" t="s">
        <v>85</v>
      </c>
      <c r="AV965" s="13" t="s">
        <v>85</v>
      </c>
      <c r="AW965" s="13" t="s">
        <v>32</v>
      </c>
      <c r="AX965" s="13" t="s">
        <v>76</v>
      </c>
      <c r="AY965" s="252" t="s">
        <v>178</v>
      </c>
    </row>
    <row r="966" s="13" customFormat="1">
      <c r="A966" s="13"/>
      <c r="B966" s="241"/>
      <c r="C966" s="242"/>
      <c r="D966" s="243" t="s">
        <v>186</v>
      </c>
      <c r="E966" s="244" t="s">
        <v>1</v>
      </c>
      <c r="F966" s="245" t="s">
        <v>2108</v>
      </c>
      <c r="G966" s="242"/>
      <c r="H966" s="246">
        <v>15.57</v>
      </c>
      <c r="I966" s="247"/>
      <c r="J966" s="242"/>
      <c r="K966" s="242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186</v>
      </c>
      <c r="AU966" s="252" t="s">
        <v>85</v>
      </c>
      <c r="AV966" s="13" t="s">
        <v>85</v>
      </c>
      <c r="AW966" s="13" t="s">
        <v>32</v>
      </c>
      <c r="AX966" s="13" t="s">
        <v>76</v>
      </c>
      <c r="AY966" s="252" t="s">
        <v>178</v>
      </c>
    </row>
    <row r="967" s="15" customFormat="1">
      <c r="A967" s="15"/>
      <c r="B967" s="264"/>
      <c r="C967" s="265"/>
      <c r="D967" s="243" t="s">
        <v>186</v>
      </c>
      <c r="E967" s="266" t="s">
        <v>1</v>
      </c>
      <c r="F967" s="267" t="s">
        <v>217</v>
      </c>
      <c r="G967" s="265"/>
      <c r="H967" s="268">
        <v>29.039999999999999</v>
      </c>
      <c r="I967" s="269"/>
      <c r="J967" s="265"/>
      <c r="K967" s="265"/>
      <c r="L967" s="270"/>
      <c r="M967" s="271"/>
      <c r="N967" s="272"/>
      <c r="O967" s="272"/>
      <c r="P967" s="272"/>
      <c r="Q967" s="272"/>
      <c r="R967" s="272"/>
      <c r="S967" s="272"/>
      <c r="T967" s="27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4" t="s">
        <v>186</v>
      </c>
      <c r="AU967" s="274" t="s">
        <v>85</v>
      </c>
      <c r="AV967" s="15" t="s">
        <v>184</v>
      </c>
      <c r="AW967" s="15" t="s">
        <v>32</v>
      </c>
      <c r="AX967" s="15" t="s">
        <v>83</v>
      </c>
      <c r="AY967" s="274" t="s">
        <v>178</v>
      </c>
    </row>
    <row r="968" s="2" customFormat="1" ht="37.8" customHeight="1">
      <c r="A968" s="39"/>
      <c r="B968" s="40"/>
      <c r="C968" s="228" t="s">
        <v>968</v>
      </c>
      <c r="D968" s="228" t="s">
        <v>180</v>
      </c>
      <c r="E968" s="229" t="s">
        <v>2109</v>
      </c>
      <c r="F968" s="230" t="s">
        <v>2110</v>
      </c>
      <c r="G968" s="231" t="s">
        <v>291</v>
      </c>
      <c r="H968" s="232">
        <v>25</v>
      </c>
      <c r="I968" s="233"/>
      <c r="J968" s="234">
        <f>ROUND(I968*H968,2)</f>
        <v>0</v>
      </c>
      <c r="K968" s="230" t="s">
        <v>194</v>
      </c>
      <c r="L968" s="45"/>
      <c r="M968" s="235" t="s">
        <v>1</v>
      </c>
      <c r="N968" s="236" t="s">
        <v>41</v>
      </c>
      <c r="O968" s="92"/>
      <c r="P968" s="237">
        <f>O968*H968</f>
        <v>0</v>
      </c>
      <c r="Q968" s="237">
        <v>0.045569999999999999</v>
      </c>
      <c r="R968" s="237">
        <f>Q968*H968</f>
        <v>1.1392500000000001</v>
      </c>
      <c r="S968" s="237">
        <v>0</v>
      </c>
      <c r="T968" s="238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9" t="s">
        <v>184</v>
      </c>
      <c r="AT968" s="239" t="s">
        <v>180</v>
      </c>
      <c r="AU968" s="239" t="s">
        <v>85</v>
      </c>
      <c r="AY968" s="18" t="s">
        <v>178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83</v>
      </c>
      <c r="BK968" s="240">
        <f>ROUND(I968*H968,2)</f>
        <v>0</v>
      </c>
      <c r="BL968" s="18" t="s">
        <v>184</v>
      </c>
      <c r="BM968" s="239" t="s">
        <v>2111</v>
      </c>
    </row>
    <row r="969" s="13" customFormat="1">
      <c r="A969" s="13"/>
      <c r="B969" s="241"/>
      <c r="C969" s="242"/>
      <c r="D969" s="243" t="s">
        <v>186</v>
      </c>
      <c r="E969" s="244" t="s">
        <v>1</v>
      </c>
      <c r="F969" s="245" t="s">
        <v>2112</v>
      </c>
      <c r="G969" s="242"/>
      <c r="H969" s="246">
        <v>25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186</v>
      </c>
      <c r="AU969" s="252" t="s">
        <v>85</v>
      </c>
      <c r="AV969" s="13" t="s">
        <v>85</v>
      </c>
      <c r="AW969" s="13" t="s">
        <v>32</v>
      </c>
      <c r="AX969" s="13" t="s">
        <v>83</v>
      </c>
      <c r="AY969" s="252" t="s">
        <v>178</v>
      </c>
    </row>
    <row r="970" s="2" customFormat="1" ht="24.15" customHeight="1">
      <c r="A970" s="39"/>
      <c r="B970" s="40"/>
      <c r="C970" s="228" t="s">
        <v>973</v>
      </c>
      <c r="D970" s="228" t="s">
        <v>180</v>
      </c>
      <c r="E970" s="229" t="s">
        <v>2113</v>
      </c>
      <c r="F970" s="230" t="s">
        <v>2114</v>
      </c>
      <c r="G970" s="231" t="s">
        <v>291</v>
      </c>
      <c r="H970" s="232">
        <v>2.5</v>
      </c>
      <c r="I970" s="233"/>
      <c r="J970" s="234">
        <f>ROUND(I970*H970,2)</f>
        <v>0</v>
      </c>
      <c r="K970" s="230" t="s">
        <v>194</v>
      </c>
      <c r="L970" s="45"/>
      <c r="M970" s="235" t="s">
        <v>1</v>
      </c>
      <c r="N970" s="236" t="s">
        <v>41</v>
      </c>
      <c r="O970" s="92"/>
      <c r="P970" s="237">
        <f>O970*H970</f>
        <v>0</v>
      </c>
      <c r="Q970" s="237">
        <v>0.0011299999999999999</v>
      </c>
      <c r="R970" s="237">
        <f>Q970*H970</f>
        <v>0.0028249999999999998</v>
      </c>
      <c r="S970" s="237">
        <v>0.010999999999999999</v>
      </c>
      <c r="T970" s="238">
        <f>S970*H970</f>
        <v>0.027499999999999997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184</v>
      </c>
      <c r="AT970" s="239" t="s">
        <v>180</v>
      </c>
      <c r="AU970" s="239" t="s">
        <v>85</v>
      </c>
      <c r="AY970" s="18" t="s">
        <v>178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83</v>
      </c>
      <c r="BK970" s="240">
        <f>ROUND(I970*H970,2)</f>
        <v>0</v>
      </c>
      <c r="BL970" s="18" t="s">
        <v>184</v>
      </c>
      <c r="BM970" s="239" t="s">
        <v>2115</v>
      </c>
    </row>
    <row r="971" s="13" customFormat="1">
      <c r="A971" s="13"/>
      <c r="B971" s="241"/>
      <c r="C971" s="242"/>
      <c r="D971" s="243" t="s">
        <v>186</v>
      </c>
      <c r="E971" s="244" t="s">
        <v>1</v>
      </c>
      <c r="F971" s="245" t="s">
        <v>2116</v>
      </c>
      <c r="G971" s="242"/>
      <c r="H971" s="246">
        <v>2.5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186</v>
      </c>
      <c r="AU971" s="252" t="s">
        <v>85</v>
      </c>
      <c r="AV971" s="13" t="s">
        <v>85</v>
      </c>
      <c r="AW971" s="13" t="s">
        <v>32</v>
      </c>
      <c r="AX971" s="13" t="s">
        <v>83</v>
      </c>
      <c r="AY971" s="252" t="s">
        <v>178</v>
      </c>
    </row>
    <row r="972" s="2" customFormat="1" ht="24.15" customHeight="1">
      <c r="A972" s="39"/>
      <c r="B972" s="40"/>
      <c r="C972" s="228" t="s">
        <v>977</v>
      </c>
      <c r="D972" s="228" t="s">
        <v>180</v>
      </c>
      <c r="E972" s="229" t="s">
        <v>2117</v>
      </c>
      <c r="F972" s="230" t="s">
        <v>2118</v>
      </c>
      <c r="G972" s="231" t="s">
        <v>291</v>
      </c>
      <c r="H972" s="232">
        <v>1.25</v>
      </c>
      <c r="I972" s="233"/>
      <c r="J972" s="234">
        <f>ROUND(I972*H972,2)</f>
        <v>0</v>
      </c>
      <c r="K972" s="230" t="s">
        <v>194</v>
      </c>
      <c r="L972" s="45"/>
      <c r="M972" s="235" t="s">
        <v>1</v>
      </c>
      <c r="N972" s="236" t="s">
        <v>41</v>
      </c>
      <c r="O972" s="92"/>
      <c r="P972" s="237">
        <f>O972*H972</f>
        <v>0</v>
      </c>
      <c r="Q972" s="237">
        <v>0.0012800000000000001</v>
      </c>
      <c r="R972" s="237">
        <f>Q972*H972</f>
        <v>0.0016000000000000001</v>
      </c>
      <c r="S972" s="237">
        <v>0.021000000000000001</v>
      </c>
      <c r="T972" s="238">
        <f>S972*H972</f>
        <v>0.026250000000000002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9" t="s">
        <v>184</v>
      </c>
      <c r="AT972" s="239" t="s">
        <v>180</v>
      </c>
      <c r="AU972" s="239" t="s">
        <v>85</v>
      </c>
      <c r="AY972" s="18" t="s">
        <v>178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83</v>
      </c>
      <c r="BK972" s="240">
        <f>ROUND(I972*H972,2)</f>
        <v>0</v>
      </c>
      <c r="BL972" s="18" t="s">
        <v>184</v>
      </c>
      <c r="BM972" s="239" t="s">
        <v>2119</v>
      </c>
    </row>
    <row r="973" s="13" customFormat="1">
      <c r="A973" s="13"/>
      <c r="B973" s="241"/>
      <c r="C973" s="242"/>
      <c r="D973" s="243" t="s">
        <v>186</v>
      </c>
      <c r="E973" s="244" t="s">
        <v>1</v>
      </c>
      <c r="F973" s="245" t="s">
        <v>2120</v>
      </c>
      <c r="G973" s="242"/>
      <c r="H973" s="246">
        <v>1.25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186</v>
      </c>
      <c r="AU973" s="252" t="s">
        <v>85</v>
      </c>
      <c r="AV973" s="13" t="s">
        <v>85</v>
      </c>
      <c r="AW973" s="13" t="s">
        <v>32</v>
      </c>
      <c r="AX973" s="13" t="s">
        <v>83</v>
      </c>
      <c r="AY973" s="252" t="s">
        <v>178</v>
      </c>
    </row>
    <row r="974" s="2" customFormat="1" ht="24.15" customHeight="1">
      <c r="A974" s="39"/>
      <c r="B974" s="40"/>
      <c r="C974" s="228" t="s">
        <v>2121</v>
      </c>
      <c r="D974" s="228" t="s">
        <v>180</v>
      </c>
      <c r="E974" s="229" t="s">
        <v>2122</v>
      </c>
      <c r="F974" s="230" t="s">
        <v>2123</v>
      </c>
      <c r="G974" s="231" t="s">
        <v>291</v>
      </c>
      <c r="H974" s="232">
        <v>1.25</v>
      </c>
      <c r="I974" s="233"/>
      <c r="J974" s="234">
        <f>ROUND(I974*H974,2)</f>
        <v>0</v>
      </c>
      <c r="K974" s="230" t="s">
        <v>194</v>
      </c>
      <c r="L974" s="45"/>
      <c r="M974" s="235" t="s">
        <v>1</v>
      </c>
      <c r="N974" s="236" t="s">
        <v>41</v>
      </c>
      <c r="O974" s="92"/>
      <c r="P974" s="237">
        <f>O974*H974</f>
        <v>0</v>
      </c>
      <c r="Q974" s="237">
        <v>0.00316</v>
      </c>
      <c r="R974" s="237">
        <f>Q974*H974</f>
        <v>0.0039500000000000004</v>
      </c>
      <c r="S974" s="237">
        <v>0.069000000000000006</v>
      </c>
      <c r="T974" s="238">
        <f>S974*H974</f>
        <v>0.086250000000000007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184</v>
      </c>
      <c r="AT974" s="239" t="s">
        <v>180</v>
      </c>
      <c r="AU974" s="239" t="s">
        <v>85</v>
      </c>
      <c r="AY974" s="18" t="s">
        <v>178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83</v>
      </c>
      <c r="BK974" s="240">
        <f>ROUND(I974*H974,2)</f>
        <v>0</v>
      </c>
      <c r="BL974" s="18" t="s">
        <v>184</v>
      </c>
      <c r="BM974" s="239" t="s">
        <v>2124</v>
      </c>
    </row>
    <row r="975" s="13" customFormat="1">
      <c r="A975" s="13"/>
      <c r="B975" s="241"/>
      <c r="C975" s="242"/>
      <c r="D975" s="243" t="s">
        <v>186</v>
      </c>
      <c r="E975" s="244" t="s">
        <v>1</v>
      </c>
      <c r="F975" s="245" t="s">
        <v>2120</v>
      </c>
      <c r="G975" s="242"/>
      <c r="H975" s="246">
        <v>1.25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186</v>
      </c>
      <c r="AU975" s="252" t="s">
        <v>85</v>
      </c>
      <c r="AV975" s="13" t="s">
        <v>85</v>
      </c>
      <c r="AW975" s="13" t="s">
        <v>32</v>
      </c>
      <c r="AX975" s="13" t="s">
        <v>83</v>
      </c>
      <c r="AY975" s="252" t="s">
        <v>178</v>
      </c>
    </row>
    <row r="976" s="2" customFormat="1" ht="24.15" customHeight="1">
      <c r="A976" s="39"/>
      <c r="B976" s="40"/>
      <c r="C976" s="228" t="s">
        <v>2125</v>
      </c>
      <c r="D976" s="228" t="s">
        <v>180</v>
      </c>
      <c r="E976" s="229" t="s">
        <v>2126</v>
      </c>
      <c r="F976" s="230" t="s">
        <v>2127</v>
      </c>
      <c r="G976" s="231" t="s">
        <v>291</v>
      </c>
      <c r="H976" s="232">
        <v>0.95999999999999996</v>
      </c>
      <c r="I976" s="233"/>
      <c r="J976" s="234">
        <f>ROUND(I976*H976,2)</f>
        <v>0</v>
      </c>
      <c r="K976" s="230" t="s">
        <v>846</v>
      </c>
      <c r="L976" s="45"/>
      <c r="M976" s="235" t="s">
        <v>1</v>
      </c>
      <c r="N976" s="236" t="s">
        <v>41</v>
      </c>
      <c r="O976" s="92"/>
      <c r="P976" s="237">
        <f>O976*H976</f>
        <v>0</v>
      </c>
      <c r="Q976" s="237">
        <v>0.0039500000000000004</v>
      </c>
      <c r="R976" s="237">
        <f>Q976*H976</f>
        <v>0.0037920000000000002</v>
      </c>
      <c r="S976" s="237">
        <v>0.16</v>
      </c>
      <c r="T976" s="238">
        <f>S976*H976</f>
        <v>0.15359999999999999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184</v>
      </c>
      <c r="AT976" s="239" t="s">
        <v>180</v>
      </c>
      <c r="AU976" s="239" t="s">
        <v>85</v>
      </c>
      <c r="AY976" s="18" t="s">
        <v>178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83</v>
      </c>
      <c r="BK976" s="240">
        <f>ROUND(I976*H976,2)</f>
        <v>0</v>
      </c>
      <c r="BL976" s="18" t="s">
        <v>184</v>
      </c>
      <c r="BM976" s="239" t="s">
        <v>2128</v>
      </c>
    </row>
    <row r="977" s="13" customFormat="1">
      <c r="A977" s="13"/>
      <c r="B977" s="241"/>
      <c r="C977" s="242"/>
      <c r="D977" s="243" t="s">
        <v>186</v>
      </c>
      <c r="E977" s="244" t="s">
        <v>1</v>
      </c>
      <c r="F977" s="245" t="s">
        <v>2129</v>
      </c>
      <c r="G977" s="242"/>
      <c r="H977" s="246">
        <v>0.95999999999999996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186</v>
      </c>
      <c r="AU977" s="252" t="s">
        <v>85</v>
      </c>
      <c r="AV977" s="13" t="s">
        <v>85</v>
      </c>
      <c r="AW977" s="13" t="s">
        <v>32</v>
      </c>
      <c r="AX977" s="13" t="s">
        <v>83</v>
      </c>
      <c r="AY977" s="252" t="s">
        <v>178</v>
      </c>
    </row>
    <row r="978" s="2" customFormat="1" ht="37.8" customHeight="1">
      <c r="A978" s="39"/>
      <c r="B978" s="40"/>
      <c r="C978" s="228" t="s">
        <v>2130</v>
      </c>
      <c r="D978" s="228" t="s">
        <v>180</v>
      </c>
      <c r="E978" s="229" t="s">
        <v>2131</v>
      </c>
      <c r="F978" s="230" t="s">
        <v>2132</v>
      </c>
      <c r="G978" s="231" t="s">
        <v>204</v>
      </c>
      <c r="H978" s="232">
        <v>420.33999999999998</v>
      </c>
      <c r="I978" s="233"/>
      <c r="J978" s="234">
        <f>ROUND(I978*H978,2)</f>
        <v>0</v>
      </c>
      <c r="K978" s="230" t="s">
        <v>194</v>
      </c>
      <c r="L978" s="45"/>
      <c r="M978" s="235" t="s">
        <v>1</v>
      </c>
      <c r="N978" s="236" t="s">
        <v>41</v>
      </c>
      <c r="O978" s="92"/>
      <c r="P978" s="237">
        <f>O978*H978</f>
        <v>0</v>
      </c>
      <c r="Q978" s="237">
        <v>0</v>
      </c>
      <c r="R978" s="237">
        <f>Q978*H978</f>
        <v>0</v>
      </c>
      <c r="S978" s="237">
        <v>0.0040000000000000001</v>
      </c>
      <c r="T978" s="238">
        <f>S978*H978</f>
        <v>1.68136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184</v>
      </c>
      <c r="AT978" s="239" t="s">
        <v>180</v>
      </c>
      <c r="AU978" s="239" t="s">
        <v>85</v>
      </c>
      <c r="AY978" s="18" t="s">
        <v>178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83</v>
      </c>
      <c r="BK978" s="240">
        <f>ROUND(I978*H978,2)</f>
        <v>0</v>
      </c>
      <c r="BL978" s="18" t="s">
        <v>184</v>
      </c>
      <c r="BM978" s="239" t="s">
        <v>2133</v>
      </c>
    </row>
    <row r="979" s="13" customFormat="1">
      <c r="A979" s="13"/>
      <c r="B979" s="241"/>
      <c r="C979" s="242"/>
      <c r="D979" s="243" t="s">
        <v>186</v>
      </c>
      <c r="E979" s="244" t="s">
        <v>1</v>
      </c>
      <c r="F979" s="245" t="s">
        <v>1801</v>
      </c>
      <c r="G979" s="242"/>
      <c r="H979" s="246">
        <v>79.010000000000005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186</v>
      </c>
      <c r="AU979" s="252" t="s">
        <v>85</v>
      </c>
      <c r="AV979" s="13" t="s">
        <v>85</v>
      </c>
      <c r="AW979" s="13" t="s">
        <v>32</v>
      </c>
      <c r="AX979" s="13" t="s">
        <v>76</v>
      </c>
      <c r="AY979" s="252" t="s">
        <v>178</v>
      </c>
    </row>
    <row r="980" s="13" customFormat="1">
      <c r="A980" s="13"/>
      <c r="B980" s="241"/>
      <c r="C980" s="242"/>
      <c r="D980" s="243" t="s">
        <v>186</v>
      </c>
      <c r="E980" s="244" t="s">
        <v>1</v>
      </c>
      <c r="F980" s="245" t="s">
        <v>1802</v>
      </c>
      <c r="G980" s="242"/>
      <c r="H980" s="246">
        <v>138.72999999999999</v>
      </c>
      <c r="I980" s="247"/>
      <c r="J980" s="242"/>
      <c r="K980" s="242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186</v>
      </c>
      <c r="AU980" s="252" t="s">
        <v>85</v>
      </c>
      <c r="AV980" s="13" t="s">
        <v>85</v>
      </c>
      <c r="AW980" s="13" t="s">
        <v>32</v>
      </c>
      <c r="AX980" s="13" t="s">
        <v>76</v>
      </c>
      <c r="AY980" s="252" t="s">
        <v>178</v>
      </c>
    </row>
    <row r="981" s="13" customFormat="1">
      <c r="A981" s="13"/>
      <c r="B981" s="241"/>
      <c r="C981" s="242"/>
      <c r="D981" s="243" t="s">
        <v>186</v>
      </c>
      <c r="E981" s="244" t="s">
        <v>1</v>
      </c>
      <c r="F981" s="245" t="s">
        <v>1803</v>
      </c>
      <c r="G981" s="242"/>
      <c r="H981" s="246">
        <v>122.98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186</v>
      </c>
      <c r="AU981" s="252" t="s">
        <v>85</v>
      </c>
      <c r="AV981" s="13" t="s">
        <v>85</v>
      </c>
      <c r="AW981" s="13" t="s">
        <v>32</v>
      </c>
      <c r="AX981" s="13" t="s">
        <v>76</v>
      </c>
      <c r="AY981" s="252" t="s">
        <v>178</v>
      </c>
    </row>
    <row r="982" s="13" customFormat="1">
      <c r="A982" s="13"/>
      <c r="B982" s="241"/>
      <c r="C982" s="242"/>
      <c r="D982" s="243" t="s">
        <v>186</v>
      </c>
      <c r="E982" s="244" t="s">
        <v>1</v>
      </c>
      <c r="F982" s="245" t="s">
        <v>1804</v>
      </c>
      <c r="G982" s="242"/>
      <c r="H982" s="246">
        <v>79.620000000000005</v>
      </c>
      <c r="I982" s="247"/>
      <c r="J982" s="242"/>
      <c r="K982" s="242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186</v>
      </c>
      <c r="AU982" s="252" t="s">
        <v>85</v>
      </c>
      <c r="AV982" s="13" t="s">
        <v>85</v>
      </c>
      <c r="AW982" s="13" t="s">
        <v>32</v>
      </c>
      <c r="AX982" s="13" t="s">
        <v>76</v>
      </c>
      <c r="AY982" s="252" t="s">
        <v>178</v>
      </c>
    </row>
    <row r="983" s="15" customFormat="1">
      <c r="A983" s="15"/>
      <c r="B983" s="264"/>
      <c r="C983" s="265"/>
      <c r="D983" s="243" t="s">
        <v>186</v>
      </c>
      <c r="E983" s="266" t="s">
        <v>1</v>
      </c>
      <c r="F983" s="267" t="s">
        <v>217</v>
      </c>
      <c r="G983" s="265"/>
      <c r="H983" s="268">
        <v>420.33999999999998</v>
      </c>
      <c r="I983" s="269"/>
      <c r="J983" s="265"/>
      <c r="K983" s="265"/>
      <c r="L983" s="270"/>
      <c r="M983" s="271"/>
      <c r="N983" s="272"/>
      <c r="O983" s="272"/>
      <c r="P983" s="272"/>
      <c r="Q983" s="272"/>
      <c r="R983" s="272"/>
      <c r="S983" s="272"/>
      <c r="T983" s="27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4" t="s">
        <v>186</v>
      </c>
      <c r="AU983" s="274" t="s">
        <v>85</v>
      </c>
      <c r="AV983" s="15" t="s">
        <v>184</v>
      </c>
      <c r="AW983" s="15" t="s">
        <v>32</v>
      </c>
      <c r="AX983" s="15" t="s">
        <v>83</v>
      </c>
      <c r="AY983" s="274" t="s">
        <v>178</v>
      </c>
    </row>
    <row r="984" s="2" customFormat="1" ht="37.8" customHeight="1">
      <c r="A984" s="39"/>
      <c r="B984" s="40"/>
      <c r="C984" s="228" t="s">
        <v>2134</v>
      </c>
      <c r="D984" s="228" t="s">
        <v>180</v>
      </c>
      <c r="E984" s="229" t="s">
        <v>2135</v>
      </c>
      <c r="F984" s="230" t="s">
        <v>2136</v>
      </c>
      <c r="G984" s="231" t="s">
        <v>204</v>
      </c>
      <c r="H984" s="232">
        <v>71.040000000000006</v>
      </c>
      <c r="I984" s="233"/>
      <c r="J984" s="234">
        <f>ROUND(I984*H984,2)</f>
        <v>0</v>
      </c>
      <c r="K984" s="230" t="s">
        <v>194</v>
      </c>
      <c r="L984" s="45"/>
      <c r="M984" s="235" t="s">
        <v>1</v>
      </c>
      <c r="N984" s="236" t="s">
        <v>41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0.050000000000000003</v>
      </c>
      <c r="T984" s="238">
        <f>S984*H984</f>
        <v>3.5520000000000005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184</v>
      </c>
      <c r="AT984" s="239" t="s">
        <v>180</v>
      </c>
      <c r="AU984" s="239" t="s">
        <v>85</v>
      </c>
      <c r="AY984" s="18" t="s">
        <v>178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83</v>
      </c>
      <c r="BK984" s="240">
        <f>ROUND(I984*H984,2)</f>
        <v>0</v>
      </c>
      <c r="BL984" s="18" t="s">
        <v>184</v>
      </c>
      <c r="BM984" s="239" t="s">
        <v>2137</v>
      </c>
    </row>
    <row r="985" s="13" customFormat="1">
      <c r="A985" s="13"/>
      <c r="B985" s="241"/>
      <c r="C985" s="242"/>
      <c r="D985" s="243" t="s">
        <v>186</v>
      </c>
      <c r="E985" s="244" t="s">
        <v>1</v>
      </c>
      <c r="F985" s="245" t="s">
        <v>2138</v>
      </c>
      <c r="G985" s="242"/>
      <c r="H985" s="246">
        <v>71.040000000000006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186</v>
      </c>
      <c r="AU985" s="252" t="s">
        <v>85</v>
      </c>
      <c r="AV985" s="13" t="s">
        <v>85</v>
      </c>
      <c r="AW985" s="13" t="s">
        <v>32</v>
      </c>
      <c r="AX985" s="13" t="s">
        <v>83</v>
      </c>
      <c r="AY985" s="252" t="s">
        <v>178</v>
      </c>
    </row>
    <row r="986" s="2" customFormat="1" ht="37.8" customHeight="1">
      <c r="A986" s="39"/>
      <c r="B986" s="40"/>
      <c r="C986" s="228" t="s">
        <v>2139</v>
      </c>
      <c r="D986" s="228" t="s">
        <v>180</v>
      </c>
      <c r="E986" s="229" t="s">
        <v>2140</v>
      </c>
      <c r="F986" s="230" t="s">
        <v>2141</v>
      </c>
      <c r="G986" s="231" t="s">
        <v>204</v>
      </c>
      <c r="H986" s="232">
        <v>1302.712</v>
      </c>
      <c r="I986" s="233"/>
      <c r="J986" s="234">
        <f>ROUND(I986*H986,2)</f>
        <v>0</v>
      </c>
      <c r="K986" s="230" t="s">
        <v>194</v>
      </c>
      <c r="L986" s="45"/>
      <c r="M986" s="235" t="s">
        <v>1</v>
      </c>
      <c r="N986" s="236" t="s">
        <v>41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0.01</v>
      </c>
      <c r="T986" s="238">
        <f>S986*H986</f>
        <v>13.02712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184</v>
      </c>
      <c r="AT986" s="239" t="s">
        <v>180</v>
      </c>
      <c r="AU986" s="239" t="s">
        <v>85</v>
      </c>
      <c r="AY986" s="18" t="s">
        <v>178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83</v>
      </c>
      <c r="BK986" s="240">
        <f>ROUND(I986*H986,2)</f>
        <v>0</v>
      </c>
      <c r="BL986" s="18" t="s">
        <v>184</v>
      </c>
      <c r="BM986" s="239" t="s">
        <v>2142</v>
      </c>
    </row>
    <row r="987" s="16" customFormat="1">
      <c r="A987" s="16"/>
      <c r="B987" s="275"/>
      <c r="C987" s="276"/>
      <c r="D987" s="243" t="s">
        <v>186</v>
      </c>
      <c r="E987" s="277" t="s">
        <v>1</v>
      </c>
      <c r="F987" s="278" t="s">
        <v>825</v>
      </c>
      <c r="G987" s="276"/>
      <c r="H987" s="277" t="s">
        <v>1</v>
      </c>
      <c r="I987" s="279"/>
      <c r="J987" s="276"/>
      <c r="K987" s="276"/>
      <c r="L987" s="280"/>
      <c r="M987" s="281"/>
      <c r="N987" s="282"/>
      <c r="O987" s="282"/>
      <c r="P987" s="282"/>
      <c r="Q987" s="282"/>
      <c r="R987" s="282"/>
      <c r="S987" s="282"/>
      <c r="T987" s="28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84" t="s">
        <v>186</v>
      </c>
      <c r="AU987" s="284" t="s">
        <v>85</v>
      </c>
      <c r="AV987" s="16" t="s">
        <v>83</v>
      </c>
      <c r="AW987" s="16" t="s">
        <v>32</v>
      </c>
      <c r="AX987" s="16" t="s">
        <v>76</v>
      </c>
      <c r="AY987" s="284" t="s">
        <v>178</v>
      </c>
    </row>
    <row r="988" s="13" customFormat="1">
      <c r="A988" s="13"/>
      <c r="B988" s="241"/>
      <c r="C988" s="242"/>
      <c r="D988" s="243" t="s">
        <v>186</v>
      </c>
      <c r="E988" s="244" t="s">
        <v>1</v>
      </c>
      <c r="F988" s="245" t="s">
        <v>1832</v>
      </c>
      <c r="G988" s="242"/>
      <c r="H988" s="246">
        <v>41.704000000000001</v>
      </c>
      <c r="I988" s="247"/>
      <c r="J988" s="242"/>
      <c r="K988" s="242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186</v>
      </c>
      <c r="AU988" s="252" t="s">
        <v>85</v>
      </c>
      <c r="AV988" s="13" t="s">
        <v>85</v>
      </c>
      <c r="AW988" s="13" t="s">
        <v>32</v>
      </c>
      <c r="AX988" s="13" t="s">
        <v>76</v>
      </c>
      <c r="AY988" s="252" t="s">
        <v>178</v>
      </c>
    </row>
    <row r="989" s="13" customFormat="1">
      <c r="A989" s="13"/>
      <c r="B989" s="241"/>
      <c r="C989" s="242"/>
      <c r="D989" s="243" t="s">
        <v>186</v>
      </c>
      <c r="E989" s="244" t="s">
        <v>1</v>
      </c>
      <c r="F989" s="245" t="s">
        <v>1833</v>
      </c>
      <c r="G989" s="242"/>
      <c r="H989" s="246">
        <v>27.079999999999998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186</v>
      </c>
      <c r="AU989" s="252" t="s">
        <v>85</v>
      </c>
      <c r="AV989" s="13" t="s">
        <v>85</v>
      </c>
      <c r="AW989" s="13" t="s">
        <v>32</v>
      </c>
      <c r="AX989" s="13" t="s">
        <v>76</v>
      </c>
      <c r="AY989" s="252" t="s">
        <v>178</v>
      </c>
    </row>
    <row r="990" s="13" customFormat="1">
      <c r="A990" s="13"/>
      <c r="B990" s="241"/>
      <c r="C990" s="242"/>
      <c r="D990" s="243" t="s">
        <v>186</v>
      </c>
      <c r="E990" s="244" t="s">
        <v>1</v>
      </c>
      <c r="F990" s="245" t="s">
        <v>1834</v>
      </c>
      <c r="G990" s="242"/>
      <c r="H990" s="246">
        <v>31.423999999999999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186</v>
      </c>
      <c r="AU990" s="252" t="s">
        <v>85</v>
      </c>
      <c r="AV990" s="13" t="s">
        <v>85</v>
      </c>
      <c r="AW990" s="13" t="s">
        <v>32</v>
      </c>
      <c r="AX990" s="13" t="s">
        <v>76</v>
      </c>
      <c r="AY990" s="252" t="s">
        <v>178</v>
      </c>
    </row>
    <row r="991" s="13" customFormat="1">
      <c r="A991" s="13"/>
      <c r="B991" s="241"/>
      <c r="C991" s="242"/>
      <c r="D991" s="243" t="s">
        <v>186</v>
      </c>
      <c r="E991" s="244" t="s">
        <v>1</v>
      </c>
      <c r="F991" s="245" t="s">
        <v>1835</v>
      </c>
      <c r="G991" s="242"/>
      <c r="H991" s="246">
        <v>52.353000000000002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186</v>
      </c>
      <c r="AU991" s="252" t="s">
        <v>85</v>
      </c>
      <c r="AV991" s="13" t="s">
        <v>85</v>
      </c>
      <c r="AW991" s="13" t="s">
        <v>32</v>
      </c>
      <c r="AX991" s="13" t="s">
        <v>76</v>
      </c>
      <c r="AY991" s="252" t="s">
        <v>178</v>
      </c>
    </row>
    <row r="992" s="13" customFormat="1">
      <c r="A992" s="13"/>
      <c r="B992" s="241"/>
      <c r="C992" s="242"/>
      <c r="D992" s="243" t="s">
        <v>186</v>
      </c>
      <c r="E992" s="244" t="s">
        <v>1</v>
      </c>
      <c r="F992" s="245" t="s">
        <v>1836</v>
      </c>
      <c r="G992" s="242"/>
      <c r="H992" s="246">
        <v>50.137999999999998</v>
      </c>
      <c r="I992" s="247"/>
      <c r="J992" s="242"/>
      <c r="K992" s="242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186</v>
      </c>
      <c r="AU992" s="252" t="s">
        <v>85</v>
      </c>
      <c r="AV992" s="13" t="s">
        <v>85</v>
      </c>
      <c r="AW992" s="13" t="s">
        <v>32</v>
      </c>
      <c r="AX992" s="13" t="s">
        <v>76</v>
      </c>
      <c r="AY992" s="252" t="s">
        <v>178</v>
      </c>
    </row>
    <row r="993" s="13" customFormat="1">
      <c r="A993" s="13"/>
      <c r="B993" s="241"/>
      <c r="C993" s="242"/>
      <c r="D993" s="243" t="s">
        <v>186</v>
      </c>
      <c r="E993" s="244" t="s">
        <v>1</v>
      </c>
      <c r="F993" s="245" t="s">
        <v>1837</v>
      </c>
      <c r="G993" s="242"/>
      <c r="H993" s="246">
        <v>44.600000000000001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186</v>
      </c>
      <c r="AU993" s="252" t="s">
        <v>85</v>
      </c>
      <c r="AV993" s="13" t="s">
        <v>85</v>
      </c>
      <c r="AW993" s="13" t="s">
        <v>32</v>
      </c>
      <c r="AX993" s="13" t="s">
        <v>76</v>
      </c>
      <c r="AY993" s="252" t="s">
        <v>178</v>
      </c>
    </row>
    <row r="994" s="13" customFormat="1">
      <c r="A994" s="13"/>
      <c r="B994" s="241"/>
      <c r="C994" s="242"/>
      <c r="D994" s="243" t="s">
        <v>186</v>
      </c>
      <c r="E994" s="244" t="s">
        <v>1</v>
      </c>
      <c r="F994" s="245" t="s">
        <v>1838</v>
      </c>
      <c r="G994" s="242"/>
      <c r="H994" s="246">
        <v>50.43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186</v>
      </c>
      <c r="AU994" s="252" t="s">
        <v>85</v>
      </c>
      <c r="AV994" s="13" t="s">
        <v>85</v>
      </c>
      <c r="AW994" s="13" t="s">
        <v>32</v>
      </c>
      <c r="AX994" s="13" t="s">
        <v>76</v>
      </c>
      <c r="AY994" s="252" t="s">
        <v>178</v>
      </c>
    </row>
    <row r="995" s="13" customFormat="1">
      <c r="A995" s="13"/>
      <c r="B995" s="241"/>
      <c r="C995" s="242"/>
      <c r="D995" s="243" t="s">
        <v>186</v>
      </c>
      <c r="E995" s="244" t="s">
        <v>1</v>
      </c>
      <c r="F995" s="245" t="s">
        <v>1839</v>
      </c>
      <c r="G995" s="242"/>
      <c r="H995" s="246">
        <v>53.898000000000003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186</v>
      </c>
      <c r="AU995" s="252" t="s">
        <v>85</v>
      </c>
      <c r="AV995" s="13" t="s">
        <v>85</v>
      </c>
      <c r="AW995" s="13" t="s">
        <v>32</v>
      </c>
      <c r="AX995" s="13" t="s">
        <v>76</v>
      </c>
      <c r="AY995" s="252" t="s">
        <v>178</v>
      </c>
    </row>
    <row r="996" s="13" customFormat="1">
      <c r="A996" s="13"/>
      <c r="B996" s="241"/>
      <c r="C996" s="242"/>
      <c r="D996" s="243" t="s">
        <v>186</v>
      </c>
      <c r="E996" s="244" t="s">
        <v>1</v>
      </c>
      <c r="F996" s="245" t="s">
        <v>1840</v>
      </c>
      <c r="G996" s="242"/>
      <c r="H996" s="246">
        <v>22.416</v>
      </c>
      <c r="I996" s="247"/>
      <c r="J996" s="242"/>
      <c r="K996" s="242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186</v>
      </c>
      <c r="AU996" s="252" t="s">
        <v>85</v>
      </c>
      <c r="AV996" s="13" t="s">
        <v>85</v>
      </c>
      <c r="AW996" s="13" t="s">
        <v>32</v>
      </c>
      <c r="AX996" s="13" t="s">
        <v>76</v>
      </c>
      <c r="AY996" s="252" t="s">
        <v>178</v>
      </c>
    </row>
    <row r="997" s="13" customFormat="1">
      <c r="A997" s="13"/>
      <c r="B997" s="241"/>
      <c r="C997" s="242"/>
      <c r="D997" s="243" t="s">
        <v>186</v>
      </c>
      <c r="E997" s="244" t="s">
        <v>1</v>
      </c>
      <c r="F997" s="245" t="s">
        <v>1841</v>
      </c>
      <c r="G997" s="242"/>
      <c r="H997" s="246">
        <v>39.585999999999999</v>
      </c>
      <c r="I997" s="247"/>
      <c r="J997" s="242"/>
      <c r="K997" s="242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186</v>
      </c>
      <c r="AU997" s="252" t="s">
        <v>85</v>
      </c>
      <c r="AV997" s="13" t="s">
        <v>85</v>
      </c>
      <c r="AW997" s="13" t="s">
        <v>32</v>
      </c>
      <c r="AX997" s="13" t="s">
        <v>76</v>
      </c>
      <c r="AY997" s="252" t="s">
        <v>178</v>
      </c>
    </row>
    <row r="998" s="13" customFormat="1">
      <c r="A998" s="13"/>
      <c r="B998" s="241"/>
      <c r="C998" s="242"/>
      <c r="D998" s="243" t="s">
        <v>186</v>
      </c>
      <c r="E998" s="244" t="s">
        <v>1</v>
      </c>
      <c r="F998" s="245" t="s">
        <v>1842</v>
      </c>
      <c r="G998" s="242"/>
      <c r="H998" s="246">
        <v>29.82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186</v>
      </c>
      <c r="AU998" s="252" t="s">
        <v>85</v>
      </c>
      <c r="AV998" s="13" t="s">
        <v>85</v>
      </c>
      <c r="AW998" s="13" t="s">
        <v>32</v>
      </c>
      <c r="AX998" s="13" t="s">
        <v>76</v>
      </c>
      <c r="AY998" s="252" t="s">
        <v>178</v>
      </c>
    </row>
    <row r="999" s="13" customFormat="1">
      <c r="A999" s="13"/>
      <c r="B999" s="241"/>
      <c r="C999" s="242"/>
      <c r="D999" s="243" t="s">
        <v>186</v>
      </c>
      <c r="E999" s="244" t="s">
        <v>1</v>
      </c>
      <c r="F999" s="245" t="s">
        <v>1843</v>
      </c>
      <c r="G999" s="242"/>
      <c r="H999" s="246">
        <v>30.170000000000002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186</v>
      </c>
      <c r="AU999" s="252" t="s">
        <v>85</v>
      </c>
      <c r="AV999" s="13" t="s">
        <v>85</v>
      </c>
      <c r="AW999" s="13" t="s">
        <v>32</v>
      </c>
      <c r="AX999" s="13" t="s">
        <v>76</v>
      </c>
      <c r="AY999" s="252" t="s">
        <v>178</v>
      </c>
    </row>
    <row r="1000" s="13" customFormat="1">
      <c r="A1000" s="13"/>
      <c r="B1000" s="241"/>
      <c r="C1000" s="242"/>
      <c r="D1000" s="243" t="s">
        <v>186</v>
      </c>
      <c r="E1000" s="244" t="s">
        <v>1</v>
      </c>
      <c r="F1000" s="245" t="s">
        <v>1844</v>
      </c>
      <c r="G1000" s="242"/>
      <c r="H1000" s="246">
        <v>54.189999999999998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186</v>
      </c>
      <c r="AU1000" s="252" t="s">
        <v>85</v>
      </c>
      <c r="AV1000" s="13" t="s">
        <v>85</v>
      </c>
      <c r="AW1000" s="13" t="s">
        <v>32</v>
      </c>
      <c r="AX1000" s="13" t="s">
        <v>76</v>
      </c>
      <c r="AY1000" s="252" t="s">
        <v>178</v>
      </c>
    </row>
    <row r="1001" s="13" customFormat="1">
      <c r="A1001" s="13"/>
      <c r="B1001" s="241"/>
      <c r="C1001" s="242"/>
      <c r="D1001" s="243" t="s">
        <v>186</v>
      </c>
      <c r="E1001" s="244" t="s">
        <v>1</v>
      </c>
      <c r="F1001" s="245" t="s">
        <v>1845</v>
      </c>
      <c r="G1001" s="242"/>
      <c r="H1001" s="246">
        <v>75.540000000000006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186</v>
      </c>
      <c r="AU1001" s="252" t="s">
        <v>85</v>
      </c>
      <c r="AV1001" s="13" t="s">
        <v>85</v>
      </c>
      <c r="AW1001" s="13" t="s">
        <v>32</v>
      </c>
      <c r="AX1001" s="13" t="s">
        <v>76</v>
      </c>
      <c r="AY1001" s="252" t="s">
        <v>178</v>
      </c>
    </row>
    <row r="1002" s="13" customFormat="1">
      <c r="A1002" s="13"/>
      <c r="B1002" s="241"/>
      <c r="C1002" s="242"/>
      <c r="D1002" s="243" t="s">
        <v>186</v>
      </c>
      <c r="E1002" s="244" t="s">
        <v>1</v>
      </c>
      <c r="F1002" s="245" t="s">
        <v>1846</v>
      </c>
      <c r="G1002" s="242"/>
      <c r="H1002" s="246">
        <v>20.911000000000001</v>
      </c>
      <c r="I1002" s="247"/>
      <c r="J1002" s="242"/>
      <c r="K1002" s="242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186</v>
      </c>
      <c r="AU1002" s="252" t="s">
        <v>85</v>
      </c>
      <c r="AV1002" s="13" t="s">
        <v>85</v>
      </c>
      <c r="AW1002" s="13" t="s">
        <v>32</v>
      </c>
      <c r="AX1002" s="13" t="s">
        <v>76</v>
      </c>
      <c r="AY1002" s="252" t="s">
        <v>178</v>
      </c>
    </row>
    <row r="1003" s="14" customFormat="1">
      <c r="A1003" s="14"/>
      <c r="B1003" s="253"/>
      <c r="C1003" s="254"/>
      <c r="D1003" s="243" t="s">
        <v>186</v>
      </c>
      <c r="E1003" s="255" t="s">
        <v>1</v>
      </c>
      <c r="F1003" s="256" t="s">
        <v>209</v>
      </c>
      <c r="G1003" s="254"/>
      <c r="H1003" s="257">
        <v>624.25999999999999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186</v>
      </c>
      <c r="AU1003" s="263" t="s">
        <v>85</v>
      </c>
      <c r="AV1003" s="14" t="s">
        <v>96</v>
      </c>
      <c r="AW1003" s="14" t="s">
        <v>32</v>
      </c>
      <c r="AX1003" s="14" t="s">
        <v>76</v>
      </c>
      <c r="AY1003" s="263" t="s">
        <v>178</v>
      </c>
    </row>
    <row r="1004" s="16" customFormat="1">
      <c r="A1004" s="16"/>
      <c r="B1004" s="275"/>
      <c r="C1004" s="276"/>
      <c r="D1004" s="243" t="s">
        <v>186</v>
      </c>
      <c r="E1004" s="277" t="s">
        <v>1</v>
      </c>
      <c r="F1004" s="278" t="s">
        <v>827</v>
      </c>
      <c r="G1004" s="276"/>
      <c r="H1004" s="277" t="s">
        <v>1</v>
      </c>
      <c r="I1004" s="279"/>
      <c r="J1004" s="276"/>
      <c r="K1004" s="276"/>
      <c r="L1004" s="280"/>
      <c r="M1004" s="281"/>
      <c r="N1004" s="282"/>
      <c r="O1004" s="282"/>
      <c r="P1004" s="282"/>
      <c r="Q1004" s="282"/>
      <c r="R1004" s="282"/>
      <c r="S1004" s="282"/>
      <c r="T1004" s="28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T1004" s="284" t="s">
        <v>186</v>
      </c>
      <c r="AU1004" s="284" t="s">
        <v>85</v>
      </c>
      <c r="AV1004" s="16" t="s">
        <v>83</v>
      </c>
      <c r="AW1004" s="16" t="s">
        <v>32</v>
      </c>
      <c r="AX1004" s="16" t="s">
        <v>76</v>
      </c>
      <c r="AY1004" s="284" t="s">
        <v>178</v>
      </c>
    </row>
    <row r="1005" s="13" customFormat="1">
      <c r="A1005" s="13"/>
      <c r="B1005" s="241"/>
      <c r="C1005" s="242"/>
      <c r="D1005" s="243" t="s">
        <v>186</v>
      </c>
      <c r="E1005" s="244" t="s">
        <v>1</v>
      </c>
      <c r="F1005" s="245" t="s">
        <v>1847</v>
      </c>
      <c r="G1005" s="242"/>
      <c r="H1005" s="246">
        <v>59.822000000000003</v>
      </c>
      <c r="I1005" s="247"/>
      <c r="J1005" s="242"/>
      <c r="K1005" s="242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2" t="s">
        <v>186</v>
      </c>
      <c r="AU1005" s="252" t="s">
        <v>85</v>
      </c>
      <c r="AV1005" s="13" t="s">
        <v>85</v>
      </c>
      <c r="AW1005" s="13" t="s">
        <v>32</v>
      </c>
      <c r="AX1005" s="13" t="s">
        <v>76</v>
      </c>
      <c r="AY1005" s="252" t="s">
        <v>178</v>
      </c>
    </row>
    <row r="1006" s="13" customFormat="1">
      <c r="A1006" s="13"/>
      <c r="B1006" s="241"/>
      <c r="C1006" s="242"/>
      <c r="D1006" s="243" t="s">
        <v>186</v>
      </c>
      <c r="E1006" s="244" t="s">
        <v>1</v>
      </c>
      <c r="F1006" s="245" t="s">
        <v>1848</v>
      </c>
      <c r="G1006" s="242"/>
      <c r="H1006" s="246">
        <v>41.899999999999999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186</v>
      </c>
      <c r="AU1006" s="252" t="s">
        <v>85</v>
      </c>
      <c r="AV1006" s="13" t="s">
        <v>85</v>
      </c>
      <c r="AW1006" s="13" t="s">
        <v>32</v>
      </c>
      <c r="AX1006" s="13" t="s">
        <v>76</v>
      </c>
      <c r="AY1006" s="252" t="s">
        <v>178</v>
      </c>
    </row>
    <row r="1007" s="13" customFormat="1">
      <c r="A1007" s="13"/>
      <c r="B1007" s="241"/>
      <c r="C1007" s="242"/>
      <c r="D1007" s="243" t="s">
        <v>186</v>
      </c>
      <c r="E1007" s="244" t="s">
        <v>1</v>
      </c>
      <c r="F1007" s="245" t="s">
        <v>1849</v>
      </c>
      <c r="G1007" s="242"/>
      <c r="H1007" s="246">
        <v>31.402000000000001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186</v>
      </c>
      <c r="AU1007" s="252" t="s">
        <v>85</v>
      </c>
      <c r="AV1007" s="13" t="s">
        <v>85</v>
      </c>
      <c r="AW1007" s="13" t="s">
        <v>32</v>
      </c>
      <c r="AX1007" s="13" t="s">
        <v>76</v>
      </c>
      <c r="AY1007" s="252" t="s">
        <v>178</v>
      </c>
    </row>
    <row r="1008" s="13" customFormat="1">
      <c r="A1008" s="13"/>
      <c r="B1008" s="241"/>
      <c r="C1008" s="242"/>
      <c r="D1008" s="243" t="s">
        <v>186</v>
      </c>
      <c r="E1008" s="244" t="s">
        <v>1</v>
      </c>
      <c r="F1008" s="245" t="s">
        <v>1850</v>
      </c>
      <c r="G1008" s="242"/>
      <c r="H1008" s="246">
        <v>53.640999999999998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186</v>
      </c>
      <c r="AU1008" s="252" t="s">
        <v>85</v>
      </c>
      <c r="AV1008" s="13" t="s">
        <v>85</v>
      </c>
      <c r="AW1008" s="13" t="s">
        <v>32</v>
      </c>
      <c r="AX1008" s="13" t="s">
        <v>76</v>
      </c>
      <c r="AY1008" s="252" t="s">
        <v>178</v>
      </c>
    </row>
    <row r="1009" s="13" customFormat="1">
      <c r="A1009" s="13"/>
      <c r="B1009" s="241"/>
      <c r="C1009" s="242"/>
      <c r="D1009" s="243" t="s">
        <v>186</v>
      </c>
      <c r="E1009" s="244" t="s">
        <v>1</v>
      </c>
      <c r="F1009" s="245" t="s">
        <v>1851</v>
      </c>
      <c r="G1009" s="242"/>
      <c r="H1009" s="246">
        <v>57.337000000000003</v>
      </c>
      <c r="I1009" s="247"/>
      <c r="J1009" s="242"/>
      <c r="K1009" s="242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186</v>
      </c>
      <c r="AU1009" s="252" t="s">
        <v>85</v>
      </c>
      <c r="AV1009" s="13" t="s">
        <v>85</v>
      </c>
      <c r="AW1009" s="13" t="s">
        <v>32</v>
      </c>
      <c r="AX1009" s="13" t="s">
        <v>76</v>
      </c>
      <c r="AY1009" s="252" t="s">
        <v>178</v>
      </c>
    </row>
    <row r="1010" s="13" customFormat="1">
      <c r="A1010" s="13"/>
      <c r="B1010" s="241"/>
      <c r="C1010" s="242"/>
      <c r="D1010" s="243" t="s">
        <v>186</v>
      </c>
      <c r="E1010" s="244" t="s">
        <v>1</v>
      </c>
      <c r="F1010" s="245" t="s">
        <v>1852</v>
      </c>
      <c r="G1010" s="242"/>
      <c r="H1010" s="246">
        <v>25.103000000000002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186</v>
      </c>
      <c r="AU1010" s="252" t="s">
        <v>85</v>
      </c>
      <c r="AV1010" s="13" t="s">
        <v>85</v>
      </c>
      <c r="AW1010" s="13" t="s">
        <v>32</v>
      </c>
      <c r="AX1010" s="13" t="s">
        <v>76</v>
      </c>
      <c r="AY1010" s="252" t="s">
        <v>178</v>
      </c>
    </row>
    <row r="1011" s="13" customFormat="1">
      <c r="A1011" s="13"/>
      <c r="B1011" s="241"/>
      <c r="C1011" s="242"/>
      <c r="D1011" s="243" t="s">
        <v>186</v>
      </c>
      <c r="E1011" s="244" t="s">
        <v>1</v>
      </c>
      <c r="F1011" s="245" t="s">
        <v>1853</v>
      </c>
      <c r="G1011" s="242"/>
      <c r="H1011" s="246">
        <v>36.277999999999999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186</v>
      </c>
      <c r="AU1011" s="252" t="s">
        <v>85</v>
      </c>
      <c r="AV1011" s="13" t="s">
        <v>85</v>
      </c>
      <c r="AW1011" s="13" t="s">
        <v>32</v>
      </c>
      <c r="AX1011" s="13" t="s">
        <v>76</v>
      </c>
      <c r="AY1011" s="252" t="s">
        <v>178</v>
      </c>
    </row>
    <row r="1012" s="13" customFormat="1">
      <c r="A1012" s="13"/>
      <c r="B1012" s="241"/>
      <c r="C1012" s="242"/>
      <c r="D1012" s="243" t="s">
        <v>186</v>
      </c>
      <c r="E1012" s="244" t="s">
        <v>1</v>
      </c>
      <c r="F1012" s="245" t="s">
        <v>1854</v>
      </c>
      <c r="G1012" s="242"/>
      <c r="H1012" s="246">
        <v>60.194000000000003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186</v>
      </c>
      <c r="AU1012" s="252" t="s">
        <v>85</v>
      </c>
      <c r="AV1012" s="13" t="s">
        <v>85</v>
      </c>
      <c r="AW1012" s="13" t="s">
        <v>32</v>
      </c>
      <c r="AX1012" s="13" t="s">
        <v>76</v>
      </c>
      <c r="AY1012" s="252" t="s">
        <v>178</v>
      </c>
    </row>
    <row r="1013" s="13" customFormat="1">
      <c r="A1013" s="13"/>
      <c r="B1013" s="241"/>
      <c r="C1013" s="242"/>
      <c r="D1013" s="243" t="s">
        <v>186</v>
      </c>
      <c r="E1013" s="244" t="s">
        <v>1</v>
      </c>
      <c r="F1013" s="245" t="s">
        <v>1855</v>
      </c>
      <c r="G1013" s="242"/>
      <c r="H1013" s="246">
        <v>56.280999999999999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186</v>
      </c>
      <c r="AU1013" s="252" t="s">
        <v>85</v>
      </c>
      <c r="AV1013" s="13" t="s">
        <v>85</v>
      </c>
      <c r="AW1013" s="13" t="s">
        <v>32</v>
      </c>
      <c r="AX1013" s="13" t="s">
        <v>76</v>
      </c>
      <c r="AY1013" s="252" t="s">
        <v>178</v>
      </c>
    </row>
    <row r="1014" s="13" customFormat="1">
      <c r="A1014" s="13"/>
      <c r="B1014" s="241"/>
      <c r="C1014" s="242"/>
      <c r="D1014" s="243" t="s">
        <v>186</v>
      </c>
      <c r="E1014" s="244" t="s">
        <v>1</v>
      </c>
      <c r="F1014" s="245" t="s">
        <v>1856</v>
      </c>
      <c r="G1014" s="242"/>
      <c r="H1014" s="246">
        <v>48.546999999999997</v>
      </c>
      <c r="I1014" s="247"/>
      <c r="J1014" s="242"/>
      <c r="K1014" s="242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186</v>
      </c>
      <c r="AU1014" s="252" t="s">
        <v>85</v>
      </c>
      <c r="AV1014" s="13" t="s">
        <v>85</v>
      </c>
      <c r="AW1014" s="13" t="s">
        <v>32</v>
      </c>
      <c r="AX1014" s="13" t="s">
        <v>76</v>
      </c>
      <c r="AY1014" s="252" t="s">
        <v>178</v>
      </c>
    </row>
    <row r="1015" s="13" customFormat="1">
      <c r="A1015" s="13"/>
      <c r="B1015" s="241"/>
      <c r="C1015" s="242"/>
      <c r="D1015" s="243" t="s">
        <v>186</v>
      </c>
      <c r="E1015" s="244" t="s">
        <v>1</v>
      </c>
      <c r="F1015" s="245" t="s">
        <v>1857</v>
      </c>
      <c r="G1015" s="242"/>
      <c r="H1015" s="246">
        <v>74.885999999999996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186</v>
      </c>
      <c r="AU1015" s="252" t="s">
        <v>85</v>
      </c>
      <c r="AV1015" s="13" t="s">
        <v>85</v>
      </c>
      <c r="AW1015" s="13" t="s">
        <v>32</v>
      </c>
      <c r="AX1015" s="13" t="s">
        <v>76</v>
      </c>
      <c r="AY1015" s="252" t="s">
        <v>178</v>
      </c>
    </row>
    <row r="1016" s="13" customFormat="1">
      <c r="A1016" s="13"/>
      <c r="B1016" s="241"/>
      <c r="C1016" s="242"/>
      <c r="D1016" s="243" t="s">
        <v>186</v>
      </c>
      <c r="E1016" s="244" t="s">
        <v>1</v>
      </c>
      <c r="F1016" s="245" t="s">
        <v>1858</v>
      </c>
      <c r="G1016" s="242"/>
      <c r="H1016" s="246">
        <v>133.06100000000001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186</v>
      </c>
      <c r="AU1016" s="252" t="s">
        <v>85</v>
      </c>
      <c r="AV1016" s="13" t="s">
        <v>85</v>
      </c>
      <c r="AW1016" s="13" t="s">
        <v>32</v>
      </c>
      <c r="AX1016" s="13" t="s">
        <v>76</v>
      </c>
      <c r="AY1016" s="252" t="s">
        <v>178</v>
      </c>
    </row>
    <row r="1017" s="14" customFormat="1">
      <c r="A1017" s="14"/>
      <c r="B1017" s="253"/>
      <c r="C1017" s="254"/>
      <c r="D1017" s="243" t="s">
        <v>186</v>
      </c>
      <c r="E1017" s="255" t="s">
        <v>1</v>
      </c>
      <c r="F1017" s="256" t="s">
        <v>209</v>
      </c>
      <c r="G1017" s="254"/>
      <c r="H1017" s="257">
        <v>678.452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186</v>
      </c>
      <c r="AU1017" s="263" t="s">
        <v>85</v>
      </c>
      <c r="AV1017" s="14" t="s">
        <v>96</v>
      </c>
      <c r="AW1017" s="14" t="s">
        <v>32</v>
      </c>
      <c r="AX1017" s="14" t="s">
        <v>76</v>
      </c>
      <c r="AY1017" s="263" t="s">
        <v>178</v>
      </c>
    </row>
    <row r="1018" s="15" customFormat="1">
      <c r="A1018" s="15"/>
      <c r="B1018" s="264"/>
      <c r="C1018" s="265"/>
      <c r="D1018" s="243" t="s">
        <v>186</v>
      </c>
      <c r="E1018" s="266" t="s">
        <v>1</v>
      </c>
      <c r="F1018" s="267" t="s">
        <v>217</v>
      </c>
      <c r="G1018" s="265"/>
      <c r="H1018" s="268">
        <v>1302.712</v>
      </c>
      <c r="I1018" s="269"/>
      <c r="J1018" s="265"/>
      <c r="K1018" s="265"/>
      <c r="L1018" s="270"/>
      <c r="M1018" s="271"/>
      <c r="N1018" s="272"/>
      <c r="O1018" s="272"/>
      <c r="P1018" s="272"/>
      <c r="Q1018" s="272"/>
      <c r="R1018" s="272"/>
      <c r="S1018" s="272"/>
      <c r="T1018" s="273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4" t="s">
        <v>186</v>
      </c>
      <c r="AU1018" s="274" t="s">
        <v>85</v>
      </c>
      <c r="AV1018" s="15" t="s">
        <v>184</v>
      </c>
      <c r="AW1018" s="15" t="s">
        <v>32</v>
      </c>
      <c r="AX1018" s="15" t="s">
        <v>83</v>
      </c>
      <c r="AY1018" s="274" t="s">
        <v>178</v>
      </c>
    </row>
    <row r="1019" s="2" customFormat="1" ht="37.8" customHeight="1">
      <c r="A1019" s="39"/>
      <c r="B1019" s="40"/>
      <c r="C1019" s="228" t="s">
        <v>2143</v>
      </c>
      <c r="D1019" s="228" t="s">
        <v>180</v>
      </c>
      <c r="E1019" s="229" t="s">
        <v>2144</v>
      </c>
      <c r="F1019" s="230" t="s">
        <v>2145</v>
      </c>
      <c r="G1019" s="231" t="s">
        <v>204</v>
      </c>
      <c r="H1019" s="232">
        <v>313.50900000000001</v>
      </c>
      <c r="I1019" s="233"/>
      <c r="J1019" s="234">
        <f>ROUND(I1019*H1019,2)</f>
        <v>0</v>
      </c>
      <c r="K1019" s="230" t="s">
        <v>194</v>
      </c>
      <c r="L1019" s="45"/>
      <c r="M1019" s="235" t="s">
        <v>1</v>
      </c>
      <c r="N1019" s="236" t="s">
        <v>41</v>
      </c>
      <c r="O1019" s="92"/>
      <c r="P1019" s="237">
        <f>O1019*H1019</f>
        <v>0</v>
      </c>
      <c r="Q1019" s="237">
        <v>0</v>
      </c>
      <c r="R1019" s="237">
        <f>Q1019*H1019</f>
        <v>0</v>
      </c>
      <c r="S1019" s="237">
        <v>0.045999999999999999</v>
      </c>
      <c r="T1019" s="238">
        <f>S1019*H1019</f>
        <v>14.421414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9" t="s">
        <v>184</v>
      </c>
      <c r="AT1019" s="239" t="s">
        <v>180</v>
      </c>
      <c r="AU1019" s="239" t="s">
        <v>85</v>
      </c>
      <c r="AY1019" s="18" t="s">
        <v>178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83</v>
      </c>
      <c r="BK1019" s="240">
        <f>ROUND(I1019*H1019,2)</f>
        <v>0</v>
      </c>
      <c r="BL1019" s="18" t="s">
        <v>184</v>
      </c>
      <c r="BM1019" s="239" t="s">
        <v>2146</v>
      </c>
    </row>
    <row r="1020" s="13" customFormat="1">
      <c r="A1020" s="13"/>
      <c r="B1020" s="241"/>
      <c r="C1020" s="242"/>
      <c r="D1020" s="243" t="s">
        <v>186</v>
      </c>
      <c r="E1020" s="244" t="s">
        <v>1</v>
      </c>
      <c r="F1020" s="245" t="s">
        <v>1813</v>
      </c>
      <c r="G1020" s="242"/>
      <c r="H1020" s="246">
        <v>37.046999999999997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186</v>
      </c>
      <c r="AU1020" s="252" t="s">
        <v>85</v>
      </c>
      <c r="AV1020" s="13" t="s">
        <v>85</v>
      </c>
      <c r="AW1020" s="13" t="s">
        <v>32</v>
      </c>
      <c r="AX1020" s="13" t="s">
        <v>76</v>
      </c>
      <c r="AY1020" s="252" t="s">
        <v>178</v>
      </c>
    </row>
    <row r="1021" s="13" customFormat="1">
      <c r="A1021" s="13"/>
      <c r="B1021" s="241"/>
      <c r="C1021" s="242"/>
      <c r="D1021" s="243" t="s">
        <v>186</v>
      </c>
      <c r="E1021" s="244" t="s">
        <v>1</v>
      </c>
      <c r="F1021" s="245" t="s">
        <v>1814</v>
      </c>
      <c r="G1021" s="242"/>
      <c r="H1021" s="246">
        <v>32.906999999999996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186</v>
      </c>
      <c r="AU1021" s="252" t="s">
        <v>85</v>
      </c>
      <c r="AV1021" s="13" t="s">
        <v>85</v>
      </c>
      <c r="AW1021" s="13" t="s">
        <v>32</v>
      </c>
      <c r="AX1021" s="13" t="s">
        <v>76</v>
      </c>
      <c r="AY1021" s="252" t="s">
        <v>178</v>
      </c>
    </row>
    <row r="1022" s="13" customFormat="1">
      <c r="A1022" s="13"/>
      <c r="B1022" s="241"/>
      <c r="C1022" s="242"/>
      <c r="D1022" s="243" t="s">
        <v>186</v>
      </c>
      <c r="E1022" s="244" t="s">
        <v>1</v>
      </c>
      <c r="F1022" s="245" t="s">
        <v>1815</v>
      </c>
      <c r="G1022" s="242"/>
      <c r="H1022" s="246">
        <v>32.383000000000003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186</v>
      </c>
      <c r="AU1022" s="252" t="s">
        <v>85</v>
      </c>
      <c r="AV1022" s="13" t="s">
        <v>85</v>
      </c>
      <c r="AW1022" s="13" t="s">
        <v>32</v>
      </c>
      <c r="AX1022" s="13" t="s">
        <v>76</v>
      </c>
      <c r="AY1022" s="252" t="s">
        <v>178</v>
      </c>
    </row>
    <row r="1023" s="13" customFormat="1">
      <c r="A1023" s="13"/>
      <c r="B1023" s="241"/>
      <c r="C1023" s="242"/>
      <c r="D1023" s="243" t="s">
        <v>186</v>
      </c>
      <c r="E1023" s="244" t="s">
        <v>1</v>
      </c>
      <c r="F1023" s="245" t="s">
        <v>1816</v>
      </c>
      <c r="G1023" s="242"/>
      <c r="H1023" s="246">
        <v>23.292000000000002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186</v>
      </c>
      <c r="AU1023" s="252" t="s">
        <v>85</v>
      </c>
      <c r="AV1023" s="13" t="s">
        <v>85</v>
      </c>
      <c r="AW1023" s="13" t="s">
        <v>32</v>
      </c>
      <c r="AX1023" s="13" t="s">
        <v>76</v>
      </c>
      <c r="AY1023" s="252" t="s">
        <v>178</v>
      </c>
    </row>
    <row r="1024" s="13" customFormat="1">
      <c r="A1024" s="13"/>
      <c r="B1024" s="241"/>
      <c r="C1024" s="242"/>
      <c r="D1024" s="243" t="s">
        <v>186</v>
      </c>
      <c r="E1024" s="244" t="s">
        <v>1</v>
      </c>
      <c r="F1024" s="245" t="s">
        <v>1817</v>
      </c>
      <c r="G1024" s="242"/>
      <c r="H1024" s="246">
        <v>62.539000000000001</v>
      </c>
      <c r="I1024" s="247"/>
      <c r="J1024" s="242"/>
      <c r="K1024" s="242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2" t="s">
        <v>186</v>
      </c>
      <c r="AU1024" s="252" t="s">
        <v>85</v>
      </c>
      <c r="AV1024" s="13" t="s">
        <v>85</v>
      </c>
      <c r="AW1024" s="13" t="s">
        <v>32</v>
      </c>
      <c r="AX1024" s="13" t="s">
        <v>76</v>
      </c>
      <c r="AY1024" s="252" t="s">
        <v>178</v>
      </c>
    </row>
    <row r="1025" s="13" customFormat="1">
      <c r="A1025" s="13"/>
      <c r="B1025" s="241"/>
      <c r="C1025" s="242"/>
      <c r="D1025" s="243" t="s">
        <v>186</v>
      </c>
      <c r="E1025" s="244" t="s">
        <v>1</v>
      </c>
      <c r="F1025" s="245" t="s">
        <v>1818</v>
      </c>
      <c r="G1025" s="242"/>
      <c r="H1025" s="246">
        <v>41.999000000000002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186</v>
      </c>
      <c r="AU1025" s="252" t="s">
        <v>85</v>
      </c>
      <c r="AV1025" s="13" t="s">
        <v>85</v>
      </c>
      <c r="AW1025" s="13" t="s">
        <v>32</v>
      </c>
      <c r="AX1025" s="13" t="s">
        <v>76</v>
      </c>
      <c r="AY1025" s="252" t="s">
        <v>178</v>
      </c>
    </row>
    <row r="1026" s="13" customFormat="1">
      <c r="A1026" s="13"/>
      <c r="B1026" s="241"/>
      <c r="C1026" s="242"/>
      <c r="D1026" s="243" t="s">
        <v>186</v>
      </c>
      <c r="E1026" s="244" t="s">
        <v>1</v>
      </c>
      <c r="F1026" s="245" t="s">
        <v>1819</v>
      </c>
      <c r="G1026" s="242"/>
      <c r="H1026" s="246">
        <v>26.698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186</v>
      </c>
      <c r="AU1026" s="252" t="s">
        <v>85</v>
      </c>
      <c r="AV1026" s="13" t="s">
        <v>85</v>
      </c>
      <c r="AW1026" s="13" t="s">
        <v>32</v>
      </c>
      <c r="AX1026" s="13" t="s">
        <v>76</v>
      </c>
      <c r="AY1026" s="252" t="s">
        <v>178</v>
      </c>
    </row>
    <row r="1027" s="13" customFormat="1">
      <c r="A1027" s="13"/>
      <c r="B1027" s="241"/>
      <c r="C1027" s="242"/>
      <c r="D1027" s="243" t="s">
        <v>186</v>
      </c>
      <c r="E1027" s="244" t="s">
        <v>1</v>
      </c>
      <c r="F1027" s="245" t="s">
        <v>1820</v>
      </c>
      <c r="G1027" s="242"/>
      <c r="H1027" s="246">
        <v>12.314</v>
      </c>
      <c r="I1027" s="247"/>
      <c r="J1027" s="242"/>
      <c r="K1027" s="242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186</v>
      </c>
      <c r="AU1027" s="252" t="s">
        <v>85</v>
      </c>
      <c r="AV1027" s="13" t="s">
        <v>85</v>
      </c>
      <c r="AW1027" s="13" t="s">
        <v>32</v>
      </c>
      <c r="AX1027" s="13" t="s">
        <v>76</v>
      </c>
      <c r="AY1027" s="252" t="s">
        <v>178</v>
      </c>
    </row>
    <row r="1028" s="13" customFormat="1">
      <c r="A1028" s="13"/>
      <c r="B1028" s="241"/>
      <c r="C1028" s="242"/>
      <c r="D1028" s="243" t="s">
        <v>186</v>
      </c>
      <c r="E1028" s="244" t="s">
        <v>1</v>
      </c>
      <c r="F1028" s="245" t="s">
        <v>1821</v>
      </c>
      <c r="G1028" s="242"/>
      <c r="H1028" s="246">
        <v>44.329999999999998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186</v>
      </c>
      <c r="AU1028" s="252" t="s">
        <v>85</v>
      </c>
      <c r="AV1028" s="13" t="s">
        <v>85</v>
      </c>
      <c r="AW1028" s="13" t="s">
        <v>32</v>
      </c>
      <c r="AX1028" s="13" t="s">
        <v>76</v>
      </c>
      <c r="AY1028" s="252" t="s">
        <v>178</v>
      </c>
    </row>
    <row r="1029" s="15" customFormat="1">
      <c r="A1029" s="15"/>
      <c r="B1029" s="264"/>
      <c r="C1029" s="265"/>
      <c r="D1029" s="243" t="s">
        <v>186</v>
      </c>
      <c r="E1029" s="266" t="s">
        <v>1</v>
      </c>
      <c r="F1029" s="267" t="s">
        <v>217</v>
      </c>
      <c r="G1029" s="265"/>
      <c r="H1029" s="268">
        <v>313.50900000000001</v>
      </c>
      <c r="I1029" s="269"/>
      <c r="J1029" s="265"/>
      <c r="K1029" s="265"/>
      <c r="L1029" s="270"/>
      <c r="M1029" s="271"/>
      <c r="N1029" s="272"/>
      <c r="O1029" s="272"/>
      <c r="P1029" s="272"/>
      <c r="Q1029" s="272"/>
      <c r="R1029" s="272"/>
      <c r="S1029" s="272"/>
      <c r="T1029" s="273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4" t="s">
        <v>186</v>
      </c>
      <c r="AU1029" s="274" t="s">
        <v>85</v>
      </c>
      <c r="AV1029" s="15" t="s">
        <v>184</v>
      </c>
      <c r="AW1029" s="15" t="s">
        <v>32</v>
      </c>
      <c r="AX1029" s="15" t="s">
        <v>83</v>
      </c>
      <c r="AY1029" s="274" t="s">
        <v>178</v>
      </c>
    </row>
    <row r="1030" s="2" customFormat="1" ht="24.15" customHeight="1">
      <c r="A1030" s="39"/>
      <c r="B1030" s="40"/>
      <c r="C1030" s="228" t="s">
        <v>2147</v>
      </c>
      <c r="D1030" s="228" t="s">
        <v>180</v>
      </c>
      <c r="E1030" s="229" t="s">
        <v>2148</v>
      </c>
      <c r="F1030" s="230" t="s">
        <v>2149</v>
      </c>
      <c r="G1030" s="231" t="s">
        <v>204</v>
      </c>
      <c r="H1030" s="232">
        <v>384.54899999999998</v>
      </c>
      <c r="I1030" s="233"/>
      <c r="J1030" s="234">
        <f>ROUND(I1030*H1030,2)</f>
        <v>0</v>
      </c>
      <c r="K1030" s="230" t="s">
        <v>194</v>
      </c>
      <c r="L1030" s="45"/>
      <c r="M1030" s="235" t="s">
        <v>1</v>
      </c>
      <c r="N1030" s="236" t="s">
        <v>41</v>
      </c>
      <c r="O1030" s="92"/>
      <c r="P1030" s="237">
        <f>O1030*H1030</f>
        <v>0</v>
      </c>
      <c r="Q1030" s="237">
        <v>0</v>
      </c>
      <c r="R1030" s="237">
        <f>Q1030*H1030</f>
        <v>0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184</v>
      </c>
      <c r="AT1030" s="239" t="s">
        <v>180</v>
      </c>
      <c r="AU1030" s="239" t="s">
        <v>85</v>
      </c>
      <c r="AY1030" s="18" t="s">
        <v>178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83</v>
      </c>
      <c r="BK1030" s="240">
        <f>ROUND(I1030*H1030,2)</f>
        <v>0</v>
      </c>
      <c r="BL1030" s="18" t="s">
        <v>184</v>
      </c>
      <c r="BM1030" s="239" t="s">
        <v>2150</v>
      </c>
    </row>
    <row r="1031" s="13" customFormat="1">
      <c r="A1031" s="13"/>
      <c r="B1031" s="241"/>
      <c r="C1031" s="242"/>
      <c r="D1031" s="243" t="s">
        <v>186</v>
      </c>
      <c r="E1031" s="244" t="s">
        <v>1</v>
      </c>
      <c r="F1031" s="245" t="s">
        <v>2151</v>
      </c>
      <c r="G1031" s="242"/>
      <c r="H1031" s="246">
        <v>71.040000000000006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186</v>
      </c>
      <c r="AU1031" s="252" t="s">
        <v>85</v>
      </c>
      <c r="AV1031" s="13" t="s">
        <v>85</v>
      </c>
      <c r="AW1031" s="13" t="s">
        <v>32</v>
      </c>
      <c r="AX1031" s="13" t="s">
        <v>76</v>
      </c>
      <c r="AY1031" s="252" t="s">
        <v>178</v>
      </c>
    </row>
    <row r="1032" s="13" customFormat="1">
      <c r="A1032" s="13"/>
      <c r="B1032" s="241"/>
      <c r="C1032" s="242"/>
      <c r="D1032" s="243" t="s">
        <v>186</v>
      </c>
      <c r="E1032" s="244" t="s">
        <v>1</v>
      </c>
      <c r="F1032" s="245" t="s">
        <v>2152</v>
      </c>
      <c r="G1032" s="242"/>
      <c r="H1032" s="246">
        <v>313.50900000000001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186</v>
      </c>
      <c r="AU1032" s="252" t="s">
        <v>85</v>
      </c>
      <c r="AV1032" s="13" t="s">
        <v>85</v>
      </c>
      <c r="AW1032" s="13" t="s">
        <v>32</v>
      </c>
      <c r="AX1032" s="13" t="s">
        <v>76</v>
      </c>
      <c r="AY1032" s="252" t="s">
        <v>178</v>
      </c>
    </row>
    <row r="1033" s="15" customFormat="1">
      <c r="A1033" s="15"/>
      <c r="B1033" s="264"/>
      <c r="C1033" s="265"/>
      <c r="D1033" s="243" t="s">
        <v>186</v>
      </c>
      <c r="E1033" s="266" t="s">
        <v>1</v>
      </c>
      <c r="F1033" s="267" t="s">
        <v>217</v>
      </c>
      <c r="G1033" s="265"/>
      <c r="H1033" s="268">
        <v>384.54900000000004</v>
      </c>
      <c r="I1033" s="269"/>
      <c r="J1033" s="265"/>
      <c r="K1033" s="265"/>
      <c r="L1033" s="270"/>
      <c r="M1033" s="271"/>
      <c r="N1033" s="272"/>
      <c r="O1033" s="272"/>
      <c r="P1033" s="272"/>
      <c r="Q1033" s="272"/>
      <c r="R1033" s="272"/>
      <c r="S1033" s="272"/>
      <c r="T1033" s="27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4" t="s">
        <v>186</v>
      </c>
      <c r="AU1033" s="274" t="s">
        <v>85</v>
      </c>
      <c r="AV1033" s="15" t="s">
        <v>184</v>
      </c>
      <c r="AW1033" s="15" t="s">
        <v>32</v>
      </c>
      <c r="AX1033" s="15" t="s">
        <v>83</v>
      </c>
      <c r="AY1033" s="274" t="s">
        <v>178</v>
      </c>
    </row>
    <row r="1034" s="2" customFormat="1" ht="24.15" customHeight="1">
      <c r="A1034" s="39"/>
      <c r="B1034" s="40"/>
      <c r="C1034" s="228" t="s">
        <v>2153</v>
      </c>
      <c r="D1034" s="228" t="s">
        <v>180</v>
      </c>
      <c r="E1034" s="229" t="s">
        <v>2154</v>
      </c>
      <c r="F1034" s="230" t="s">
        <v>2155</v>
      </c>
      <c r="G1034" s="231" t="s">
        <v>291</v>
      </c>
      <c r="H1034" s="232">
        <v>109</v>
      </c>
      <c r="I1034" s="233"/>
      <c r="J1034" s="234">
        <f>ROUND(I1034*H1034,2)</f>
        <v>0</v>
      </c>
      <c r="K1034" s="230" t="s">
        <v>846</v>
      </c>
      <c r="L1034" s="45"/>
      <c r="M1034" s="235" t="s">
        <v>1</v>
      </c>
      <c r="N1034" s="236" t="s">
        <v>41</v>
      </c>
      <c r="O1034" s="92"/>
      <c r="P1034" s="237">
        <f>O1034*H1034</f>
        <v>0</v>
      </c>
      <c r="Q1034" s="237">
        <v>0.00042999999999999999</v>
      </c>
      <c r="R1034" s="237">
        <f>Q1034*H1034</f>
        <v>0.046870000000000002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184</v>
      </c>
      <c r="AT1034" s="239" t="s">
        <v>180</v>
      </c>
      <c r="AU1034" s="239" t="s">
        <v>85</v>
      </c>
      <c r="AY1034" s="18" t="s">
        <v>178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83</v>
      </c>
      <c r="BK1034" s="240">
        <f>ROUND(I1034*H1034,2)</f>
        <v>0</v>
      </c>
      <c r="BL1034" s="18" t="s">
        <v>184</v>
      </c>
      <c r="BM1034" s="239" t="s">
        <v>2156</v>
      </c>
    </row>
    <row r="1035" s="13" customFormat="1">
      <c r="A1035" s="13"/>
      <c r="B1035" s="241"/>
      <c r="C1035" s="242"/>
      <c r="D1035" s="243" t="s">
        <v>186</v>
      </c>
      <c r="E1035" s="244" t="s">
        <v>1</v>
      </c>
      <c r="F1035" s="245" t="s">
        <v>2157</v>
      </c>
      <c r="G1035" s="242"/>
      <c r="H1035" s="246">
        <v>18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186</v>
      </c>
      <c r="AU1035" s="252" t="s">
        <v>85</v>
      </c>
      <c r="AV1035" s="13" t="s">
        <v>85</v>
      </c>
      <c r="AW1035" s="13" t="s">
        <v>32</v>
      </c>
      <c r="AX1035" s="13" t="s">
        <v>76</v>
      </c>
      <c r="AY1035" s="252" t="s">
        <v>178</v>
      </c>
    </row>
    <row r="1036" s="13" customFormat="1">
      <c r="A1036" s="13"/>
      <c r="B1036" s="241"/>
      <c r="C1036" s="242"/>
      <c r="D1036" s="243" t="s">
        <v>186</v>
      </c>
      <c r="E1036" s="244" t="s">
        <v>1</v>
      </c>
      <c r="F1036" s="245" t="s">
        <v>2158</v>
      </c>
      <c r="G1036" s="242"/>
      <c r="H1036" s="246">
        <v>55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186</v>
      </c>
      <c r="AU1036" s="252" t="s">
        <v>85</v>
      </c>
      <c r="AV1036" s="13" t="s">
        <v>85</v>
      </c>
      <c r="AW1036" s="13" t="s">
        <v>32</v>
      </c>
      <c r="AX1036" s="13" t="s">
        <v>76</v>
      </c>
      <c r="AY1036" s="252" t="s">
        <v>178</v>
      </c>
    </row>
    <row r="1037" s="13" customFormat="1">
      <c r="A1037" s="13"/>
      <c r="B1037" s="241"/>
      <c r="C1037" s="242"/>
      <c r="D1037" s="243" t="s">
        <v>186</v>
      </c>
      <c r="E1037" s="244" t="s">
        <v>1</v>
      </c>
      <c r="F1037" s="245" t="s">
        <v>2159</v>
      </c>
      <c r="G1037" s="242"/>
      <c r="H1037" s="246">
        <v>36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186</v>
      </c>
      <c r="AU1037" s="252" t="s">
        <v>85</v>
      </c>
      <c r="AV1037" s="13" t="s">
        <v>85</v>
      </c>
      <c r="AW1037" s="13" t="s">
        <v>32</v>
      </c>
      <c r="AX1037" s="13" t="s">
        <v>76</v>
      </c>
      <c r="AY1037" s="252" t="s">
        <v>178</v>
      </c>
    </row>
    <row r="1038" s="15" customFormat="1">
      <c r="A1038" s="15"/>
      <c r="B1038" s="264"/>
      <c r="C1038" s="265"/>
      <c r="D1038" s="243" t="s">
        <v>186</v>
      </c>
      <c r="E1038" s="266" t="s">
        <v>1</v>
      </c>
      <c r="F1038" s="267" t="s">
        <v>217</v>
      </c>
      <c r="G1038" s="265"/>
      <c r="H1038" s="268">
        <v>109</v>
      </c>
      <c r="I1038" s="269"/>
      <c r="J1038" s="265"/>
      <c r="K1038" s="265"/>
      <c r="L1038" s="270"/>
      <c r="M1038" s="271"/>
      <c r="N1038" s="272"/>
      <c r="O1038" s="272"/>
      <c r="P1038" s="272"/>
      <c r="Q1038" s="272"/>
      <c r="R1038" s="272"/>
      <c r="S1038" s="272"/>
      <c r="T1038" s="273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4" t="s">
        <v>186</v>
      </c>
      <c r="AU1038" s="274" t="s">
        <v>85</v>
      </c>
      <c r="AV1038" s="15" t="s">
        <v>184</v>
      </c>
      <c r="AW1038" s="15" t="s">
        <v>32</v>
      </c>
      <c r="AX1038" s="15" t="s">
        <v>83</v>
      </c>
      <c r="AY1038" s="274" t="s">
        <v>178</v>
      </c>
    </row>
    <row r="1039" s="2" customFormat="1" ht="24.15" customHeight="1">
      <c r="A1039" s="39"/>
      <c r="B1039" s="40"/>
      <c r="C1039" s="285" t="s">
        <v>2160</v>
      </c>
      <c r="D1039" s="285" t="s">
        <v>232</v>
      </c>
      <c r="E1039" s="286" t="s">
        <v>2161</v>
      </c>
      <c r="F1039" s="287" t="s">
        <v>2162</v>
      </c>
      <c r="G1039" s="288" t="s">
        <v>384</v>
      </c>
      <c r="H1039" s="289">
        <v>0.112</v>
      </c>
      <c r="I1039" s="290"/>
      <c r="J1039" s="291">
        <f>ROUND(I1039*H1039,2)</f>
        <v>0</v>
      </c>
      <c r="K1039" s="287" t="s">
        <v>846</v>
      </c>
      <c r="L1039" s="292"/>
      <c r="M1039" s="293" t="s">
        <v>1</v>
      </c>
      <c r="N1039" s="294" t="s">
        <v>41</v>
      </c>
      <c r="O1039" s="92"/>
      <c r="P1039" s="237">
        <f>O1039*H1039</f>
        <v>0</v>
      </c>
      <c r="Q1039" s="237">
        <v>1</v>
      </c>
      <c r="R1039" s="237">
        <f>Q1039*H1039</f>
        <v>0.112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231</v>
      </c>
      <c r="AT1039" s="239" t="s">
        <v>232</v>
      </c>
      <c r="AU1039" s="239" t="s">
        <v>85</v>
      </c>
      <c r="AY1039" s="18" t="s">
        <v>178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83</v>
      </c>
      <c r="BK1039" s="240">
        <f>ROUND(I1039*H1039,2)</f>
        <v>0</v>
      </c>
      <c r="BL1039" s="18" t="s">
        <v>184</v>
      </c>
      <c r="BM1039" s="239" t="s">
        <v>2163</v>
      </c>
    </row>
    <row r="1040" s="13" customFormat="1">
      <c r="A1040" s="13"/>
      <c r="B1040" s="241"/>
      <c r="C1040" s="242"/>
      <c r="D1040" s="243" t="s">
        <v>186</v>
      </c>
      <c r="E1040" s="244" t="s">
        <v>1</v>
      </c>
      <c r="F1040" s="245" t="s">
        <v>2164</v>
      </c>
      <c r="G1040" s="242"/>
      <c r="H1040" s="246">
        <v>0.097000000000000003</v>
      </c>
      <c r="I1040" s="247"/>
      <c r="J1040" s="242"/>
      <c r="K1040" s="242"/>
      <c r="L1040" s="248"/>
      <c r="M1040" s="249"/>
      <c r="N1040" s="250"/>
      <c r="O1040" s="250"/>
      <c r="P1040" s="250"/>
      <c r="Q1040" s="250"/>
      <c r="R1040" s="250"/>
      <c r="S1040" s="250"/>
      <c r="T1040" s="25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2" t="s">
        <v>186</v>
      </c>
      <c r="AU1040" s="252" t="s">
        <v>85</v>
      </c>
      <c r="AV1040" s="13" t="s">
        <v>85</v>
      </c>
      <c r="AW1040" s="13" t="s">
        <v>32</v>
      </c>
      <c r="AX1040" s="13" t="s">
        <v>83</v>
      </c>
      <c r="AY1040" s="252" t="s">
        <v>178</v>
      </c>
    </row>
    <row r="1041" s="13" customFormat="1">
      <c r="A1041" s="13"/>
      <c r="B1041" s="241"/>
      <c r="C1041" s="242"/>
      <c r="D1041" s="243" t="s">
        <v>186</v>
      </c>
      <c r="E1041" s="242"/>
      <c r="F1041" s="245" t="s">
        <v>2165</v>
      </c>
      <c r="G1041" s="242"/>
      <c r="H1041" s="246">
        <v>0.112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186</v>
      </c>
      <c r="AU1041" s="252" t="s">
        <v>85</v>
      </c>
      <c r="AV1041" s="13" t="s">
        <v>85</v>
      </c>
      <c r="AW1041" s="13" t="s">
        <v>4</v>
      </c>
      <c r="AX1041" s="13" t="s">
        <v>83</v>
      </c>
      <c r="AY1041" s="252" t="s">
        <v>178</v>
      </c>
    </row>
    <row r="1042" s="2" customFormat="1" ht="24.15" customHeight="1">
      <c r="A1042" s="39"/>
      <c r="B1042" s="40"/>
      <c r="C1042" s="228" t="s">
        <v>2166</v>
      </c>
      <c r="D1042" s="228" t="s">
        <v>180</v>
      </c>
      <c r="E1042" s="229" t="s">
        <v>487</v>
      </c>
      <c r="F1042" s="230" t="s">
        <v>488</v>
      </c>
      <c r="G1042" s="231" t="s">
        <v>204</v>
      </c>
      <c r="H1042" s="232">
        <v>769.40499999999997</v>
      </c>
      <c r="I1042" s="233"/>
      <c r="J1042" s="234">
        <f>ROUND(I1042*H1042,2)</f>
        <v>0</v>
      </c>
      <c r="K1042" s="230" t="s">
        <v>194</v>
      </c>
      <c r="L1042" s="45"/>
      <c r="M1042" s="235" t="s">
        <v>1</v>
      </c>
      <c r="N1042" s="236" t="s">
        <v>41</v>
      </c>
      <c r="O1042" s="92"/>
      <c r="P1042" s="237">
        <f>O1042*H1042</f>
        <v>0</v>
      </c>
      <c r="Q1042" s="237">
        <v>0</v>
      </c>
      <c r="R1042" s="237">
        <f>Q1042*H1042</f>
        <v>0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184</v>
      </c>
      <c r="AT1042" s="239" t="s">
        <v>180</v>
      </c>
      <c r="AU1042" s="239" t="s">
        <v>85</v>
      </c>
      <c r="AY1042" s="18" t="s">
        <v>178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83</v>
      </c>
      <c r="BK1042" s="240">
        <f>ROUND(I1042*H1042,2)</f>
        <v>0</v>
      </c>
      <c r="BL1042" s="18" t="s">
        <v>184</v>
      </c>
      <c r="BM1042" s="239" t="s">
        <v>2167</v>
      </c>
    </row>
    <row r="1043" s="13" customFormat="1">
      <c r="A1043" s="13"/>
      <c r="B1043" s="241"/>
      <c r="C1043" s="242"/>
      <c r="D1043" s="243" t="s">
        <v>186</v>
      </c>
      <c r="E1043" s="244" t="s">
        <v>1</v>
      </c>
      <c r="F1043" s="245" t="s">
        <v>490</v>
      </c>
      <c r="G1043" s="242"/>
      <c r="H1043" s="246">
        <v>769.40499999999997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186</v>
      </c>
      <c r="AU1043" s="252" t="s">
        <v>85</v>
      </c>
      <c r="AV1043" s="13" t="s">
        <v>85</v>
      </c>
      <c r="AW1043" s="13" t="s">
        <v>32</v>
      </c>
      <c r="AX1043" s="13" t="s">
        <v>83</v>
      </c>
      <c r="AY1043" s="252" t="s">
        <v>178</v>
      </c>
    </row>
    <row r="1044" s="2" customFormat="1" ht="24.15" customHeight="1">
      <c r="A1044" s="39"/>
      <c r="B1044" s="40"/>
      <c r="C1044" s="228" t="s">
        <v>2168</v>
      </c>
      <c r="D1044" s="228" t="s">
        <v>180</v>
      </c>
      <c r="E1044" s="229" t="s">
        <v>492</v>
      </c>
      <c r="F1044" s="230" t="s">
        <v>493</v>
      </c>
      <c r="G1044" s="231" t="s">
        <v>204</v>
      </c>
      <c r="H1044" s="232">
        <v>769.40499999999997</v>
      </c>
      <c r="I1044" s="233"/>
      <c r="J1044" s="234">
        <f>ROUND(I1044*H1044,2)</f>
        <v>0</v>
      </c>
      <c r="K1044" s="230" t="s">
        <v>194</v>
      </c>
      <c r="L1044" s="45"/>
      <c r="M1044" s="235" t="s">
        <v>1</v>
      </c>
      <c r="N1044" s="236" t="s">
        <v>41</v>
      </c>
      <c r="O1044" s="92"/>
      <c r="P1044" s="237">
        <f>O1044*H1044</f>
        <v>0</v>
      </c>
      <c r="Q1044" s="237">
        <v>0</v>
      </c>
      <c r="R1044" s="237">
        <f>Q1044*H1044</f>
        <v>0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184</v>
      </c>
      <c r="AT1044" s="239" t="s">
        <v>180</v>
      </c>
      <c r="AU1044" s="239" t="s">
        <v>85</v>
      </c>
      <c r="AY1044" s="18" t="s">
        <v>178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83</v>
      </c>
      <c r="BK1044" s="240">
        <f>ROUND(I1044*H1044,2)</f>
        <v>0</v>
      </c>
      <c r="BL1044" s="18" t="s">
        <v>184</v>
      </c>
      <c r="BM1044" s="239" t="s">
        <v>2169</v>
      </c>
    </row>
    <row r="1045" s="12" customFormat="1" ht="22.8" customHeight="1">
      <c r="A1045" s="12"/>
      <c r="B1045" s="212"/>
      <c r="C1045" s="213"/>
      <c r="D1045" s="214" t="s">
        <v>75</v>
      </c>
      <c r="E1045" s="226" t="s">
        <v>495</v>
      </c>
      <c r="F1045" s="226" t="s">
        <v>496</v>
      </c>
      <c r="G1045" s="213"/>
      <c r="H1045" s="213"/>
      <c r="I1045" s="216"/>
      <c r="J1045" s="227">
        <f>BK1045</f>
        <v>0</v>
      </c>
      <c r="K1045" s="213"/>
      <c r="L1045" s="218"/>
      <c r="M1045" s="219"/>
      <c r="N1045" s="220"/>
      <c r="O1045" s="220"/>
      <c r="P1045" s="221">
        <f>SUM(P1046:P1065)</f>
        <v>0</v>
      </c>
      <c r="Q1045" s="220"/>
      <c r="R1045" s="221">
        <f>SUM(R1046:R1065)</f>
        <v>0</v>
      </c>
      <c r="S1045" s="220"/>
      <c r="T1045" s="222">
        <f>SUM(T1046:T1065)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23" t="s">
        <v>83</v>
      </c>
      <c r="AT1045" s="224" t="s">
        <v>75</v>
      </c>
      <c r="AU1045" s="224" t="s">
        <v>83</v>
      </c>
      <c r="AY1045" s="223" t="s">
        <v>178</v>
      </c>
      <c r="BK1045" s="225">
        <f>SUM(BK1046:BK1065)</f>
        <v>0</v>
      </c>
    </row>
    <row r="1046" s="2" customFormat="1" ht="24.15" customHeight="1">
      <c r="A1046" s="39"/>
      <c r="B1046" s="40"/>
      <c r="C1046" s="228" t="s">
        <v>2170</v>
      </c>
      <c r="D1046" s="228" t="s">
        <v>180</v>
      </c>
      <c r="E1046" s="229" t="s">
        <v>2171</v>
      </c>
      <c r="F1046" s="230" t="s">
        <v>2172</v>
      </c>
      <c r="G1046" s="231" t="s">
        <v>384</v>
      </c>
      <c r="H1046" s="232">
        <v>780.92999999999995</v>
      </c>
      <c r="I1046" s="233"/>
      <c r="J1046" s="234">
        <f>ROUND(I1046*H1046,2)</f>
        <v>0</v>
      </c>
      <c r="K1046" s="230" t="s">
        <v>194</v>
      </c>
      <c r="L1046" s="45"/>
      <c r="M1046" s="235" t="s">
        <v>1</v>
      </c>
      <c r="N1046" s="236" t="s">
        <v>41</v>
      </c>
      <c r="O1046" s="92"/>
      <c r="P1046" s="237">
        <f>O1046*H1046</f>
        <v>0</v>
      </c>
      <c r="Q1046" s="237">
        <v>0</v>
      </c>
      <c r="R1046" s="237">
        <f>Q1046*H1046</f>
        <v>0</v>
      </c>
      <c r="S1046" s="237">
        <v>0</v>
      </c>
      <c r="T1046" s="238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9" t="s">
        <v>184</v>
      </c>
      <c r="AT1046" s="239" t="s">
        <v>180</v>
      </c>
      <c r="AU1046" s="239" t="s">
        <v>85</v>
      </c>
      <c r="AY1046" s="18" t="s">
        <v>178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83</v>
      </c>
      <c r="BK1046" s="240">
        <f>ROUND(I1046*H1046,2)</f>
        <v>0</v>
      </c>
      <c r="BL1046" s="18" t="s">
        <v>184</v>
      </c>
      <c r="BM1046" s="239" t="s">
        <v>2173</v>
      </c>
    </row>
    <row r="1047" s="2" customFormat="1" ht="24.15" customHeight="1">
      <c r="A1047" s="39"/>
      <c r="B1047" s="40"/>
      <c r="C1047" s="228" t="s">
        <v>2174</v>
      </c>
      <c r="D1047" s="228" t="s">
        <v>180</v>
      </c>
      <c r="E1047" s="229" t="s">
        <v>502</v>
      </c>
      <c r="F1047" s="230" t="s">
        <v>503</v>
      </c>
      <c r="G1047" s="231" t="s">
        <v>384</v>
      </c>
      <c r="H1047" s="232">
        <v>780.92999999999995</v>
      </c>
      <c r="I1047" s="233"/>
      <c r="J1047" s="234">
        <f>ROUND(I1047*H1047,2)</f>
        <v>0</v>
      </c>
      <c r="K1047" s="230" t="s">
        <v>846</v>
      </c>
      <c r="L1047" s="45"/>
      <c r="M1047" s="235" t="s">
        <v>1</v>
      </c>
      <c r="N1047" s="236" t="s">
        <v>41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184</v>
      </c>
      <c r="AT1047" s="239" t="s">
        <v>180</v>
      </c>
      <c r="AU1047" s="239" t="s">
        <v>85</v>
      </c>
      <c r="AY1047" s="18" t="s">
        <v>178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83</v>
      </c>
      <c r="BK1047" s="240">
        <f>ROUND(I1047*H1047,2)</f>
        <v>0</v>
      </c>
      <c r="BL1047" s="18" t="s">
        <v>184</v>
      </c>
      <c r="BM1047" s="239" t="s">
        <v>2175</v>
      </c>
    </row>
    <row r="1048" s="2" customFormat="1" ht="24.15" customHeight="1">
      <c r="A1048" s="39"/>
      <c r="B1048" s="40"/>
      <c r="C1048" s="228" t="s">
        <v>2176</v>
      </c>
      <c r="D1048" s="228" t="s">
        <v>180</v>
      </c>
      <c r="E1048" s="229" t="s">
        <v>506</v>
      </c>
      <c r="F1048" s="230" t="s">
        <v>507</v>
      </c>
      <c r="G1048" s="231" t="s">
        <v>384</v>
      </c>
      <c r="H1048" s="232">
        <v>14837.67</v>
      </c>
      <c r="I1048" s="233"/>
      <c r="J1048" s="234">
        <f>ROUND(I1048*H1048,2)</f>
        <v>0</v>
      </c>
      <c r="K1048" s="230" t="s">
        <v>846</v>
      </c>
      <c r="L1048" s="45"/>
      <c r="M1048" s="235" t="s">
        <v>1</v>
      </c>
      <c r="N1048" s="236" t="s">
        <v>41</v>
      </c>
      <c r="O1048" s="92"/>
      <c r="P1048" s="237">
        <f>O1048*H1048</f>
        <v>0</v>
      </c>
      <c r="Q1048" s="237">
        <v>0</v>
      </c>
      <c r="R1048" s="237">
        <f>Q1048*H1048</f>
        <v>0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184</v>
      </c>
      <c r="AT1048" s="239" t="s">
        <v>180</v>
      </c>
      <c r="AU1048" s="239" t="s">
        <v>85</v>
      </c>
      <c r="AY1048" s="18" t="s">
        <v>178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83</v>
      </c>
      <c r="BK1048" s="240">
        <f>ROUND(I1048*H1048,2)</f>
        <v>0</v>
      </c>
      <c r="BL1048" s="18" t="s">
        <v>184</v>
      </c>
      <c r="BM1048" s="239" t="s">
        <v>2177</v>
      </c>
    </row>
    <row r="1049" s="13" customFormat="1">
      <c r="A1049" s="13"/>
      <c r="B1049" s="241"/>
      <c r="C1049" s="242"/>
      <c r="D1049" s="243" t="s">
        <v>186</v>
      </c>
      <c r="E1049" s="242"/>
      <c r="F1049" s="245" t="s">
        <v>2178</v>
      </c>
      <c r="G1049" s="242"/>
      <c r="H1049" s="246">
        <v>14837.67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186</v>
      </c>
      <c r="AU1049" s="252" t="s">
        <v>85</v>
      </c>
      <c r="AV1049" s="13" t="s">
        <v>85</v>
      </c>
      <c r="AW1049" s="13" t="s">
        <v>4</v>
      </c>
      <c r="AX1049" s="13" t="s">
        <v>83</v>
      </c>
      <c r="AY1049" s="252" t="s">
        <v>178</v>
      </c>
    </row>
    <row r="1050" s="2" customFormat="1" ht="33" customHeight="1">
      <c r="A1050" s="39"/>
      <c r="B1050" s="40"/>
      <c r="C1050" s="228" t="s">
        <v>2179</v>
      </c>
      <c r="D1050" s="228" t="s">
        <v>180</v>
      </c>
      <c r="E1050" s="229" t="s">
        <v>511</v>
      </c>
      <c r="F1050" s="230" t="s">
        <v>512</v>
      </c>
      <c r="G1050" s="231" t="s">
        <v>384</v>
      </c>
      <c r="H1050" s="232">
        <v>78.093000000000004</v>
      </c>
      <c r="I1050" s="233"/>
      <c r="J1050" s="234">
        <f>ROUND(I1050*H1050,2)</f>
        <v>0</v>
      </c>
      <c r="K1050" s="230" t="s">
        <v>194</v>
      </c>
      <c r="L1050" s="45"/>
      <c r="M1050" s="235" t="s">
        <v>1</v>
      </c>
      <c r="N1050" s="236" t="s">
        <v>41</v>
      </c>
      <c r="O1050" s="92"/>
      <c r="P1050" s="237">
        <f>O1050*H1050</f>
        <v>0</v>
      </c>
      <c r="Q1050" s="237">
        <v>0</v>
      </c>
      <c r="R1050" s="237">
        <f>Q1050*H1050</f>
        <v>0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184</v>
      </c>
      <c r="AT1050" s="239" t="s">
        <v>180</v>
      </c>
      <c r="AU1050" s="239" t="s">
        <v>85</v>
      </c>
      <c r="AY1050" s="18" t="s">
        <v>178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83</v>
      </c>
      <c r="BK1050" s="240">
        <f>ROUND(I1050*H1050,2)</f>
        <v>0</v>
      </c>
      <c r="BL1050" s="18" t="s">
        <v>184</v>
      </c>
      <c r="BM1050" s="239" t="s">
        <v>2180</v>
      </c>
    </row>
    <row r="1051" s="13" customFormat="1">
      <c r="A1051" s="13"/>
      <c r="B1051" s="241"/>
      <c r="C1051" s="242"/>
      <c r="D1051" s="243" t="s">
        <v>186</v>
      </c>
      <c r="E1051" s="242"/>
      <c r="F1051" s="245" t="s">
        <v>2181</v>
      </c>
      <c r="G1051" s="242"/>
      <c r="H1051" s="246">
        <v>78.093000000000004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186</v>
      </c>
      <c r="AU1051" s="252" t="s">
        <v>85</v>
      </c>
      <c r="AV1051" s="13" t="s">
        <v>85</v>
      </c>
      <c r="AW1051" s="13" t="s">
        <v>4</v>
      </c>
      <c r="AX1051" s="13" t="s">
        <v>83</v>
      </c>
      <c r="AY1051" s="252" t="s">
        <v>178</v>
      </c>
    </row>
    <row r="1052" s="2" customFormat="1" ht="33" customHeight="1">
      <c r="A1052" s="39"/>
      <c r="B1052" s="40"/>
      <c r="C1052" s="228" t="s">
        <v>2182</v>
      </c>
      <c r="D1052" s="228" t="s">
        <v>180</v>
      </c>
      <c r="E1052" s="229" t="s">
        <v>516</v>
      </c>
      <c r="F1052" s="230" t="s">
        <v>517</v>
      </c>
      <c r="G1052" s="231" t="s">
        <v>384</v>
      </c>
      <c r="H1052" s="232">
        <v>7.8090000000000002</v>
      </c>
      <c r="I1052" s="233"/>
      <c r="J1052" s="234">
        <f>ROUND(I1052*H1052,2)</f>
        <v>0</v>
      </c>
      <c r="K1052" s="230" t="s">
        <v>846</v>
      </c>
      <c r="L1052" s="45"/>
      <c r="M1052" s="235" t="s">
        <v>1</v>
      </c>
      <c r="N1052" s="236" t="s">
        <v>41</v>
      </c>
      <c r="O1052" s="92"/>
      <c r="P1052" s="237">
        <f>O1052*H1052</f>
        <v>0</v>
      </c>
      <c r="Q1052" s="237">
        <v>0</v>
      </c>
      <c r="R1052" s="237">
        <f>Q1052*H1052</f>
        <v>0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184</v>
      </c>
      <c r="AT1052" s="239" t="s">
        <v>180</v>
      </c>
      <c r="AU1052" s="239" t="s">
        <v>85</v>
      </c>
      <c r="AY1052" s="18" t="s">
        <v>178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83</v>
      </c>
      <c r="BK1052" s="240">
        <f>ROUND(I1052*H1052,2)</f>
        <v>0</v>
      </c>
      <c r="BL1052" s="18" t="s">
        <v>184</v>
      </c>
      <c r="BM1052" s="239" t="s">
        <v>2183</v>
      </c>
    </row>
    <row r="1053" s="13" customFormat="1">
      <c r="A1053" s="13"/>
      <c r="B1053" s="241"/>
      <c r="C1053" s="242"/>
      <c r="D1053" s="243" t="s">
        <v>186</v>
      </c>
      <c r="E1053" s="242"/>
      <c r="F1053" s="245" t="s">
        <v>2184</v>
      </c>
      <c r="G1053" s="242"/>
      <c r="H1053" s="246">
        <v>7.8090000000000002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186</v>
      </c>
      <c r="AU1053" s="252" t="s">
        <v>85</v>
      </c>
      <c r="AV1053" s="13" t="s">
        <v>85</v>
      </c>
      <c r="AW1053" s="13" t="s">
        <v>4</v>
      </c>
      <c r="AX1053" s="13" t="s">
        <v>83</v>
      </c>
      <c r="AY1053" s="252" t="s">
        <v>178</v>
      </c>
    </row>
    <row r="1054" s="2" customFormat="1" ht="37.8" customHeight="1">
      <c r="A1054" s="39"/>
      <c r="B1054" s="40"/>
      <c r="C1054" s="228" t="s">
        <v>2185</v>
      </c>
      <c r="D1054" s="228" t="s">
        <v>180</v>
      </c>
      <c r="E1054" s="229" t="s">
        <v>2186</v>
      </c>
      <c r="F1054" s="230" t="s">
        <v>2187</v>
      </c>
      <c r="G1054" s="231" t="s">
        <v>384</v>
      </c>
      <c r="H1054" s="232">
        <v>39.046999999999997</v>
      </c>
      <c r="I1054" s="233"/>
      <c r="J1054" s="234">
        <f>ROUND(I1054*H1054,2)</f>
        <v>0</v>
      </c>
      <c r="K1054" s="230" t="s">
        <v>194</v>
      </c>
      <c r="L1054" s="45"/>
      <c r="M1054" s="235" t="s">
        <v>1</v>
      </c>
      <c r="N1054" s="236" t="s">
        <v>41</v>
      </c>
      <c r="O1054" s="92"/>
      <c r="P1054" s="237">
        <f>O1054*H1054</f>
        <v>0</v>
      </c>
      <c r="Q1054" s="237">
        <v>0</v>
      </c>
      <c r="R1054" s="237">
        <f>Q1054*H1054</f>
        <v>0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184</v>
      </c>
      <c r="AT1054" s="239" t="s">
        <v>180</v>
      </c>
      <c r="AU1054" s="239" t="s">
        <v>85</v>
      </c>
      <c r="AY1054" s="18" t="s">
        <v>178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83</v>
      </c>
      <c r="BK1054" s="240">
        <f>ROUND(I1054*H1054,2)</f>
        <v>0</v>
      </c>
      <c r="BL1054" s="18" t="s">
        <v>184</v>
      </c>
      <c r="BM1054" s="239" t="s">
        <v>2188</v>
      </c>
    </row>
    <row r="1055" s="13" customFormat="1">
      <c r="A1055" s="13"/>
      <c r="B1055" s="241"/>
      <c r="C1055" s="242"/>
      <c r="D1055" s="243" t="s">
        <v>186</v>
      </c>
      <c r="E1055" s="242"/>
      <c r="F1055" s="245" t="s">
        <v>2189</v>
      </c>
      <c r="G1055" s="242"/>
      <c r="H1055" s="246">
        <v>39.046999999999997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186</v>
      </c>
      <c r="AU1055" s="252" t="s">
        <v>85</v>
      </c>
      <c r="AV1055" s="13" t="s">
        <v>85</v>
      </c>
      <c r="AW1055" s="13" t="s">
        <v>4</v>
      </c>
      <c r="AX1055" s="13" t="s">
        <v>83</v>
      </c>
      <c r="AY1055" s="252" t="s">
        <v>178</v>
      </c>
    </row>
    <row r="1056" s="2" customFormat="1" ht="33" customHeight="1">
      <c r="A1056" s="39"/>
      <c r="B1056" s="40"/>
      <c r="C1056" s="228" t="s">
        <v>2190</v>
      </c>
      <c r="D1056" s="228" t="s">
        <v>180</v>
      </c>
      <c r="E1056" s="229" t="s">
        <v>2191</v>
      </c>
      <c r="F1056" s="230" t="s">
        <v>2192</v>
      </c>
      <c r="G1056" s="231" t="s">
        <v>384</v>
      </c>
      <c r="H1056" s="232">
        <v>7.8090000000000002</v>
      </c>
      <c r="I1056" s="233"/>
      <c r="J1056" s="234">
        <f>ROUND(I1056*H1056,2)</f>
        <v>0</v>
      </c>
      <c r="K1056" s="230" t="s">
        <v>194</v>
      </c>
      <c r="L1056" s="45"/>
      <c r="M1056" s="235" t="s">
        <v>1</v>
      </c>
      <c r="N1056" s="236" t="s">
        <v>41</v>
      </c>
      <c r="O1056" s="92"/>
      <c r="P1056" s="237">
        <f>O1056*H1056</f>
        <v>0</v>
      </c>
      <c r="Q1056" s="237">
        <v>0</v>
      </c>
      <c r="R1056" s="237">
        <f>Q1056*H1056</f>
        <v>0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184</v>
      </c>
      <c r="AT1056" s="239" t="s">
        <v>180</v>
      </c>
      <c r="AU1056" s="239" t="s">
        <v>85</v>
      </c>
      <c r="AY1056" s="18" t="s">
        <v>178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83</v>
      </c>
      <c r="BK1056" s="240">
        <f>ROUND(I1056*H1056,2)</f>
        <v>0</v>
      </c>
      <c r="BL1056" s="18" t="s">
        <v>184</v>
      </c>
      <c r="BM1056" s="239" t="s">
        <v>2193</v>
      </c>
    </row>
    <row r="1057" s="13" customFormat="1">
      <c r="A1057" s="13"/>
      <c r="B1057" s="241"/>
      <c r="C1057" s="242"/>
      <c r="D1057" s="243" t="s">
        <v>186</v>
      </c>
      <c r="E1057" s="242"/>
      <c r="F1057" s="245" t="s">
        <v>2184</v>
      </c>
      <c r="G1057" s="242"/>
      <c r="H1057" s="246">
        <v>7.8090000000000002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186</v>
      </c>
      <c r="AU1057" s="252" t="s">
        <v>85</v>
      </c>
      <c r="AV1057" s="13" t="s">
        <v>85</v>
      </c>
      <c r="AW1057" s="13" t="s">
        <v>4</v>
      </c>
      <c r="AX1057" s="13" t="s">
        <v>83</v>
      </c>
      <c r="AY1057" s="252" t="s">
        <v>178</v>
      </c>
    </row>
    <row r="1058" s="2" customFormat="1" ht="37.8" customHeight="1">
      <c r="A1058" s="39"/>
      <c r="B1058" s="40"/>
      <c r="C1058" s="228" t="s">
        <v>2194</v>
      </c>
      <c r="D1058" s="228" t="s">
        <v>180</v>
      </c>
      <c r="E1058" s="229" t="s">
        <v>521</v>
      </c>
      <c r="F1058" s="230" t="s">
        <v>522</v>
      </c>
      <c r="G1058" s="231" t="s">
        <v>384</v>
      </c>
      <c r="H1058" s="232">
        <v>78.093000000000004</v>
      </c>
      <c r="I1058" s="233"/>
      <c r="J1058" s="234">
        <f>ROUND(I1058*H1058,2)</f>
        <v>0</v>
      </c>
      <c r="K1058" s="230" t="s">
        <v>846</v>
      </c>
      <c r="L1058" s="45"/>
      <c r="M1058" s="235" t="s">
        <v>1</v>
      </c>
      <c r="N1058" s="236" t="s">
        <v>41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184</v>
      </c>
      <c r="AT1058" s="239" t="s">
        <v>180</v>
      </c>
      <c r="AU1058" s="239" t="s">
        <v>85</v>
      </c>
      <c r="AY1058" s="18" t="s">
        <v>178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83</v>
      </c>
      <c r="BK1058" s="240">
        <f>ROUND(I1058*H1058,2)</f>
        <v>0</v>
      </c>
      <c r="BL1058" s="18" t="s">
        <v>184</v>
      </c>
      <c r="BM1058" s="239" t="s">
        <v>2195</v>
      </c>
    </row>
    <row r="1059" s="13" customFormat="1">
      <c r="A1059" s="13"/>
      <c r="B1059" s="241"/>
      <c r="C1059" s="242"/>
      <c r="D1059" s="243" t="s">
        <v>186</v>
      </c>
      <c r="E1059" s="242"/>
      <c r="F1059" s="245" t="s">
        <v>2181</v>
      </c>
      <c r="G1059" s="242"/>
      <c r="H1059" s="246">
        <v>78.093000000000004</v>
      </c>
      <c r="I1059" s="247"/>
      <c r="J1059" s="242"/>
      <c r="K1059" s="242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186</v>
      </c>
      <c r="AU1059" s="252" t="s">
        <v>85</v>
      </c>
      <c r="AV1059" s="13" t="s">
        <v>85</v>
      </c>
      <c r="AW1059" s="13" t="s">
        <v>4</v>
      </c>
      <c r="AX1059" s="13" t="s">
        <v>83</v>
      </c>
      <c r="AY1059" s="252" t="s">
        <v>178</v>
      </c>
    </row>
    <row r="1060" s="2" customFormat="1" ht="37.8" customHeight="1">
      <c r="A1060" s="39"/>
      <c r="B1060" s="40"/>
      <c r="C1060" s="228" t="s">
        <v>2196</v>
      </c>
      <c r="D1060" s="228" t="s">
        <v>180</v>
      </c>
      <c r="E1060" s="229" t="s">
        <v>526</v>
      </c>
      <c r="F1060" s="230" t="s">
        <v>527</v>
      </c>
      <c r="G1060" s="231" t="s">
        <v>384</v>
      </c>
      <c r="H1060" s="232">
        <v>117.14</v>
      </c>
      <c r="I1060" s="233"/>
      <c r="J1060" s="234">
        <f>ROUND(I1060*H1060,2)</f>
        <v>0</v>
      </c>
      <c r="K1060" s="230" t="s">
        <v>846</v>
      </c>
      <c r="L1060" s="45"/>
      <c r="M1060" s="235" t="s">
        <v>1</v>
      </c>
      <c r="N1060" s="236" t="s">
        <v>41</v>
      </c>
      <c r="O1060" s="92"/>
      <c r="P1060" s="237">
        <f>O1060*H1060</f>
        <v>0</v>
      </c>
      <c r="Q1060" s="237">
        <v>0</v>
      </c>
      <c r="R1060" s="237">
        <f>Q1060*H1060</f>
        <v>0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184</v>
      </c>
      <c r="AT1060" s="239" t="s">
        <v>180</v>
      </c>
      <c r="AU1060" s="239" t="s">
        <v>85</v>
      </c>
      <c r="AY1060" s="18" t="s">
        <v>178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83</v>
      </c>
      <c r="BK1060" s="240">
        <f>ROUND(I1060*H1060,2)</f>
        <v>0</v>
      </c>
      <c r="BL1060" s="18" t="s">
        <v>184</v>
      </c>
      <c r="BM1060" s="239" t="s">
        <v>2197</v>
      </c>
    </row>
    <row r="1061" s="13" customFormat="1">
      <c r="A1061" s="13"/>
      <c r="B1061" s="241"/>
      <c r="C1061" s="242"/>
      <c r="D1061" s="243" t="s">
        <v>186</v>
      </c>
      <c r="E1061" s="242"/>
      <c r="F1061" s="245" t="s">
        <v>2198</v>
      </c>
      <c r="G1061" s="242"/>
      <c r="H1061" s="246">
        <v>117.14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186</v>
      </c>
      <c r="AU1061" s="252" t="s">
        <v>85</v>
      </c>
      <c r="AV1061" s="13" t="s">
        <v>85</v>
      </c>
      <c r="AW1061" s="13" t="s">
        <v>4</v>
      </c>
      <c r="AX1061" s="13" t="s">
        <v>83</v>
      </c>
      <c r="AY1061" s="252" t="s">
        <v>178</v>
      </c>
    </row>
    <row r="1062" s="2" customFormat="1" ht="33" customHeight="1">
      <c r="A1062" s="39"/>
      <c r="B1062" s="40"/>
      <c r="C1062" s="228" t="s">
        <v>2199</v>
      </c>
      <c r="D1062" s="228" t="s">
        <v>180</v>
      </c>
      <c r="E1062" s="229" t="s">
        <v>531</v>
      </c>
      <c r="F1062" s="230" t="s">
        <v>532</v>
      </c>
      <c r="G1062" s="231" t="s">
        <v>384</v>
      </c>
      <c r="H1062" s="232">
        <v>374.846</v>
      </c>
      <c r="I1062" s="233"/>
      <c r="J1062" s="234">
        <f>ROUND(I1062*H1062,2)</f>
        <v>0</v>
      </c>
      <c r="K1062" s="230" t="s">
        <v>846</v>
      </c>
      <c r="L1062" s="45"/>
      <c r="M1062" s="235" t="s">
        <v>1</v>
      </c>
      <c r="N1062" s="236" t="s">
        <v>41</v>
      </c>
      <c r="O1062" s="92"/>
      <c r="P1062" s="237">
        <f>O1062*H1062</f>
        <v>0</v>
      </c>
      <c r="Q1062" s="237">
        <v>0</v>
      </c>
      <c r="R1062" s="237">
        <f>Q1062*H1062</f>
        <v>0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184</v>
      </c>
      <c r="AT1062" s="239" t="s">
        <v>180</v>
      </c>
      <c r="AU1062" s="239" t="s">
        <v>85</v>
      </c>
      <c r="AY1062" s="18" t="s">
        <v>178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83</v>
      </c>
      <c r="BK1062" s="240">
        <f>ROUND(I1062*H1062,2)</f>
        <v>0</v>
      </c>
      <c r="BL1062" s="18" t="s">
        <v>184</v>
      </c>
      <c r="BM1062" s="239" t="s">
        <v>2200</v>
      </c>
    </row>
    <row r="1063" s="13" customFormat="1">
      <c r="A1063" s="13"/>
      <c r="B1063" s="241"/>
      <c r="C1063" s="242"/>
      <c r="D1063" s="243" t="s">
        <v>186</v>
      </c>
      <c r="E1063" s="242"/>
      <c r="F1063" s="245" t="s">
        <v>2201</v>
      </c>
      <c r="G1063" s="242"/>
      <c r="H1063" s="246">
        <v>374.846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186</v>
      </c>
      <c r="AU1063" s="252" t="s">
        <v>85</v>
      </c>
      <c r="AV1063" s="13" t="s">
        <v>85</v>
      </c>
      <c r="AW1063" s="13" t="s">
        <v>4</v>
      </c>
      <c r="AX1063" s="13" t="s">
        <v>83</v>
      </c>
      <c r="AY1063" s="252" t="s">
        <v>178</v>
      </c>
    </row>
    <row r="1064" s="2" customFormat="1" ht="44.25" customHeight="1">
      <c r="A1064" s="39"/>
      <c r="B1064" s="40"/>
      <c r="C1064" s="228" t="s">
        <v>2202</v>
      </c>
      <c r="D1064" s="228" t="s">
        <v>180</v>
      </c>
      <c r="E1064" s="229" t="s">
        <v>536</v>
      </c>
      <c r="F1064" s="230" t="s">
        <v>537</v>
      </c>
      <c r="G1064" s="231" t="s">
        <v>384</v>
      </c>
      <c r="H1064" s="232">
        <v>78.093000000000004</v>
      </c>
      <c r="I1064" s="233"/>
      <c r="J1064" s="234">
        <f>ROUND(I1064*H1064,2)</f>
        <v>0</v>
      </c>
      <c r="K1064" s="230" t="s">
        <v>846</v>
      </c>
      <c r="L1064" s="45"/>
      <c r="M1064" s="235" t="s">
        <v>1</v>
      </c>
      <c r="N1064" s="236" t="s">
        <v>41</v>
      </c>
      <c r="O1064" s="92"/>
      <c r="P1064" s="237">
        <f>O1064*H1064</f>
        <v>0</v>
      </c>
      <c r="Q1064" s="237">
        <v>0</v>
      </c>
      <c r="R1064" s="237">
        <f>Q1064*H1064</f>
        <v>0</v>
      </c>
      <c r="S1064" s="237">
        <v>0</v>
      </c>
      <c r="T1064" s="238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9" t="s">
        <v>184</v>
      </c>
      <c r="AT1064" s="239" t="s">
        <v>180</v>
      </c>
      <c r="AU1064" s="239" t="s">
        <v>85</v>
      </c>
      <c r="AY1064" s="18" t="s">
        <v>178</v>
      </c>
      <c r="BE1064" s="240">
        <f>IF(N1064="základní",J1064,0)</f>
        <v>0</v>
      </c>
      <c r="BF1064" s="240">
        <f>IF(N1064="snížená",J1064,0)</f>
        <v>0</v>
      </c>
      <c r="BG1064" s="240">
        <f>IF(N1064="zákl. přenesená",J1064,0)</f>
        <v>0</v>
      </c>
      <c r="BH1064" s="240">
        <f>IF(N1064="sníž. přenesená",J1064,0)</f>
        <v>0</v>
      </c>
      <c r="BI1064" s="240">
        <f>IF(N1064="nulová",J1064,0)</f>
        <v>0</v>
      </c>
      <c r="BJ1064" s="18" t="s">
        <v>83</v>
      </c>
      <c r="BK1064" s="240">
        <f>ROUND(I1064*H1064,2)</f>
        <v>0</v>
      </c>
      <c r="BL1064" s="18" t="s">
        <v>184</v>
      </c>
      <c r="BM1064" s="239" t="s">
        <v>2203</v>
      </c>
    </row>
    <row r="1065" s="13" customFormat="1">
      <c r="A1065" s="13"/>
      <c r="B1065" s="241"/>
      <c r="C1065" s="242"/>
      <c r="D1065" s="243" t="s">
        <v>186</v>
      </c>
      <c r="E1065" s="242"/>
      <c r="F1065" s="245" t="s">
        <v>2181</v>
      </c>
      <c r="G1065" s="242"/>
      <c r="H1065" s="246">
        <v>78.093000000000004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186</v>
      </c>
      <c r="AU1065" s="252" t="s">
        <v>85</v>
      </c>
      <c r="AV1065" s="13" t="s">
        <v>85</v>
      </c>
      <c r="AW1065" s="13" t="s">
        <v>4</v>
      </c>
      <c r="AX1065" s="13" t="s">
        <v>83</v>
      </c>
      <c r="AY1065" s="252" t="s">
        <v>178</v>
      </c>
    </row>
    <row r="1066" s="12" customFormat="1" ht="22.8" customHeight="1">
      <c r="A1066" s="12"/>
      <c r="B1066" s="212"/>
      <c r="C1066" s="213"/>
      <c r="D1066" s="214" t="s">
        <v>75</v>
      </c>
      <c r="E1066" s="226" t="s">
        <v>548</v>
      </c>
      <c r="F1066" s="226" t="s">
        <v>549</v>
      </c>
      <c r="G1066" s="213"/>
      <c r="H1066" s="213"/>
      <c r="I1066" s="216"/>
      <c r="J1066" s="227">
        <f>BK1066</f>
        <v>0</v>
      </c>
      <c r="K1066" s="213"/>
      <c r="L1066" s="218"/>
      <c r="M1066" s="219"/>
      <c r="N1066" s="220"/>
      <c r="O1066" s="220"/>
      <c r="P1066" s="221">
        <f>P1067</f>
        <v>0</v>
      </c>
      <c r="Q1066" s="220"/>
      <c r="R1066" s="221">
        <f>R1067</f>
        <v>0</v>
      </c>
      <c r="S1066" s="220"/>
      <c r="T1066" s="222">
        <f>T1067</f>
        <v>0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223" t="s">
        <v>83</v>
      </c>
      <c r="AT1066" s="224" t="s">
        <v>75</v>
      </c>
      <c r="AU1066" s="224" t="s">
        <v>83</v>
      </c>
      <c r="AY1066" s="223" t="s">
        <v>178</v>
      </c>
      <c r="BK1066" s="225">
        <f>BK1067</f>
        <v>0</v>
      </c>
    </row>
    <row r="1067" s="2" customFormat="1" ht="24.15" customHeight="1">
      <c r="A1067" s="39"/>
      <c r="B1067" s="40"/>
      <c r="C1067" s="228" t="s">
        <v>2204</v>
      </c>
      <c r="D1067" s="228" t="s">
        <v>180</v>
      </c>
      <c r="E1067" s="229" t="s">
        <v>551</v>
      </c>
      <c r="F1067" s="230" t="s">
        <v>552</v>
      </c>
      <c r="G1067" s="231" t="s">
        <v>384</v>
      </c>
      <c r="H1067" s="232">
        <v>866.49599999999998</v>
      </c>
      <c r="I1067" s="233"/>
      <c r="J1067" s="234">
        <f>ROUND(I1067*H1067,2)</f>
        <v>0</v>
      </c>
      <c r="K1067" s="230" t="s">
        <v>194</v>
      </c>
      <c r="L1067" s="45"/>
      <c r="M1067" s="235" t="s">
        <v>1</v>
      </c>
      <c r="N1067" s="236" t="s">
        <v>41</v>
      </c>
      <c r="O1067" s="92"/>
      <c r="P1067" s="237">
        <f>O1067*H1067</f>
        <v>0</v>
      </c>
      <c r="Q1067" s="237">
        <v>0</v>
      </c>
      <c r="R1067" s="237">
        <f>Q1067*H1067</f>
        <v>0</v>
      </c>
      <c r="S1067" s="237">
        <v>0</v>
      </c>
      <c r="T1067" s="238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184</v>
      </c>
      <c r="AT1067" s="239" t="s">
        <v>180</v>
      </c>
      <c r="AU1067" s="239" t="s">
        <v>85</v>
      </c>
      <c r="AY1067" s="18" t="s">
        <v>178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83</v>
      </c>
      <c r="BK1067" s="240">
        <f>ROUND(I1067*H1067,2)</f>
        <v>0</v>
      </c>
      <c r="BL1067" s="18" t="s">
        <v>184</v>
      </c>
      <c r="BM1067" s="239" t="s">
        <v>2205</v>
      </c>
    </row>
    <row r="1068" s="12" customFormat="1" ht="25.92" customHeight="1">
      <c r="A1068" s="12"/>
      <c r="B1068" s="212"/>
      <c r="C1068" s="213"/>
      <c r="D1068" s="214" t="s">
        <v>75</v>
      </c>
      <c r="E1068" s="215" t="s">
        <v>554</v>
      </c>
      <c r="F1068" s="215" t="s">
        <v>555</v>
      </c>
      <c r="G1068" s="213"/>
      <c r="H1068" s="213"/>
      <c r="I1068" s="216"/>
      <c r="J1068" s="217">
        <f>BK1068</f>
        <v>0</v>
      </c>
      <c r="K1068" s="213"/>
      <c r="L1068" s="218"/>
      <c r="M1068" s="219"/>
      <c r="N1068" s="220"/>
      <c r="O1068" s="220"/>
      <c r="P1068" s="221">
        <f>P1069+P1112+P1185+P1189+P1195+P1199+P1302+P1379+P1440+P1455+P1549+P1672+P1861+P1907+P2020+P2034</f>
        <v>0</v>
      </c>
      <c r="Q1068" s="220"/>
      <c r="R1068" s="221">
        <f>R1069+R1112+R1185+R1189+R1195+R1199+R1302+R1379+R1440+R1455+R1549+R1672+R1861+R1907+R2020+R2034</f>
        <v>47.707427122500008</v>
      </c>
      <c r="S1068" s="220"/>
      <c r="T1068" s="222">
        <f>T1069+T1112+T1185+T1189+T1195+T1199+T1302+T1379+T1440+T1455+T1549+T1672+T1861+T1907+T2020+T2034</f>
        <v>40.917736619999999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23" t="s">
        <v>85</v>
      </c>
      <c r="AT1068" s="224" t="s">
        <v>75</v>
      </c>
      <c r="AU1068" s="224" t="s">
        <v>76</v>
      </c>
      <c r="AY1068" s="223" t="s">
        <v>178</v>
      </c>
      <c r="BK1068" s="225">
        <f>BK1069+BK1112+BK1185+BK1189+BK1195+BK1199+BK1302+BK1379+BK1440+BK1455+BK1549+BK1672+BK1861+BK1907+BK2020+BK2034</f>
        <v>0</v>
      </c>
    </row>
    <row r="1069" s="12" customFormat="1" ht="22.8" customHeight="1">
      <c r="A1069" s="12"/>
      <c r="B1069" s="212"/>
      <c r="C1069" s="213"/>
      <c r="D1069" s="214" t="s">
        <v>75</v>
      </c>
      <c r="E1069" s="226" t="s">
        <v>556</v>
      </c>
      <c r="F1069" s="226" t="s">
        <v>557</v>
      </c>
      <c r="G1069" s="213"/>
      <c r="H1069" s="213"/>
      <c r="I1069" s="216"/>
      <c r="J1069" s="227">
        <f>BK1069</f>
        <v>0</v>
      </c>
      <c r="K1069" s="213"/>
      <c r="L1069" s="218"/>
      <c r="M1069" s="219"/>
      <c r="N1069" s="220"/>
      <c r="O1069" s="220"/>
      <c r="P1069" s="221">
        <f>SUM(P1070:P1111)</f>
        <v>0</v>
      </c>
      <c r="Q1069" s="220"/>
      <c r="R1069" s="221">
        <f>SUM(R1070:R1111)</f>
        <v>1.9921703399999997</v>
      </c>
      <c r="S1069" s="220"/>
      <c r="T1069" s="222">
        <f>SUM(T1070:T1111)</f>
        <v>0.40479999999999999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23" t="s">
        <v>85</v>
      </c>
      <c r="AT1069" s="224" t="s">
        <v>75</v>
      </c>
      <c r="AU1069" s="224" t="s">
        <v>83</v>
      </c>
      <c r="AY1069" s="223" t="s">
        <v>178</v>
      </c>
      <c r="BK1069" s="225">
        <f>SUM(BK1070:BK1111)</f>
        <v>0</v>
      </c>
    </row>
    <row r="1070" s="2" customFormat="1" ht="24.15" customHeight="1">
      <c r="A1070" s="39"/>
      <c r="B1070" s="40"/>
      <c r="C1070" s="228" t="s">
        <v>2206</v>
      </c>
      <c r="D1070" s="228" t="s">
        <v>180</v>
      </c>
      <c r="E1070" s="229" t="s">
        <v>2207</v>
      </c>
      <c r="F1070" s="230" t="s">
        <v>2208</v>
      </c>
      <c r="G1070" s="231" t="s">
        <v>204</v>
      </c>
      <c r="H1070" s="232">
        <v>257.5</v>
      </c>
      <c r="I1070" s="233"/>
      <c r="J1070" s="234">
        <f>ROUND(I1070*H1070,2)</f>
        <v>0</v>
      </c>
      <c r="K1070" s="230" t="s">
        <v>194</v>
      </c>
      <c r="L1070" s="45"/>
      <c r="M1070" s="235" t="s">
        <v>1</v>
      </c>
      <c r="N1070" s="236" t="s">
        <v>41</v>
      </c>
      <c r="O1070" s="92"/>
      <c r="P1070" s="237">
        <f>O1070*H1070</f>
        <v>0</v>
      </c>
      <c r="Q1070" s="237">
        <v>3.0000000000000001E-05</v>
      </c>
      <c r="R1070" s="237">
        <f>Q1070*H1070</f>
        <v>0.0077250000000000001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274</v>
      </c>
      <c r="AT1070" s="239" t="s">
        <v>180</v>
      </c>
      <c r="AU1070" s="239" t="s">
        <v>85</v>
      </c>
      <c r="AY1070" s="18" t="s">
        <v>178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83</v>
      </c>
      <c r="BK1070" s="240">
        <f>ROUND(I1070*H1070,2)</f>
        <v>0</v>
      </c>
      <c r="BL1070" s="18" t="s">
        <v>274</v>
      </c>
      <c r="BM1070" s="239" t="s">
        <v>2209</v>
      </c>
    </row>
    <row r="1071" s="13" customFormat="1">
      <c r="A1071" s="13"/>
      <c r="B1071" s="241"/>
      <c r="C1071" s="242"/>
      <c r="D1071" s="243" t="s">
        <v>186</v>
      </c>
      <c r="E1071" s="244" t="s">
        <v>1</v>
      </c>
      <c r="F1071" s="245" t="s">
        <v>2210</v>
      </c>
      <c r="G1071" s="242"/>
      <c r="H1071" s="246">
        <v>34.107999999999997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186</v>
      </c>
      <c r="AU1071" s="252" t="s">
        <v>85</v>
      </c>
      <c r="AV1071" s="13" t="s">
        <v>85</v>
      </c>
      <c r="AW1071" s="13" t="s">
        <v>32</v>
      </c>
      <c r="AX1071" s="13" t="s">
        <v>76</v>
      </c>
      <c r="AY1071" s="252" t="s">
        <v>178</v>
      </c>
    </row>
    <row r="1072" s="13" customFormat="1">
      <c r="A1072" s="13"/>
      <c r="B1072" s="241"/>
      <c r="C1072" s="242"/>
      <c r="D1072" s="243" t="s">
        <v>186</v>
      </c>
      <c r="E1072" s="244" t="s">
        <v>1</v>
      </c>
      <c r="F1072" s="245" t="s">
        <v>2211</v>
      </c>
      <c r="G1072" s="242"/>
      <c r="H1072" s="246">
        <v>3.2320000000000002</v>
      </c>
      <c r="I1072" s="247"/>
      <c r="J1072" s="242"/>
      <c r="K1072" s="242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186</v>
      </c>
      <c r="AU1072" s="252" t="s">
        <v>85</v>
      </c>
      <c r="AV1072" s="13" t="s">
        <v>85</v>
      </c>
      <c r="AW1072" s="13" t="s">
        <v>32</v>
      </c>
      <c r="AX1072" s="13" t="s">
        <v>76</v>
      </c>
      <c r="AY1072" s="252" t="s">
        <v>178</v>
      </c>
    </row>
    <row r="1073" s="13" customFormat="1">
      <c r="A1073" s="13"/>
      <c r="B1073" s="241"/>
      <c r="C1073" s="242"/>
      <c r="D1073" s="243" t="s">
        <v>186</v>
      </c>
      <c r="E1073" s="244" t="s">
        <v>1</v>
      </c>
      <c r="F1073" s="245" t="s">
        <v>2212</v>
      </c>
      <c r="G1073" s="242"/>
      <c r="H1073" s="246">
        <v>109.23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186</v>
      </c>
      <c r="AU1073" s="252" t="s">
        <v>85</v>
      </c>
      <c r="AV1073" s="13" t="s">
        <v>85</v>
      </c>
      <c r="AW1073" s="13" t="s">
        <v>32</v>
      </c>
      <c r="AX1073" s="13" t="s">
        <v>76</v>
      </c>
      <c r="AY1073" s="252" t="s">
        <v>178</v>
      </c>
    </row>
    <row r="1074" s="13" customFormat="1">
      <c r="A1074" s="13"/>
      <c r="B1074" s="241"/>
      <c r="C1074" s="242"/>
      <c r="D1074" s="243" t="s">
        <v>186</v>
      </c>
      <c r="E1074" s="244" t="s">
        <v>1</v>
      </c>
      <c r="F1074" s="245" t="s">
        <v>2213</v>
      </c>
      <c r="G1074" s="242"/>
      <c r="H1074" s="246">
        <v>79.010000000000005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186</v>
      </c>
      <c r="AU1074" s="252" t="s">
        <v>85</v>
      </c>
      <c r="AV1074" s="13" t="s">
        <v>85</v>
      </c>
      <c r="AW1074" s="13" t="s">
        <v>32</v>
      </c>
      <c r="AX1074" s="13" t="s">
        <v>76</v>
      </c>
      <c r="AY1074" s="252" t="s">
        <v>178</v>
      </c>
    </row>
    <row r="1075" s="13" customFormat="1">
      <c r="A1075" s="13"/>
      <c r="B1075" s="241"/>
      <c r="C1075" s="242"/>
      <c r="D1075" s="243" t="s">
        <v>186</v>
      </c>
      <c r="E1075" s="244" t="s">
        <v>1</v>
      </c>
      <c r="F1075" s="245" t="s">
        <v>2214</v>
      </c>
      <c r="G1075" s="242"/>
      <c r="H1075" s="246">
        <v>31.920000000000002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186</v>
      </c>
      <c r="AU1075" s="252" t="s">
        <v>85</v>
      </c>
      <c r="AV1075" s="13" t="s">
        <v>85</v>
      </c>
      <c r="AW1075" s="13" t="s">
        <v>32</v>
      </c>
      <c r="AX1075" s="13" t="s">
        <v>76</v>
      </c>
      <c r="AY1075" s="252" t="s">
        <v>178</v>
      </c>
    </row>
    <row r="1076" s="15" customFormat="1">
      <c r="A1076" s="15"/>
      <c r="B1076" s="264"/>
      <c r="C1076" s="265"/>
      <c r="D1076" s="243" t="s">
        <v>186</v>
      </c>
      <c r="E1076" s="266" t="s">
        <v>1</v>
      </c>
      <c r="F1076" s="267" t="s">
        <v>217</v>
      </c>
      <c r="G1076" s="265"/>
      <c r="H1076" s="268">
        <v>257.5</v>
      </c>
      <c r="I1076" s="269"/>
      <c r="J1076" s="265"/>
      <c r="K1076" s="265"/>
      <c r="L1076" s="270"/>
      <c r="M1076" s="271"/>
      <c r="N1076" s="272"/>
      <c r="O1076" s="272"/>
      <c r="P1076" s="272"/>
      <c r="Q1076" s="272"/>
      <c r="R1076" s="272"/>
      <c r="S1076" s="272"/>
      <c r="T1076" s="273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4" t="s">
        <v>186</v>
      </c>
      <c r="AU1076" s="274" t="s">
        <v>85</v>
      </c>
      <c r="AV1076" s="15" t="s">
        <v>184</v>
      </c>
      <c r="AW1076" s="15" t="s">
        <v>32</v>
      </c>
      <c r="AX1076" s="15" t="s">
        <v>83</v>
      </c>
      <c r="AY1076" s="274" t="s">
        <v>178</v>
      </c>
    </row>
    <row r="1077" s="2" customFormat="1" ht="16.5" customHeight="1">
      <c r="A1077" s="39"/>
      <c r="B1077" s="40"/>
      <c r="C1077" s="285" t="s">
        <v>2215</v>
      </c>
      <c r="D1077" s="285" t="s">
        <v>232</v>
      </c>
      <c r="E1077" s="286" t="s">
        <v>2216</v>
      </c>
      <c r="F1077" s="287" t="s">
        <v>2217</v>
      </c>
      <c r="G1077" s="288" t="s">
        <v>2218</v>
      </c>
      <c r="H1077" s="289">
        <v>115.875</v>
      </c>
      <c r="I1077" s="290"/>
      <c r="J1077" s="291">
        <f>ROUND(I1077*H1077,2)</f>
        <v>0</v>
      </c>
      <c r="K1077" s="287" t="s">
        <v>194</v>
      </c>
      <c r="L1077" s="292"/>
      <c r="M1077" s="293" t="s">
        <v>1</v>
      </c>
      <c r="N1077" s="294" t="s">
        <v>41</v>
      </c>
      <c r="O1077" s="92"/>
      <c r="P1077" s="237">
        <f>O1077*H1077</f>
        <v>0</v>
      </c>
      <c r="Q1077" s="237">
        <v>0.001</v>
      </c>
      <c r="R1077" s="237">
        <f>Q1077*H1077</f>
        <v>0.11587500000000001</v>
      </c>
      <c r="S1077" s="237">
        <v>0</v>
      </c>
      <c r="T1077" s="238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377</v>
      </c>
      <c r="AT1077" s="239" t="s">
        <v>232</v>
      </c>
      <c r="AU1077" s="239" t="s">
        <v>85</v>
      </c>
      <c r="AY1077" s="18" t="s">
        <v>178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83</v>
      </c>
      <c r="BK1077" s="240">
        <f>ROUND(I1077*H1077,2)</f>
        <v>0</v>
      </c>
      <c r="BL1077" s="18" t="s">
        <v>274</v>
      </c>
      <c r="BM1077" s="239" t="s">
        <v>2219</v>
      </c>
    </row>
    <row r="1078" s="13" customFormat="1">
      <c r="A1078" s="13"/>
      <c r="B1078" s="241"/>
      <c r="C1078" s="242"/>
      <c r="D1078" s="243" t="s">
        <v>186</v>
      </c>
      <c r="E1078" s="242"/>
      <c r="F1078" s="245" t="s">
        <v>2220</v>
      </c>
      <c r="G1078" s="242"/>
      <c r="H1078" s="246">
        <v>115.875</v>
      </c>
      <c r="I1078" s="247"/>
      <c r="J1078" s="242"/>
      <c r="K1078" s="242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186</v>
      </c>
      <c r="AU1078" s="252" t="s">
        <v>85</v>
      </c>
      <c r="AV1078" s="13" t="s">
        <v>85</v>
      </c>
      <c r="AW1078" s="13" t="s">
        <v>4</v>
      </c>
      <c r="AX1078" s="13" t="s">
        <v>83</v>
      </c>
      <c r="AY1078" s="252" t="s">
        <v>178</v>
      </c>
    </row>
    <row r="1079" s="2" customFormat="1" ht="24.15" customHeight="1">
      <c r="A1079" s="39"/>
      <c r="B1079" s="40"/>
      <c r="C1079" s="228" t="s">
        <v>2221</v>
      </c>
      <c r="D1079" s="228" t="s">
        <v>180</v>
      </c>
      <c r="E1079" s="229" t="s">
        <v>2222</v>
      </c>
      <c r="F1079" s="230" t="s">
        <v>2223</v>
      </c>
      <c r="G1079" s="231" t="s">
        <v>204</v>
      </c>
      <c r="H1079" s="232">
        <v>16.902999999999999</v>
      </c>
      <c r="I1079" s="233"/>
      <c r="J1079" s="234">
        <f>ROUND(I1079*H1079,2)</f>
        <v>0</v>
      </c>
      <c r="K1079" s="230" t="s">
        <v>194</v>
      </c>
      <c r="L1079" s="45"/>
      <c r="M1079" s="235" t="s">
        <v>1</v>
      </c>
      <c r="N1079" s="236" t="s">
        <v>41</v>
      </c>
      <c r="O1079" s="92"/>
      <c r="P1079" s="237">
        <f>O1079*H1079</f>
        <v>0</v>
      </c>
      <c r="Q1079" s="237">
        <v>3.0000000000000001E-05</v>
      </c>
      <c r="R1079" s="237">
        <f>Q1079*H1079</f>
        <v>0.00050708999999999997</v>
      </c>
      <c r="S1079" s="237">
        <v>0</v>
      </c>
      <c r="T1079" s="238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274</v>
      </c>
      <c r="AT1079" s="239" t="s">
        <v>180</v>
      </c>
      <c r="AU1079" s="239" t="s">
        <v>85</v>
      </c>
      <c r="AY1079" s="18" t="s">
        <v>178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83</v>
      </c>
      <c r="BK1079" s="240">
        <f>ROUND(I1079*H1079,2)</f>
        <v>0</v>
      </c>
      <c r="BL1079" s="18" t="s">
        <v>274</v>
      </c>
      <c r="BM1079" s="239" t="s">
        <v>2224</v>
      </c>
    </row>
    <row r="1080" s="13" customFormat="1">
      <c r="A1080" s="13"/>
      <c r="B1080" s="241"/>
      <c r="C1080" s="242"/>
      <c r="D1080" s="243" t="s">
        <v>186</v>
      </c>
      <c r="E1080" s="244" t="s">
        <v>1</v>
      </c>
      <c r="F1080" s="245" t="s">
        <v>2225</v>
      </c>
      <c r="G1080" s="242"/>
      <c r="H1080" s="246">
        <v>13.244999999999999</v>
      </c>
      <c r="I1080" s="247"/>
      <c r="J1080" s="242"/>
      <c r="K1080" s="242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186</v>
      </c>
      <c r="AU1080" s="252" t="s">
        <v>85</v>
      </c>
      <c r="AV1080" s="13" t="s">
        <v>85</v>
      </c>
      <c r="AW1080" s="13" t="s">
        <v>32</v>
      </c>
      <c r="AX1080" s="13" t="s">
        <v>76</v>
      </c>
      <c r="AY1080" s="252" t="s">
        <v>178</v>
      </c>
    </row>
    <row r="1081" s="13" customFormat="1">
      <c r="A1081" s="13"/>
      <c r="B1081" s="241"/>
      <c r="C1081" s="242"/>
      <c r="D1081" s="243" t="s">
        <v>186</v>
      </c>
      <c r="E1081" s="244" t="s">
        <v>1</v>
      </c>
      <c r="F1081" s="245" t="s">
        <v>2226</v>
      </c>
      <c r="G1081" s="242"/>
      <c r="H1081" s="246">
        <v>3.6579999999999999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186</v>
      </c>
      <c r="AU1081" s="252" t="s">
        <v>85</v>
      </c>
      <c r="AV1081" s="13" t="s">
        <v>85</v>
      </c>
      <c r="AW1081" s="13" t="s">
        <v>32</v>
      </c>
      <c r="AX1081" s="13" t="s">
        <v>76</v>
      </c>
      <c r="AY1081" s="252" t="s">
        <v>178</v>
      </c>
    </row>
    <row r="1082" s="15" customFormat="1">
      <c r="A1082" s="15"/>
      <c r="B1082" s="264"/>
      <c r="C1082" s="265"/>
      <c r="D1082" s="243" t="s">
        <v>186</v>
      </c>
      <c r="E1082" s="266" t="s">
        <v>1</v>
      </c>
      <c r="F1082" s="267" t="s">
        <v>217</v>
      </c>
      <c r="G1082" s="265"/>
      <c r="H1082" s="268">
        <v>16.902999999999999</v>
      </c>
      <c r="I1082" s="269"/>
      <c r="J1082" s="265"/>
      <c r="K1082" s="265"/>
      <c r="L1082" s="270"/>
      <c r="M1082" s="271"/>
      <c r="N1082" s="272"/>
      <c r="O1082" s="272"/>
      <c r="P1082" s="272"/>
      <c r="Q1082" s="272"/>
      <c r="R1082" s="272"/>
      <c r="S1082" s="272"/>
      <c r="T1082" s="273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4" t="s">
        <v>186</v>
      </c>
      <c r="AU1082" s="274" t="s">
        <v>85</v>
      </c>
      <c r="AV1082" s="15" t="s">
        <v>184</v>
      </c>
      <c r="AW1082" s="15" t="s">
        <v>32</v>
      </c>
      <c r="AX1082" s="15" t="s">
        <v>83</v>
      </c>
      <c r="AY1082" s="274" t="s">
        <v>178</v>
      </c>
    </row>
    <row r="1083" s="2" customFormat="1" ht="16.5" customHeight="1">
      <c r="A1083" s="39"/>
      <c r="B1083" s="40"/>
      <c r="C1083" s="285" t="s">
        <v>2227</v>
      </c>
      <c r="D1083" s="285" t="s">
        <v>232</v>
      </c>
      <c r="E1083" s="286" t="s">
        <v>2216</v>
      </c>
      <c r="F1083" s="287" t="s">
        <v>2217</v>
      </c>
      <c r="G1083" s="288" t="s">
        <v>2218</v>
      </c>
      <c r="H1083" s="289">
        <v>10.142</v>
      </c>
      <c r="I1083" s="290"/>
      <c r="J1083" s="291">
        <f>ROUND(I1083*H1083,2)</f>
        <v>0</v>
      </c>
      <c r="K1083" s="287" t="s">
        <v>194</v>
      </c>
      <c r="L1083" s="292"/>
      <c r="M1083" s="293" t="s">
        <v>1</v>
      </c>
      <c r="N1083" s="294" t="s">
        <v>41</v>
      </c>
      <c r="O1083" s="92"/>
      <c r="P1083" s="237">
        <f>O1083*H1083</f>
        <v>0</v>
      </c>
      <c r="Q1083" s="237">
        <v>0.001</v>
      </c>
      <c r="R1083" s="237">
        <f>Q1083*H1083</f>
        <v>0.010142</v>
      </c>
      <c r="S1083" s="237">
        <v>0</v>
      </c>
      <c r="T1083" s="238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9" t="s">
        <v>377</v>
      </c>
      <c r="AT1083" s="239" t="s">
        <v>232</v>
      </c>
      <c r="AU1083" s="239" t="s">
        <v>85</v>
      </c>
      <c r="AY1083" s="18" t="s">
        <v>178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83</v>
      </c>
      <c r="BK1083" s="240">
        <f>ROUND(I1083*H1083,2)</f>
        <v>0</v>
      </c>
      <c r="BL1083" s="18" t="s">
        <v>274</v>
      </c>
      <c r="BM1083" s="239" t="s">
        <v>2228</v>
      </c>
    </row>
    <row r="1084" s="13" customFormat="1">
      <c r="A1084" s="13"/>
      <c r="B1084" s="241"/>
      <c r="C1084" s="242"/>
      <c r="D1084" s="243" t="s">
        <v>186</v>
      </c>
      <c r="E1084" s="242"/>
      <c r="F1084" s="245" t="s">
        <v>2229</v>
      </c>
      <c r="G1084" s="242"/>
      <c r="H1084" s="246">
        <v>10.142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186</v>
      </c>
      <c r="AU1084" s="252" t="s">
        <v>85</v>
      </c>
      <c r="AV1084" s="13" t="s">
        <v>85</v>
      </c>
      <c r="AW1084" s="13" t="s">
        <v>4</v>
      </c>
      <c r="AX1084" s="13" t="s">
        <v>83</v>
      </c>
      <c r="AY1084" s="252" t="s">
        <v>178</v>
      </c>
    </row>
    <row r="1085" s="2" customFormat="1" ht="16.5" customHeight="1">
      <c r="A1085" s="39"/>
      <c r="B1085" s="40"/>
      <c r="C1085" s="228" t="s">
        <v>2230</v>
      </c>
      <c r="D1085" s="228" t="s">
        <v>180</v>
      </c>
      <c r="E1085" s="229" t="s">
        <v>594</v>
      </c>
      <c r="F1085" s="230" t="s">
        <v>595</v>
      </c>
      <c r="G1085" s="231" t="s">
        <v>204</v>
      </c>
      <c r="H1085" s="232">
        <v>101.2</v>
      </c>
      <c r="I1085" s="233"/>
      <c r="J1085" s="234">
        <f>ROUND(I1085*H1085,2)</f>
        <v>0</v>
      </c>
      <c r="K1085" s="230" t="s">
        <v>194</v>
      </c>
      <c r="L1085" s="45"/>
      <c r="M1085" s="235" t="s">
        <v>1</v>
      </c>
      <c r="N1085" s="236" t="s">
        <v>41</v>
      </c>
      <c r="O1085" s="92"/>
      <c r="P1085" s="237">
        <f>O1085*H1085</f>
        <v>0</v>
      </c>
      <c r="Q1085" s="237">
        <v>0</v>
      </c>
      <c r="R1085" s="237">
        <f>Q1085*H1085</f>
        <v>0</v>
      </c>
      <c r="S1085" s="237">
        <v>0.0040000000000000001</v>
      </c>
      <c r="T1085" s="238">
        <f>S1085*H1085</f>
        <v>0.40479999999999999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9" t="s">
        <v>274</v>
      </c>
      <c r="AT1085" s="239" t="s">
        <v>180</v>
      </c>
      <c r="AU1085" s="239" t="s">
        <v>85</v>
      </c>
      <c r="AY1085" s="18" t="s">
        <v>178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83</v>
      </c>
      <c r="BK1085" s="240">
        <f>ROUND(I1085*H1085,2)</f>
        <v>0</v>
      </c>
      <c r="BL1085" s="18" t="s">
        <v>274</v>
      </c>
      <c r="BM1085" s="239" t="s">
        <v>2231</v>
      </c>
    </row>
    <row r="1086" s="13" customFormat="1">
      <c r="A1086" s="13"/>
      <c r="B1086" s="241"/>
      <c r="C1086" s="242"/>
      <c r="D1086" s="243" t="s">
        <v>186</v>
      </c>
      <c r="E1086" s="244" t="s">
        <v>1</v>
      </c>
      <c r="F1086" s="245" t="s">
        <v>2232</v>
      </c>
      <c r="G1086" s="242"/>
      <c r="H1086" s="246">
        <v>6.8440000000000003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186</v>
      </c>
      <c r="AU1086" s="252" t="s">
        <v>85</v>
      </c>
      <c r="AV1086" s="13" t="s">
        <v>85</v>
      </c>
      <c r="AW1086" s="13" t="s">
        <v>32</v>
      </c>
      <c r="AX1086" s="13" t="s">
        <v>76</v>
      </c>
      <c r="AY1086" s="252" t="s">
        <v>178</v>
      </c>
    </row>
    <row r="1087" s="13" customFormat="1">
      <c r="A1087" s="13"/>
      <c r="B1087" s="241"/>
      <c r="C1087" s="242"/>
      <c r="D1087" s="243" t="s">
        <v>186</v>
      </c>
      <c r="E1087" s="244" t="s">
        <v>1</v>
      </c>
      <c r="F1087" s="245" t="s">
        <v>2233</v>
      </c>
      <c r="G1087" s="242"/>
      <c r="H1087" s="246">
        <v>11.688000000000001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186</v>
      </c>
      <c r="AU1087" s="252" t="s">
        <v>85</v>
      </c>
      <c r="AV1087" s="13" t="s">
        <v>85</v>
      </c>
      <c r="AW1087" s="13" t="s">
        <v>32</v>
      </c>
      <c r="AX1087" s="13" t="s">
        <v>76</v>
      </c>
      <c r="AY1087" s="252" t="s">
        <v>178</v>
      </c>
    </row>
    <row r="1088" s="14" customFormat="1">
      <c r="A1088" s="14"/>
      <c r="B1088" s="253"/>
      <c r="C1088" s="254"/>
      <c r="D1088" s="243" t="s">
        <v>186</v>
      </c>
      <c r="E1088" s="255" t="s">
        <v>1</v>
      </c>
      <c r="F1088" s="256" t="s">
        <v>209</v>
      </c>
      <c r="G1088" s="254"/>
      <c r="H1088" s="257">
        <v>18.532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186</v>
      </c>
      <c r="AU1088" s="263" t="s">
        <v>85</v>
      </c>
      <c r="AV1088" s="14" t="s">
        <v>96</v>
      </c>
      <c r="AW1088" s="14" t="s">
        <v>32</v>
      </c>
      <c r="AX1088" s="14" t="s">
        <v>76</v>
      </c>
      <c r="AY1088" s="263" t="s">
        <v>178</v>
      </c>
    </row>
    <row r="1089" s="13" customFormat="1">
      <c r="A1089" s="13"/>
      <c r="B1089" s="241"/>
      <c r="C1089" s="242"/>
      <c r="D1089" s="243" t="s">
        <v>186</v>
      </c>
      <c r="E1089" s="244" t="s">
        <v>1</v>
      </c>
      <c r="F1089" s="245" t="s">
        <v>2234</v>
      </c>
      <c r="G1089" s="242"/>
      <c r="H1089" s="246">
        <v>16.074999999999999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186</v>
      </c>
      <c r="AU1089" s="252" t="s">
        <v>85</v>
      </c>
      <c r="AV1089" s="13" t="s">
        <v>85</v>
      </c>
      <c r="AW1089" s="13" t="s">
        <v>32</v>
      </c>
      <c r="AX1089" s="13" t="s">
        <v>76</v>
      </c>
      <c r="AY1089" s="252" t="s">
        <v>178</v>
      </c>
    </row>
    <row r="1090" s="13" customFormat="1">
      <c r="A1090" s="13"/>
      <c r="B1090" s="241"/>
      <c r="C1090" s="242"/>
      <c r="D1090" s="243" t="s">
        <v>186</v>
      </c>
      <c r="E1090" s="244" t="s">
        <v>1</v>
      </c>
      <c r="F1090" s="245" t="s">
        <v>2235</v>
      </c>
      <c r="G1090" s="242"/>
      <c r="H1090" s="246">
        <v>13.792999999999999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186</v>
      </c>
      <c r="AU1090" s="252" t="s">
        <v>85</v>
      </c>
      <c r="AV1090" s="13" t="s">
        <v>85</v>
      </c>
      <c r="AW1090" s="13" t="s">
        <v>32</v>
      </c>
      <c r="AX1090" s="13" t="s">
        <v>76</v>
      </c>
      <c r="AY1090" s="252" t="s">
        <v>178</v>
      </c>
    </row>
    <row r="1091" s="14" customFormat="1">
      <c r="A1091" s="14"/>
      <c r="B1091" s="253"/>
      <c r="C1091" s="254"/>
      <c r="D1091" s="243" t="s">
        <v>186</v>
      </c>
      <c r="E1091" s="255" t="s">
        <v>1</v>
      </c>
      <c r="F1091" s="256" t="s">
        <v>209</v>
      </c>
      <c r="G1091" s="254"/>
      <c r="H1091" s="257">
        <v>29.867999999999999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186</v>
      </c>
      <c r="AU1091" s="263" t="s">
        <v>85</v>
      </c>
      <c r="AV1091" s="14" t="s">
        <v>96</v>
      </c>
      <c r="AW1091" s="14" t="s">
        <v>32</v>
      </c>
      <c r="AX1091" s="14" t="s">
        <v>76</v>
      </c>
      <c r="AY1091" s="263" t="s">
        <v>178</v>
      </c>
    </row>
    <row r="1092" s="13" customFormat="1">
      <c r="A1092" s="13"/>
      <c r="B1092" s="241"/>
      <c r="C1092" s="242"/>
      <c r="D1092" s="243" t="s">
        <v>186</v>
      </c>
      <c r="E1092" s="244" t="s">
        <v>1</v>
      </c>
      <c r="F1092" s="245" t="s">
        <v>2236</v>
      </c>
      <c r="G1092" s="242"/>
      <c r="H1092" s="246">
        <v>16.73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186</v>
      </c>
      <c r="AU1092" s="252" t="s">
        <v>85</v>
      </c>
      <c r="AV1092" s="13" t="s">
        <v>85</v>
      </c>
      <c r="AW1092" s="13" t="s">
        <v>32</v>
      </c>
      <c r="AX1092" s="13" t="s">
        <v>76</v>
      </c>
      <c r="AY1092" s="252" t="s">
        <v>178</v>
      </c>
    </row>
    <row r="1093" s="13" customFormat="1">
      <c r="A1093" s="13"/>
      <c r="B1093" s="241"/>
      <c r="C1093" s="242"/>
      <c r="D1093" s="243" t="s">
        <v>186</v>
      </c>
      <c r="E1093" s="244" t="s">
        <v>1</v>
      </c>
      <c r="F1093" s="245" t="s">
        <v>2237</v>
      </c>
      <c r="G1093" s="242"/>
      <c r="H1093" s="246">
        <v>13.58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186</v>
      </c>
      <c r="AU1093" s="252" t="s">
        <v>85</v>
      </c>
      <c r="AV1093" s="13" t="s">
        <v>85</v>
      </c>
      <c r="AW1093" s="13" t="s">
        <v>32</v>
      </c>
      <c r="AX1093" s="13" t="s">
        <v>76</v>
      </c>
      <c r="AY1093" s="252" t="s">
        <v>178</v>
      </c>
    </row>
    <row r="1094" s="13" customFormat="1">
      <c r="A1094" s="13"/>
      <c r="B1094" s="241"/>
      <c r="C1094" s="242"/>
      <c r="D1094" s="243" t="s">
        <v>186</v>
      </c>
      <c r="E1094" s="244" t="s">
        <v>1</v>
      </c>
      <c r="F1094" s="245" t="s">
        <v>2238</v>
      </c>
      <c r="G1094" s="242"/>
      <c r="H1094" s="246">
        <v>12.529999999999999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186</v>
      </c>
      <c r="AU1094" s="252" t="s">
        <v>85</v>
      </c>
      <c r="AV1094" s="13" t="s">
        <v>85</v>
      </c>
      <c r="AW1094" s="13" t="s">
        <v>32</v>
      </c>
      <c r="AX1094" s="13" t="s">
        <v>76</v>
      </c>
      <c r="AY1094" s="252" t="s">
        <v>178</v>
      </c>
    </row>
    <row r="1095" s="13" customFormat="1">
      <c r="A1095" s="13"/>
      <c r="B1095" s="241"/>
      <c r="C1095" s="242"/>
      <c r="D1095" s="243" t="s">
        <v>186</v>
      </c>
      <c r="E1095" s="244" t="s">
        <v>1</v>
      </c>
      <c r="F1095" s="245" t="s">
        <v>2239</v>
      </c>
      <c r="G1095" s="242"/>
      <c r="H1095" s="246">
        <v>9.9600000000000009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186</v>
      </c>
      <c r="AU1095" s="252" t="s">
        <v>85</v>
      </c>
      <c r="AV1095" s="13" t="s">
        <v>85</v>
      </c>
      <c r="AW1095" s="13" t="s">
        <v>32</v>
      </c>
      <c r="AX1095" s="13" t="s">
        <v>76</v>
      </c>
      <c r="AY1095" s="252" t="s">
        <v>178</v>
      </c>
    </row>
    <row r="1096" s="15" customFormat="1">
      <c r="A1096" s="15"/>
      <c r="B1096" s="264"/>
      <c r="C1096" s="265"/>
      <c r="D1096" s="243" t="s">
        <v>186</v>
      </c>
      <c r="E1096" s="266" t="s">
        <v>1</v>
      </c>
      <c r="F1096" s="267" t="s">
        <v>217</v>
      </c>
      <c r="G1096" s="265"/>
      <c r="H1096" s="268">
        <v>101.2</v>
      </c>
      <c r="I1096" s="269"/>
      <c r="J1096" s="265"/>
      <c r="K1096" s="265"/>
      <c r="L1096" s="270"/>
      <c r="M1096" s="271"/>
      <c r="N1096" s="272"/>
      <c r="O1096" s="272"/>
      <c r="P1096" s="272"/>
      <c r="Q1096" s="272"/>
      <c r="R1096" s="272"/>
      <c r="S1096" s="272"/>
      <c r="T1096" s="273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4" t="s">
        <v>186</v>
      </c>
      <c r="AU1096" s="274" t="s">
        <v>85</v>
      </c>
      <c r="AV1096" s="15" t="s">
        <v>184</v>
      </c>
      <c r="AW1096" s="15" t="s">
        <v>32</v>
      </c>
      <c r="AX1096" s="15" t="s">
        <v>83</v>
      </c>
      <c r="AY1096" s="274" t="s">
        <v>178</v>
      </c>
    </row>
    <row r="1097" s="2" customFormat="1" ht="24.15" customHeight="1">
      <c r="A1097" s="39"/>
      <c r="B1097" s="40"/>
      <c r="C1097" s="228" t="s">
        <v>2240</v>
      </c>
      <c r="D1097" s="228" t="s">
        <v>180</v>
      </c>
      <c r="E1097" s="229" t="s">
        <v>2241</v>
      </c>
      <c r="F1097" s="230" t="s">
        <v>2242</v>
      </c>
      <c r="G1097" s="231" t="s">
        <v>204</v>
      </c>
      <c r="H1097" s="232">
        <v>35.673000000000002</v>
      </c>
      <c r="I1097" s="233"/>
      <c r="J1097" s="234">
        <f>ROUND(I1097*H1097,2)</f>
        <v>0</v>
      </c>
      <c r="K1097" s="230" t="s">
        <v>1</v>
      </c>
      <c r="L1097" s="45"/>
      <c r="M1097" s="235" t="s">
        <v>1</v>
      </c>
      <c r="N1097" s="236" t="s">
        <v>41</v>
      </c>
      <c r="O1097" s="92"/>
      <c r="P1097" s="237">
        <f>O1097*H1097</f>
        <v>0</v>
      </c>
      <c r="Q1097" s="237">
        <v>0.0013500000000000001</v>
      </c>
      <c r="R1097" s="237">
        <f>Q1097*H1097</f>
        <v>0.048158550000000008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274</v>
      </c>
      <c r="AT1097" s="239" t="s">
        <v>180</v>
      </c>
      <c r="AU1097" s="239" t="s">
        <v>85</v>
      </c>
      <c r="AY1097" s="18" t="s">
        <v>178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83</v>
      </c>
      <c r="BK1097" s="240">
        <f>ROUND(I1097*H1097,2)</f>
        <v>0</v>
      </c>
      <c r="BL1097" s="18" t="s">
        <v>274</v>
      </c>
      <c r="BM1097" s="239" t="s">
        <v>2243</v>
      </c>
    </row>
    <row r="1098" s="16" customFormat="1">
      <c r="A1098" s="16"/>
      <c r="B1098" s="275"/>
      <c r="C1098" s="276"/>
      <c r="D1098" s="243" t="s">
        <v>186</v>
      </c>
      <c r="E1098" s="277" t="s">
        <v>1</v>
      </c>
      <c r="F1098" s="278" t="s">
        <v>2244</v>
      </c>
      <c r="G1098" s="276"/>
      <c r="H1098" s="277" t="s">
        <v>1</v>
      </c>
      <c r="I1098" s="279"/>
      <c r="J1098" s="276"/>
      <c r="K1098" s="276"/>
      <c r="L1098" s="280"/>
      <c r="M1098" s="281"/>
      <c r="N1098" s="282"/>
      <c r="O1098" s="282"/>
      <c r="P1098" s="282"/>
      <c r="Q1098" s="282"/>
      <c r="R1098" s="282"/>
      <c r="S1098" s="282"/>
      <c r="T1098" s="28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84" t="s">
        <v>186</v>
      </c>
      <c r="AU1098" s="284" t="s">
        <v>85</v>
      </c>
      <c r="AV1098" s="16" t="s">
        <v>83</v>
      </c>
      <c r="AW1098" s="16" t="s">
        <v>32</v>
      </c>
      <c r="AX1098" s="16" t="s">
        <v>76</v>
      </c>
      <c r="AY1098" s="284" t="s">
        <v>178</v>
      </c>
    </row>
    <row r="1099" s="13" customFormat="1">
      <c r="A1099" s="13"/>
      <c r="B1099" s="241"/>
      <c r="C1099" s="242"/>
      <c r="D1099" s="243" t="s">
        <v>186</v>
      </c>
      <c r="E1099" s="244" t="s">
        <v>1</v>
      </c>
      <c r="F1099" s="245" t="s">
        <v>2245</v>
      </c>
      <c r="G1099" s="242"/>
      <c r="H1099" s="246">
        <v>12.569000000000001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186</v>
      </c>
      <c r="AU1099" s="252" t="s">
        <v>85</v>
      </c>
      <c r="AV1099" s="13" t="s">
        <v>85</v>
      </c>
      <c r="AW1099" s="13" t="s">
        <v>32</v>
      </c>
      <c r="AX1099" s="13" t="s">
        <v>76</v>
      </c>
      <c r="AY1099" s="252" t="s">
        <v>178</v>
      </c>
    </row>
    <row r="1100" s="13" customFormat="1">
      <c r="A1100" s="13"/>
      <c r="B1100" s="241"/>
      <c r="C1100" s="242"/>
      <c r="D1100" s="243" t="s">
        <v>186</v>
      </c>
      <c r="E1100" s="244" t="s">
        <v>1</v>
      </c>
      <c r="F1100" s="245" t="s">
        <v>1457</v>
      </c>
      <c r="G1100" s="242"/>
      <c r="H1100" s="246">
        <v>1.9079999999999999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186</v>
      </c>
      <c r="AU1100" s="252" t="s">
        <v>85</v>
      </c>
      <c r="AV1100" s="13" t="s">
        <v>85</v>
      </c>
      <c r="AW1100" s="13" t="s">
        <v>32</v>
      </c>
      <c r="AX1100" s="13" t="s">
        <v>76</v>
      </c>
      <c r="AY1100" s="252" t="s">
        <v>178</v>
      </c>
    </row>
    <row r="1101" s="13" customFormat="1">
      <c r="A1101" s="13"/>
      <c r="B1101" s="241"/>
      <c r="C1101" s="242"/>
      <c r="D1101" s="243" t="s">
        <v>186</v>
      </c>
      <c r="E1101" s="244" t="s">
        <v>1</v>
      </c>
      <c r="F1101" s="245" t="s">
        <v>1458</v>
      </c>
      <c r="G1101" s="242"/>
      <c r="H1101" s="246">
        <v>20.545000000000002</v>
      </c>
      <c r="I1101" s="247"/>
      <c r="J1101" s="242"/>
      <c r="K1101" s="242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186</v>
      </c>
      <c r="AU1101" s="252" t="s">
        <v>85</v>
      </c>
      <c r="AV1101" s="13" t="s">
        <v>85</v>
      </c>
      <c r="AW1101" s="13" t="s">
        <v>32</v>
      </c>
      <c r="AX1101" s="13" t="s">
        <v>76</v>
      </c>
      <c r="AY1101" s="252" t="s">
        <v>178</v>
      </c>
    </row>
    <row r="1102" s="13" customFormat="1">
      <c r="A1102" s="13"/>
      <c r="B1102" s="241"/>
      <c r="C1102" s="242"/>
      <c r="D1102" s="243" t="s">
        <v>186</v>
      </c>
      <c r="E1102" s="244" t="s">
        <v>1</v>
      </c>
      <c r="F1102" s="245" t="s">
        <v>1459</v>
      </c>
      <c r="G1102" s="242"/>
      <c r="H1102" s="246">
        <v>0.65100000000000002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186</v>
      </c>
      <c r="AU1102" s="252" t="s">
        <v>85</v>
      </c>
      <c r="AV1102" s="13" t="s">
        <v>85</v>
      </c>
      <c r="AW1102" s="13" t="s">
        <v>32</v>
      </c>
      <c r="AX1102" s="13" t="s">
        <v>76</v>
      </c>
      <c r="AY1102" s="252" t="s">
        <v>178</v>
      </c>
    </row>
    <row r="1103" s="15" customFormat="1">
      <c r="A1103" s="15"/>
      <c r="B1103" s="264"/>
      <c r="C1103" s="265"/>
      <c r="D1103" s="243" t="s">
        <v>186</v>
      </c>
      <c r="E1103" s="266" t="s">
        <v>1</v>
      </c>
      <c r="F1103" s="267" t="s">
        <v>217</v>
      </c>
      <c r="G1103" s="265"/>
      <c r="H1103" s="268">
        <v>35.673000000000009</v>
      </c>
      <c r="I1103" s="269"/>
      <c r="J1103" s="265"/>
      <c r="K1103" s="265"/>
      <c r="L1103" s="270"/>
      <c r="M1103" s="271"/>
      <c r="N1103" s="272"/>
      <c r="O1103" s="272"/>
      <c r="P1103" s="272"/>
      <c r="Q1103" s="272"/>
      <c r="R1103" s="272"/>
      <c r="S1103" s="272"/>
      <c r="T1103" s="273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4" t="s">
        <v>186</v>
      </c>
      <c r="AU1103" s="274" t="s">
        <v>85</v>
      </c>
      <c r="AV1103" s="15" t="s">
        <v>184</v>
      </c>
      <c r="AW1103" s="15" t="s">
        <v>32</v>
      </c>
      <c r="AX1103" s="15" t="s">
        <v>83</v>
      </c>
      <c r="AY1103" s="274" t="s">
        <v>178</v>
      </c>
    </row>
    <row r="1104" s="2" customFormat="1" ht="24.15" customHeight="1">
      <c r="A1104" s="39"/>
      <c r="B1104" s="40"/>
      <c r="C1104" s="228" t="s">
        <v>2246</v>
      </c>
      <c r="D1104" s="228" t="s">
        <v>180</v>
      </c>
      <c r="E1104" s="229" t="s">
        <v>598</v>
      </c>
      <c r="F1104" s="230" t="s">
        <v>599</v>
      </c>
      <c r="G1104" s="231" t="s">
        <v>204</v>
      </c>
      <c r="H1104" s="232">
        <v>257.5</v>
      </c>
      <c r="I1104" s="233"/>
      <c r="J1104" s="234">
        <f>ROUND(I1104*H1104,2)</f>
        <v>0</v>
      </c>
      <c r="K1104" s="230" t="s">
        <v>194</v>
      </c>
      <c r="L1104" s="45"/>
      <c r="M1104" s="235" t="s">
        <v>1</v>
      </c>
      <c r="N1104" s="236" t="s">
        <v>41</v>
      </c>
      <c r="O1104" s="92"/>
      <c r="P1104" s="237">
        <f>O1104*H1104</f>
        <v>0</v>
      </c>
      <c r="Q1104" s="237">
        <v>0.00040000000000000002</v>
      </c>
      <c r="R1104" s="237">
        <f>Q1104*H1104</f>
        <v>0.10300000000000001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274</v>
      </c>
      <c r="AT1104" s="239" t="s">
        <v>180</v>
      </c>
      <c r="AU1104" s="239" t="s">
        <v>85</v>
      </c>
      <c r="AY1104" s="18" t="s">
        <v>178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83</v>
      </c>
      <c r="BK1104" s="240">
        <f>ROUND(I1104*H1104,2)</f>
        <v>0</v>
      </c>
      <c r="BL1104" s="18" t="s">
        <v>274</v>
      </c>
      <c r="BM1104" s="239" t="s">
        <v>2247</v>
      </c>
    </row>
    <row r="1105" s="13" customFormat="1">
      <c r="A1105" s="13"/>
      <c r="B1105" s="241"/>
      <c r="C1105" s="242"/>
      <c r="D1105" s="243" t="s">
        <v>186</v>
      </c>
      <c r="E1105" s="244" t="s">
        <v>1</v>
      </c>
      <c r="F1105" s="245" t="s">
        <v>2248</v>
      </c>
      <c r="G1105" s="242"/>
      <c r="H1105" s="246">
        <v>257.5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186</v>
      </c>
      <c r="AU1105" s="252" t="s">
        <v>85</v>
      </c>
      <c r="AV1105" s="13" t="s">
        <v>85</v>
      </c>
      <c r="AW1105" s="13" t="s">
        <v>32</v>
      </c>
      <c r="AX1105" s="13" t="s">
        <v>83</v>
      </c>
      <c r="AY1105" s="252" t="s">
        <v>178</v>
      </c>
    </row>
    <row r="1106" s="2" customFormat="1" ht="49.05" customHeight="1">
      <c r="A1106" s="39"/>
      <c r="B1106" s="40"/>
      <c r="C1106" s="285" t="s">
        <v>2249</v>
      </c>
      <c r="D1106" s="285" t="s">
        <v>232</v>
      </c>
      <c r="E1106" s="286" t="s">
        <v>2250</v>
      </c>
      <c r="F1106" s="287" t="s">
        <v>2251</v>
      </c>
      <c r="G1106" s="288" t="s">
        <v>204</v>
      </c>
      <c r="H1106" s="289">
        <v>300.11599999999999</v>
      </c>
      <c r="I1106" s="290"/>
      <c r="J1106" s="291">
        <f>ROUND(I1106*H1106,2)</f>
        <v>0</v>
      </c>
      <c r="K1106" s="287" t="s">
        <v>194</v>
      </c>
      <c r="L1106" s="292"/>
      <c r="M1106" s="293" t="s">
        <v>1</v>
      </c>
      <c r="N1106" s="294" t="s">
        <v>41</v>
      </c>
      <c r="O1106" s="92"/>
      <c r="P1106" s="237">
        <f>O1106*H1106</f>
        <v>0</v>
      </c>
      <c r="Q1106" s="237">
        <v>0.0053</v>
      </c>
      <c r="R1106" s="237">
        <f>Q1106*H1106</f>
        <v>1.5906148</v>
      </c>
      <c r="S1106" s="237">
        <v>0</v>
      </c>
      <c r="T1106" s="238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9" t="s">
        <v>377</v>
      </c>
      <c r="AT1106" s="239" t="s">
        <v>232</v>
      </c>
      <c r="AU1106" s="239" t="s">
        <v>85</v>
      </c>
      <c r="AY1106" s="18" t="s">
        <v>178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83</v>
      </c>
      <c r="BK1106" s="240">
        <f>ROUND(I1106*H1106,2)</f>
        <v>0</v>
      </c>
      <c r="BL1106" s="18" t="s">
        <v>274</v>
      </c>
      <c r="BM1106" s="239" t="s">
        <v>2252</v>
      </c>
    </row>
    <row r="1107" s="13" customFormat="1">
      <c r="A1107" s="13"/>
      <c r="B1107" s="241"/>
      <c r="C1107" s="242"/>
      <c r="D1107" s="243" t="s">
        <v>186</v>
      </c>
      <c r="E1107" s="242"/>
      <c r="F1107" s="245" t="s">
        <v>2253</v>
      </c>
      <c r="G1107" s="242"/>
      <c r="H1107" s="246">
        <v>300.11599999999999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186</v>
      </c>
      <c r="AU1107" s="252" t="s">
        <v>85</v>
      </c>
      <c r="AV1107" s="13" t="s">
        <v>85</v>
      </c>
      <c r="AW1107" s="13" t="s">
        <v>4</v>
      </c>
      <c r="AX1107" s="13" t="s">
        <v>83</v>
      </c>
      <c r="AY1107" s="252" t="s">
        <v>178</v>
      </c>
    </row>
    <row r="1108" s="2" customFormat="1" ht="24.15" customHeight="1">
      <c r="A1108" s="39"/>
      <c r="B1108" s="40"/>
      <c r="C1108" s="228" t="s">
        <v>2254</v>
      </c>
      <c r="D1108" s="228" t="s">
        <v>180</v>
      </c>
      <c r="E1108" s="229" t="s">
        <v>2255</v>
      </c>
      <c r="F1108" s="230" t="s">
        <v>2256</v>
      </c>
      <c r="G1108" s="231" t="s">
        <v>204</v>
      </c>
      <c r="H1108" s="232">
        <v>16.902999999999999</v>
      </c>
      <c r="I1108" s="233"/>
      <c r="J1108" s="234">
        <f>ROUND(I1108*H1108,2)</f>
        <v>0</v>
      </c>
      <c r="K1108" s="230" t="s">
        <v>194</v>
      </c>
      <c r="L1108" s="45"/>
      <c r="M1108" s="235" t="s">
        <v>1</v>
      </c>
      <c r="N1108" s="236" t="s">
        <v>41</v>
      </c>
      <c r="O1108" s="92"/>
      <c r="P1108" s="237">
        <f>O1108*H1108</f>
        <v>0</v>
      </c>
      <c r="Q1108" s="237">
        <v>0.00040000000000000002</v>
      </c>
      <c r="R1108" s="237">
        <f>Q1108*H1108</f>
        <v>0.0067612000000000002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274</v>
      </c>
      <c r="AT1108" s="239" t="s">
        <v>180</v>
      </c>
      <c r="AU1108" s="239" t="s">
        <v>85</v>
      </c>
      <c r="AY1108" s="18" t="s">
        <v>178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83</v>
      </c>
      <c r="BK1108" s="240">
        <f>ROUND(I1108*H1108,2)</f>
        <v>0</v>
      </c>
      <c r="BL1108" s="18" t="s">
        <v>274</v>
      </c>
      <c r="BM1108" s="239" t="s">
        <v>2257</v>
      </c>
    </row>
    <row r="1109" s="2" customFormat="1" ht="49.05" customHeight="1">
      <c r="A1109" s="39"/>
      <c r="B1109" s="40"/>
      <c r="C1109" s="285" t="s">
        <v>2258</v>
      </c>
      <c r="D1109" s="285" t="s">
        <v>232</v>
      </c>
      <c r="E1109" s="286" t="s">
        <v>2250</v>
      </c>
      <c r="F1109" s="287" t="s">
        <v>2251</v>
      </c>
      <c r="G1109" s="288" t="s">
        <v>204</v>
      </c>
      <c r="H1109" s="289">
        <v>20.638999999999999</v>
      </c>
      <c r="I1109" s="290"/>
      <c r="J1109" s="291">
        <f>ROUND(I1109*H1109,2)</f>
        <v>0</v>
      </c>
      <c r="K1109" s="287" t="s">
        <v>194</v>
      </c>
      <c r="L1109" s="292"/>
      <c r="M1109" s="293" t="s">
        <v>1</v>
      </c>
      <c r="N1109" s="294" t="s">
        <v>41</v>
      </c>
      <c r="O1109" s="92"/>
      <c r="P1109" s="237">
        <f>O1109*H1109</f>
        <v>0</v>
      </c>
      <c r="Q1109" s="237">
        <v>0.0053</v>
      </c>
      <c r="R1109" s="237">
        <f>Q1109*H1109</f>
        <v>0.1093867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377</v>
      </c>
      <c r="AT1109" s="239" t="s">
        <v>232</v>
      </c>
      <c r="AU1109" s="239" t="s">
        <v>85</v>
      </c>
      <c r="AY1109" s="18" t="s">
        <v>178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83</v>
      </c>
      <c r="BK1109" s="240">
        <f>ROUND(I1109*H1109,2)</f>
        <v>0</v>
      </c>
      <c r="BL1109" s="18" t="s">
        <v>274</v>
      </c>
      <c r="BM1109" s="239" t="s">
        <v>2259</v>
      </c>
    </row>
    <row r="1110" s="13" customFormat="1">
      <c r="A1110" s="13"/>
      <c r="B1110" s="241"/>
      <c r="C1110" s="242"/>
      <c r="D1110" s="243" t="s">
        <v>186</v>
      </c>
      <c r="E1110" s="242"/>
      <c r="F1110" s="245" t="s">
        <v>2260</v>
      </c>
      <c r="G1110" s="242"/>
      <c r="H1110" s="246">
        <v>20.638999999999999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186</v>
      </c>
      <c r="AU1110" s="252" t="s">
        <v>85</v>
      </c>
      <c r="AV1110" s="13" t="s">
        <v>85</v>
      </c>
      <c r="AW1110" s="13" t="s">
        <v>4</v>
      </c>
      <c r="AX1110" s="13" t="s">
        <v>83</v>
      </c>
      <c r="AY1110" s="252" t="s">
        <v>178</v>
      </c>
    </row>
    <row r="1111" s="2" customFormat="1" ht="33" customHeight="1">
      <c r="A1111" s="39"/>
      <c r="B1111" s="40"/>
      <c r="C1111" s="228" t="s">
        <v>2261</v>
      </c>
      <c r="D1111" s="228" t="s">
        <v>180</v>
      </c>
      <c r="E1111" s="229" t="s">
        <v>627</v>
      </c>
      <c r="F1111" s="230" t="s">
        <v>628</v>
      </c>
      <c r="G1111" s="231" t="s">
        <v>384</v>
      </c>
      <c r="H1111" s="232">
        <v>1.992</v>
      </c>
      <c r="I1111" s="233"/>
      <c r="J1111" s="234">
        <f>ROUND(I1111*H1111,2)</f>
        <v>0</v>
      </c>
      <c r="K1111" s="230" t="s">
        <v>194</v>
      </c>
      <c r="L1111" s="45"/>
      <c r="M1111" s="235" t="s">
        <v>1</v>
      </c>
      <c r="N1111" s="236" t="s">
        <v>41</v>
      </c>
      <c r="O1111" s="92"/>
      <c r="P1111" s="237">
        <f>O1111*H1111</f>
        <v>0</v>
      </c>
      <c r="Q1111" s="237">
        <v>0</v>
      </c>
      <c r="R1111" s="237">
        <f>Q1111*H1111</f>
        <v>0</v>
      </c>
      <c r="S1111" s="237">
        <v>0</v>
      </c>
      <c r="T1111" s="238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9" t="s">
        <v>274</v>
      </c>
      <c r="AT1111" s="239" t="s">
        <v>180</v>
      </c>
      <c r="AU1111" s="239" t="s">
        <v>85</v>
      </c>
      <c r="AY1111" s="18" t="s">
        <v>178</v>
      </c>
      <c r="BE1111" s="240">
        <f>IF(N1111="základní",J1111,0)</f>
        <v>0</v>
      </c>
      <c r="BF1111" s="240">
        <f>IF(N1111="snížená",J1111,0)</f>
        <v>0</v>
      </c>
      <c r="BG1111" s="240">
        <f>IF(N1111="zákl. přenesená",J1111,0)</f>
        <v>0</v>
      </c>
      <c r="BH1111" s="240">
        <f>IF(N1111="sníž. přenesená",J1111,0)</f>
        <v>0</v>
      </c>
      <c r="BI1111" s="240">
        <f>IF(N1111="nulová",J1111,0)</f>
        <v>0</v>
      </c>
      <c r="BJ1111" s="18" t="s">
        <v>83</v>
      </c>
      <c r="BK1111" s="240">
        <f>ROUND(I1111*H1111,2)</f>
        <v>0</v>
      </c>
      <c r="BL1111" s="18" t="s">
        <v>274</v>
      </c>
      <c r="BM1111" s="239" t="s">
        <v>2262</v>
      </c>
    </row>
    <row r="1112" s="12" customFormat="1" ht="22.8" customHeight="1">
      <c r="A1112" s="12"/>
      <c r="B1112" s="212"/>
      <c r="C1112" s="213"/>
      <c r="D1112" s="214" t="s">
        <v>75</v>
      </c>
      <c r="E1112" s="226" t="s">
        <v>630</v>
      </c>
      <c r="F1112" s="226" t="s">
        <v>631</v>
      </c>
      <c r="G1112" s="213"/>
      <c r="H1112" s="213"/>
      <c r="I1112" s="216"/>
      <c r="J1112" s="227">
        <f>BK1112</f>
        <v>0</v>
      </c>
      <c r="K1112" s="213"/>
      <c r="L1112" s="218"/>
      <c r="M1112" s="219"/>
      <c r="N1112" s="220"/>
      <c r="O1112" s="220"/>
      <c r="P1112" s="221">
        <f>SUM(P1113:P1184)</f>
        <v>0</v>
      </c>
      <c r="Q1112" s="220"/>
      <c r="R1112" s="221">
        <f>SUM(R1113:R1184)</f>
        <v>1.4374006699999999</v>
      </c>
      <c r="S1112" s="220"/>
      <c r="T1112" s="222">
        <f>SUM(T1113:T1184)</f>
        <v>3.8436089999999998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23" t="s">
        <v>85</v>
      </c>
      <c r="AT1112" s="224" t="s">
        <v>75</v>
      </c>
      <c r="AU1112" s="224" t="s">
        <v>83</v>
      </c>
      <c r="AY1112" s="223" t="s">
        <v>178</v>
      </c>
      <c r="BK1112" s="225">
        <f>SUM(BK1113:BK1184)</f>
        <v>0</v>
      </c>
    </row>
    <row r="1113" s="2" customFormat="1" ht="24.15" customHeight="1">
      <c r="A1113" s="39"/>
      <c r="B1113" s="40"/>
      <c r="C1113" s="228" t="s">
        <v>2263</v>
      </c>
      <c r="D1113" s="228" t="s">
        <v>180</v>
      </c>
      <c r="E1113" s="229" t="s">
        <v>633</v>
      </c>
      <c r="F1113" s="230" t="s">
        <v>634</v>
      </c>
      <c r="G1113" s="231" t="s">
        <v>204</v>
      </c>
      <c r="H1113" s="232">
        <v>141.369</v>
      </c>
      <c r="I1113" s="233"/>
      <c r="J1113" s="234">
        <f>ROUND(I1113*H1113,2)</f>
        <v>0</v>
      </c>
      <c r="K1113" s="230" t="s">
        <v>846</v>
      </c>
      <c r="L1113" s="45"/>
      <c r="M1113" s="235" t="s">
        <v>1</v>
      </c>
      <c r="N1113" s="236" t="s">
        <v>41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274</v>
      </c>
      <c r="AT1113" s="239" t="s">
        <v>180</v>
      </c>
      <c r="AU1113" s="239" t="s">
        <v>85</v>
      </c>
      <c r="AY1113" s="18" t="s">
        <v>178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83</v>
      </c>
      <c r="BK1113" s="240">
        <f>ROUND(I1113*H1113,2)</f>
        <v>0</v>
      </c>
      <c r="BL1113" s="18" t="s">
        <v>274</v>
      </c>
      <c r="BM1113" s="239" t="s">
        <v>2264</v>
      </c>
    </row>
    <row r="1114" s="13" customFormat="1">
      <c r="A1114" s="13"/>
      <c r="B1114" s="241"/>
      <c r="C1114" s="242"/>
      <c r="D1114" s="243" t="s">
        <v>186</v>
      </c>
      <c r="E1114" s="244" t="s">
        <v>1</v>
      </c>
      <c r="F1114" s="245" t="s">
        <v>2265</v>
      </c>
      <c r="G1114" s="242"/>
      <c r="H1114" s="246">
        <v>58.469999999999999</v>
      </c>
      <c r="I1114" s="247"/>
      <c r="J1114" s="242"/>
      <c r="K1114" s="242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2" t="s">
        <v>186</v>
      </c>
      <c r="AU1114" s="252" t="s">
        <v>85</v>
      </c>
      <c r="AV1114" s="13" t="s">
        <v>85</v>
      </c>
      <c r="AW1114" s="13" t="s">
        <v>32</v>
      </c>
      <c r="AX1114" s="13" t="s">
        <v>76</v>
      </c>
      <c r="AY1114" s="252" t="s">
        <v>178</v>
      </c>
    </row>
    <row r="1115" s="13" customFormat="1">
      <c r="A1115" s="13"/>
      <c r="B1115" s="241"/>
      <c r="C1115" s="242"/>
      <c r="D1115" s="243" t="s">
        <v>186</v>
      </c>
      <c r="E1115" s="244" t="s">
        <v>1</v>
      </c>
      <c r="F1115" s="245" t="s">
        <v>2266</v>
      </c>
      <c r="G1115" s="242"/>
      <c r="H1115" s="246">
        <v>13.115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186</v>
      </c>
      <c r="AU1115" s="252" t="s">
        <v>85</v>
      </c>
      <c r="AV1115" s="13" t="s">
        <v>85</v>
      </c>
      <c r="AW1115" s="13" t="s">
        <v>32</v>
      </c>
      <c r="AX1115" s="13" t="s">
        <v>76</v>
      </c>
      <c r="AY1115" s="252" t="s">
        <v>178</v>
      </c>
    </row>
    <row r="1116" s="13" customFormat="1">
      <c r="A1116" s="13"/>
      <c r="B1116" s="241"/>
      <c r="C1116" s="242"/>
      <c r="D1116" s="243" t="s">
        <v>186</v>
      </c>
      <c r="E1116" s="244" t="s">
        <v>1</v>
      </c>
      <c r="F1116" s="245" t="s">
        <v>2267</v>
      </c>
      <c r="G1116" s="242"/>
      <c r="H1116" s="246">
        <v>36.594000000000001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186</v>
      </c>
      <c r="AU1116" s="252" t="s">
        <v>85</v>
      </c>
      <c r="AV1116" s="13" t="s">
        <v>85</v>
      </c>
      <c r="AW1116" s="13" t="s">
        <v>32</v>
      </c>
      <c r="AX1116" s="13" t="s">
        <v>76</v>
      </c>
      <c r="AY1116" s="252" t="s">
        <v>178</v>
      </c>
    </row>
    <row r="1117" s="14" customFormat="1">
      <c r="A1117" s="14"/>
      <c r="B1117" s="253"/>
      <c r="C1117" s="254"/>
      <c r="D1117" s="243" t="s">
        <v>186</v>
      </c>
      <c r="E1117" s="255" t="s">
        <v>1</v>
      </c>
      <c r="F1117" s="256" t="s">
        <v>209</v>
      </c>
      <c r="G1117" s="254"/>
      <c r="H1117" s="257">
        <v>108.179</v>
      </c>
      <c r="I1117" s="258"/>
      <c r="J1117" s="254"/>
      <c r="K1117" s="254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186</v>
      </c>
      <c r="AU1117" s="263" t="s">
        <v>85</v>
      </c>
      <c r="AV1117" s="14" t="s">
        <v>96</v>
      </c>
      <c r="AW1117" s="14" t="s">
        <v>32</v>
      </c>
      <c r="AX1117" s="14" t="s">
        <v>76</v>
      </c>
      <c r="AY1117" s="263" t="s">
        <v>178</v>
      </c>
    </row>
    <row r="1118" s="13" customFormat="1">
      <c r="A1118" s="13"/>
      <c r="B1118" s="241"/>
      <c r="C1118" s="242"/>
      <c r="D1118" s="243" t="s">
        <v>186</v>
      </c>
      <c r="E1118" s="244" t="s">
        <v>1</v>
      </c>
      <c r="F1118" s="245" t="s">
        <v>2268</v>
      </c>
      <c r="G1118" s="242"/>
      <c r="H1118" s="246">
        <v>33.189999999999998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186</v>
      </c>
      <c r="AU1118" s="252" t="s">
        <v>85</v>
      </c>
      <c r="AV1118" s="13" t="s">
        <v>85</v>
      </c>
      <c r="AW1118" s="13" t="s">
        <v>32</v>
      </c>
      <c r="AX1118" s="13" t="s">
        <v>76</v>
      </c>
      <c r="AY1118" s="252" t="s">
        <v>178</v>
      </c>
    </row>
    <row r="1119" s="15" customFormat="1">
      <c r="A1119" s="15"/>
      <c r="B1119" s="264"/>
      <c r="C1119" s="265"/>
      <c r="D1119" s="243" t="s">
        <v>186</v>
      </c>
      <c r="E1119" s="266" t="s">
        <v>1</v>
      </c>
      <c r="F1119" s="267" t="s">
        <v>217</v>
      </c>
      <c r="G1119" s="265"/>
      <c r="H1119" s="268">
        <v>141.369</v>
      </c>
      <c r="I1119" s="269"/>
      <c r="J1119" s="265"/>
      <c r="K1119" s="265"/>
      <c r="L1119" s="270"/>
      <c r="M1119" s="271"/>
      <c r="N1119" s="272"/>
      <c r="O1119" s="272"/>
      <c r="P1119" s="272"/>
      <c r="Q1119" s="272"/>
      <c r="R1119" s="272"/>
      <c r="S1119" s="272"/>
      <c r="T1119" s="27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74" t="s">
        <v>186</v>
      </c>
      <c r="AU1119" s="274" t="s">
        <v>85</v>
      </c>
      <c r="AV1119" s="15" t="s">
        <v>184</v>
      </c>
      <c r="AW1119" s="15" t="s">
        <v>32</v>
      </c>
      <c r="AX1119" s="15" t="s">
        <v>83</v>
      </c>
      <c r="AY1119" s="274" t="s">
        <v>178</v>
      </c>
    </row>
    <row r="1120" s="2" customFormat="1" ht="16.5" customHeight="1">
      <c r="A1120" s="39"/>
      <c r="B1120" s="40"/>
      <c r="C1120" s="285" t="s">
        <v>2269</v>
      </c>
      <c r="D1120" s="285" t="s">
        <v>232</v>
      </c>
      <c r="E1120" s="286" t="s">
        <v>563</v>
      </c>
      <c r="F1120" s="287" t="s">
        <v>564</v>
      </c>
      <c r="G1120" s="288" t="s">
        <v>384</v>
      </c>
      <c r="H1120" s="289">
        <v>0.064000000000000001</v>
      </c>
      <c r="I1120" s="290"/>
      <c r="J1120" s="291">
        <f>ROUND(I1120*H1120,2)</f>
        <v>0</v>
      </c>
      <c r="K1120" s="287" t="s">
        <v>846</v>
      </c>
      <c r="L1120" s="292"/>
      <c r="M1120" s="293" t="s">
        <v>1</v>
      </c>
      <c r="N1120" s="294" t="s">
        <v>41</v>
      </c>
      <c r="O1120" s="92"/>
      <c r="P1120" s="237">
        <f>O1120*H1120</f>
        <v>0</v>
      </c>
      <c r="Q1120" s="237">
        <v>1</v>
      </c>
      <c r="R1120" s="237">
        <f>Q1120*H1120</f>
        <v>0.064000000000000001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377</v>
      </c>
      <c r="AT1120" s="239" t="s">
        <v>232</v>
      </c>
      <c r="AU1120" s="239" t="s">
        <v>85</v>
      </c>
      <c r="AY1120" s="18" t="s">
        <v>178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83</v>
      </c>
      <c r="BK1120" s="240">
        <f>ROUND(I1120*H1120,2)</f>
        <v>0</v>
      </c>
      <c r="BL1120" s="18" t="s">
        <v>274</v>
      </c>
      <c r="BM1120" s="239" t="s">
        <v>2270</v>
      </c>
    </row>
    <row r="1121" s="13" customFormat="1">
      <c r="A1121" s="13"/>
      <c r="B1121" s="241"/>
      <c r="C1121" s="242"/>
      <c r="D1121" s="243" t="s">
        <v>186</v>
      </c>
      <c r="E1121" s="242"/>
      <c r="F1121" s="245" t="s">
        <v>2271</v>
      </c>
      <c r="G1121" s="242"/>
      <c r="H1121" s="246">
        <v>0.064000000000000001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186</v>
      </c>
      <c r="AU1121" s="252" t="s">
        <v>85</v>
      </c>
      <c r="AV1121" s="13" t="s">
        <v>85</v>
      </c>
      <c r="AW1121" s="13" t="s">
        <v>4</v>
      </c>
      <c r="AX1121" s="13" t="s">
        <v>83</v>
      </c>
      <c r="AY1121" s="252" t="s">
        <v>178</v>
      </c>
    </row>
    <row r="1122" s="2" customFormat="1" ht="24.15" customHeight="1">
      <c r="A1122" s="39"/>
      <c r="B1122" s="40"/>
      <c r="C1122" s="228" t="s">
        <v>2272</v>
      </c>
      <c r="D1122" s="228" t="s">
        <v>180</v>
      </c>
      <c r="E1122" s="229" t="s">
        <v>2273</v>
      </c>
      <c r="F1122" s="230" t="s">
        <v>2274</v>
      </c>
      <c r="G1122" s="231" t="s">
        <v>204</v>
      </c>
      <c r="H1122" s="232">
        <v>84.340000000000003</v>
      </c>
      <c r="I1122" s="233"/>
      <c r="J1122" s="234">
        <f>ROUND(I1122*H1122,2)</f>
        <v>0</v>
      </c>
      <c r="K1122" s="230" t="s">
        <v>846</v>
      </c>
      <c r="L1122" s="45"/>
      <c r="M1122" s="235" t="s">
        <v>1</v>
      </c>
      <c r="N1122" s="236" t="s">
        <v>41</v>
      </c>
      <c r="O1122" s="92"/>
      <c r="P1122" s="237">
        <f>O1122*H1122</f>
        <v>0</v>
      </c>
      <c r="Q1122" s="237">
        <v>0</v>
      </c>
      <c r="R1122" s="237">
        <f>Q1122*H1122</f>
        <v>0</v>
      </c>
      <c r="S1122" s="237">
        <v>0.010999999999999999</v>
      </c>
      <c r="T1122" s="238">
        <f>S1122*H1122</f>
        <v>0.92774000000000001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274</v>
      </c>
      <c r="AT1122" s="239" t="s">
        <v>180</v>
      </c>
      <c r="AU1122" s="239" t="s">
        <v>85</v>
      </c>
      <c r="AY1122" s="18" t="s">
        <v>178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83</v>
      </c>
      <c r="BK1122" s="240">
        <f>ROUND(I1122*H1122,2)</f>
        <v>0</v>
      </c>
      <c r="BL1122" s="18" t="s">
        <v>274</v>
      </c>
      <c r="BM1122" s="239" t="s">
        <v>2275</v>
      </c>
    </row>
    <row r="1123" s="13" customFormat="1">
      <c r="A1123" s="13"/>
      <c r="B1123" s="241"/>
      <c r="C1123" s="242"/>
      <c r="D1123" s="243" t="s">
        <v>186</v>
      </c>
      <c r="E1123" s="244" t="s">
        <v>1</v>
      </c>
      <c r="F1123" s="245" t="s">
        <v>2276</v>
      </c>
      <c r="G1123" s="242"/>
      <c r="H1123" s="246">
        <v>13.792999999999999</v>
      </c>
      <c r="I1123" s="247"/>
      <c r="J1123" s="242"/>
      <c r="K1123" s="242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2" t="s">
        <v>186</v>
      </c>
      <c r="AU1123" s="252" t="s">
        <v>85</v>
      </c>
      <c r="AV1123" s="13" t="s">
        <v>85</v>
      </c>
      <c r="AW1123" s="13" t="s">
        <v>32</v>
      </c>
      <c r="AX1123" s="13" t="s">
        <v>76</v>
      </c>
      <c r="AY1123" s="252" t="s">
        <v>178</v>
      </c>
    </row>
    <row r="1124" s="13" customFormat="1">
      <c r="A1124" s="13"/>
      <c r="B1124" s="241"/>
      <c r="C1124" s="242"/>
      <c r="D1124" s="243" t="s">
        <v>186</v>
      </c>
      <c r="E1124" s="244" t="s">
        <v>1</v>
      </c>
      <c r="F1124" s="245" t="s">
        <v>2277</v>
      </c>
      <c r="G1124" s="242"/>
      <c r="H1124" s="246">
        <v>16.995000000000001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186</v>
      </c>
      <c r="AU1124" s="252" t="s">
        <v>85</v>
      </c>
      <c r="AV1124" s="13" t="s">
        <v>85</v>
      </c>
      <c r="AW1124" s="13" t="s">
        <v>32</v>
      </c>
      <c r="AX1124" s="13" t="s">
        <v>76</v>
      </c>
      <c r="AY1124" s="252" t="s">
        <v>178</v>
      </c>
    </row>
    <row r="1125" s="13" customFormat="1">
      <c r="A1125" s="13"/>
      <c r="B1125" s="241"/>
      <c r="C1125" s="242"/>
      <c r="D1125" s="243" t="s">
        <v>186</v>
      </c>
      <c r="E1125" s="244" t="s">
        <v>1</v>
      </c>
      <c r="F1125" s="245" t="s">
        <v>2278</v>
      </c>
      <c r="G1125" s="242"/>
      <c r="H1125" s="246">
        <v>18.699999999999999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186</v>
      </c>
      <c r="AU1125" s="252" t="s">
        <v>85</v>
      </c>
      <c r="AV1125" s="13" t="s">
        <v>85</v>
      </c>
      <c r="AW1125" s="13" t="s">
        <v>32</v>
      </c>
      <c r="AX1125" s="13" t="s">
        <v>76</v>
      </c>
      <c r="AY1125" s="252" t="s">
        <v>178</v>
      </c>
    </row>
    <row r="1126" s="13" customFormat="1">
      <c r="A1126" s="13"/>
      <c r="B1126" s="241"/>
      <c r="C1126" s="242"/>
      <c r="D1126" s="243" t="s">
        <v>186</v>
      </c>
      <c r="E1126" s="244" t="s">
        <v>1</v>
      </c>
      <c r="F1126" s="245" t="s">
        <v>2279</v>
      </c>
      <c r="G1126" s="242"/>
      <c r="H1126" s="246">
        <v>34.851999999999997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186</v>
      </c>
      <c r="AU1126" s="252" t="s">
        <v>85</v>
      </c>
      <c r="AV1126" s="13" t="s">
        <v>85</v>
      </c>
      <c r="AW1126" s="13" t="s">
        <v>32</v>
      </c>
      <c r="AX1126" s="13" t="s">
        <v>76</v>
      </c>
      <c r="AY1126" s="252" t="s">
        <v>178</v>
      </c>
    </row>
    <row r="1127" s="15" customFormat="1">
      <c r="A1127" s="15"/>
      <c r="B1127" s="264"/>
      <c r="C1127" s="265"/>
      <c r="D1127" s="243" t="s">
        <v>186</v>
      </c>
      <c r="E1127" s="266" t="s">
        <v>1</v>
      </c>
      <c r="F1127" s="267" t="s">
        <v>217</v>
      </c>
      <c r="G1127" s="265"/>
      <c r="H1127" s="268">
        <v>84.340000000000003</v>
      </c>
      <c r="I1127" s="269"/>
      <c r="J1127" s="265"/>
      <c r="K1127" s="265"/>
      <c r="L1127" s="270"/>
      <c r="M1127" s="271"/>
      <c r="N1127" s="272"/>
      <c r="O1127" s="272"/>
      <c r="P1127" s="272"/>
      <c r="Q1127" s="272"/>
      <c r="R1127" s="272"/>
      <c r="S1127" s="272"/>
      <c r="T1127" s="273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74" t="s">
        <v>186</v>
      </c>
      <c r="AU1127" s="274" t="s">
        <v>85</v>
      </c>
      <c r="AV1127" s="15" t="s">
        <v>184</v>
      </c>
      <c r="AW1127" s="15" t="s">
        <v>32</v>
      </c>
      <c r="AX1127" s="15" t="s">
        <v>83</v>
      </c>
      <c r="AY1127" s="274" t="s">
        <v>178</v>
      </c>
    </row>
    <row r="1128" s="2" customFormat="1" ht="24.15" customHeight="1">
      <c r="A1128" s="39"/>
      <c r="B1128" s="40"/>
      <c r="C1128" s="228" t="s">
        <v>2280</v>
      </c>
      <c r="D1128" s="228" t="s">
        <v>180</v>
      </c>
      <c r="E1128" s="229" t="s">
        <v>644</v>
      </c>
      <c r="F1128" s="230" t="s">
        <v>645</v>
      </c>
      <c r="G1128" s="231" t="s">
        <v>204</v>
      </c>
      <c r="H1128" s="232">
        <v>141.904</v>
      </c>
      <c r="I1128" s="233"/>
      <c r="J1128" s="234">
        <f>ROUND(I1128*H1128,2)</f>
        <v>0</v>
      </c>
      <c r="K1128" s="230" t="s">
        <v>846</v>
      </c>
      <c r="L1128" s="45"/>
      <c r="M1128" s="235" t="s">
        <v>1</v>
      </c>
      <c r="N1128" s="236" t="s">
        <v>41</v>
      </c>
      <c r="O1128" s="92"/>
      <c r="P1128" s="237">
        <f>O1128*H1128</f>
        <v>0</v>
      </c>
      <c r="Q1128" s="237">
        <v>0.00088000000000000003</v>
      </c>
      <c r="R1128" s="237">
        <f>Q1128*H1128</f>
        <v>0.12487552</v>
      </c>
      <c r="S1128" s="237">
        <v>0</v>
      </c>
      <c r="T1128" s="238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9" t="s">
        <v>274</v>
      </c>
      <c r="AT1128" s="239" t="s">
        <v>180</v>
      </c>
      <c r="AU1128" s="239" t="s">
        <v>85</v>
      </c>
      <c r="AY1128" s="18" t="s">
        <v>178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83</v>
      </c>
      <c r="BK1128" s="240">
        <f>ROUND(I1128*H1128,2)</f>
        <v>0</v>
      </c>
      <c r="BL1128" s="18" t="s">
        <v>274</v>
      </c>
      <c r="BM1128" s="239" t="s">
        <v>2281</v>
      </c>
    </row>
    <row r="1129" s="13" customFormat="1">
      <c r="A1129" s="13"/>
      <c r="B1129" s="241"/>
      <c r="C1129" s="242"/>
      <c r="D1129" s="243" t="s">
        <v>186</v>
      </c>
      <c r="E1129" s="244" t="s">
        <v>1</v>
      </c>
      <c r="F1129" s="245" t="s">
        <v>2265</v>
      </c>
      <c r="G1129" s="242"/>
      <c r="H1129" s="246">
        <v>58.469999999999999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186</v>
      </c>
      <c r="AU1129" s="252" t="s">
        <v>85</v>
      </c>
      <c r="AV1129" s="13" t="s">
        <v>85</v>
      </c>
      <c r="AW1129" s="13" t="s">
        <v>32</v>
      </c>
      <c r="AX1129" s="13" t="s">
        <v>76</v>
      </c>
      <c r="AY1129" s="252" t="s">
        <v>178</v>
      </c>
    </row>
    <row r="1130" s="13" customFormat="1">
      <c r="A1130" s="13"/>
      <c r="B1130" s="241"/>
      <c r="C1130" s="242"/>
      <c r="D1130" s="243" t="s">
        <v>186</v>
      </c>
      <c r="E1130" s="244" t="s">
        <v>1</v>
      </c>
      <c r="F1130" s="245" t="s">
        <v>2266</v>
      </c>
      <c r="G1130" s="242"/>
      <c r="H1130" s="246">
        <v>13.115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186</v>
      </c>
      <c r="AU1130" s="252" t="s">
        <v>85</v>
      </c>
      <c r="AV1130" s="13" t="s">
        <v>85</v>
      </c>
      <c r="AW1130" s="13" t="s">
        <v>32</v>
      </c>
      <c r="AX1130" s="13" t="s">
        <v>76</v>
      </c>
      <c r="AY1130" s="252" t="s">
        <v>178</v>
      </c>
    </row>
    <row r="1131" s="13" customFormat="1">
      <c r="A1131" s="13"/>
      <c r="B1131" s="241"/>
      <c r="C1131" s="242"/>
      <c r="D1131" s="243" t="s">
        <v>186</v>
      </c>
      <c r="E1131" s="244" t="s">
        <v>1</v>
      </c>
      <c r="F1131" s="245" t="s">
        <v>2282</v>
      </c>
      <c r="G1131" s="242"/>
      <c r="H1131" s="246">
        <v>37.128999999999998</v>
      </c>
      <c r="I1131" s="247"/>
      <c r="J1131" s="242"/>
      <c r="K1131" s="242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186</v>
      </c>
      <c r="AU1131" s="252" t="s">
        <v>85</v>
      </c>
      <c r="AV1131" s="13" t="s">
        <v>85</v>
      </c>
      <c r="AW1131" s="13" t="s">
        <v>32</v>
      </c>
      <c r="AX1131" s="13" t="s">
        <v>76</v>
      </c>
      <c r="AY1131" s="252" t="s">
        <v>178</v>
      </c>
    </row>
    <row r="1132" s="14" customFormat="1">
      <c r="A1132" s="14"/>
      <c r="B1132" s="253"/>
      <c r="C1132" s="254"/>
      <c r="D1132" s="243" t="s">
        <v>186</v>
      </c>
      <c r="E1132" s="255" t="s">
        <v>1</v>
      </c>
      <c r="F1132" s="256" t="s">
        <v>209</v>
      </c>
      <c r="G1132" s="254"/>
      <c r="H1132" s="257">
        <v>108.714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186</v>
      </c>
      <c r="AU1132" s="263" t="s">
        <v>85</v>
      </c>
      <c r="AV1132" s="14" t="s">
        <v>96</v>
      </c>
      <c r="AW1132" s="14" t="s">
        <v>32</v>
      </c>
      <c r="AX1132" s="14" t="s">
        <v>76</v>
      </c>
      <c r="AY1132" s="263" t="s">
        <v>178</v>
      </c>
    </row>
    <row r="1133" s="13" customFormat="1">
      <c r="A1133" s="13"/>
      <c r="B1133" s="241"/>
      <c r="C1133" s="242"/>
      <c r="D1133" s="243" t="s">
        <v>186</v>
      </c>
      <c r="E1133" s="244" t="s">
        <v>1</v>
      </c>
      <c r="F1133" s="245" t="s">
        <v>2268</v>
      </c>
      <c r="G1133" s="242"/>
      <c r="H1133" s="246">
        <v>33.189999999999998</v>
      </c>
      <c r="I1133" s="247"/>
      <c r="J1133" s="242"/>
      <c r="K1133" s="242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2" t="s">
        <v>186</v>
      </c>
      <c r="AU1133" s="252" t="s">
        <v>85</v>
      </c>
      <c r="AV1133" s="13" t="s">
        <v>85</v>
      </c>
      <c r="AW1133" s="13" t="s">
        <v>32</v>
      </c>
      <c r="AX1133" s="13" t="s">
        <v>76</v>
      </c>
      <c r="AY1133" s="252" t="s">
        <v>178</v>
      </c>
    </row>
    <row r="1134" s="15" customFormat="1">
      <c r="A1134" s="15"/>
      <c r="B1134" s="264"/>
      <c r="C1134" s="265"/>
      <c r="D1134" s="243" t="s">
        <v>186</v>
      </c>
      <c r="E1134" s="266" t="s">
        <v>1</v>
      </c>
      <c r="F1134" s="267" t="s">
        <v>217</v>
      </c>
      <c r="G1134" s="265"/>
      <c r="H1134" s="268">
        <v>141.904</v>
      </c>
      <c r="I1134" s="269"/>
      <c r="J1134" s="265"/>
      <c r="K1134" s="265"/>
      <c r="L1134" s="270"/>
      <c r="M1134" s="271"/>
      <c r="N1134" s="272"/>
      <c r="O1134" s="272"/>
      <c r="P1134" s="272"/>
      <c r="Q1134" s="272"/>
      <c r="R1134" s="272"/>
      <c r="S1134" s="272"/>
      <c r="T1134" s="273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4" t="s">
        <v>186</v>
      </c>
      <c r="AU1134" s="274" t="s">
        <v>85</v>
      </c>
      <c r="AV1134" s="15" t="s">
        <v>184</v>
      </c>
      <c r="AW1134" s="15" t="s">
        <v>32</v>
      </c>
      <c r="AX1134" s="15" t="s">
        <v>83</v>
      </c>
      <c r="AY1134" s="274" t="s">
        <v>178</v>
      </c>
    </row>
    <row r="1135" s="2" customFormat="1" ht="37.8" customHeight="1">
      <c r="A1135" s="39"/>
      <c r="B1135" s="40"/>
      <c r="C1135" s="285" t="s">
        <v>2283</v>
      </c>
      <c r="D1135" s="285" t="s">
        <v>232</v>
      </c>
      <c r="E1135" s="286" t="s">
        <v>603</v>
      </c>
      <c r="F1135" s="287" t="s">
        <v>604</v>
      </c>
      <c r="G1135" s="288" t="s">
        <v>204</v>
      </c>
      <c r="H1135" s="289">
        <v>165.38900000000001</v>
      </c>
      <c r="I1135" s="290"/>
      <c r="J1135" s="291">
        <f>ROUND(I1135*H1135,2)</f>
        <v>0</v>
      </c>
      <c r="K1135" s="287" t="s">
        <v>846</v>
      </c>
      <c r="L1135" s="292"/>
      <c r="M1135" s="293" t="s">
        <v>1</v>
      </c>
      <c r="N1135" s="294" t="s">
        <v>41</v>
      </c>
      <c r="O1135" s="92"/>
      <c r="P1135" s="237">
        <f>O1135*H1135</f>
        <v>0</v>
      </c>
      <c r="Q1135" s="237">
        <v>0.0044999999999999997</v>
      </c>
      <c r="R1135" s="237">
        <f>Q1135*H1135</f>
        <v>0.74425050000000004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377</v>
      </c>
      <c r="AT1135" s="239" t="s">
        <v>232</v>
      </c>
      <c r="AU1135" s="239" t="s">
        <v>85</v>
      </c>
      <c r="AY1135" s="18" t="s">
        <v>178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83</v>
      </c>
      <c r="BK1135" s="240">
        <f>ROUND(I1135*H1135,2)</f>
        <v>0</v>
      </c>
      <c r="BL1135" s="18" t="s">
        <v>274</v>
      </c>
      <c r="BM1135" s="239" t="s">
        <v>2284</v>
      </c>
    </row>
    <row r="1136" s="13" customFormat="1">
      <c r="A1136" s="13"/>
      <c r="B1136" s="241"/>
      <c r="C1136" s="242"/>
      <c r="D1136" s="243" t="s">
        <v>186</v>
      </c>
      <c r="E1136" s="242"/>
      <c r="F1136" s="245" t="s">
        <v>2285</v>
      </c>
      <c r="G1136" s="242"/>
      <c r="H1136" s="246">
        <v>165.38900000000001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186</v>
      </c>
      <c r="AU1136" s="252" t="s">
        <v>85</v>
      </c>
      <c r="AV1136" s="13" t="s">
        <v>85</v>
      </c>
      <c r="AW1136" s="13" t="s">
        <v>4</v>
      </c>
      <c r="AX1136" s="13" t="s">
        <v>83</v>
      </c>
      <c r="AY1136" s="252" t="s">
        <v>178</v>
      </c>
    </row>
    <row r="1137" s="2" customFormat="1" ht="33" customHeight="1">
      <c r="A1137" s="39"/>
      <c r="B1137" s="40"/>
      <c r="C1137" s="228" t="s">
        <v>2286</v>
      </c>
      <c r="D1137" s="228" t="s">
        <v>180</v>
      </c>
      <c r="E1137" s="229" t="s">
        <v>2287</v>
      </c>
      <c r="F1137" s="230" t="s">
        <v>2288</v>
      </c>
      <c r="G1137" s="231" t="s">
        <v>204</v>
      </c>
      <c r="H1137" s="232">
        <v>141.904</v>
      </c>
      <c r="I1137" s="233"/>
      <c r="J1137" s="234">
        <f>ROUND(I1137*H1137,2)</f>
        <v>0</v>
      </c>
      <c r="K1137" s="230" t="s">
        <v>194</v>
      </c>
      <c r="L1137" s="45"/>
      <c r="M1137" s="235" t="s">
        <v>1</v>
      </c>
      <c r="N1137" s="236" t="s">
        <v>41</v>
      </c>
      <c r="O1137" s="92"/>
      <c r="P1137" s="237">
        <f>O1137*H1137</f>
        <v>0</v>
      </c>
      <c r="Q1137" s="237">
        <v>0</v>
      </c>
      <c r="R1137" s="237">
        <f>Q1137*H1137</f>
        <v>0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274</v>
      </c>
      <c r="AT1137" s="239" t="s">
        <v>180</v>
      </c>
      <c r="AU1137" s="239" t="s">
        <v>85</v>
      </c>
      <c r="AY1137" s="18" t="s">
        <v>178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83</v>
      </c>
      <c r="BK1137" s="240">
        <f>ROUND(I1137*H1137,2)</f>
        <v>0</v>
      </c>
      <c r="BL1137" s="18" t="s">
        <v>274</v>
      </c>
      <c r="BM1137" s="239" t="s">
        <v>2289</v>
      </c>
    </row>
    <row r="1138" s="13" customFormat="1">
      <c r="A1138" s="13"/>
      <c r="B1138" s="241"/>
      <c r="C1138" s="242"/>
      <c r="D1138" s="243" t="s">
        <v>186</v>
      </c>
      <c r="E1138" s="244" t="s">
        <v>1</v>
      </c>
      <c r="F1138" s="245" t="s">
        <v>2265</v>
      </c>
      <c r="G1138" s="242"/>
      <c r="H1138" s="246">
        <v>58.469999999999999</v>
      </c>
      <c r="I1138" s="247"/>
      <c r="J1138" s="242"/>
      <c r="K1138" s="242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186</v>
      </c>
      <c r="AU1138" s="252" t="s">
        <v>85</v>
      </c>
      <c r="AV1138" s="13" t="s">
        <v>85</v>
      </c>
      <c r="AW1138" s="13" t="s">
        <v>32</v>
      </c>
      <c r="AX1138" s="13" t="s">
        <v>76</v>
      </c>
      <c r="AY1138" s="252" t="s">
        <v>178</v>
      </c>
    </row>
    <row r="1139" s="13" customFormat="1">
      <c r="A1139" s="13"/>
      <c r="B1139" s="241"/>
      <c r="C1139" s="242"/>
      <c r="D1139" s="243" t="s">
        <v>186</v>
      </c>
      <c r="E1139" s="244" t="s">
        <v>1</v>
      </c>
      <c r="F1139" s="245" t="s">
        <v>2266</v>
      </c>
      <c r="G1139" s="242"/>
      <c r="H1139" s="246">
        <v>13.115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186</v>
      </c>
      <c r="AU1139" s="252" t="s">
        <v>85</v>
      </c>
      <c r="AV1139" s="13" t="s">
        <v>85</v>
      </c>
      <c r="AW1139" s="13" t="s">
        <v>32</v>
      </c>
      <c r="AX1139" s="13" t="s">
        <v>76</v>
      </c>
      <c r="AY1139" s="252" t="s">
        <v>178</v>
      </c>
    </row>
    <row r="1140" s="13" customFormat="1">
      <c r="A1140" s="13"/>
      <c r="B1140" s="241"/>
      <c r="C1140" s="242"/>
      <c r="D1140" s="243" t="s">
        <v>186</v>
      </c>
      <c r="E1140" s="244" t="s">
        <v>1</v>
      </c>
      <c r="F1140" s="245" t="s">
        <v>2282</v>
      </c>
      <c r="G1140" s="242"/>
      <c r="H1140" s="246">
        <v>37.128999999999998</v>
      </c>
      <c r="I1140" s="247"/>
      <c r="J1140" s="242"/>
      <c r="K1140" s="242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186</v>
      </c>
      <c r="AU1140" s="252" t="s">
        <v>85</v>
      </c>
      <c r="AV1140" s="13" t="s">
        <v>85</v>
      </c>
      <c r="AW1140" s="13" t="s">
        <v>32</v>
      </c>
      <c r="AX1140" s="13" t="s">
        <v>76</v>
      </c>
      <c r="AY1140" s="252" t="s">
        <v>178</v>
      </c>
    </row>
    <row r="1141" s="14" customFormat="1">
      <c r="A1141" s="14"/>
      <c r="B1141" s="253"/>
      <c r="C1141" s="254"/>
      <c r="D1141" s="243" t="s">
        <v>186</v>
      </c>
      <c r="E1141" s="255" t="s">
        <v>1</v>
      </c>
      <c r="F1141" s="256" t="s">
        <v>209</v>
      </c>
      <c r="G1141" s="254"/>
      <c r="H1141" s="257">
        <v>108.714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186</v>
      </c>
      <c r="AU1141" s="263" t="s">
        <v>85</v>
      </c>
      <c r="AV1141" s="14" t="s">
        <v>96</v>
      </c>
      <c r="AW1141" s="14" t="s">
        <v>32</v>
      </c>
      <c r="AX1141" s="14" t="s">
        <v>76</v>
      </c>
      <c r="AY1141" s="263" t="s">
        <v>178</v>
      </c>
    </row>
    <row r="1142" s="13" customFormat="1">
      <c r="A1142" s="13"/>
      <c r="B1142" s="241"/>
      <c r="C1142" s="242"/>
      <c r="D1142" s="243" t="s">
        <v>186</v>
      </c>
      <c r="E1142" s="244" t="s">
        <v>1</v>
      </c>
      <c r="F1142" s="245" t="s">
        <v>2268</v>
      </c>
      <c r="G1142" s="242"/>
      <c r="H1142" s="246">
        <v>33.189999999999998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186</v>
      </c>
      <c r="AU1142" s="252" t="s">
        <v>85</v>
      </c>
      <c r="AV1142" s="13" t="s">
        <v>85</v>
      </c>
      <c r="AW1142" s="13" t="s">
        <v>32</v>
      </c>
      <c r="AX1142" s="13" t="s">
        <v>76</v>
      </c>
      <c r="AY1142" s="252" t="s">
        <v>178</v>
      </c>
    </row>
    <row r="1143" s="15" customFormat="1">
      <c r="A1143" s="15"/>
      <c r="B1143" s="264"/>
      <c r="C1143" s="265"/>
      <c r="D1143" s="243" t="s">
        <v>186</v>
      </c>
      <c r="E1143" s="266" t="s">
        <v>1</v>
      </c>
      <c r="F1143" s="267" t="s">
        <v>217</v>
      </c>
      <c r="G1143" s="265"/>
      <c r="H1143" s="268">
        <v>141.904</v>
      </c>
      <c r="I1143" s="269"/>
      <c r="J1143" s="265"/>
      <c r="K1143" s="265"/>
      <c r="L1143" s="270"/>
      <c r="M1143" s="271"/>
      <c r="N1143" s="272"/>
      <c r="O1143" s="272"/>
      <c r="P1143" s="272"/>
      <c r="Q1143" s="272"/>
      <c r="R1143" s="272"/>
      <c r="S1143" s="272"/>
      <c r="T1143" s="273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74" t="s">
        <v>186</v>
      </c>
      <c r="AU1143" s="274" t="s">
        <v>85</v>
      </c>
      <c r="AV1143" s="15" t="s">
        <v>184</v>
      </c>
      <c r="AW1143" s="15" t="s">
        <v>32</v>
      </c>
      <c r="AX1143" s="15" t="s">
        <v>83</v>
      </c>
      <c r="AY1143" s="274" t="s">
        <v>178</v>
      </c>
    </row>
    <row r="1144" s="2" customFormat="1" ht="24.15" customHeight="1">
      <c r="A1144" s="39"/>
      <c r="B1144" s="40"/>
      <c r="C1144" s="285" t="s">
        <v>2290</v>
      </c>
      <c r="D1144" s="285" t="s">
        <v>232</v>
      </c>
      <c r="E1144" s="286" t="s">
        <v>2291</v>
      </c>
      <c r="F1144" s="287" t="s">
        <v>2292</v>
      </c>
      <c r="G1144" s="288" t="s">
        <v>204</v>
      </c>
      <c r="H1144" s="289">
        <v>165.38900000000001</v>
      </c>
      <c r="I1144" s="290"/>
      <c r="J1144" s="291">
        <f>ROUND(I1144*H1144,2)</f>
        <v>0</v>
      </c>
      <c r="K1144" s="287" t="s">
        <v>194</v>
      </c>
      <c r="L1144" s="292"/>
      <c r="M1144" s="293" t="s">
        <v>1</v>
      </c>
      <c r="N1144" s="294" t="s">
        <v>41</v>
      </c>
      <c r="O1144" s="92"/>
      <c r="P1144" s="237">
        <f>O1144*H1144</f>
        <v>0</v>
      </c>
      <c r="Q1144" s="237">
        <v>0.0020999999999999999</v>
      </c>
      <c r="R1144" s="237">
        <f>Q1144*H1144</f>
        <v>0.34731689999999998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377</v>
      </c>
      <c r="AT1144" s="239" t="s">
        <v>232</v>
      </c>
      <c r="AU1144" s="239" t="s">
        <v>85</v>
      </c>
      <c r="AY1144" s="18" t="s">
        <v>178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83</v>
      </c>
      <c r="BK1144" s="240">
        <f>ROUND(I1144*H1144,2)</f>
        <v>0</v>
      </c>
      <c r="BL1144" s="18" t="s">
        <v>274</v>
      </c>
      <c r="BM1144" s="239" t="s">
        <v>2293</v>
      </c>
    </row>
    <row r="1145" s="13" customFormat="1">
      <c r="A1145" s="13"/>
      <c r="B1145" s="241"/>
      <c r="C1145" s="242"/>
      <c r="D1145" s="243" t="s">
        <v>186</v>
      </c>
      <c r="E1145" s="242"/>
      <c r="F1145" s="245" t="s">
        <v>2285</v>
      </c>
      <c r="G1145" s="242"/>
      <c r="H1145" s="246">
        <v>165.38900000000001</v>
      </c>
      <c r="I1145" s="247"/>
      <c r="J1145" s="242"/>
      <c r="K1145" s="242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186</v>
      </c>
      <c r="AU1145" s="252" t="s">
        <v>85</v>
      </c>
      <c r="AV1145" s="13" t="s">
        <v>85</v>
      </c>
      <c r="AW1145" s="13" t="s">
        <v>4</v>
      </c>
      <c r="AX1145" s="13" t="s">
        <v>83</v>
      </c>
      <c r="AY1145" s="252" t="s">
        <v>178</v>
      </c>
    </row>
    <row r="1146" s="2" customFormat="1" ht="24.15" customHeight="1">
      <c r="A1146" s="39"/>
      <c r="B1146" s="40"/>
      <c r="C1146" s="228" t="s">
        <v>2294</v>
      </c>
      <c r="D1146" s="228" t="s">
        <v>180</v>
      </c>
      <c r="E1146" s="229" t="s">
        <v>2295</v>
      </c>
      <c r="F1146" s="230" t="s">
        <v>2296</v>
      </c>
      <c r="G1146" s="231" t="s">
        <v>291</v>
      </c>
      <c r="H1146" s="232">
        <v>92.186000000000007</v>
      </c>
      <c r="I1146" s="233"/>
      <c r="J1146" s="234">
        <f>ROUND(I1146*H1146,2)</f>
        <v>0</v>
      </c>
      <c r="K1146" s="230" t="s">
        <v>194</v>
      </c>
      <c r="L1146" s="45"/>
      <c r="M1146" s="235" t="s">
        <v>1</v>
      </c>
      <c r="N1146" s="236" t="s">
        <v>41</v>
      </c>
      <c r="O1146" s="92"/>
      <c r="P1146" s="237">
        <f>O1146*H1146</f>
        <v>0</v>
      </c>
      <c r="Q1146" s="237">
        <v>9.0000000000000006E-05</v>
      </c>
      <c r="R1146" s="237">
        <f>Q1146*H1146</f>
        <v>0.0082967400000000004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274</v>
      </c>
      <c r="AT1146" s="239" t="s">
        <v>180</v>
      </c>
      <c r="AU1146" s="239" t="s">
        <v>85</v>
      </c>
      <c r="AY1146" s="18" t="s">
        <v>178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83</v>
      </c>
      <c r="BK1146" s="240">
        <f>ROUND(I1146*H1146,2)</f>
        <v>0</v>
      </c>
      <c r="BL1146" s="18" t="s">
        <v>274</v>
      </c>
      <c r="BM1146" s="239" t="s">
        <v>2297</v>
      </c>
    </row>
    <row r="1147" s="13" customFormat="1">
      <c r="A1147" s="13"/>
      <c r="B1147" s="241"/>
      <c r="C1147" s="242"/>
      <c r="D1147" s="243" t="s">
        <v>186</v>
      </c>
      <c r="E1147" s="244" t="s">
        <v>1</v>
      </c>
      <c r="F1147" s="245" t="s">
        <v>2298</v>
      </c>
      <c r="G1147" s="242"/>
      <c r="H1147" s="246">
        <v>17.015000000000001</v>
      </c>
      <c r="I1147" s="247"/>
      <c r="J1147" s="242"/>
      <c r="K1147" s="242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186</v>
      </c>
      <c r="AU1147" s="252" t="s">
        <v>85</v>
      </c>
      <c r="AV1147" s="13" t="s">
        <v>85</v>
      </c>
      <c r="AW1147" s="13" t="s">
        <v>32</v>
      </c>
      <c r="AX1147" s="13" t="s">
        <v>76</v>
      </c>
      <c r="AY1147" s="252" t="s">
        <v>178</v>
      </c>
    </row>
    <row r="1148" s="13" customFormat="1">
      <c r="A1148" s="13"/>
      <c r="B1148" s="241"/>
      <c r="C1148" s="242"/>
      <c r="D1148" s="243" t="s">
        <v>186</v>
      </c>
      <c r="E1148" s="244" t="s">
        <v>1</v>
      </c>
      <c r="F1148" s="245" t="s">
        <v>2299</v>
      </c>
      <c r="G1148" s="242"/>
      <c r="H1148" s="246">
        <v>38.912999999999997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186</v>
      </c>
      <c r="AU1148" s="252" t="s">
        <v>85</v>
      </c>
      <c r="AV1148" s="13" t="s">
        <v>85</v>
      </c>
      <c r="AW1148" s="13" t="s">
        <v>32</v>
      </c>
      <c r="AX1148" s="13" t="s">
        <v>76</v>
      </c>
      <c r="AY1148" s="252" t="s">
        <v>178</v>
      </c>
    </row>
    <row r="1149" s="13" customFormat="1">
      <c r="A1149" s="13"/>
      <c r="B1149" s="241"/>
      <c r="C1149" s="242"/>
      <c r="D1149" s="243" t="s">
        <v>186</v>
      </c>
      <c r="E1149" s="244" t="s">
        <v>1</v>
      </c>
      <c r="F1149" s="245" t="s">
        <v>2300</v>
      </c>
      <c r="G1149" s="242"/>
      <c r="H1149" s="246">
        <v>25.942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186</v>
      </c>
      <c r="AU1149" s="252" t="s">
        <v>85</v>
      </c>
      <c r="AV1149" s="13" t="s">
        <v>85</v>
      </c>
      <c r="AW1149" s="13" t="s">
        <v>32</v>
      </c>
      <c r="AX1149" s="13" t="s">
        <v>76</v>
      </c>
      <c r="AY1149" s="252" t="s">
        <v>178</v>
      </c>
    </row>
    <row r="1150" s="13" customFormat="1">
      <c r="A1150" s="13"/>
      <c r="B1150" s="241"/>
      <c r="C1150" s="242"/>
      <c r="D1150" s="243" t="s">
        <v>186</v>
      </c>
      <c r="E1150" s="244" t="s">
        <v>1</v>
      </c>
      <c r="F1150" s="245" t="s">
        <v>2301</v>
      </c>
      <c r="G1150" s="242"/>
      <c r="H1150" s="246">
        <v>10.316000000000001</v>
      </c>
      <c r="I1150" s="247"/>
      <c r="J1150" s="242"/>
      <c r="K1150" s="242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186</v>
      </c>
      <c r="AU1150" s="252" t="s">
        <v>85</v>
      </c>
      <c r="AV1150" s="13" t="s">
        <v>85</v>
      </c>
      <c r="AW1150" s="13" t="s">
        <v>32</v>
      </c>
      <c r="AX1150" s="13" t="s">
        <v>76</v>
      </c>
      <c r="AY1150" s="252" t="s">
        <v>178</v>
      </c>
    </row>
    <row r="1151" s="15" customFormat="1">
      <c r="A1151" s="15"/>
      <c r="B1151" s="264"/>
      <c r="C1151" s="265"/>
      <c r="D1151" s="243" t="s">
        <v>186</v>
      </c>
      <c r="E1151" s="266" t="s">
        <v>1</v>
      </c>
      <c r="F1151" s="267" t="s">
        <v>217</v>
      </c>
      <c r="G1151" s="265"/>
      <c r="H1151" s="268">
        <v>92.186000000000007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186</v>
      </c>
      <c r="AU1151" s="274" t="s">
        <v>85</v>
      </c>
      <c r="AV1151" s="15" t="s">
        <v>184</v>
      </c>
      <c r="AW1151" s="15" t="s">
        <v>32</v>
      </c>
      <c r="AX1151" s="15" t="s">
        <v>83</v>
      </c>
      <c r="AY1151" s="274" t="s">
        <v>178</v>
      </c>
    </row>
    <row r="1152" s="2" customFormat="1" ht="24.15" customHeight="1">
      <c r="A1152" s="39"/>
      <c r="B1152" s="40"/>
      <c r="C1152" s="285" t="s">
        <v>2302</v>
      </c>
      <c r="D1152" s="285" t="s">
        <v>232</v>
      </c>
      <c r="E1152" s="286" t="s">
        <v>2303</v>
      </c>
      <c r="F1152" s="287" t="s">
        <v>2304</v>
      </c>
      <c r="G1152" s="288" t="s">
        <v>291</v>
      </c>
      <c r="H1152" s="289">
        <v>18.716999999999999</v>
      </c>
      <c r="I1152" s="290"/>
      <c r="J1152" s="291">
        <f>ROUND(I1152*H1152,2)</f>
        <v>0</v>
      </c>
      <c r="K1152" s="287" t="s">
        <v>194</v>
      </c>
      <c r="L1152" s="292"/>
      <c r="M1152" s="293" t="s">
        <v>1</v>
      </c>
      <c r="N1152" s="294" t="s">
        <v>41</v>
      </c>
      <c r="O1152" s="92"/>
      <c r="P1152" s="237">
        <f>O1152*H1152</f>
        <v>0</v>
      </c>
      <c r="Q1152" s="237">
        <v>0.00083000000000000001</v>
      </c>
      <c r="R1152" s="237">
        <f>Q1152*H1152</f>
        <v>0.01553511</v>
      </c>
      <c r="S1152" s="237">
        <v>0</v>
      </c>
      <c r="T1152" s="238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9" t="s">
        <v>377</v>
      </c>
      <c r="AT1152" s="239" t="s">
        <v>232</v>
      </c>
      <c r="AU1152" s="239" t="s">
        <v>85</v>
      </c>
      <c r="AY1152" s="18" t="s">
        <v>178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83</v>
      </c>
      <c r="BK1152" s="240">
        <f>ROUND(I1152*H1152,2)</f>
        <v>0</v>
      </c>
      <c r="BL1152" s="18" t="s">
        <v>274</v>
      </c>
      <c r="BM1152" s="239" t="s">
        <v>2305</v>
      </c>
    </row>
    <row r="1153" s="13" customFormat="1">
      <c r="A1153" s="13"/>
      <c r="B1153" s="241"/>
      <c r="C1153" s="242"/>
      <c r="D1153" s="243" t="s">
        <v>186</v>
      </c>
      <c r="E1153" s="244" t="s">
        <v>1</v>
      </c>
      <c r="F1153" s="245" t="s">
        <v>2306</v>
      </c>
      <c r="G1153" s="242"/>
      <c r="H1153" s="246">
        <v>17.015000000000001</v>
      </c>
      <c r="I1153" s="247"/>
      <c r="J1153" s="242"/>
      <c r="K1153" s="242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2" t="s">
        <v>186</v>
      </c>
      <c r="AU1153" s="252" t="s">
        <v>85</v>
      </c>
      <c r="AV1153" s="13" t="s">
        <v>85</v>
      </c>
      <c r="AW1153" s="13" t="s">
        <v>32</v>
      </c>
      <c r="AX1153" s="13" t="s">
        <v>83</v>
      </c>
      <c r="AY1153" s="252" t="s">
        <v>178</v>
      </c>
    </row>
    <row r="1154" s="13" customFormat="1">
      <c r="A1154" s="13"/>
      <c r="B1154" s="241"/>
      <c r="C1154" s="242"/>
      <c r="D1154" s="243" t="s">
        <v>186</v>
      </c>
      <c r="E1154" s="242"/>
      <c r="F1154" s="245" t="s">
        <v>2307</v>
      </c>
      <c r="G1154" s="242"/>
      <c r="H1154" s="246">
        <v>18.716999999999999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186</v>
      </c>
      <c r="AU1154" s="252" t="s">
        <v>85</v>
      </c>
      <c r="AV1154" s="13" t="s">
        <v>85</v>
      </c>
      <c r="AW1154" s="13" t="s">
        <v>4</v>
      </c>
      <c r="AX1154" s="13" t="s">
        <v>83</v>
      </c>
      <c r="AY1154" s="252" t="s">
        <v>178</v>
      </c>
    </row>
    <row r="1155" s="2" customFormat="1" ht="24.15" customHeight="1">
      <c r="A1155" s="39"/>
      <c r="B1155" s="40"/>
      <c r="C1155" s="285" t="s">
        <v>2308</v>
      </c>
      <c r="D1155" s="285" t="s">
        <v>232</v>
      </c>
      <c r="E1155" s="286" t="s">
        <v>2309</v>
      </c>
      <c r="F1155" s="287" t="s">
        <v>2310</v>
      </c>
      <c r="G1155" s="288" t="s">
        <v>291</v>
      </c>
      <c r="H1155" s="289">
        <v>42.804000000000002</v>
      </c>
      <c r="I1155" s="290"/>
      <c r="J1155" s="291">
        <f>ROUND(I1155*H1155,2)</f>
        <v>0</v>
      </c>
      <c r="K1155" s="287" t="s">
        <v>194</v>
      </c>
      <c r="L1155" s="292"/>
      <c r="M1155" s="293" t="s">
        <v>1</v>
      </c>
      <c r="N1155" s="294" t="s">
        <v>41</v>
      </c>
      <c r="O1155" s="92"/>
      <c r="P1155" s="237">
        <f>O1155*H1155</f>
        <v>0</v>
      </c>
      <c r="Q1155" s="237">
        <v>0.00055999999999999995</v>
      </c>
      <c r="R1155" s="237">
        <f>Q1155*H1155</f>
        <v>0.02397024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377</v>
      </c>
      <c r="AT1155" s="239" t="s">
        <v>232</v>
      </c>
      <c r="AU1155" s="239" t="s">
        <v>85</v>
      </c>
      <c r="AY1155" s="18" t="s">
        <v>178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83</v>
      </c>
      <c r="BK1155" s="240">
        <f>ROUND(I1155*H1155,2)</f>
        <v>0</v>
      </c>
      <c r="BL1155" s="18" t="s">
        <v>274</v>
      </c>
      <c r="BM1155" s="239" t="s">
        <v>2311</v>
      </c>
    </row>
    <row r="1156" s="13" customFormat="1">
      <c r="A1156" s="13"/>
      <c r="B1156" s="241"/>
      <c r="C1156" s="242"/>
      <c r="D1156" s="243" t="s">
        <v>186</v>
      </c>
      <c r="E1156" s="244" t="s">
        <v>1</v>
      </c>
      <c r="F1156" s="245" t="s">
        <v>2312</v>
      </c>
      <c r="G1156" s="242"/>
      <c r="H1156" s="246">
        <v>38.912999999999997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186</v>
      </c>
      <c r="AU1156" s="252" t="s">
        <v>85</v>
      </c>
      <c r="AV1156" s="13" t="s">
        <v>85</v>
      </c>
      <c r="AW1156" s="13" t="s">
        <v>32</v>
      </c>
      <c r="AX1156" s="13" t="s">
        <v>83</v>
      </c>
      <c r="AY1156" s="252" t="s">
        <v>178</v>
      </c>
    </row>
    <row r="1157" s="13" customFormat="1">
      <c r="A1157" s="13"/>
      <c r="B1157" s="241"/>
      <c r="C1157" s="242"/>
      <c r="D1157" s="243" t="s">
        <v>186</v>
      </c>
      <c r="E1157" s="242"/>
      <c r="F1157" s="245" t="s">
        <v>2313</v>
      </c>
      <c r="G1157" s="242"/>
      <c r="H1157" s="246">
        <v>42.804000000000002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186</v>
      </c>
      <c r="AU1157" s="252" t="s">
        <v>85</v>
      </c>
      <c r="AV1157" s="13" t="s">
        <v>85</v>
      </c>
      <c r="AW1157" s="13" t="s">
        <v>4</v>
      </c>
      <c r="AX1157" s="13" t="s">
        <v>83</v>
      </c>
      <c r="AY1157" s="252" t="s">
        <v>178</v>
      </c>
    </row>
    <row r="1158" s="2" customFormat="1" ht="24.15" customHeight="1">
      <c r="A1158" s="39"/>
      <c r="B1158" s="40"/>
      <c r="C1158" s="285" t="s">
        <v>2314</v>
      </c>
      <c r="D1158" s="285" t="s">
        <v>232</v>
      </c>
      <c r="E1158" s="286" t="s">
        <v>2315</v>
      </c>
      <c r="F1158" s="287" t="s">
        <v>2316</v>
      </c>
      <c r="G1158" s="288" t="s">
        <v>291</v>
      </c>
      <c r="H1158" s="289">
        <v>28.536000000000001</v>
      </c>
      <c r="I1158" s="290"/>
      <c r="J1158" s="291">
        <f>ROUND(I1158*H1158,2)</f>
        <v>0</v>
      </c>
      <c r="K1158" s="287" t="s">
        <v>194</v>
      </c>
      <c r="L1158" s="292"/>
      <c r="M1158" s="293" t="s">
        <v>1</v>
      </c>
      <c r="N1158" s="294" t="s">
        <v>41</v>
      </c>
      <c r="O1158" s="92"/>
      <c r="P1158" s="237">
        <f>O1158*H1158</f>
        <v>0</v>
      </c>
      <c r="Q1158" s="237">
        <v>0.00055999999999999995</v>
      </c>
      <c r="R1158" s="237">
        <f>Q1158*H1158</f>
        <v>0.01598016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377</v>
      </c>
      <c r="AT1158" s="239" t="s">
        <v>232</v>
      </c>
      <c r="AU1158" s="239" t="s">
        <v>85</v>
      </c>
      <c r="AY1158" s="18" t="s">
        <v>178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83</v>
      </c>
      <c r="BK1158" s="240">
        <f>ROUND(I1158*H1158,2)</f>
        <v>0</v>
      </c>
      <c r="BL1158" s="18" t="s">
        <v>274</v>
      </c>
      <c r="BM1158" s="239" t="s">
        <v>2317</v>
      </c>
    </row>
    <row r="1159" s="13" customFormat="1">
      <c r="A1159" s="13"/>
      <c r="B1159" s="241"/>
      <c r="C1159" s="242"/>
      <c r="D1159" s="243" t="s">
        <v>186</v>
      </c>
      <c r="E1159" s="244" t="s">
        <v>1</v>
      </c>
      <c r="F1159" s="245" t="s">
        <v>2318</v>
      </c>
      <c r="G1159" s="242"/>
      <c r="H1159" s="246">
        <v>25.942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186</v>
      </c>
      <c r="AU1159" s="252" t="s">
        <v>85</v>
      </c>
      <c r="AV1159" s="13" t="s">
        <v>85</v>
      </c>
      <c r="AW1159" s="13" t="s">
        <v>32</v>
      </c>
      <c r="AX1159" s="13" t="s">
        <v>83</v>
      </c>
      <c r="AY1159" s="252" t="s">
        <v>178</v>
      </c>
    </row>
    <row r="1160" s="13" customFormat="1">
      <c r="A1160" s="13"/>
      <c r="B1160" s="241"/>
      <c r="C1160" s="242"/>
      <c r="D1160" s="243" t="s">
        <v>186</v>
      </c>
      <c r="E1160" s="242"/>
      <c r="F1160" s="245" t="s">
        <v>2319</v>
      </c>
      <c r="G1160" s="242"/>
      <c r="H1160" s="246">
        <v>28.536000000000001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186</v>
      </c>
      <c r="AU1160" s="252" t="s">
        <v>85</v>
      </c>
      <c r="AV1160" s="13" t="s">
        <v>85</v>
      </c>
      <c r="AW1160" s="13" t="s">
        <v>4</v>
      </c>
      <c r="AX1160" s="13" t="s">
        <v>83</v>
      </c>
      <c r="AY1160" s="252" t="s">
        <v>178</v>
      </c>
    </row>
    <row r="1161" s="2" customFormat="1" ht="21.75" customHeight="1">
      <c r="A1161" s="39"/>
      <c r="B1161" s="40"/>
      <c r="C1161" s="285" t="s">
        <v>2320</v>
      </c>
      <c r="D1161" s="285" t="s">
        <v>232</v>
      </c>
      <c r="E1161" s="286" t="s">
        <v>2321</v>
      </c>
      <c r="F1161" s="287" t="s">
        <v>2322</v>
      </c>
      <c r="G1161" s="288" t="s">
        <v>291</v>
      </c>
      <c r="H1161" s="289">
        <v>11.348000000000001</v>
      </c>
      <c r="I1161" s="290"/>
      <c r="J1161" s="291">
        <f>ROUND(I1161*H1161,2)</f>
        <v>0</v>
      </c>
      <c r="K1161" s="287" t="s">
        <v>194</v>
      </c>
      <c r="L1161" s="292"/>
      <c r="M1161" s="293" t="s">
        <v>1</v>
      </c>
      <c r="N1161" s="294" t="s">
        <v>41</v>
      </c>
      <c r="O1161" s="92"/>
      <c r="P1161" s="237">
        <f>O1161*H1161</f>
        <v>0</v>
      </c>
      <c r="Q1161" s="237">
        <v>0.00050000000000000001</v>
      </c>
      <c r="R1161" s="237">
        <f>Q1161*H1161</f>
        <v>0.0056740000000000002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377</v>
      </c>
      <c r="AT1161" s="239" t="s">
        <v>232</v>
      </c>
      <c r="AU1161" s="239" t="s">
        <v>85</v>
      </c>
      <c r="AY1161" s="18" t="s">
        <v>178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83</v>
      </c>
      <c r="BK1161" s="240">
        <f>ROUND(I1161*H1161,2)</f>
        <v>0</v>
      </c>
      <c r="BL1161" s="18" t="s">
        <v>274</v>
      </c>
      <c r="BM1161" s="239" t="s">
        <v>2323</v>
      </c>
    </row>
    <row r="1162" s="13" customFormat="1">
      <c r="A1162" s="13"/>
      <c r="B1162" s="241"/>
      <c r="C1162" s="242"/>
      <c r="D1162" s="243" t="s">
        <v>186</v>
      </c>
      <c r="E1162" s="244" t="s">
        <v>1</v>
      </c>
      <c r="F1162" s="245" t="s">
        <v>2301</v>
      </c>
      <c r="G1162" s="242"/>
      <c r="H1162" s="246">
        <v>10.316000000000001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186</v>
      </c>
      <c r="AU1162" s="252" t="s">
        <v>85</v>
      </c>
      <c r="AV1162" s="13" t="s">
        <v>85</v>
      </c>
      <c r="AW1162" s="13" t="s">
        <v>32</v>
      </c>
      <c r="AX1162" s="13" t="s">
        <v>83</v>
      </c>
      <c r="AY1162" s="252" t="s">
        <v>178</v>
      </c>
    </row>
    <row r="1163" s="13" customFormat="1">
      <c r="A1163" s="13"/>
      <c r="B1163" s="241"/>
      <c r="C1163" s="242"/>
      <c r="D1163" s="243" t="s">
        <v>186</v>
      </c>
      <c r="E1163" s="242"/>
      <c r="F1163" s="245" t="s">
        <v>2324</v>
      </c>
      <c r="G1163" s="242"/>
      <c r="H1163" s="246">
        <v>11.348000000000001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186</v>
      </c>
      <c r="AU1163" s="252" t="s">
        <v>85</v>
      </c>
      <c r="AV1163" s="13" t="s">
        <v>85</v>
      </c>
      <c r="AW1163" s="13" t="s">
        <v>4</v>
      </c>
      <c r="AX1163" s="13" t="s">
        <v>83</v>
      </c>
      <c r="AY1163" s="252" t="s">
        <v>178</v>
      </c>
    </row>
    <row r="1164" s="2" customFormat="1" ht="24.15" customHeight="1">
      <c r="A1164" s="39"/>
      <c r="B1164" s="40"/>
      <c r="C1164" s="228" t="s">
        <v>2325</v>
      </c>
      <c r="D1164" s="228" t="s">
        <v>180</v>
      </c>
      <c r="E1164" s="229" t="s">
        <v>661</v>
      </c>
      <c r="F1164" s="230" t="s">
        <v>662</v>
      </c>
      <c r="G1164" s="231" t="s">
        <v>204</v>
      </c>
      <c r="H1164" s="232">
        <v>140.08000000000001</v>
      </c>
      <c r="I1164" s="233"/>
      <c r="J1164" s="234">
        <f>ROUND(I1164*H1164,2)</f>
        <v>0</v>
      </c>
      <c r="K1164" s="230" t="s">
        <v>846</v>
      </c>
      <c r="L1164" s="45"/>
      <c r="M1164" s="235" t="s">
        <v>1</v>
      </c>
      <c r="N1164" s="236" t="s">
        <v>41</v>
      </c>
      <c r="O1164" s="92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274</v>
      </c>
      <c r="AT1164" s="239" t="s">
        <v>180</v>
      </c>
      <c r="AU1164" s="239" t="s">
        <v>85</v>
      </c>
      <c r="AY1164" s="18" t="s">
        <v>178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83</v>
      </c>
      <c r="BK1164" s="240">
        <f>ROUND(I1164*H1164,2)</f>
        <v>0</v>
      </c>
      <c r="BL1164" s="18" t="s">
        <v>274</v>
      </c>
      <c r="BM1164" s="239" t="s">
        <v>2326</v>
      </c>
    </row>
    <row r="1165" s="13" customFormat="1">
      <c r="A1165" s="13"/>
      <c r="B1165" s="241"/>
      <c r="C1165" s="242"/>
      <c r="D1165" s="243" t="s">
        <v>186</v>
      </c>
      <c r="E1165" s="244" t="s">
        <v>1</v>
      </c>
      <c r="F1165" s="245" t="s">
        <v>2265</v>
      </c>
      <c r="G1165" s="242"/>
      <c r="H1165" s="246">
        <v>58.469999999999999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186</v>
      </c>
      <c r="AU1165" s="252" t="s">
        <v>85</v>
      </c>
      <c r="AV1165" s="13" t="s">
        <v>85</v>
      </c>
      <c r="AW1165" s="13" t="s">
        <v>32</v>
      </c>
      <c r="AX1165" s="13" t="s">
        <v>76</v>
      </c>
      <c r="AY1165" s="252" t="s">
        <v>178</v>
      </c>
    </row>
    <row r="1166" s="13" customFormat="1">
      <c r="A1166" s="13"/>
      <c r="B1166" s="241"/>
      <c r="C1166" s="242"/>
      <c r="D1166" s="243" t="s">
        <v>186</v>
      </c>
      <c r="E1166" s="244" t="s">
        <v>1</v>
      </c>
      <c r="F1166" s="245" t="s">
        <v>2266</v>
      </c>
      <c r="G1166" s="242"/>
      <c r="H1166" s="246">
        <v>13.115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186</v>
      </c>
      <c r="AU1166" s="252" t="s">
        <v>85</v>
      </c>
      <c r="AV1166" s="13" t="s">
        <v>85</v>
      </c>
      <c r="AW1166" s="13" t="s">
        <v>32</v>
      </c>
      <c r="AX1166" s="13" t="s">
        <v>76</v>
      </c>
      <c r="AY1166" s="252" t="s">
        <v>178</v>
      </c>
    </row>
    <row r="1167" s="13" customFormat="1">
      <c r="A1167" s="13"/>
      <c r="B1167" s="241"/>
      <c r="C1167" s="242"/>
      <c r="D1167" s="243" t="s">
        <v>186</v>
      </c>
      <c r="E1167" s="244" t="s">
        <v>1</v>
      </c>
      <c r="F1167" s="245" t="s">
        <v>2327</v>
      </c>
      <c r="G1167" s="242"/>
      <c r="H1167" s="246">
        <v>35.305</v>
      </c>
      <c r="I1167" s="247"/>
      <c r="J1167" s="242"/>
      <c r="K1167" s="242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2" t="s">
        <v>186</v>
      </c>
      <c r="AU1167" s="252" t="s">
        <v>85</v>
      </c>
      <c r="AV1167" s="13" t="s">
        <v>85</v>
      </c>
      <c r="AW1167" s="13" t="s">
        <v>32</v>
      </c>
      <c r="AX1167" s="13" t="s">
        <v>76</v>
      </c>
      <c r="AY1167" s="252" t="s">
        <v>178</v>
      </c>
    </row>
    <row r="1168" s="14" customFormat="1">
      <c r="A1168" s="14"/>
      <c r="B1168" s="253"/>
      <c r="C1168" s="254"/>
      <c r="D1168" s="243" t="s">
        <v>186</v>
      </c>
      <c r="E1168" s="255" t="s">
        <v>1</v>
      </c>
      <c r="F1168" s="256" t="s">
        <v>209</v>
      </c>
      <c r="G1168" s="254"/>
      <c r="H1168" s="257">
        <v>106.89</v>
      </c>
      <c r="I1168" s="258"/>
      <c r="J1168" s="254"/>
      <c r="K1168" s="254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186</v>
      </c>
      <c r="AU1168" s="263" t="s">
        <v>85</v>
      </c>
      <c r="AV1168" s="14" t="s">
        <v>96</v>
      </c>
      <c r="AW1168" s="14" t="s">
        <v>32</v>
      </c>
      <c r="AX1168" s="14" t="s">
        <v>76</v>
      </c>
      <c r="AY1168" s="263" t="s">
        <v>178</v>
      </c>
    </row>
    <row r="1169" s="13" customFormat="1">
      <c r="A1169" s="13"/>
      <c r="B1169" s="241"/>
      <c r="C1169" s="242"/>
      <c r="D1169" s="243" t="s">
        <v>186</v>
      </c>
      <c r="E1169" s="244" t="s">
        <v>1</v>
      </c>
      <c r="F1169" s="245" t="s">
        <v>2268</v>
      </c>
      <c r="G1169" s="242"/>
      <c r="H1169" s="246">
        <v>33.189999999999998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186</v>
      </c>
      <c r="AU1169" s="252" t="s">
        <v>85</v>
      </c>
      <c r="AV1169" s="13" t="s">
        <v>85</v>
      </c>
      <c r="AW1169" s="13" t="s">
        <v>32</v>
      </c>
      <c r="AX1169" s="13" t="s">
        <v>76</v>
      </c>
      <c r="AY1169" s="252" t="s">
        <v>178</v>
      </c>
    </row>
    <row r="1170" s="15" customFormat="1">
      <c r="A1170" s="15"/>
      <c r="B1170" s="264"/>
      <c r="C1170" s="265"/>
      <c r="D1170" s="243" t="s">
        <v>186</v>
      </c>
      <c r="E1170" s="266" t="s">
        <v>1</v>
      </c>
      <c r="F1170" s="267" t="s">
        <v>217</v>
      </c>
      <c r="G1170" s="265"/>
      <c r="H1170" s="268">
        <v>140.08000000000001</v>
      </c>
      <c r="I1170" s="269"/>
      <c r="J1170" s="265"/>
      <c r="K1170" s="265"/>
      <c r="L1170" s="270"/>
      <c r="M1170" s="271"/>
      <c r="N1170" s="272"/>
      <c r="O1170" s="272"/>
      <c r="P1170" s="272"/>
      <c r="Q1170" s="272"/>
      <c r="R1170" s="272"/>
      <c r="S1170" s="272"/>
      <c r="T1170" s="273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4" t="s">
        <v>186</v>
      </c>
      <c r="AU1170" s="274" t="s">
        <v>85</v>
      </c>
      <c r="AV1170" s="15" t="s">
        <v>184</v>
      </c>
      <c r="AW1170" s="15" t="s">
        <v>32</v>
      </c>
      <c r="AX1170" s="15" t="s">
        <v>83</v>
      </c>
      <c r="AY1170" s="274" t="s">
        <v>178</v>
      </c>
    </row>
    <row r="1171" s="2" customFormat="1" ht="16.5" customHeight="1">
      <c r="A1171" s="39"/>
      <c r="B1171" s="40"/>
      <c r="C1171" s="285" t="s">
        <v>2328</v>
      </c>
      <c r="D1171" s="285" t="s">
        <v>232</v>
      </c>
      <c r="E1171" s="286" t="s">
        <v>665</v>
      </c>
      <c r="F1171" s="287" t="s">
        <v>666</v>
      </c>
      <c r="G1171" s="288" t="s">
        <v>204</v>
      </c>
      <c r="H1171" s="289">
        <v>162.493</v>
      </c>
      <c r="I1171" s="290"/>
      <c r="J1171" s="291">
        <f>ROUND(I1171*H1171,2)</f>
        <v>0</v>
      </c>
      <c r="K1171" s="287" t="s">
        <v>846</v>
      </c>
      <c r="L1171" s="292"/>
      <c r="M1171" s="293" t="s">
        <v>1</v>
      </c>
      <c r="N1171" s="294" t="s">
        <v>41</v>
      </c>
      <c r="O1171" s="92"/>
      <c r="P1171" s="237">
        <f>O1171*H1171</f>
        <v>0</v>
      </c>
      <c r="Q1171" s="237">
        <v>0.00050000000000000001</v>
      </c>
      <c r="R1171" s="237">
        <f>Q1171*H1171</f>
        <v>0.081246499999999999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377</v>
      </c>
      <c r="AT1171" s="239" t="s">
        <v>232</v>
      </c>
      <c r="AU1171" s="239" t="s">
        <v>85</v>
      </c>
      <c r="AY1171" s="18" t="s">
        <v>178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83</v>
      </c>
      <c r="BK1171" s="240">
        <f>ROUND(I1171*H1171,2)</f>
        <v>0</v>
      </c>
      <c r="BL1171" s="18" t="s">
        <v>274</v>
      </c>
      <c r="BM1171" s="239" t="s">
        <v>2329</v>
      </c>
    </row>
    <row r="1172" s="13" customFormat="1">
      <c r="A1172" s="13"/>
      <c r="B1172" s="241"/>
      <c r="C1172" s="242"/>
      <c r="D1172" s="243" t="s">
        <v>186</v>
      </c>
      <c r="E1172" s="242"/>
      <c r="F1172" s="245" t="s">
        <v>2330</v>
      </c>
      <c r="G1172" s="242"/>
      <c r="H1172" s="246">
        <v>162.493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186</v>
      </c>
      <c r="AU1172" s="252" t="s">
        <v>85</v>
      </c>
      <c r="AV1172" s="13" t="s">
        <v>85</v>
      </c>
      <c r="AW1172" s="13" t="s">
        <v>4</v>
      </c>
      <c r="AX1172" s="13" t="s">
        <v>83</v>
      </c>
      <c r="AY1172" s="252" t="s">
        <v>178</v>
      </c>
    </row>
    <row r="1173" s="2" customFormat="1" ht="24.15" customHeight="1">
      <c r="A1173" s="39"/>
      <c r="B1173" s="40"/>
      <c r="C1173" s="228" t="s">
        <v>2331</v>
      </c>
      <c r="D1173" s="228" t="s">
        <v>180</v>
      </c>
      <c r="E1173" s="229" t="s">
        <v>2332</v>
      </c>
      <c r="F1173" s="230" t="s">
        <v>2333</v>
      </c>
      <c r="G1173" s="231" t="s">
        <v>420</v>
      </c>
      <c r="H1173" s="232">
        <v>2</v>
      </c>
      <c r="I1173" s="233"/>
      <c r="J1173" s="234">
        <f>ROUND(I1173*H1173,2)</f>
        <v>0</v>
      </c>
      <c r="K1173" s="230" t="s">
        <v>194</v>
      </c>
      <c r="L1173" s="45"/>
      <c r="M1173" s="235" t="s">
        <v>1</v>
      </c>
      <c r="N1173" s="236" t="s">
        <v>41</v>
      </c>
      <c r="O1173" s="92"/>
      <c r="P1173" s="237">
        <f>O1173*H1173</f>
        <v>0</v>
      </c>
      <c r="Q1173" s="237">
        <v>0.00010000000000000001</v>
      </c>
      <c r="R1173" s="237">
        <f>Q1173*H1173</f>
        <v>0.00020000000000000001</v>
      </c>
      <c r="S1173" s="237">
        <v>0</v>
      </c>
      <c r="T1173" s="238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9" t="s">
        <v>274</v>
      </c>
      <c r="AT1173" s="239" t="s">
        <v>180</v>
      </c>
      <c r="AU1173" s="239" t="s">
        <v>85</v>
      </c>
      <c r="AY1173" s="18" t="s">
        <v>178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83</v>
      </c>
      <c r="BK1173" s="240">
        <f>ROUND(I1173*H1173,2)</f>
        <v>0</v>
      </c>
      <c r="BL1173" s="18" t="s">
        <v>274</v>
      </c>
      <c r="BM1173" s="239" t="s">
        <v>2334</v>
      </c>
    </row>
    <row r="1174" s="13" customFormat="1">
      <c r="A1174" s="13"/>
      <c r="B1174" s="241"/>
      <c r="C1174" s="242"/>
      <c r="D1174" s="243" t="s">
        <v>186</v>
      </c>
      <c r="E1174" s="244" t="s">
        <v>1</v>
      </c>
      <c r="F1174" s="245" t="s">
        <v>2335</v>
      </c>
      <c r="G1174" s="242"/>
      <c r="H1174" s="246">
        <v>2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186</v>
      </c>
      <c r="AU1174" s="252" t="s">
        <v>85</v>
      </c>
      <c r="AV1174" s="13" t="s">
        <v>85</v>
      </c>
      <c r="AW1174" s="13" t="s">
        <v>32</v>
      </c>
      <c r="AX1174" s="13" t="s">
        <v>83</v>
      </c>
      <c r="AY1174" s="252" t="s">
        <v>178</v>
      </c>
    </row>
    <row r="1175" s="2" customFormat="1" ht="24.15" customHeight="1">
      <c r="A1175" s="39"/>
      <c r="B1175" s="40"/>
      <c r="C1175" s="285" t="s">
        <v>2336</v>
      </c>
      <c r="D1175" s="285" t="s">
        <v>232</v>
      </c>
      <c r="E1175" s="286" t="s">
        <v>2337</v>
      </c>
      <c r="F1175" s="287" t="s">
        <v>2338</v>
      </c>
      <c r="G1175" s="288" t="s">
        <v>204</v>
      </c>
      <c r="H1175" s="289">
        <v>1.05</v>
      </c>
      <c r="I1175" s="290"/>
      <c r="J1175" s="291">
        <f>ROUND(I1175*H1175,2)</f>
        <v>0</v>
      </c>
      <c r="K1175" s="287" t="s">
        <v>194</v>
      </c>
      <c r="L1175" s="292"/>
      <c r="M1175" s="293" t="s">
        <v>1</v>
      </c>
      <c r="N1175" s="294" t="s">
        <v>41</v>
      </c>
      <c r="O1175" s="92"/>
      <c r="P1175" s="237">
        <f>O1175*H1175</f>
        <v>0</v>
      </c>
      <c r="Q1175" s="237">
        <v>0.0019</v>
      </c>
      <c r="R1175" s="237">
        <f>Q1175*H1175</f>
        <v>0.0019950000000000002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377</v>
      </c>
      <c r="AT1175" s="239" t="s">
        <v>232</v>
      </c>
      <c r="AU1175" s="239" t="s">
        <v>85</v>
      </c>
      <c r="AY1175" s="18" t="s">
        <v>178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83</v>
      </c>
      <c r="BK1175" s="240">
        <f>ROUND(I1175*H1175,2)</f>
        <v>0</v>
      </c>
      <c r="BL1175" s="18" t="s">
        <v>274</v>
      </c>
      <c r="BM1175" s="239" t="s">
        <v>2339</v>
      </c>
    </row>
    <row r="1176" s="13" customFormat="1">
      <c r="A1176" s="13"/>
      <c r="B1176" s="241"/>
      <c r="C1176" s="242"/>
      <c r="D1176" s="243" t="s">
        <v>186</v>
      </c>
      <c r="E1176" s="244" t="s">
        <v>1</v>
      </c>
      <c r="F1176" s="245" t="s">
        <v>2340</v>
      </c>
      <c r="G1176" s="242"/>
      <c r="H1176" s="246">
        <v>1</v>
      </c>
      <c r="I1176" s="247"/>
      <c r="J1176" s="242"/>
      <c r="K1176" s="242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186</v>
      </c>
      <c r="AU1176" s="252" t="s">
        <v>85</v>
      </c>
      <c r="AV1176" s="13" t="s">
        <v>85</v>
      </c>
      <c r="AW1176" s="13" t="s">
        <v>32</v>
      </c>
      <c r="AX1176" s="13" t="s">
        <v>83</v>
      </c>
      <c r="AY1176" s="252" t="s">
        <v>178</v>
      </c>
    </row>
    <row r="1177" s="13" customFormat="1">
      <c r="A1177" s="13"/>
      <c r="B1177" s="241"/>
      <c r="C1177" s="242"/>
      <c r="D1177" s="243" t="s">
        <v>186</v>
      </c>
      <c r="E1177" s="242"/>
      <c r="F1177" s="245" t="s">
        <v>2341</v>
      </c>
      <c r="G1177" s="242"/>
      <c r="H1177" s="246">
        <v>1.05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186</v>
      </c>
      <c r="AU1177" s="252" t="s">
        <v>85</v>
      </c>
      <c r="AV1177" s="13" t="s">
        <v>85</v>
      </c>
      <c r="AW1177" s="13" t="s">
        <v>4</v>
      </c>
      <c r="AX1177" s="13" t="s">
        <v>83</v>
      </c>
      <c r="AY1177" s="252" t="s">
        <v>178</v>
      </c>
    </row>
    <row r="1178" s="2" customFormat="1" ht="33" customHeight="1">
      <c r="A1178" s="39"/>
      <c r="B1178" s="40"/>
      <c r="C1178" s="228" t="s">
        <v>2342</v>
      </c>
      <c r="D1178" s="228" t="s">
        <v>180</v>
      </c>
      <c r="E1178" s="229" t="s">
        <v>2343</v>
      </c>
      <c r="F1178" s="230" t="s">
        <v>2344</v>
      </c>
      <c r="G1178" s="231" t="s">
        <v>204</v>
      </c>
      <c r="H1178" s="232">
        <v>265.07900000000001</v>
      </c>
      <c r="I1178" s="233"/>
      <c r="J1178" s="234">
        <f>ROUND(I1178*H1178,2)</f>
        <v>0</v>
      </c>
      <c r="K1178" s="230" t="s">
        <v>846</v>
      </c>
      <c r="L1178" s="45"/>
      <c r="M1178" s="235" t="s">
        <v>1</v>
      </c>
      <c r="N1178" s="236" t="s">
        <v>41</v>
      </c>
      <c r="O1178" s="92"/>
      <c r="P1178" s="237">
        <f>O1178*H1178</f>
        <v>0</v>
      </c>
      <c r="Q1178" s="237">
        <v>0</v>
      </c>
      <c r="R1178" s="237">
        <f>Q1178*H1178</f>
        <v>0</v>
      </c>
      <c r="S1178" s="237">
        <v>0.010999999999999999</v>
      </c>
      <c r="T1178" s="238">
        <f>S1178*H1178</f>
        <v>2.9158689999999998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9" t="s">
        <v>274</v>
      </c>
      <c r="AT1178" s="239" t="s">
        <v>180</v>
      </c>
      <c r="AU1178" s="239" t="s">
        <v>85</v>
      </c>
      <c r="AY1178" s="18" t="s">
        <v>178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8" t="s">
        <v>83</v>
      </c>
      <c r="BK1178" s="240">
        <f>ROUND(I1178*H1178,2)</f>
        <v>0</v>
      </c>
      <c r="BL1178" s="18" t="s">
        <v>274</v>
      </c>
      <c r="BM1178" s="239" t="s">
        <v>2345</v>
      </c>
    </row>
    <row r="1179" s="13" customFormat="1">
      <c r="A1179" s="13"/>
      <c r="B1179" s="241"/>
      <c r="C1179" s="242"/>
      <c r="D1179" s="243" t="s">
        <v>186</v>
      </c>
      <c r="E1179" s="244" t="s">
        <v>1</v>
      </c>
      <c r="F1179" s="245" t="s">
        <v>2346</v>
      </c>
      <c r="G1179" s="242"/>
      <c r="H1179" s="246">
        <v>265.07900000000001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186</v>
      </c>
      <c r="AU1179" s="252" t="s">
        <v>85</v>
      </c>
      <c r="AV1179" s="13" t="s">
        <v>85</v>
      </c>
      <c r="AW1179" s="13" t="s">
        <v>32</v>
      </c>
      <c r="AX1179" s="13" t="s">
        <v>83</v>
      </c>
      <c r="AY1179" s="252" t="s">
        <v>178</v>
      </c>
    </row>
    <row r="1180" s="2" customFormat="1" ht="16.5" customHeight="1">
      <c r="A1180" s="39"/>
      <c r="B1180" s="40"/>
      <c r="C1180" s="228" t="s">
        <v>2347</v>
      </c>
      <c r="D1180" s="228" t="s">
        <v>180</v>
      </c>
      <c r="E1180" s="229" t="s">
        <v>2348</v>
      </c>
      <c r="F1180" s="230" t="s">
        <v>2349</v>
      </c>
      <c r="G1180" s="231" t="s">
        <v>420</v>
      </c>
      <c r="H1180" s="232">
        <v>2</v>
      </c>
      <c r="I1180" s="233"/>
      <c r="J1180" s="234">
        <f>ROUND(I1180*H1180,2)</f>
        <v>0</v>
      </c>
      <c r="K1180" s="230" t="s">
        <v>194</v>
      </c>
      <c r="L1180" s="45"/>
      <c r="M1180" s="235" t="s">
        <v>1</v>
      </c>
      <c r="N1180" s="236" t="s">
        <v>41</v>
      </c>
      <c r="O1180" s="92"/>
      <c r="P1180" s="237">
        <f>O1180*H1180</f>
        <v>0</v>
      </c>
      <c r="Q1180" s="237">
        <v>6.9999999999999994E-05</v>
      </c>
      <c r="R1180" s="237">
        <f>Q1180*H1180</f>
        <v>0.00013999999999999999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274</v>
      </c>
      <c r="AT1180" s="239" t="s">
        <v>180</v>
      </c>
      <c r="AU1180" s="239" t="s">
        <v>85</v>
      </c>
      <c r="AY1180" s="18" t="s">
        <v>178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83</v>
      </c>
      <c r="BK1180" s="240">
        <f>ROUND(I1180*H1180,2)</f>
        <v>0</v>
      </c>
      <c r="BL1180" s="18" t="s">
        <v>274</v>
      </c>
      <c r="BM1180" s="239" t="s">
        <v>2350</v>
      </c>
    </row>
    <row r="1181" s="2" customFormat="1" ht="33" customHeight="1">
      <c r="A1181" s="39"/>
      <c r="B1181" s="40"/>
      <c r="C1181" s="285" t="s">
        <v>2351</v>
      </c>
      <c r="D1181" s="285" t="s">
        <v>232</v>
      </c>
      <c r="E1181" s="286" t="s">
        <v>2352</v>
      </c>
      <c r="F1181" s="287" t="s">
        <v>2353</v>
      </c>
      <c r="G1181" s="288" t="s">
        <v>420</v>
      </c>
      <c r="H1181" s="289">
        <v>2</v>
      </c>
      <c r="I1181" s="290"/>
      <c r="J1181" s="291">
        <f>ROUND(I1181*H1181,2)</f>
        <v>0</v>
      </c>
      <c r="K1181" s="287" t="s">
        <v>194</v>
      </c>
      <c r="L1181" s="292"/>
      <c r="M1181" s="293" t="s">
        <v>1</v>
      </c>
      <c r="N1181" s="294" t="s">
        <v>41</v>
      </c>
      <c r="O1181" s="92"/>
      <c r="P1181" s="237">
        <f>O1181*H1181</f>
        <v>0</v>
      </c>
      <c r="Q1181" s="237">
        <v>0.00164</v>
      </c>
      <c r="R1181" s="237">
        <f>Q1181*H1181</f>
        <v>0.0032799999999999999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377</v>
      </c>
      <c r="AT1181" s="239" t="s">
        <v>232</v>
      </c>
      <c r="AU1181" s="239" t="s">
        <v>85</v>
      </c>
      <c r="AY1181" s="18" t="s">
        <v>178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83</v>
      </c>
      <c r="BK1181" s="240">
        <f>ROUND(I1181*H1181,2)</f>
        <v>0</v>
      </c>
      <c r="BL1181" s="18" t="s">
        <v>274</v>
      </c>
      <c r="BM1181" s="239" t="s">
        <v>2354</v>
      </c>
    </row>
    <row r="1182" s="2" customFormat="1" ht="24.15" customHeight="1">
      <c r="A1182" s="39"/>
      <c r="B1182" s="40"/>
      <c r="C1182" s="228" t="s">
        <v>2355</v>
      </c>
      <c r="D1182" s="228" t="s">
        <v>180</v>
      </c>
      <c r="E1182" s="229" t="s">
        <v>2356</v>
      </c>
      <c r="F1182" s="230" t="s">
        <v>2357</v>
      </c>
      <c r="G1182" s="231" t="s">
        <v>420</v>
      </c>
      <c r="H1182" s="232">
        <v>2</v>
      </c>
      <c r="I1182" s="233"/>
      <c r="J1182" s="234">
        <f>ROUND(I1182*H1182,2)</f>
        <v>0</v>
      </c>
      <c r="K1182" s="230" t="s">
        <v>194</v>
      </c>
      <c r="L1182" s="45"/>
      <c r="M1182" s="235" t="s">
        <v>1</v>
      </c>
      <c r="N1182" s="236" t="s">
        <v>41</v>
      </c>
      <c r="O1182" s="92"/>
      <c r="P1182" s="237">
        <f>O1182*H1182</f>
        <v>0</v>
      </c>
      <c r="Q1182" s="237">
        <v>0</v>
      </c>
      <c r="R1182" s="237">
        <f>Q1182*H1182</f>
        <v>0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274</v>
      </c>
      <c r="AT1182" s="239" t="s">
        <v>180</v>
      </c>
      <c r="AU1182" s="239" t="s">
        <v>85</v>
      </c>
      <c r="AY1182" s="18" t="s">
        <v>178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83</v>
      </c>
      <c r="BK1182" s="240">
        <f>ROUND(I1182*H1182,2)</f>
        <v>0</v>
      </c>
      <c r="BL1182" s="18" t="s">
        <v>274</v>
      </c>
      <c r="BM1182" s="239" t="s">
        <v>2358</v>
      </c>
    </row>
    <row r="1183" s="2" customFormat="1" ht="24.15" customHeight="1">
      <c r="A1183" s="39"/>
      <c r="B1183" s="40"/>
      <c r="C1183" s="285" t="s">
        <v>2359</v>
      </c>
      <c r="D1183" s="285" t="s">
        <v>232</v>
      </c>
      <c r="E1183" s="286" t="s">
        <v>2360</v>
      </c>
      <c r="F1183" s="287" t="s">
        <v>2361</v>
      </c>
      <c r="G1183" s="288" t="s">
        <v>420</v>
      </c>
      <c r="H1183" s="289">
        <v>2</v>
      </c>
      <c r="I1183" s="290"/>
      <c r="J1183" s="291">
        <f>ROUND(I1183*H1183,2)</f>
        <v>0</v>
      </c>
      <c r="K1183" s="287" t="s">
        <v>194</v>
      </c>
      <c r="L1183" s="292"/>
      <c r="M1183" s="293" t="s">
        <v>1</v>
      </c>
      <c r="N1183" s="294" t="s">
        <v>41</v>
      </c>
      <c r="O1183" s="92"/>
      <c r="P1183" s="237">
        <f>O1183*H1183</f>
        <v>0</v>
      </c>
      <c r="Q1183" s="237">
        <v>0.00032000000000000003</v>
      </c>
      <c r="R1183" s="237">
        <f>Q1183*H1183</f>
        <v>0.00064000000000000005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377</v>
      </c>
      <c r="AT1183" s="239" t="s">
        <v>232</v>
      </c>
      <c r="AU1183" s="239" t="s">
        <v>85</v>
      </c>
      <c r="AY1183" s="18" t="s">
        <v>178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83</v>
      </c>
      <c r="BK1183" s="240">
        <f>ROUND(I1183*H1183,2)</f>
        <v>0</v>
      </c>
      <c r="BL1183" s="18" t="s">
        <v>274</v>
      </c>
      <c r="BM1183" s="239" t="s">
        <v>2362</v>
      </c>
    </row>
    <row r="1184" s="2" customFormat="1" ht="24.15" customHeight="1">
      <c r="A1184" s="39"/>
      <c r="B1184" s="40"/>
      <c r="C1184" s="228" t="s">
        <v>2363</v>
      </c>
      <c r="D1184" s="228" t="s">
        <v>180</v>
      </c>
      <c r="E1184" s="229" t="s">
        <v>2364</v>
      </c>
      <c r="F1184" s="230" t="s">
        <v>2365</v>
      </c>
      <c r="G1184" s="231" t="s">
        <v>384</v>
      </c>
      <c r="H1184" s="232">
        <v>1.4370000000000001</v>
      </c>
      <c r="I1184" s="233"/>
      <c r="J1184" s="234">
        <f>ROUND(I1184*H1184,2)</f>
        <v>0</v>
      </c>
      <c r="K1184" s="230" t="s">
        <v>194</v>
      </c>
      <c r="L1184" s="45"/>
      <c r="M1184" s="235" t="s">
        <v>1</v>
      </c>
      <c r="N1184" s="236" t="s">
        <v>41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274</v>
      </c>
      <c r="AT1184" s="239" t="s">
        <v>180</v>
      </c>
      <c r="AU1184" s="239" t="s">
        <v>85</v>
      </c>
      <c r="AY1184" s="18" t="s">
        <v>178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83</v>
      </c>
      <c r="BK1184" s="240">
        <f>ROUND(I1184*H1184,2)</f>
        <v>0</v>
      </c>
      <c r="BL1184" s="18" t="s">
        <v>274</v>
      </c>
      <c r="BM1184" s="239" t="s">
        <v>2366</v>
      </c>
    </row>
    <row r="1185" s="12" customFormat="1" ht="22.8" customHeight="1">
      <c r="A1185" s="12"/>
      <c r="B1185" s="212"/>
      <c r="C1185" s="213"/>
      <c r="D1185" s="214" t="s">
        <v>75</v>
      </c>
      <c r="E1185" s="226" t="s">
        <v>2367</v>
      </c>
      <c r="F1185" s="226" t="s">
        <v>2368</v>
      </c>
      <c r="G1185" s="213"/>
      <c r="H1185" s="213"/>
      <c r="I1185" s="216"/>
      <c r="J1185" s="227">
        <f>BK1185</f>
        <v>0</v>
      </c>
      <c r="K1185" s="213"/>
      <c r="L1185" s="218"/>
      <c r="M1185" s="219"/>
      <c r="N1185" s="220"/>
      <c r="O1185" s="220"/>
      <c r="P1185" s="221">
        <f>SUM(P1186:P1188)</f>
        <v>0</v>
      </c>
      <c r="Q1185" s="220"/>
      <c r="R1185" s="221">
        <f>SUM(R1186:R1188)</f>
        <v>0.16085999999999998</v>
      </c>
      <c r="S1185" s="220"/>
      <c r="T1185" s="222">
        <f>SUM(T1186:T1188)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23" t="s">
        <v>85</v>
      </c>
      <c r="AT1185" s="224" t="s">
        <v>75</v>
      </c>
      <c r="AU1185" s="224" t="s">
        <v>83</v>
      </c>
      <c r="AY1185" s="223" t="s">
        <v>178</v>
      </c>
      <c r="BK1185" s="225">
        <f>SUM(BK1186:BK1188)</f>
        <v>0</v>
      </c>
    </row>
    <row r="1186" s="2" customFormat="1" ht="16.5" customHeight="1">
      <c r="A1186" s="39"/>
      <c r="B1186" s="40"/>
      <c r="C1186" s="228" t="s">
        <v>2369</v>
      </c>
      <c r="D1186" s="228" t="s">
        <v>180</v>
      </c>
      <c r="E1186" s="229" t="s">
        <v>2370</v>
      </c>
      <c r="F1186" s="230" t="s">
        <v>2371</v>
      </c>
      <c r="G1186" s="231" t="s">
        <v>420</v>
      </c>
      <c r="H1186" s="232">
        <v>6</v>
      </c>
      <c r="I1186" s="233"/>
      <c r="J1186" s="234">
        <f>ROUND(I1186*H1186,2)</f>
        <v>0</v>
      </c>
      <c r="K1186" s="230" t="s">
        <v>846</v>
      </c>
      <c r="L1186" s="45"/>
      <c r="M1186" s="235" t="s">
        <v>1</v>
      </c>
      <c r="N1186" s="236" t="s">
        <v>41</v>
      </c>
      <c r="O1186" s="92"/>
      <c r="P1186" s="237">
        <f>O1186*H1186</f>
        <v>0</v>
      </c>
      <c r="Q1186" s="237">
        <v>0.026519999999999998</v>
      </c>
      <c r="R1186" s="237">
        <f>Q1186*H1186</f>
        <v>0.15911999999999998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274</v>
      </c>
      <c r="AT1186" s="239" t="s">
        <v>180</v>
      </c>
      <c r="AU1186" s="239" t="s">
        <v>85</v>
      </c>
      <c r="AY1186" s="18" t="s">
        <v>178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83</v>
      </c>
      <c r="BK1186" s="240">
        <f>ROUND(I1186*H1186,2)</f>
        <v>0</v>
      </c>
      <c r="BL1186" s="18" t="s">
        <v>274</v>
      </c>
      <c r="BM1186" s="239" t="s">
        <v>2372</v>
      </c>
    </row>
    <row r="1187" s="2" customFormat="1" ht="16.5" customHeight="1">
      <c r="A1187" s="39"/>
      <c r="B1187" s="40"/>
      <c r="C1187" s="228" t="s">
        <v>2373</v>
      </c>
      <c r="D1187" s="228" t="s">
        <v>180</v>
      </c>
      <c r="E1187" s="229" t="s">
        <v>2374</v>
      </c>
      <c r="F1187" s="230" t="s">
        <v>2375</v>
      </c>
      <c r="G1187" s="231" t="s">
        <v>420</v>
      </c>
      <c r="H1187" s="232">
        <v>6</v>
      </c>
      <c r="I1187" s="233"/>
      <c r="J1187" s="234">
        <f>ROUND(I1187*H1187,2)</f>
        <v>0</v>
      </c>
      <c r="K1187" s="230" t="s">
        <v>194</v>
      </c>
      <c r="L1187" s="45"/>
      <c r="M1187" s="235" t="s">
        <v>1</v>
      </c>
      <c r="N1187" s="236" t="s">
        <v>41</v>
      </c>
      <c r="O1187" s="92"/>
      <c r="P1187" s="237">
        <f>O1187*H1187</f>
        <v>0</v>
      </c>
      <c r="Q1187" s="237">
        <v>0.00029</v>
      </c>
      <c r="R1187" s="237">
        <f>Q1187*H1187</f>
        <v>0.00174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274</v>
      </c>
      <c r="AT1187" s="239" t="s">
        <v>180</v>
      </c>
      <c r="AU1187" s="239" t="s">
        <v>85</v>
      </c>
      <c r="AY1187" s="18" t="s">
        <v>178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83</v>
      </c>
      <c r="BK1187" s="240">
        <f>ROUND(I1187*H1187,2)</f>
        <v>0</v>
      </c>
      <c r="BL1187" s="18" t="s">
        <v>274</v>
      </c>
      <c r="BM1187" s="239" t="s">
        <v>2376</v>
      </c>
    </row>
    <row r="1188" s="13" customFormat="1">
      <c r="A1188" s="13"/>
      <c r="B1188" s="241"/>
      <c r="C1188" s="242"/>
      <c r="D1188" s="243" t="s">
        <v>186</v>
      </c>
      <c r="E1188" s="244" t="s">
        <v>1</v>
      </c>
      <c r="F1188" s="245" t="s">
        <v>2377</v>
      </c>
      <c r="G1188" s="242"/>
      <c r="H1188" s="246">
        <v>6</v>
      </c>
      <c r="I1188" s="247"/>
      <c r="J1188" s="242"/>
      <c r="K1188" s="242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186</v>
      </c>
      <c r="AU1188" s="252" t="s">
        <v>85</v>
      </c>
      <c r="AV1188" s="13" t="s">
        <v>85</v>
      </c>
      <c r="AW1188" s="13" t="s">
        <v>32</v>
      </c>
      <c r="AX1188" s="13" t="s">
        <v>83</v>
      </c>
      <c r="AY1188" s="252" t="s">
        <v>178</v>
      </c>
    </row>
    <row r="1189" s="12" customFormat="1" ht="22.8" customHeight="1">
      <c r="A1189" s="12"/>
      <c r="B1189" s="212"/>
      <c r="C1189" s="213"/>
      <c r="D1189" s="214" t="s">
        <v>75</v>
      </c>
      <c r="E1189" s="226" t="s">
        <v>2378</v>
      </c>
      <c r="F1189" s="226" t="s">
        <v>2379</v>
      </c>
      <c r="G1189" s="213"/>
      <c r="H1189" s="213"/>
      <c r="I1189" s="216"/>
      <c r="J1189" s="227">
        <f>BK1189</f>
        <v>0</v>
      </c>
      <c r="K1189" s="213"/>
      <c r="L1189" s="218"/>
      <c r="M1189" s="219"/>
      <c r="N1189" s="220"/>
      <c r="O1189" s="220"/>
      <c r="P1189" s="221">
        <f>SUM(P1190:P1194)</f>
        <v>0</v>
      </c>
      <c r="Q1189" s="220"/>
      <c r="R1189" s="221">
        <f>SUM(R1190:R1194)</f>
        <v>0</v>
      </c>
      <c r="S1189" s="220"/>
      <c r="T1189" s="222">
        <f>SUM(T1190:T1194)</f>
        <v>0.025360000000000001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23" t="s">
        <v>85</v>
      </c>
      <c r="AT1189" s="224" t="s">
        <v>75</v>
      </c>
      <c r="AU1189" s="224" t="s">
        <v>83</v>
      </c>
      <c r="AY1189" s="223" t="s">
        <v>178</v>
      </c>
      <c r="BK1189" s="225">
        <f>SUM(BK1190:BK1194)</f>
        <v>0</v>
      </c>
    </row>
    <row r="1190" s="2" customFormat="1" ht="33" customHeight="1">
      <c r="A1190" s="39"/>
      <c r="B1190" s="40"/>
      <c r="C1190" s="228" t="s">
        <v>2380</v>
      </c>
      <c r="D1190" s="228" t="s">
        <v>180</v>
      </c>
      <c r="E1190" s="229" t="s">
        <v>2381</v>
      </c>
      <c r="F1190" s="230" t="s">
        <v>2382</v>
      </c>
      <c r="G1190" s="231" t="s">
        <v>420</v>
      </c>
      <c r="H1190" s="232">
        <v>1</v>
      </c>
      <c r="I1190" s="233"/>
      <c r="J1190" s="234">
        <f>ROUND(I1190*H1190,2)</f>
        <v>0</v>
      </c>
      <c r="K1190" s="230" t="s">
        <v>1</v>
      </c>
      <c r="L1190" s="45"/>
      <c r="M1190" s="235" t="s">
        <v>1</v>
      </c>
      <c r="N1190" s="236" t="s">
        <v>41</v>
      </c>
      <c r="O1190" s="92"/>
      <c r="P1190" s="237">
        <f>O1190*H1190</f>
        <v>0</v>
      </c>
      <c r="Q1190" s="237">
        <v>0</v>
      </c>
      <c r="R1190" s="237">
        <f>Q1190*H1190</f>
        <v>0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274</v>
      </c>
      <c r="AT1190" s="239" t="s">
        <v>180</v>
      </c>
      <c r="AU1190" s="239" t="s">
        <v>85</v>
      </c>
      <c r="AY1190" s="18" t="s">
        <v>178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83</v>
      </c>
      <c r="BK1190" s="240">
        <f>ROUND(I1190*H1190,2)</f>
        <v>0</v>
      </c>
      <c r="BL1190" s="18" t="s">
        <v>274</v>
      </c>
      <c r="BM1190" s="239" t="s">
        <v>2383</v>
      </c>
    </row>
    <row r="1191" s="2" customFormat="1" ht="24.15" customHeight="1">
      <c r="A1191" s="39"/>
      <c r="B1191" s="40"/>
      <c r="C1191" s="228" t="s">
        <v>2384</v>
      </c>
      <c r="D1191" s="228" t="s">
        <v>180</v>
      </c>
      <c r="E1191" s="229" t="s">
        <v>2385</v>
      </c>
      <c r="F1191" s="230" t="s">
        <v>2386</v>
      </c>
      <c r="G1191" s="231" t="s">
        <v>291</v>
      </c>
      <c r="H1191" s="232">
        <v>37.399999999999999</v>
      </c>
      <c r="I1191" s="233"/>
      <c r="J1191" s="234">
        <f>ROUND(I1191*H1191,2)</f>
        <v>0</v>
      </c>
      <c r="K1191" s="230" t="s">
        <v>846</v>
      </c>
      <c r="L1191" s="45"/>
      <c r="M1191" s="235" t="s">
        <v>1</v>
      </c>
      <c r="N1191" s="236" t="s">
        <v>41</v>
      </c>
      <c r="O1191" s="92"/>
      <c r="P1191" s="237">
        <f>O1191*H1191</f>
        <v>0</v>
      </c>
      <c r="Q1191" s="237">
        <v>0</v>
      </c>
      <c r="R1191" s="237">
        <f>Q1191*H1191</f>
        <v>0</v>
      </c>
      <c r="S1191" s="237">
        <v>0.00040000000000000002</v>
      </c>
      <c r="T1191" s="238">
        <f>S1191*H1191</f>
        <v>0.014959999999999999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9" t="s">
        <v>274</v>
      </c>
      <c r="AT1191" s="239" t="s">
        <v>180</v>
      </c>
      <c r="AU1191" s="239" t="s">
        <v>85</v>
      </c>
      <c r="AY1191" s="18" t="s">
        <v>178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83</v>
      </c>
      <c r="BK1191" s="240">
        <f>ROUND(I1191*H1191,2)</f>
        <v>0</v>
      </c>
      <c r="BL1191" s="18" t="s">
        <v>274</v>
      </c>
      <c r="BM1191" s="239" t="s">
        <v>2387</v>
      </c>
    </row>
    <row r="1192" s="13" customFormat="1">
      <c r="A1192" s="13"/>
      <c r="B1192" s="241"/>
      <c r="C1192" s="242"/>
      <c r="D1192" s="243" t="s">
        <v>186</v>
      </c>
      <c r="E1192" s="244" t="s">
        <v>1</v>
      </c>
      <c r="F1192" s="245" t="s">
        <v>808</v>
      </c>
      <c r="G1192" s="242"/>
      <c r="H1192" s="246">
        <v>37.399999999999999</v>
      </c>
      <c r="I1192" s="247"/>
      <c r="J1192" s="242"/>
      <c r="K1192" s="242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186</v>
      </c>
      <c r="AU1192" s="252" t="s">
        <v>85</v>
      </c>
      <c r="AV1192" s="13" t="s">
        <v>85</v>
      </c>
      <c r="AW1192" s="13" t="s">
        <v>32</v>
      </c>
      <c r="AX1192" s="13" t="s">
        <v>83</v>
      </c>
      <c r="AY1192" s="252" t="s">
        <v>178</v>
      </c>
    </row>
    <row r="1193" s="2" customFormat="1" ht="24.15" customHeight="1">
      <c r="A1193" s="39"/>
      <c r="B1193" s="40"/>
      <c r="C1193" s="228" t="s">
        <v>2388</v>
      </c>
      <c r="D1193" s="228" t="s">
        <v>180</v>
      </c>
      <c r="E1193" s="229" t="s">
        <v>2389</v>
      </c>
      <c r="F1193" s="230" t="s">
        <v>2390</v>
      </c>
      <c r="G1193" s="231" t="s">
        <v>291</v>
      </c>
      <c r="H1193" s="232">
        <v>26</v>
      </c>
      <c r="I1193" s="233"/>
      <c r="J1193" s="234">
        <f>ROUND(I1193*H1193,2)</f>
        <v>0</v>
      </c>
      <c r="K1193" s="230" t="s">
        <v>846</v>
      </c>
      <c r="L1193" s="45"/>
      <c r="M1193" s="235" t="s">
        <v>1</v>
      </c>
      <c r="N1193" s="236" t="s">
        <v>41</v>
      </c>
      <c r="O1193" s="92"/>
      <c r="P1193" s="237">
        <f>O1193*H1193</f>
        <v>0</v>
      </c>
      <c r="Q1193" s="237">
        <v>0</v>
      </c>
      <c r="R1193" s="237">
        <f>Q1193*H1193</f>
        <v>0</v>
      </c>
      <c r="S1193" s="237">
        <v>0.00040000000000000002</v>
      </c>
      <c r="T1193" s="238">
        <f>S1193*H1193</f>
        <v>0.010400000000000001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274</v>
      </c>
      <c r="AT1193" s="239" t="s">
        <v>180</v>
      </c>
      <c r="AU1193" s="239" t="s">
        <v>85</v>
      </c>
      <c r="AY1193" s="18" t="s">
        <v>178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83</v>
      </c>
      <c r="BK1193" s="240">
        <f>ROUND(I1193*H1193,2)</f>
        <v>0</v>
      </c>
      <c r="BL1193" s="18" t="s">
        <v>274</v>
      </c>
      <c r="BM1193" s="239" t="s">
        <v>2391</v>
      </c>
    </row>
    <row r="1194" s="13" customFormat="1">
      <c r="A1194" s="13"/>
      <c r="B1194" s="241"/>
      <c r="C1194" s="242"/>
      <c r="D1194" s="243" t="s">
        <v>186</v>
      </c>
      <c r="E1194" s="244" t="s">
        <v>1</v>
      </c>
      <c r="F1194" s="245" t="s">
        <v>2392</v>
      </c>
      <c r="G1194" s="242"/>
      <c r="H1194" s="246">
        <v>26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186</v>
      </c>
      <c r="AU1194" s="252" t="s">
        <v>85</v>
      </c>
      <c r="AV1194" s="13" t="s">
        <v>85</v>
      </c>
      <c r="AW1194" s="13" t="s">
        <v>32</v>
      </c>
      <c r="AX1194" s="13" t="s">
        <v>83</v>
      </c>
      <c r="AY1194" s="252" t="s">
        <v>178</v>
      </c>
    </row>
    <row r="1195" s="12" customFormat="1" ht="22.8" customHeight="1">
      <c r="A1195" s="12"/>
      <c r="B1195" s="212"/>
      <c r="C1195" s="213"/>
      <c r="D1195" s="214" t="s">
        <v>75</v>
      </c>
      <c r="E1195" s="226" t="s">
        <v>2393</v>
      </c>
      <c r="F1195" s="226" t="s">
        <v>2394</v>
      </c>
      <c r="G1195" s="213"/>
      <c r="H1195" s="213"/>
      <c r="I1195" s="216"/>
      <c r="J1195" s="227">
        <f>BK1195</f>
        <v>0</v>
      </c>
      <c r="K1195" s="213"/>
      <c r="L1195" s="218"/>
      <c r="M1195" s="219"/>
      <c r="N1195" s="220"/>
      <c r="O1195" s="220"/>
      <c r="P1195" s="221">
        <f>SUM(P1196:P1198)</f>
        <v>0</v>
      </c>
      <c r="Q1195" s="220"/>
      <c r="R1195" s="221">
        <f>SUM(R1196:R1198)</f>
        <v>0.0050000000000000001</v>
      </c>
      <c r="S1195" s="220"/>
      <c r="T1195" s="222">
        <f>SUM(T1196:T1198)</f>
        <v>0</v>
      </c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R1195" s="223" t="s">
        <v>85</v>
      </c>
      <c r="AT1195" s="224" t="s">
        <v>75</v>
      </c>
      <c r="AU1195" s="224" t="s">
        <v>83</v>
      </c>
      <c r="AY1195" s="223" t="s">
        <v>178</v>
      </c>
      <c r="BK1195" s="225">
        <f>SUM(BK1196:BK1198)</f>
        <v>0</v>
      </c>
    </row>
    <row r="1196" s="2" customFormat="1" ht="24.15" customHeight="1">
      <c r="A1196" s="39"/>
      <c r="B1196" s="40"/>
      <c r="C1196" s="228" t="s">
        <v>2395</v>
      </c>
      <c r="D1196" s="228" t="s">
        <v>180</v>
      </c>
      <c r="E1196" s="229" t="s">
        <v>2396</v>
      </c>
      <c r="F1196" s="230" t="s">
        <v>2397</v>
      </c>
      <c r="G1196" s="231" t="s">
        <v>420</v>
      </c>
      <c r="H1196" s="232">
        <v>2</v>
      </c>
      <c r="I1196" s="233"/>
      <c r="J1196" s="234">
        <f>ROUND(I1196*H1196,2)</f>
        <v>0</v>
      </c>
      <c r="K1196" s="230" t="s">
        <v>194</v>
      </c>
      <c r="L1196" s="45"/>
      <c r="M1196" s="235" t="s">
        <v>1</v>
      </c>
      <c r="N1196" s="236" t="s">
        <v>41</v>
      </c>
      <c r="O1196" s="92"/>
      <c r="P1196" s="237">
        <f>O1196*H1196</f>
        <v>0</v>
      </c>
      <c r="Q1196" s="237">
        <v>0</v>
      </c>
      <c r="R1196" s="237">
        <f>Q1196*H1196</f>
        <v>0</v>
      </c>
      <c r="S1196" s="237">
        <v>0</v>
      </c>
      <c r="T1196" s="238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9" t="s">
        <v>274</v>
      </c>
      <c r="AT1196" s="239" t="s">
        <v>180</v>
      </c>
      <c r="AU1196" s="239" t="s">
        <v>85</v>
      </c>
      <c r="AY1196" s="18" t="s">
        <v>178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83</v>
      </c>
      <c r="BK1196" s="240">
        <f>ROUND(I1196*H1196,2)</f>
        <v>0</v>
      </c>
      <c r="BL1196" s="18" t="s">
        <v>274</v>
      </c>
      <c r="BM1196" s="239" t="s">
        <v>2398</v>
      </c>
    </row>
    <row r="1197" s="13" customFormat="1">
      <c r="A1197" s="13"/>
      <c r="B1197" s="241"/>
      <c r="C1197" s="242"/>
      <c r="D1197" s="243" t="s">
        <v>186</v>
      </c>
      <c r="E1197" s="244" t="s">
        <v>1</v>
      </c>
      <c r="F1197" s="245" t="s">
        <v>2399</v>
      </c>
      <c r="G1197" s="242"/>
      <c r="H1197" s="246">
        <v>2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186</v>
      </c>
      <c r="AU1197" s="252" t="s">
        <v>85</v>
      </c>
      <c r="AV1197" s="13" t="s">
        <v>85</v>
      </c>
      <c r="AW1197" s="13" t="s">
        <v>32</v>
      </c>
      <c r="AX1197" s="13" t="s">
        <v>83</v>
      </c>
      <c r="AY1197" s="252" t="s">
        <v>178</v>
      </c>
    </row>
    <row r="1198" s="2" customFormat="1" ht="24.15" customHeight="1">
      <c r="A1198" s="39"/>
      <c r="B1198" s="40"/>
      <c r="C1198" s="285" t="s">
        <v>2400</v>
      </c>
      <c r="D1198" s="285" t="s">
        <v>232</v>
      </c>
      <c r="E1198" s="286" t="s">
        <v>2401</v>
      </c>
      <c r="F1198" s="287" t="s">
        <v>2402</v>
      </c>
      <c r="G1198" s="288" t="s">
        <v>420</v>
      </c>
      <c r="H1198" s="289">
        <v>2</v>
      </c>
      <c r="I1198" s="290"/>
      <c r="J1198" s="291">
        <f>ROUND(I1198*H1198,2)</f>
        <v>0</v>
      </c>
      <c r="K1198" s="287" t="s">
        <v>194</v>
      </c>
      <c r="L1198" s="292"/>
      <c r="M1198" s="293" t="s">
        <v>1</v>
      </c>
      <c r="N1198" s="294" t="s">
        <v>41</v>
      </c>
      <c r="O1198" s="92"/>
      <c r="P1198" s="237">
        <f>O1198*H1198</f>
        <v>0</v>
      </c>
      <c r="Q1198" s="237">
        <v>0.0025000000000000001</v>
      </c>
      <c r="R1198" s="237">
        <f>Q1198*H1198</f>
        <v>0.0050000000000000001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377</v>
      </c>
      <c r="AT1198" s="239" t="s">
        <v>232</v>
      </c>
      <c r="AU1198" s="239" t="s">
        <v>85</v>
      </c>
      <c r="AY1198" s="18" t="s">
        <v>178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83</v>
      </c>
      <c r="BK1198" s="240">
        <f>ROUND(I1198*H1198,2)</f>
        <v>0</v>
      </c>
      <c r="BL1198" s="18" t="s">
        <v>274</v>
      </c>
      <c r="BM1198" s="239" t="s">
        <v>2403</v>
      </c>
    </row>
    <row r="1199" s="12" customFormat="1" ht="22.8" customHeight="1">
      <c r="A1199" s="12"/>
      <c r="B1199" s="212"/>
      <c r="C1199" s="213"/>
      <c r="D1199" s="214" t="s">
        <v>75</v>
      </c>
      <c r="E1199" s="226" t="s">
        <v>750</v>
      </c>
      <c r="F1199" s="226" t="s">
        <v>751</v>
      </c>
      <c r="G1199" s="213"/>
      <c r="H1199" s="213"/>
      <c r="I1199" s="216"/>
      <c r="J1199" s="227">
        <f>BK1199</f>
        <v>0</v>
      </c>
      <c r="K1199" s="213"/>
      <c r="L1199" s="218"/>
      <c r="M1199" s="219"/>
      <c r="N1199" s="220"/>
      <c r="O1199" s="220"/>
      <c r="P1199" s="221">
        <f>SUM(P1200:P1301)</f>
        <v>0</v>
      </c>
      <c r="Q1199" s="220"/>
      <c r="R1199" s="221">
        <f>SUM(R1200:R1301)</f>
        <v>8.5503019000000027</v>
      </c>
      <c r="S1199" s="220"/>
      <c r="T1199" s="222">
        <f>SUM(T1200:T1301)</f>
        <v>2.7709950000000001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23" t="s">
        <v>85</v>
      </c>
      <c r="AT1199" s="224" t="s">
        <v>75</v>
      </c>
      <c r="AU1199" s="224" t="s">
        <v>83</v>
      </c>
      <c r="AY1199" s="223" t="s">
        <v>178</v>
      </c>
      <c r="BK1199" s="225">
        <f>SUM(BK1200:BK1301)</f>
        <v>0</v>
      </c>
    </row>
    <row r="1200" s="2" customFormat="1" ht="24.15" customHeight="1">
      <c r="A1200" s="39"/>
      <c r="B1200" s="40"/>
      <c r="C1200" s="228" t="s">
        <v>2404</v>
      </c>
      <c r="D1200" s="228" t="s">
        <v>180</v>
      </c>
      <c r="E1200" s="229" t="s">
        <v>2405</v>
      </c>
      <c r="F1200" s="230" t="s">
        <v>2406</v>
      </c>
      <c r="G1200" s="231" t="s">
        <v>183</v>
      </c>
      <c r="H1200" s="232">
        <v>2.6989999999999998</v>
      </c>
      <c r="I1200" s="233"/>
      <c r="J1200" s="234">
        <f>ROUND(I1200*H1200,2)</f>
        <v>0</v>
      </c>
      <c r="K1200" s="230" t="s">
        <v>194</v>
      </c>
      <c r="L1200" s="45"/>
      <c r="M1200" s="235" t="s">
        <v>1</v>
      </c>
      <c r="N1200" s="236" t="s">
        <v>41</v>
      </c>
      <c r="O1200" s="92"/>
      <c r="P1200" s="237">
        <f>O1200*H1200</f>
        <v>0</v>
      </c>
      <c r="Q1200" s="237">
        <v>0.00122</v>
      </c>
      <c r="R1200" s="237">
        <f>Q1200*H1200</f>
        <v>0.0032927799999999995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274</v>
      </c>
      <c r="AT1200" s="239" t="s">
        <v>180</v>
      </c>
      <c r="AU1200" s="239" t="s">
        <v>85</v>
      </c>
      <c r="AY1200" s="18" t="s">
        <v>178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83</v>
      </c>
      <c r="BK1200" s="240">
        <f>ROUND(I1200*H1200,2)</f>
        <v>0</v>
      </c>
      <c r="BL1200" s="18" t="s">
        <v>274</v>
      </c>
      <c r="BM1200" s="239" t="s">
        <v>2407</v>
      </c>
    </row>
    <row r="1201" s="13" customFormat="1">
      <c r="A1201" s="13"/>
      <c r="B1201" s="241"/>
      <c r="C1201" s="242"/>
      <c r="D1201" s="243" t="s">
        <v>186</v>
      </c>
      <c r="E1201" s="244" t="s">
        <v>1</v>
      </c>
      <c r="F1201" s="245" t="s">
        <v>2408</v>
      </c>
      <c r="G1201" s="242"/>
      <c r="H1201" s="246">
        <v>2.6989999999999998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186</v>
      </c>
      <c r="AU1201" s="252" t="s">
        <v>85</v>
      </c>
      <c r="AV1201" s="13" t="s">
        <v>85</v>
      </c>
      <c r="AW1201" s="13" t="s">
        <v>32</v>
      </c>
      <c r="AX1201" s="13" t="s">
        <v>83</v>
      </c>
      <c r="AY1201" s="252" t="s">
        <v>178</v>
      </c>
    </row>
    <row r="1202" s="2" customFormat="1" ht="24.15" customHeight="1">
      <c r="A1202" s="39"/>
      <c r="B1202" s="40"/>
      <c r="C1202" s="228" t="s">
        <v>2409</v>
      </c>
      <c r="D1202" s="228" t="s">
        <v>180</v>
      </c>
      <c r="E1202" s="229" t="s">
        <v>2410</v>
      </c>
      <c r="F1202" s="230" t="s">
        <v>2411</v>
      </c>
      <c r="G1202" s="231" t="s">
        <v>291</v>
      </c>
      <c r="H1202" s="232">
        <v>1.5</v>
      </c>
      <c r="I1202" s="233"/>
      <c r="J1202" s="234">
        <f>ROUND(I1202*H1202,2)</f>
        <v>0</v>
      </c>
      <c r="K1202" s="230" t="s">
        <v>194</v>
      </c>
      <c r="L1202" s="45"/>
      <c r="M1202" s="235" t="s">
        <v>1</v>
      </c>
      <c r="N1202" s="236" t="s">
        <v>41</v>
      </c>
      <c r="O1202" s="92"/>
      <c r="P1202" s="237">
        <f>O1202*H1202</f>
        <v>0</v>
      </c>
      <c r="Q1202" s="237">
        <v>0</v>
      </c>
      <c r="R1202" s="237">
        <f>Q1202*H1202</f>
        <v>0</v>
      </c>
      <c r="S1202" s="237">
        <v>0.0066</v>
      </c>
      <c r="T1202" s="238">
        <f>S1202*H1202</f>
        <v>0.0098999999999999991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274</v>
      </c>
      <c r="AT1202" s="239" t="s">
        <v>180</v>
      </c>
      <c r="AU1202" s="239" t="s">
        <v>85</v>
      </c>
      <c r="AY1202" s="18" t="s">
        <v>178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83</v>
      </c>
      <c r="BK1202" s="240">
        <f>ROUND(I1202*H1202,2)</f>
        <v>0</v>
      </c>
      <c r="BL1202" s="18" t="s">
        <v>274</v>
      </c>
      <c r="BM1202" s="239" t="s">
        <v>2412</v>
      </c>
    </row>
    <row r="1203" s="16" customFormat="1">
      <c r="A1203" s="16"/>
      <c r="B1203" s="275"/>
      <c r="C1203" s="276"/>
      <c r="D1203" s="243" t="s">
        <v>186</v>
      </c>
      <c r="E1203" s="277" t="s">
        <v>1</v>
      </c>
      <c r="F1203" s="278" t="s">
        <v>2413</v>
      </c>
      <c r="G1203" s="276"/>
      <c r="H1203" s="277" t="s">
        <v>1</v>
      </c>
      <c r="I1203" s="279"/>
      <c r="J1203" s="276"/>
      <c r="K1203" s="276"/>
      <c r="L1203" s="280"/>
      <c r="M1203" s="281"/>
      <c r="N1203" s="282"/>
      <c r="O1203" s="282"/>
      <c r="P1203" s="282"/>
      <c r="Q1203" s="282"/>
      <c r="R1203" s="282"/>
      <c r="S1203" s="282"/>
      <c r="T1203" s="283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T1203" s="284" t="s">
        <v>186</v>
      </c>
      <c r="AU1203" s="284" t="s">
        <v>85</v>
      </c>
      <c r="AV1203" s="16" t="s">
        <v>83</v>
      </c>
      <c r="AW1203" s="16" t="s">
        <v>32</v>
      </c>
      <c r="AX1203" s="16" t="s">
        <v>76</v>
      </c>
      <c r="AY1203" s="284" t="s">
        <v>178</v>
      </c>
    </row>
    <row r="1204" s="13" customFormat="1">
      <c r="A1204" s="13"/>
      <c r="B1204" s="241"/>
      <c r="C1204" s="242"/>
      <c r="D1204" s="243" t="s">
        <v>186</v>
      </c>
      <c r="E1204" s="244" t="s">
        <v>1</v>
      </c>
      <c r="F1204" s="245" t="s">
        <v>2414</v>
      </c>
      <c r="G1204" s="242"/>
      <c r="H1204" s="246">
        <v>1.5</v>
      </c>
      <c r="I1204" s="247"/>
      <c r="J1204" s="242"/>
      <c r="K1204" s="242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186</v>
      </c>
      <c r="AU1204" s="252" t="s">
        <v>85</v>
      </c>
      <c r="AV1204" s="13" t="s">
        <v>85</v>
      </c>
      <c r="AW1204" s="13" t="s">
        <v>32</v>
      </c>
      <c r="AX1204" s="13" t="s">
        <v>83</v>
      </c>
      <c r="AY1204" s="252" t="s">
        <v>178</v>
      </c>
    </row>
    <row r="1205" s="2" customFormat="1" ht="24.15" customHeight="1">
      <c r="A1205" s="39"/>
      <c r="B1205" s="40"/>
      <c r="C1205" s="228" t="s">
        <v>2415</v>
      </c>
      <c r="D1205" s="228" t="s">
        <v>180</v>
      </c>
      <c r="E1205" s="229" t="s">
        <v>2416</v>
      </c>
      <c r="F1205" s="230" t="s">
        <v>2417</v>
      </c>
      <c r="G1205" s="231" t="s">
        <v>291</v>
      </c>
      <c r="H1205" s="232">
        <v>36</v>
      </c>
      <c r="I1205" s="233"/>
      <c r="J1205" s="234">
        <f>ROUND(I1205*H1205,2)</f>
        <v>0</v>
      </c>
      <c r="K1205" s="230" t="s">
        <v>194</v>
      </c>
      <c r="L1205" s="45"/>
      <c r="M1205" s="235" t="s">
        <v>1</v>
      </c>
      <c r="N1205" s="236" t="s">
        <v>41</v>
      </c>
      <c r="O1205" s="92"/>
      <c r="P1205" s="237">
        <f>O1205*H1205</f>
        <v>0</v>
      </c>
      <c r="Q1205" s="237">
        <v>0</v>
      </c>
      <c r="R1205" s="237">
        <f>Q1205*H1205</f>
        <v>0</v>
      </c>
      <c r="S1205" s="237">
        <v>0.012319999999999999</v>
      </c>
      <c r="T1205" s="238">
        <f>S1205*H1205</f>
        <v>0.44351999999999997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9" t="s">
        <v>274</v>
      </c>
      <c r="AT1205" s="239" t="s">
        <v>180</v>
      </c>
      <c r="AU1205" s="239" t="s">
        <v>85</v>
      </c>
      <c r="AY1205" s="18" t="s">
        <v>178</v>
      </c>
      <c r="BE1205" s="240">
        <f>IF(N1205="základní",J1205,0)</f>
        <v>0</v>
      </c>
      <c r="BF1205" s="240">
        <f>IF(N1205="snížená",J1205,0)</f>
        <v>0</v>
      </c>
      <c r="BG1205" s="240">
        <f>IF(N1205="zákl. přenesená",J1205,0)</f>
        <v>0</v>
      </c>
      <c r="BH1205" s="240">
        <f>IF(N1205="sníž. přenesená",J1205,0)</f>
        <v>0</v>
      </c>
      <c r="BI1205" s="240">
        <f>IF(N1205="nulová",J1205,0)</f>
        <v>0</v>
      </c>
      <c r="BJ1205" s="18" t="s">
        <v>83</v>
      </c>
      <c r="BK1205" s="240">
        <f>ROUND(I1205*H1205,2)</f>
        <v>0</v>
      </c>
      <c r="BL1205" s="18" t="s">
        <v>274</v>
      </c>
      <c r="BM1205" s="239" t="s">
        <v>2418</v>
      </c>
    </row>
    <row r="1206" s="16" customFormat="1">
      <c r="A1206" s="16"/>
      <c r="B1206" s="275"/>
      <c r="C1206" s="276"/>
      <c r="D1206" s="243" t="s">
        <v>186</v>
      </c>
      <c r="E1206" s="277" t="s">
        <v>1</v>
      </c>
      <c r="F1206" s="278" t="s">
        <v>2413</v>
      </c>
      <c r="G1206" s="276"/>
      <c r="H1206" s="277" t="s">
        <v>1</v>
      </c>
      <c r="I1206" s="279"/>
      <c r="J1206" s="276"/>
      <c r="K1206" s="276"/>
      <c r="L1206" s="280"/>
      <c r="M1206" s="281"/>
      <c r="N1206" s="282"/>
      <c r="O1206" s="282"/>
      <c r="P1206" s="282"/>
      <c r="Q1206" s="282"/>
      <c r="R1206" s="282"/>
      <c r="S1206" s="282"/>
      <c r="T1206" s="283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84" t="s">
        <v>186</v>
      </c>
      <c r="AU1206" s="284" t="s">
        <v>85</v>
      </c>
      <c r="AV1206" s="16" t="s">
        <v>83</v>
      </c>
      <c r="AW1206" s="16" t="s">
        <v>32</v>
      </c>
      <c r="AX1206" s="16" t="s">
        <v>76</v>
      </c>
      <c r="AY1206" s="284" t="s">
        <v>178</v>
      </c>
    </row>
    <row r="1207" s="13" customFormat="1">
      <c r="A1207" s="13"/>
      <c r="B1207" s="241"/>
      <c r="C1207" s="242"/>
      <c r="D1207" s="243" t="s">
        <v>186</v>
      </c>
      <c r="E1207" s="244" t="s">
        <v>1</v>
      </c>
      <c r="F1207" s="245" t="s">
        <v>2419</v>
      </c>
      <c r="G1207" s="242"/>
      <c r="H1207" s="246">
        <v>20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186</v>
      </c>
      <c r="AU1207" s="252" t="s">
        <v>85</v>
      </c>
      <c r="AV1207" s="13" t="s">
        <v>85</v>
      </c>
      <c r="AW1207" s="13" t="s">
        <v>32</v>
      </c>
      <c r="AX1207" s="13" t="s">
        <v>76</v>
      </c>
      <c r="AY1207" s="252" t="s">
        <v>178</v>
      </c>
    </row>
    <row r="1208" s="13" customFormat="1">
      <c r="A1208" s="13"/>
      <c r="B1208" s="241"/>
      <c r="C1208" s="242"/>
      <c r="D1208" s="243" t="s">
        <v>186</v>
      </c>
      <c r="E1208" s="244" t="s">
        <v>1</v>
      </c>
      <c r="F1208" s="245" t="s">
        <v>2420</v>
      </c>
      <c r="G1208" s="242"/>
      <c r="H1208" s="246">
        <v>4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186</v>
      </c>
      <c r="AU1208" s="252" t="s">
        <v>85</v>
      </c>
      <c r="AV1208" s="13" t="s">
        <v>85</v>
      </c>
      <c r="AW1208" s="13" t="s">
        <v>32</v>
      </c>
      <c r="AX1208" s="13" t="s">
        <v>76</v>
      </c>
      <c r="AY1208" s="252" t="s">
        <v>178</v>
      </c>
    </row>
    <row r="1209" s="13" customFormat="1">
      <c r="A1209" s="13"/>
      <c r="B1209" s="241"/>
      <c r="C1209" s="242"/>
      <c r="D1209" s="243" t="s">
        <v>186</v>
      </c>
      <c r="E1209" s="244" t="s">
        <v>1</v>
      </c>
      <c r="F1209" s="245" t="s">
        <v>2421</v>
      </c>
      <c r="G1209" s="242"/>
      <c r="H1209" s="246">
        <v>2</v>
      </c>
      <c r="I1209" s="247"/>
      <c r="J1209" s="242"/>
      <c r="K1209" s="242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186</v>
      </c>
      <c r="AU1209" s="252" t="s">
        <v>85</v>
      </c>
      <c r="AV1209" s="13" t="s">
        <v>85</v>
      </c>
      <c r="AW1209" s="13" t="s">
        <v>32</v>
      </c>
      <c r="AX1209" s="13" t="s">
        <v>76</v>
      </c>
      <c r="AY1209" s="252" t="s">
        <v>178</v>
      </c>
    </row>
    <row r="1210" s="13" customFormat="1">
      <c r="A1210" s="13"/>
      <c r="B1210" s="241"/>
      <c r="C1210" s="242"/>
      <c r="D1210" s="243" t="s">
        <v>186</v>
      </c>
      <c r="E1210" s="244" t="s">
        <v>1</v>
      </c>
      <c r="F1210" s="245" t="s">
        <v>2422</v>
      </c>
      <c r="G1210" s="242"/>
      <c r="H1210" s="246">
        <v>10</v>
      </c>
      <c r="I1210" s="247"/>
      <c r="J1210" s="242"/>
      <c r="K1210" s="242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186</v>
      </c>
      <c r="AU1210" s="252" t="s">
        <v>85</v>
      </c>
      <c r="AV1210" s="13" t="s">
        <v>85</v>
      </c>
      <c r="AW1210" s="13" t="s">
        <v>32</v>
      </c>
      <c r="AX1210" s="13" t="s">
        <v>76</v>
      </c>
      <c r="AY1210" s="252" t="s">
        <v>178</v>
      </c>
    </row>
    <row r="1211" s="15" customFormat="1">
      <c r="A1211" s="15"/>
      <c r="B1211" s="264"/>
      <c r="C1211" s="265"/>
      <c r="D1211" s="243" t="s">
        <v>186</v>
      </c>
      <c r="E1211" s="266" t="s">
        <v>1</v>
      </c>
      <c r="F1211" s="267" t="s">
        <v>217</v>
      </c>
      <c r="G1211" s="265"/>
      <c r="H1211" s="268">
        <v>36</v>
      </c>
      <c r="I1211" s="269"/>
      <c r="J1211" s="265"/>
      <c r="K1211" s="265"/>
      <c r="L1211" s="270"/>
      <c r="M1211" s="271"/>
      <c r="N1211" s="272"/>
      <c r="O1211" s="272"/>
      <c r="P1211" s="272"/>
      <c r="Q1211" s="272"/>
      <c r="R1211" s="272"/>
      <c r="S1211" s="272"/>
      <c r="T1211" s="27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4" t="s">
        <v>186</v>
      </c>
      <c r="AU1211" s="274" t="s">
        <v>85</v>
      </c>
      <c r="AV1211" s="15" t="s">
        <v>184</v>
      </c>
      <c r="AW1211" s="15" t="s">
        <v>32</v>
      </c>
      <c r="AX1211" s="15" t="s">
        <v>83</v>
      </c>
      <c r="AY1211" s="274" t="s">
        <v>178</v>
      </c>
    </row>
    <row r="1212" s="2" customFormat="1" ht="24.15" customHeight="1">
      <c r="A1212" s="39"/>
      <c r="B1212" s="40"/>
      <c r="C1212" s="228" t="s">
        <v>2423</v>
      </c>
      <c r="D1212" s="228" t="s">
        <v>180</v>
      </c>
      <c r="E1212" s="229" t="s">
        <v>2424</v>
      </c>
      <c r="F1212" s="230" t="s">
        <v>2425</v>
      </c>
      <c r="G1212" s="231" t="s">
        <v>291</v>
      </c>
      <c r="H1212" s="232">
        <v>7</v>
      </c>
      <c r="I1212" s="233"/>
      <c r="J1212" s="234">
        <f>ROUND(I1212*H1212,2)</f>
        <v>0</v>
      </c>
      <c r="K1212" s="230" t="s">
        <v>194</v>
      </c>
      <c r="L1212" s="45"/>
      <c r="M1212" s="235" t="s">
        <v>1</v>
      </c>
      <c r="N1212" s="236" t="s">
        <v>41</v>
      </c>
      <c r="O1212" s="92"/>
      <c r="P1212" s="237">
        <f>O1212*H1212</f>
        <v>0</v>
      </c>
      <c r="Q1212" s="237">
        <v>0</v>
      </c>
      <c r="R1212" s="237">
        <f>Q1212*H1212</f>
        <v>0</v>
      </c>
      <c r="S1212" s="237">
        <v>0.01584</v>
      </c>
      <c r="T1212" s="238">
        <f>S1212*H1212</f>
        <v>0.11088000000000001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274</v>
      </c>
      <c r="AT1212" s="239" t="s">
        <v>180</v>
      </c>
      <c r="AU1212" s="239" t="s">
        <v>85</v>
      </c>
      <c r="AY1212" s="18" t="s">
        <v>178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83</v>
      </c>
      <c r="BK1212" s="240">
        <f>ROUND(I1212*H1212,2)</f>
        <v>0</v>
      </c>
      <c r="BL1212" s="18" t="s">
        <v>274</v>
      </c>
      <c r="BM1212" s="239" t="s">
        <v>2426</v>
      </c>
    </row>
    <row r="1213" s="16" customFormat="1">
      <c r="A1213" s="16"/>
      <c r="B1213" s="275"/>
      <c r="C1213" s="276"/>
      <c r="D1213" s="243" t="s">
        <v>186</v>
      </c>
      <c r="E1213" s="277" t="s">
        <v>1</v>
      </c>
      <c r="F1213" s="278" t="s">
        <v>2413</v>
      </c>
      <c r="G1213" s="276"/>
      <c r="H1213" s="277" t="s">
        <v>1</v>
      </c>
      <c r="I1213" s="279"/>
      <c r="J1213" s="276"/>
      <c r="K1213" s="276"/>
      <c r="L1213" s="280"/>
      <c r="M1213" s="281"/>
      <c r="N1213" s="282"/>
      <c r="O1213" s="282"/>
      <c r="P1213" s="282"/>
      <c r="Q1213" s="282"/>
      <c r="R1213" s="282"/>
      <c r="S1213" s="282"/>
      <c r="T1213" s="283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T1213" s="284" t="s">
        <v>186</v>
      </c>
      <c r="AU1213" s="284" t="s">
        <v>85</v>
      </c>
      <c r="AV1213" s="16" t="s">
        <v>83</v>
      </c>
      <c r="AW1213" s="16" t="s">
        <v>32</v>
      </c>
      <c r="AX1213" s="16" t="s">
        <v>76</v>
      </c>
      <c r="AY1213" s="284" t="s">
        <v>178</v>
      </c>
    </row>
    <row r="1214" s="13" customFormat="1">
      <c r="A1214" s="13"/>
      <c r="B1214" s="241"/>
      <c r="C1214" s="242"/>
      <c r="D1214" s="243" t="s">
        <v>186</v>
      </c>
      <c r="E1214" s="244" t="s">
        <v>1</v>
      </c>
      <c r="F1214" s="245" t="s">
        <v>2427</v>
      </c>
      <c r="G1214" s="242"/>
      <c r="H1214" s="246">
        <v>1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186</v>
      </c>
      <c r="AU1214" s="252" t="s">
        <v>85</v>
      </c>
      <c r="AV1214" s="13" t="s">
        <v>85</v>
      </c>
      <c r="AW1214" s="13" t="s">
        <v>32</v>
      </c>
      <c r="AX1214" s="13" t="s">
        <v>76</v>
      </c>
      <c r="AY1214" s="252" t="s">
        <v>178</v>
      </c>
    </row>
    <row r="1215" s="13" customFormat="1">
      <c r="A1215" s="13"/>
      <c r="B1215" s="241"/>
      <c r="C1215" s="242"/>
      <c r="D1215" s="243" t="s">
        <v>186</v>
      </c>
      <c r="E1215" s="244" t="s">
        <v>1</v>
      </c>
      <c r="F1215" s="245" t="s">
        <v>2428</v>
      </c>
      <c r="G1215" s="242"/>
      <c r="H1215" s="246">
        <v>1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186</v>
      </c>
      <c r="AU1215" s="252" t="s">
        <v>85</v>
      </c>
      <c r="AV1215" s="13" t="s">
        <v>85</v>
      </c>
      <c r="AW1215" s="13" t="s">
        <v>32</v>
      </c>
      <c r="AX1215" s="13" t="s">
        <v>76</v>
      </c>
      <c r="AY1215" s="252" t="s">
        <v>178</v>
      </c>
    </row>
    <row r="1216" s="13" customFormat="1">
      <c r="A1216" s="13"/>
      <c r="B1216" s="241"/>
      <c r="C1216" s="242"/>
      <c r="D1216" s="243" t="s">
        <v>186</v>
      </c>
      <c r="E1216" s="244" t="s">
        <v>1</v>
      </c>
      <c r="F1216" s="245" t="s">
        <v>2429</v>
      </c>
      <c r="G1216" s="242"/>
      <c r="H1216" s="246">
        <v>5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186</v>
      </c>
      <c r="AU1216" s="252" t="s">
        <v>85</v>
      </c>
      <c r="AV1216" s="13" t="s">
        <v>85</v>
      </c>
      <c r="AW1216" s="13" t="s">
        <v>32</v>
      </c>
      <c r="AX1216" s="13" t="s">
        <v>76</v>
      </c>
      <c r="AY1216" s="252" t="s">
        <v>178</v>
      </c>
    </row>
    <row r="1217" s="15" customFormat="1">
      <c r="A1217" s="15"/>
      <c r="B1217" s="264"/>
      <c r="C1217" s="265"/>
      <c r="D1217" s="243" t="s">
        <v>186</v>
      </c>
      <c r="E1217" s="266" t="s">
        <v>1</v>
      </c>
      <c r="F1217" s="267" t="s">
        <v>217</v>
      </c>
      <c r="G1217" s="265"/>
      <c r="H1217" s="268">
        <v>7</v>
      </c>
      <c r="I1217" s="269"/>
      <c r="J1217" s="265"/>
      <c r="K1217" s="265"/>
      <c r="L1217" s="270"/>
      <c r="M1217" s="271"/>
      <c r="N1217" s="272"/>
      <c r="O1217" s="272"/>
      <c r="P1217" s="272"/>
      <c r="Q1217" s="272"/>
      <c r="R1217" s="272"/>
      <c r="S1217" s="272"/>
      <c r="T1217" s="27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4" t="s">
        <v>186</v>
      </c>
      <c r="AU1217" s="274" t="s">
        <v>85</v>
      </c>
      <c r="AV1217" s="15" t="s">
        <v>184</v>
      </c>
      <c r="AW1217" s="15" t="s">
        <v>32</v>
      </c>
      <c r="AX1217" s="15" t="s">
        <v>83</v>
      </c>
      <c r="AY1217" s="274" t="s">
        <v>178</v>
      </c>
    </row>
    <row r="1218" s="2" customFormat="1" ht="24.15" customHeight="1">
      <c r="A1218" s="39"/>
      <c r="B1218" s="40"/>
      <c r="C1218" s="228" t="s">
        <v>2430</v>
      </c>
      <c r="D1218" s="228" t="s">
        <v>180</v>
      </c>
      <c r="E1218" s="229" t="s">
        <v>2431</v>
      </c>
      <c r="F1218" s="230" t="s">
        <v>2432</v>
      </c>
      <c r="G1218" s="231" t="s">
        <v>291</v>
      </c>
      <c r="H1218" s="232">
        <v>4</v>
      </c>
      <c r="I1218" s="233"/>
      <c r="J1218" s="234">
        <f>ROUND(I1218*H1218,2)</f>
        <v>0</v>
      </c>
      <c r="K1218" s="230" t="s">
        <v>194</v>
      </c>
      <c r="L1218" s="45"/>
      <c r="M1218" s="235" t="s">
        <v>1</v>
      </c>
      <c r="N1218" s="236" t="s">
        <v>41</v>
      </c>
      <c r="O1218" s="92"/>
      <c r="P1218" s="237">
        <f>O1218*H1218</f>
        <v>0</v>
      </c>
      <c r="Q1218" s="237">
        <v>0</v>
      </c>
      <c r="R1218" s="237">
        <f>Q1218*H1218</f>
        <v>0</v>
      </c>
      <c r="S1218" s="237">
        <v>0.024750000000000001</v>
      </c>
      <c r="T1218" s="238">
        <f>S1218*H1218</f>
        <v>0.099000000000000005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274</v>
      </c>
      <c r="AT1218" s="239" t="s">
        <v>180</v>
      </c>
      <c r="AU1218" s="239" t="s">
        <v>85</v>
      </c>
      <c r="AY1218" s="18" t="s">
        <v>178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83</v>
      </c>
      <c r="BK1218" s="240">
        <f>ROUND(I1218*H1218,2)</f>
        <v>0</v>
      </c>
      <c r="BL1218" s="18" t="s">
        <v>274</v>
      </c>
      <c r="BM1218" s="239" t="s">
        <v>2433</v>
      </c>
    </row>
    <row r="1219" s="16" customFormat="1">
      <c r="A1219" s="16"/>
      <c r="B1219" s="275"/>
      <c r="C1219" s="276"/>
      <c r="D1219" s="243" t="s">
        <v>186</v>
      </c>
      <c r="E1219" s="277" t="s">
        <v>1</v>
      </c>
      <c r="F1219" s="278" t="s">
        <v>2413</v>
      </c>
      <c r="G1219" s="276"/>
      <c r="H1219" s="277" t="s">
        <v>1</v>
      </c>
      <c r="I1219" s="279"/>
      <c r="J1219" s="276"/>
      <c r="K1219" s="276"/>
      <c r="L1219" s="280"/>
      <c r="M1219" s="281"/>
      <c r="N1219" s="282"/>
      <c r="O1219" s="282"/>
      <c r="P1219" s="282"/>
      <c r="Q1219" s="282"/>
      <c r="R1219" s="282"/>
      <c r="S1219" s="282"/>
      <c r="T1219" s="283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84" t="s">
        <v>186</v>
      </c>
      <c r="AU1219" s="284" t="s">
        <v>85</v>
      </c>
      <c r="AV1219" s="16" t="s">
        <v>83</v>
      </c>
      <c r="AW1219" s="16" t="s">
        <v>32</v>
      </c>
      <c r="AX1219" s="16" t="s">
        <v>76</v>
      </c>
      <c r="AY1219" s="284" t="s">
        <v>178</v>
      </c>
    </row>
    <row r="1220" s="13" customFormat="1">
      <c r="A1220" s="13"/>
      <c r="B1220" s="241"/>
      <c r="C1220" s="242"/>
      <c r="D1220" s="243" t="s">
        <v>186</v>
      </c>
      <c r="E1220" s="244" t="s">
        <v>1</v>
      </c>
      <c r="F1220" s="245" t="s">
        <v>2434</v>
      </c>
      <c r="G1220" s="242"/>
      <c r="H1220" s="246">
        <v>4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186</v>
      </c>
      <c r="AU1220" s="252" t="s">
        <v>85</v>
      </c>
      <c r="AV1220" s="13" t="s">
        <v>85</v>
      </c>
      <c r="AW1220" s="13" t="s">
        <v>32</v>
      </c>
      <c r="AX1220" s="13" t="s">
        <v>83</v>
      </c>
      <c r="AY1220" s="252" t="s">
        <v>178</v>
      </c>
    </row>
    <row r="1221" s="2" customFormat="1" ht="24.15" customHeight="1">
      <c r="A1221" s="39"/>
      <c r="B1221" s="40"/>
      <c r="C1221" s="228" t="s">
        <v>2435</v>
      </c>
      <c r="D1221" s="228" t="s">
        <v>180</v>
      </c>
      <c r="E1221" s="229" t="s">
        <v>2436</v>
      </c>
      <c r="F1221" s="230" t="s">
        <v>2437</v>
      </c>
      <c r="G1221" s="231" t="s">
        <v>291</v>
      </c>
      <c r="H1221" s="232">
        <v>1.5</v>
      </c>
      <c r="I1221" s="233"/>
      <c r="J1221" s="234">
        <f>ROUND(I1221*H1221,2)</f>
        <v>0</v>
      </c>
      <c r="K1221" s="230" t="s">
        <v>194</v>
      </c>
      <c r="L1221" s="45"/>
      <c r="M1221" s="235" t="s">
        <v>1</v>
      </c>
      <c r="N1221" s="236" t="s">
        <v>41</v>
      </c>
      <c r="O1221" s="92"/>
      <c r="P1221" s="237">
        <f>O1221*H1221</f>
        <v>0</v>
      </c>
      <c r="Q1221" s="237">
        <v>0.0073200000000000001</v>
      </c>
      <c r="R1221" s="237">
        <f>Q1221*H1221</f>
        <v>0.01098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274</v>
      </c>
      <c r="AT1221" s="239" t="s">
        <v>180</v>
      </c>
      <c r="AU1221" s="239" t="s">
        <v>85</v>
      </c>
      <c r="AY1221" s="18" t="s">
        <v>178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83</v>
      </c>
      <c r="BK1221" s="240">
        <f>ROUND(I1221*H1221,2)</f>
        <v>0</v>
      </c>
      <c r="BL1221" s="18" t="s">
        <v>274</v>
      </c>
      <c r="BM1221" s="239" t="s">
        <v>2438</v>
      </c>
    </row>
    <row r="1222" s="16" customFormat="1">
      <c r="A1222" s="16"/>
      <c r="B1222" s="275"/>
      <c r="C1222" s="276"/>
      <c r="D1222" s="243" t="s">
        <v>186</v>
      </c>
      <c r="E1222" s="277" t="s">
        <v>1</v>
      </c>
      <c r="F1222" s="278" t="s">
        <v>2413</v>
      </c>
      <c r="G1222" s="276"/>
      <c r="H1222" s="277" t="s">
        <v>1</v>
      </c>
      <c r="I1222" s="279"/>
      <c r="J1222" s="276"/>
      <c r="K1222" s="276"/>
      <c r="L1222" s="280"/>
      <c r="M1222" s="281"/>
      <c r="N1222" s="282"/>
      <c r="O1222" s="282"/>
      <c r="P1222" s="282"/>
      <c r="Q1222" s="282"/>
      <c r="R1222" s="282"/>
      <c r="S1222" s="282"/>
      <c r="T1222" s="283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T1222" s="284" t="s">
        <v>186</v>
      </c>
      <c r="AU1222" s="284" t="s">
        <v>85</v>
      </c>
      <c r="AV1222" s="16" t="s">
        <v>83</v>
      </c>
      <c r="AW1222" s="16" t="s">
        <v>32</v>
      </c>
      <c r="AX1222" s="16" t="s">
        <v>76</v>
      </c>
      <c r="AY1222" s="284" t="s">
        <v>178</v>
      </c>
    </row>
    <row r="1223" s="13" customFormat="1">
      <c r="A1223" s="13"/>
      <c r="B1223" s="241"/>
      <c r="C1223" s="242"/>
      <c r="D1223" s="243" t="s">
        <v>186</v>
      </c>
      <c r="E1223" s="244" t="s">
        <v>1</v>
      </c>
      <c r="F1223" s="245" t="s">
        <v>2414</v>
      </c>
      <c r="G1223" s="242"/>
      <c r="H1223" s="246">
        <v>1.5</v>
      </c>
      <c r="I1223" s="247"/>
      <c r="J1223" s="242"/>
      <c r="K1223" s="242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2" t="s">
        <v>186</v>
      </c>
      <c r="AU1223" s="252" t="s">
        <v>85</v>
      </c>
      <c r="AV1223" s="13" t="s">
        <v>85</v>
      </c>
      <c r="AW1223" s="13" t="s">
        <v>32</v>
      </c>
      <c r="AX1223" s="13" t="s">
        <v>83</v>
      </c>
      <c r="AY1223" s="252" t="s">
        <v>178</v>
      </c>
    </row>
    <row r="1224" s="2" customFormat="1" ht="24.15" customHeight="1">
      <c r="A1224" s="39"/>
      <c r="B1224" s="40"/>
      <c r="C1224" s="228" t="s">
        <v>2439</v>
      </c>
      <c r="D1224" s="228" t="s">
        <v>180</v>
      </c>
      <c r="E1224" s="229" t="s">
        <v>2440</v>
      </c>
      <c r="F1224" s="230" t="s">
        <v>2441</v>
      </c>
      <c r="G1224" s="231" t="s">
        <v>291</v>
      </c>
      <c r="H1224" s="232">
        <v>36</v>
      </c>
      <c r="I1224" s="233"/>
      <c r="J1224" s="234">
        <f>ROUND(I1224*H1224,2)</f>
        <v>0</v>
      </c>
      <c r="K1224" s="230" t="s">
        <v>194</v>
      </c>
      <c r="L1224" s="45"/>
      <c r="M1224" s="235" t="s">
        <v>1</v>
      </c>
      <c r="N1224" s="236" t="s">
        <v>41</v>
      </c>
      <c r="O1224" s="92"/>
      <c r="P1224" s="237">
        <f>O1224*H1224</f>
        <v>0</v>
      </c>
      <c r="Q1224" s="237">
        <v>0.01363</v>
      </c>
      <c r="R1224" s="237">
        <f>Q1224*H1224</f>
        <v>0.49068000000000001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274</v>
      </c>
      <c r="AT1224" s="239" t="s">
        <v>180</v>
      </c>
      <c r="AU1224" s="239" t="s">
        <v>85</v>
      </c>
      <c r="AY1224" s="18" t="s">
        <v>178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83</v>
      </c>
      <c r="BK1224" s="240">
        <f>ROUND(I1224*H1224,2)</f>
        <v>0</v>
      </c>
      <c r="BL1224" s="18" t="s">
        <v>274</v>
      </c>
      <c r="BM1224" s="239" t="s">
        <v>2442</v>
      </c>
    </row>
    <row r="1225" s="16" customFormat="1">
      <c r="A1225" s="16"/>
      <c r="B1225" s="275"/>
      <c r="C1225" s="276"/>
      <c r="D1225" s="243" t="s">
        <v>186</v>
      </c>
      <c r="E1225" s="277" t="s">
        <v>1</v>
      </c>
      <c r="F1225" s="278" t="s">
        <v>2413</v>
      </c>
      <c r="G1225" s="276"/>
      <c r="H1225" s="277" t="s">
        <v>1</v>
      </c>
      <c r="I1225" s="279"/>
      <c r="J1225" s="276"/>
      <c r="K1225" s="276"/>
      <c r="L1225" s="280"/>
      <c r="M1225" s="281"/>
      <c r="N1225" s="282"/>
      <c r="O1225" s="282"/>
      <c r="P1225" s="282"/>
      <c r="Q1225" s="282"/>
      <c r="R1225" s="282"/>
      <c r="S1225" s="282"/>
      <c r="T1225" s="283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84" t="s">
        <v>186</v>
      </c>
      <c r="AU1225" s="284" t="s">
        <v>85</v>
      </c>
      <c r="AV1225" s="16" t="s">
        <v>83</v>
      </c>
      <c r="AW1225" s="16" t="s">
        <v>32</v>
      </c>
      <c r="AX1225" s="16" t="s">
        <v>76</v>
      </c>
      <c r="AY1225" s="284" t="s">
        <v>178</v>
      </c>
    </row>
    <row r="1226" s="13" customFormat="1">
      <c r="A1226" s="13"/>
      <c r="B1226" s="241"/>
      <c r="C1226" s="242"/>
      <c r="D1226" s="243" t="s">
        <v>186</v>
      </c>
      <c r="E1226" s="244" t="s">
        <v>1</v>
      </c>
      <c r="F1226" s="245" t="s">
        <v>2419</v>
      </c>
      <c r="G1226" s="242"/>
      <c r="H1226" s="246">
        <v>20</v>
      </c>
      <c r="I1226" s="247"/>
      <c r="J1226" s="242"/>
      <c r="K1226" s="242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186</v>
      </c>
      <c r="AU1226" s="252" t="s">
        <v>85</v>
      </c>
      <c r="AV1226" s="13" t="s">
        <v>85</v>
      </c>
      <c r="AW1226" s="13" t="s">
        <v>32</v>
      </c>
      <c r="AX1226" s="13" t="s">
        <v>76</v>
      </c>
      <c r="AY1226" s="252" t="s">
        <v>178</v>
      </c>
    </row>
    <row r="1227" s="13" customFormat="1">
      <c r="A1227" s="13"/>
      <c r="B1227" s="241"/>
      <c r="C1227" s="242"/>
      <c r="D1227" s="243" t="s">
        <v>186</v>
      </c>
      <c r="E1227" s="244" t="s">
        <v>1</v>
      </c>
      <c r="F1227" s="245" t="s">
        <v>2420</v>
      </c>
      <c r="G1227" s="242"/>
      <c r="H1227" s="246">
        <v>4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186</v>
      </c>
      <c r="AU1227" s="252" t="s">
        <v>85</v>
      </c>
      <c r="AV1227" s="13" t="s">
        <v>85</v>
      </c>
      <c r="AW1227" s="13" t="s">
        <v>32</v>
      </c>
      <c r="AX1227" s="13" t="s">
        <v>76</v>
      </c>
      <c r="AY1227" s="252" t="s">
        <v>178</v>
      </c>
    </row>
    <row r="1228" s="13" customFormat="1">
      <c r="A1228" s="13"/>
      <c r="B1228" s="241"/>
      <c r="C1228" s="242"/>
      <c r="D1228" s="243" t="s">
        <v>186</v>
      </c>
      <c r="E1228" s="244" t="s">
        <v>1</v>
      </c>
      <c r="F1228" s="245" t="s">
        <v>2421</v>
      </c>
      <c r="G1228" s="242"/>
      <c r="H1228" s="246">
        <v>2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186</v>
      </c>
      <c r="AU1228" s="252" t="s">
        <v>85</v>
      </c>
      <c r="AV1228" s="13" t="s">
        <v>85</v>
      </c>
      <c r="AW1228" s="13" t="s">
        <v>32</v>
      </c>
      <c r="AX1228" s="13" t="s">
        <v>76</v>
      </c>
      <c r="AY1228" s="252" t="s">
        <v>178</v>
      </c>
    </row>
    <row r="1229" s="13" customFormat="1">
      <c r="A1229" s="13"/>
      <c r="B1229" s="241"/>
      <c r="C1229" s="242"/>
      <c r="D1229" s="243" t="s">
        <v>186</v>
      </c>
      <c r="E1229" s="244" t="s">
        <v>1</v>
      </c>
      <c r="F1229" s="245" t="s">
        <v>2422</v>
      </c>
      <c r="G1229" s="242"/>
      <c r="H1229" s="246">
        <v>10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186</v>
      </c>
      <c r="AU1229" s="252" t="s">
        <v>85</v>
      </c>
      <c r="AV1229" s="13" t="s">
        <v>85</v>
      </c>
      <c r="AW1229" s="13" t="s">
        <v>32</v>
      </c>
      <c r="AX1229" s="13" t="s">
        <v>76</v>
      </c>
      <c r="AY1229" s="252" t="s">
        <v>178</v>
      </c>
    </row>
    <row r="1230" s="15" customFormat="1">
      <c r="A1230" s="15"/>
      <c r="B1230" s="264"/>
      <c r="C1230" s="265"/>
      <c r="D1230" s="243" t="s">
        <v>186</v>
      </c>
      <c r="E1230" s="266" t="s">
        <v>1</v>
      </c>
      <c r="F1230" s="267" t="s">
        <v>217</v>
      </c>
      <c r="G1230" s="265"/>
      <c r="H1230" s="268">
        <v>36</v>
      </c>
      <c r="I1230" s="269"/>
      <c r="J1230" s="265"/>
      <c r="K1230" s="265"/>
      <c r="L1230" s="270"/>
      <c r="M1230" s="271"/>
      <c r="N1230" s="272"/>
      <c r="O1230" s="272"/>
      <c r="P1230" s="272"/>
      <c r="Q1230" s="272"/>
      <c r="R1230" s="272"/>
      <c r="S1230" s="272"/>
      <c r="T1230" s="27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74" t="s">
        <v>186</v>
      </c>
      <c r="AU1230" s="274" t="s">
        <v>85</v>
      </c>
      <c r="AV1230" s="15" t="s">
        <v>184</v>
      </c>
      <c r="AW1230" s="15" t="s">
        <v>32</v>
      </c>
      <c r="AX1230" s="15" t="s">
        <v>83</v>
      </c>
      <c r="AY1230" s="274" t="s">
        <v>178</v>
      </c>
    </row>
    <row r="1231" s="2" customFormat="1" ht="24.15" customHeight="1">
      <c r="A1231" s="39"/>
      <c r="B1231" s="40"/>
      <c r="C1231" s="228" t="s">
        <v>2443</v>
      </c>
      <c r="D1231" s="228" t="s">
        <v>180</v>
      </c>
      <c r="E1231" s="229" t="s">
        <v>2444</v>
      </c>
      <c r="F1231" s="230" t="s">
        <v>2445</v>
      </c>
      <c r="G1231" s="231" t="s">
        <v>291</v>
      </c>
      <c r="H1231" s="232">
        <v>7</v>
      </c>
      <c r="I1231" s="233"/>
      <c r="J1231" s="234">
        <f>ROUND(I1231*H1231,2)</f>
        <v>0</v>
      </c>
      <c r="K1231" s="230" t="s">
        <v>194</v>
      </c>
      <c r="L1231" s="45"/>
      <c r="M1231" s="235" t="s">
        <v>1</v>
      </c>
      <c r="N1231" s="236" t="s">
        <v>41</v>
      </c>
      <c r="O1231" s="92"/>
      <c r="P1231" s="237">
        <f>O1231*H1231</f>
        <v>0</v>
      </c>
      <c r="Q1231" s="237">
        <v>0.017520000000000001</v>
      </c>
      <c r="R1231" s="237">
        <f>Q1231*H1231</f>
        <v>0.12264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274</v>
      </c>
      <c r="AT1231" s="239" t="s">
        <v>180</v>
      </c>
      <c r="AU1231" s="239" t="s">
        <v>85</v>
      </c>
      <c r="AY1231" s="18" t="s">
        <v>178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83</v>
      </c>
      <c r="BK1231" s="240">
        <f>ROUND(I1231*H1231,2)</f>
        <v>0</v>
      </c>
      <c r="BL1231" s="18" t="s">
        <v>274</v>
      </c>
      <c r="BM1231" s="239" t="s">
        <v>2446</v>
      </c>
    </row>
    <row r="1232" s="16" customFormat="1">
      <c r="A1232" s="16"/>
      <c r="B1232" s="275"/>
      <c r="C1232" s="276"/>
      <c r="D1232" s="243" t="s">
        <v>186</v>
      </c>
      <c r="E1232" s="277" t="s">
        <v>1</v>
      </c>
      <c r="F1232" s="278" t="s">
        <v>2413</v>
      </c>
      <c r="G1232" s="276"/>
      <c r="H1232" s="277" t="s">
        <v>1</v>
      </c>
      <c r="I1232" s="279"/>
      <c r="J1232" s="276"/>
      <c r="K1232" s="276"/>
      <c r="L1232" s="280"/>
      <c r="M1232" s="281"/>
      <c r="N1232" s="282"/>
      <c r="O1232" s="282"/>
      <c r="P1232" s="282"/>
      <c r="Q1232" s="282"/>
      <c r="R1232" s="282"/>
      <c r="S1232" s="282"/>
      <c r="T1232" s="283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84" t="s">
        <v>186</v>
      </c>
      <c r="AU1232" s="284" t="s">
        <v>85</v>
      </c>
      <c r="AV1232" s="16" t="s">
        <v>83</v>
      </c>
      <c r="AW1232" s="16" t="s">
        <v>32</v>
      </c>
      <c r="AX1232" s="16" t="s">
        <v>76</v>
      </c>
      <c r="AY1232" s="284" t="s">
        <v>178</v>
      </c>
    </row>
    <row r="1233" s="13" customFormat="1">
      <c r="A1233" s="13"/>
      <c r="B1233" s="241"/>
      <c r="C1233" s="242"/>
      <c r="D1233" s="243" t="s">
        <v>186</v>
      </c>
      <c r="E1233" s="244" t="s">
        <v>1</v>
      </c>
      <c r="F1233" s="245" t="s">
        <v>2427</v>
      </c>
      <c r="G1233" s="242"/>
      <c r="H1233" s="246">
        <v>1</v>
      </c>
      <c r="I1233" s="247"/>
      <c r="J1233" s="242"/>
      <c r="K1233" s="242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186</v>
      </c>
      <c r="AU1233" s="252" t="s">
        <v>85</v>
      </c>
      <c r="AV1233" s="13" t="s">
        <v>85</v>
      </c>
      <c r="AW1233" s="13" t="s">
        <v>32</v>
      </c>
      <c r="AX1233" s="13" t="s">
        <v>76</v>
      </c>
      <c r="AY1233" s="252" t="s">
        <v>178</v>
      </c>
    </row>
    <row r="1234" s="13" customFormat="1">
      <c r="A1234" s="13"/>
      <c r="B1234" s="241"/>
      <c r="C1234" s="242"/>
      <c r="D1234" s="243" t="s">
        <v>186</v>
      </c>
      <c r="E1234" s="244" t="s">
        <v>1</v>
      </c>
      <c r="F1234" s="245" t="s">
        <v>2428</v>
      </c>
      <c r="G1234" s="242"/>
      <c r="H1234" s="246">
        <v>1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186</v>
      </c>
      <c r="AU1234" s="252" t="s">
        <v>85</v>
      </c>
      <c r="AV1234" s="13" t="s">
        <v>85</v>
      </c>
      <c r="AW1234" s="13" t="s">
        <v>32</v>
      </c>
      <c r="AX1234" s="13" t="s">
        <v>76</v>
      </c>
      <c r="AY1234" s="252" t="s">
        <v>178</v>
      </c>
    </row>
    <row r="1235" s="13" customFormat="1">
      <c r="A1235" s="13"/>
      <c r="B1235" s="241"/>
      <c r="C1235" s="242"/>
      <c r="D1235" s="243" t="s">
        <v>186</v>
      </c>
      <c r="E1235" s="244" t="s">
        <v>1</v>
      </c>
      <c r="F1235" s="245" t="s">
        <v>2429</v>
      </c>
      <c r="G1235" s="242"/>
      <c r="H1235" s="246">
        <v>5</v>
      </c>
      <c r="I1235" s="247"/>
      <c r="J1235" s="242"/>
      <c r="K1235" s="242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2" t="s">
        <v>186</v>
      </c>
      <c r="AU1235" s="252" t="s">
        <v>85</v>
      </c>
      <c r="AV1235" s="13" t="s">
        <v>85</v>
      </c>
      <c r="AW1235" s="13" t="s">
        <v>32</v>
      </c>
      <c r="AX1235" s="13" t="s">
        <v>76</v>
      </c>
      <c r="AY1235" s="252" t="s">
        <v>178</v>
      </c>
    </row>
    <row r="1236" s="15" customFormat="1">
      <c r="A1236" s="15"/>
      <c r="B1236" s="264"/>
      <c r="C1236" s="265"/>
      <c r="D1236" s="243" t="s">
        <v>186</v>
      </c>
      <c r="E1236" s="266" t="s">
        <v>1</v>
      </c>
      <c r="F1236" s="267" t="s">
        <v>217</v>
      </c>
      <c r="G1236" s="265"/>
      <c r="H1236" s="268">
        <v>7</v>
      </c>
      <c r="I1236" s="269"/>
      <c r="J1236" s="265"/>
      <c r="K1236" s="265"/>
      <c r="L1236" s="270"/>
      <c r="M1236" s="271"/>
      <c r="N1236" s="272"/>
      <c r="O1236" s="272"/>
      <c r="P1236" s="272"/>
      <c r="Q1236" s="272"/>
      <c r="R1236" s="272"/>
      <c r="S1236" s="272"/>
      <c r="T1236" s="273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4" t="s">
        <v>186</v>
      </c>
      <c r="AU1236" s="274" t="s">
        <v>85</v>
      </c>
      <c r="AV1236" s="15" t="s">
        <v>184</v>
      </c>
      <c r="AW1236" s="15" t="s">
        <v>32</v>
      </c>
      <c r="AX1236" s="15" t="s">
        <v>83</v>
      </c>
      <c r="AY1236" s="274" t="s">
        <v>178</v>
      </c>
    </row>
    <row r="1237" s="2" customFormat="1" ht="24.15" customHeight="1">
      <c r="A1237" s="39"/>
      <c r="B1237" s="40"/>
      <c r="C1237" s="228" t="s">
        <v>2447</v>
      </c>
      <c r="D1237" s="228" t="s">
        <v>180</v>
      </c>
      <c r="E1237" s="229" t="s">
        <v>2448</v>
      </c>
      <c r="F1237" s="230" t="s">
        <v>2449</v>
      </c>
      <c r="G1237" s="231" t="s">
        <v>291</v>
      </c>
      <c r="H1237" s="232">
        <v>4</v>
      </c>
      <c r="I1237" s="233"/>
      <c r="J1237" s="234">
        <f>ROUND(I1237*H1237,2)</f>
        <v>0</v>
      </c>
      <c r="K1237" s="230" t="s">
        <v>194</v>
      </c>
      <c r="L1237" s="45"/>
      <c r="M1237" s="235" t="s">
        <v>1</v>
      </c>
      <c r="N1237" s="236" t="s">
        <v>41</v>
      </c>
      <c r="O1237" s="92"/>
      <c r="P1237" s="237">
        <f>O1237*H1237</f>
        <v>0</v>
      </c>
      <c r="Q1237" s="237">
        <v>0.02733</v>
      </c>
      <c r="R1237" s="237">
        <f>Q1237*H1237</f>
        <v>0.10932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274</v>
      </c>
      <c r="AT1237" s="239" t="s">
        <v>180</v>
      </c>
      <c r="AU1237" s="239" t="s">
        <v>85</v>
      </c>
      <c r="AY1237" s="18" t="s">
        <v>178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83</v>
      </c>
      <c r="BK1237" s="240">
        <f>ROUND(I1237*H1237,2)</f>
        <v>0</v>
      </c>
      <c r="BL1237" s="18" t="s">
        <v>274</v>
      </c>
      <c r="BM1237" s="239" t="s">
        <v>2450</v>
      </c>
    </row>
    <row r="1238" s="16" customFormat="1">
      <c r="A1238" s="16"/>
      <c r="B1238" s="275"/>
      <c r="C1238" s="276"/>
      <c r="D1238" s="243" t="s">
        <v>186</v>
      </c>
      <c r="E1238" s="277" t="s">
        <v>1</v>
      </c>
      <c r="F1238" s="278" t="s">
        <v>2413</v>
      </c>
      <c r="G1238" s="276"/>
      <c r="H1238" s="277" t="s">
        <v>1</v>
      </c>
      <c r="I1238" s="279"/>
      <c r="J1238" s="276"/>
      <c r="K1238" s="276"/>
      <c r="L1238" s="280"/>
      <c r="M1238" s="281"/>
      <c r="N1238" s="282"/>
      <c r="O1238" s="282"/>
      <c r="P1238" s="282"/>
      <c r="Q1238" s="282"/>
      <c r="R1238" s="282"/>
      <c r="S1238" s="282"/>
      <c r="T1238" s="283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84" t="s">
        <v>186</v>
      </c>
      <c r="AU1238" s="284" t="s">
        <v>85</v>
      </c>
      <c r="AV1238" s="16" t="s">
        <v>83</v>
      </c>
      <c r="AW1238" s="16" t="s">
        <v>32</v>
      </c>
      <c r="AX1238" s="16" t="s">
        <v>76</v>
      </c>
      <c r="AY1238" s="284" t="s">
        <v>178</v>
      </c>
    </row>
    <row r="1239" s="13" customFormat="1">
      <c r="A1239" s="13"/>
      <c r="B1239" s="241"/>
      <c r="C1239" s="242"/>
      <c r="D1239" s="243" t="s">
        <v>186</v>
      </c>
      <c r="E1239" s="244" t="s">
        <v>1</v>
      </c>
      <c r="F1239" s="245" t="s">
        <v>2434</v>
      </c>
      <c r="G1239" s="242"/>
      <c r="H1239" s="246">
        <v>4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186</v>
      </c>
      <c r="AU1239" s="252" t="s">
        <v>85</v>
      </c>
      <c r="AV1239" s="13" t="s">
        <v>85</v>
      </c>
      <c r="AW1239" s="13" t="s">
        <v>32</v>
      </c>
      <c r="AX1239" s="13" t="s">
        <v>83</v>
      </c>
      <c r="AY1239" s="252" t="s">
        <v>178</v>
      </c>
    </row>
    <row r="1240" s="2" customFormat="1" ht="33" customHeight="1">
      <c r="A1240" s="39"/>
      <c r="B1240" s="40"/>
      <c r="C1240" s="228" t="s">
        <v>2451</v>
      </c>
      <c r="D1240" s="228" t="s">
        <v>180</v>
      </c>
      <c r="E1240" s="229" t="s">
        <v>2452</v>
      </c>
      <c r="F1240" s="230" t="s">
        <v>2453</v>
      </c>
      <c r="G1240" s="231" t="s">
        <v>204</v>
      </c>
      <c r="H1240" s="232">
        <v>270</v>
      </c>
      <c r="I1240" s="233"/>
      <c r="J1240" s="234">
        <f>ROUND(I1240*H1240,2)</f>
        <v>0</v>
      </c>
      <c r="K1240" s="230" t="s">
        <v>846</v>
      </c>
      <c r="L1240" s="45"/>
      <c r="M1240" s="235" t="s">
        <v>1</v>
      </c>
      <c r="N1240" s="236" t="s">
        <v>41</v>
      </c>
      <c r="O1240" s="92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274</v>
      </c>
      <c r="AT1240" s="239" t="s">
        <v>180</v>
      </c>
      <c r="AU1240" s="239" t="s">
        <v>85</v>
      </c>
      <c r="AY1240" s="18" t="s">
        <v>178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83</v>
      </c>
      <c r="BK1240" s="240">
        <f>ROUND(I1240*H1240,2)</f>
        <v>0</v>
      </c>
      <c r="BL1240" s="18" t="s">
        <v>274</v>
      </c>
      <c r="BM1240" s="239" t="s">
        <v>2454</v>
      </c>
    </row>
    <row r="1241" s="13" customFormat="1">
      <c r="A1241" s="13"/>
      <c r="B1241" s="241"/>
      <c r="C1241" s="242"/>
      <c r="D1241" s="243" t="s">
        <v>186</v>
      </c>
      <c r="E1241" s="244" t="s">
        <v>1</v>
      </c>
      <c r="F1241" s="245" t="s">
        <v>2455</v>
      </c>
      <c r="G1241" s="242"/>
      <c r="H1241" s="246">
        <v>270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186</v>
      </c>
      <c r="AU1241" s="252" t="s">
        <v>85</v>
      </c>
      <c r="AV1241" s="13" t="s">
        <v>85</v>
      </c>
      <c r="AW1241" s="13" t="s">
        <v>32</v>
      </c>
      <c r="AX1241" s="13" t="s">
        <v>83</v>
      </c>
      <c r="AY1241" s="252" t="s">
        <v>178</v>
      </c>
    </row>
    <row r="1242" s="2" customFormat="1" ht="24.15" customHeight="1">
      <c r="A1242" s="39"/>
      <c r="B1242" s="40"/>
      <c r="C1242" s="285" t="s">
        <v>2456</v>
      </c>
      <c r="D1242" s="285" t="s">
        <v>232</v>
      </c>
      <c r="E1242" s="286" t="s">
        <v>2457</v>
      </c>
      <c r="F1242" s="287" t="s">
        <v>2458</v>
      </c>
      <c r="G1242" s="288" t="s">
        <v>183</v>
      </c>
      <c r="H1242" s="289">
        <v>6.8040000000000003</v>
      </c>
      <c r="I1242" s="290"/>
      <c r="J1242" s="291">
        <f>ROUND(I1242*H1242,2)</f>
        <v>0</v>
      </c>
      <c r="K1242" s="287" t="s">
        <v>846</v>
      </c>
      <c r="L1242" s="292"/>
      <c r="M1242" s="293" t="s">
        <v>1</v>
      </c>
      <c r="N1242" s="294" t="s">
        <v>41</v>
      </c>
      <c r="O1242" s="92"/>
      <c r="P1242" s="237">
        <f>O1242*H1242</f>
        <v>0</v>
      </c>
      <c r="Q1242" s="237">
        <v>0.55000000000000004</v>
      </c>
      <c r="R1242" s="237">
        <f>Q1242*H1242</f>
        <v>3.7422000000000004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377</v>
      </c>
      <c r="AT1242" s="239" t="s">
        <v>232</v>
      </c>
      <c r="AU1242" s="239" t="s">
        <v>85</v>
      </c>
      <c r="AY1242" s="18" t="s">
        <v>178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83</v>
      </c>
      <c r="BK1242" s="240">
        <f>ROUND(I1242*H1242,2)</f>
        <v>0</v>
      </c>
      <c r="BL1242" s="18" t="s">
        <v>274</v>
      </c>
      <c r="BM1242" s="239" t="s">
        <v>2459</v>
      </c>
    </row>
    <row r="1243" s="13" customFormat="1">
      <c r="A1243" s="13"/>
      <c r="B1243" s="241"/>
      <c r="C1243" s="242"/>
      <c r="D1243" s="243" t="s">
        <v>186</v>
      </c>
      <c r="E1243" s="244" t="s">
        <v>1</v>
      </c>
      <c r="F1243" s="245" t="s">
        <v>2460</v>
      </c>
      <c r="G1243" s="242"/>
      <c r="H1243" s="246">
        <v>6.4800000000000004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186</v>
      </c>
      <c r="AU1243" s="252" t="s">
        <v>85</v>
      </c>
      <c r="AV1243" s="13" t="s">
        <v>85</v>
      </c>
      <c r="AW1243" s="13" t="s">
        <v>32</v>
      </c>
      <c r="AX1243" s="13" t="s">
        <v>83</v>
      </c>
      <c r="AY1243" s="252" t="s">
        <v>178</v>
      </c>
    </row>
    <row r="1244" s="13" customFormat="1">
      <c r="A1244" s="13"/>
      <c r="B1244" s="241"/>
      <c r="C1244" s="242"/>
      <c r="D1244" s="243" t="s">
        <v>186</v>
      </c>
      <c r="E1244" s="242"/>
      <c r="F1244" s="245" t="s">
        <v>2461</v>
      </c>
      <c r="G1244" s="242"/>
      <c r="H1244" s="246">
        <v>6.8040000000000003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186</v>
      </c>
      <c r="AU1244" s="252" t="s">
        <v>85</v>
      </c>
      <c r="AV1244" s="13" t="s">
        <v>85</v>
      </c>
      <c r="AW1244" s="13" t="s">
        <v>4</v>
      </c>
      <c r="AX1244" s="13" t="s">
        <v>83</v>
      </c>
      <c r="AY1244" s="252" t="s">
        <v>178</v>
      </c>
    </row>
    <row r="1245" s="2" customFormat="1" ht="16.5" customHeight="1">
      <c r="A1245" s="39"/>
      <c r="B1245" s="40"/>
      <c r="C1245" s="228" t="s">
        <v>2462</v>
      </c>
      <c r="D1245" s="228" t="s">
        <v>180</v>
      </c>
      <c r="E1245" s="229" t="s">
        <v>2463</v>
      </c>
      <c r="F1245" s="230" t="s">
        <v>2464</v>
      </c>
      <c r="G1245" s="231" t="s">
        <v>204</v>
      </c>
      <c r="H1245" s="232">
        <v>13.792999999999999</v>
      </c>
      <c r="I1245" s="233"/>
      <c r="J1245" s="234">
        <f>ROUND(I1245*H1245,2)</f>
        <v>0</v>
      </c>
      <c r="K1245" s="230" t="s">
        <v>846</v>
      </c>
      <c r="L1245" s="45"/>
      <c r="M1245" s="235" t="s">
        <v>1</v>
      </c>
      <c r="N1245" s="236" t="s">
        <v>41</v>
      </c>
      <c r="O1245" s="92"/>
      <c r="P1245" s="237">
        <f>O1245*H1245</f>
        <v>0</v>
      </c>
      <c r="Q1245" s="237">
        <v>0</v>
      </c>
      <c r="R1245" s="237">
        <f>Q1245*H1245</f>
        <v>0</v>
      </c>
      <c r="S1245" s="237">
        <v>0.014999999999999999</v>
      </c>
      <c r="T1245" s="238">
        <f>S1245*H1245</f>
        <v>0.20689499999999997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274</v>
      </c>
      <c r="AT1245" s="239" t="s">
        <v>180</v>
      </c>
      <c r="AU1245" s="239" t="s">
        <v>85</v>
      </c>
      <c r="AY1245" s="18" t="s">
        <v>178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83</v>
      </c>
      <c r="BK1245" s="240">
        <f>ROUND(I1245*H1245,2)</f>
        <v>0</v>
      </c>
      <c r="BL1245" s="18" t="s">
        <v>274</v>
      </c>
      <c r="BM1245" s="239" t="s">
        <v>2465</v>
      </c>
    </row>
    <row r="1246" s="13" customFormat="1">
      <c r="A1246" s="13"/>
      <c r="B1246" s="241"/>
      <c r="C1246" s="242"/>
      <c r="D1246" s="243" t="s">
        <v>186</v>
      </c>
      <c r="E1246" s="244" t="s">
        <v>1</v>
      </c>
      <c r="F1246" s="245" t="s">
        <v>2276</v>
      </c>
      <c r="G1246" s="242"/>
      <c r="H1246" s="246">
        <v>13.792999999999999</v>
      </c>
      <c r="I1246" s="247"/>
      <c r="J1246" s="242"/>
      <c r="K1246" s="242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186</v>
      </c>
      <c r="AU1246" s="252" t="s">
        <v>85</v>
      </c>
      <c r="AV1246" s="13" t="s">
        <v>85</v>
      </c>
      <c r="AW1246" s="13" t="s">
        <v>32</v>
      </c>
      <c r="AX1246" s="13" t="s">
        <v>83</v>
      </c>
      <c r="AY1246" s="252" t="s">
        <v>178</v>
      </c>
    </row>
    <row r="1247" s="2" customFormat="1" ht="24.15" customHeight="1">
      <c r="A1247" s="39"/>
      <c r="B1247" s="40"/>
      <c r="C1247" s="228" t="s">
        <v>2466</v>
      </c>
      <c r="D1247" s="228" t="s">
        <v>180</v>
      </c>
      <c r="E1247" s="229" t="s">
        <v>2467</v>
      </c>
      <c r="F1247" s="230" t="s">
        <v>2468</v>
      </c>
      <c r="G1247" s="231" t="s">
        <v>291</v>
      </c>
      <c r="H1247" s="232">
        <v>216</v>
      </c>
      <c r="I1247" s="233"/>
      <c r="J1247" s="234">
        <f>ROUND(I1247*H1247,2)</f>
        <v>0</v>
      </c>
      <c r="K1247" s="230" t="s">
        <v>194</v>
      </c>
      <c r="L1247" s="45"/>
      <c r="M1247" s="235" t="s">
        <v>1</v>
      </c>
      <c r="N1247" s="236" t="s">
        <v>41</v>
      </c>
      <c r="O1247" s="92"/>
      <c r="P1247" s="237">
        <f>O1247*H1247</f>
        <v>0</v>
      </c>
      <c r="Q1247" s="237">
        <v>0</v>
      </c>
      <c r="R1247" s="237">
        <f>Q1247*H1247</f>
        <v>0</v>
      </c>
      <c r="S1247" s="237">
        <v>0.0088000000000000005</v>
      </c>
      <c r="T1247" s="238">
        <f>S1247*H1247</f>
        <v>1.9008000000000001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9" t="s">
        <v>274</v>
      </c>
      <c r="AT1247" s="239" t="s">
        <v>180</v>
      </c>
      <c r="AU1247" s="239" t="s">
        <v>85</v>
      </c>
      <c r="AY1247" s="18" t="s">
        <v>178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8" t="s">
        <v>83</v>
      </c>
      <c r="BK1247" s="240">
        <f>ROUND(I1247*H1247,2)</f>
        <v>0</v>
      </c>
      <c r="BL1247" s="18" t="s">
        <v>274</v>
      </c>
      <c r="BM1247" s="239" t="s">
        <v>2469</v>
      </c>
    </row>
    <row r="1248" s="16" customFormat="1">
      <c r="A1248" s="16"/>
      <c r="B1248" s="275"/>
      <c r="C1248" s="276"/>
      <c r="D1248" s="243" t="s">
        <v>186</v>
      </c>
      <c r="E1248" s="277" t="s">
        <v>1</v>
      </c>
      <c r="F1248" s="278" t="s">
        <v>2470</v>
      </c>
      <c r="G1248" s="276"/>
      <c r="H1248" s="277" t="s">
        <v>1</v>
      </c>
      <c r="I1248" s="279"/>
      <c r="J1248" s="276"/>
      <c r="K1248" s="276"/>
      <c r="L1248" s="280"/>
      <c r="M1248" s="281"/>
      <c r="N1248" s="282"/>
      <c r="O1248" s="282"/>
      <c r="P1248" s="282"/>
      <c r="Q1248" s="282"/>
      <c r="R1248" s="282"/>
      <c r="S1248" s="282"/>
      <c r="T1248" s="283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84" t="s">
        <v>186</v>
      </c>
      <c r="AU1248" s="284" t="s">
        <v>85</v>
      </c>
      <c r="AV1248" s="16" t="s">
        <v>83</v>
      </c>
      <c r="AW1248" s="16" t="s">
        <v>32</v>
      </c>
      <c r="AX1248" s="16" t="s">
        <v>76</v>
      </c>
      <c r="AY1248" s="284" t="s">
        <v>178</v>
      </c>
    </row>
    <row r="1249" s="16" customFormat="1">
      <c r="A1249" s="16"/>
      <c r="B1249" s="275"/>
      <c r="C1249" s="276"/>
      <c r="D1249" s="243" t="s">
        <v>186</v>
      </c>
      <c r="E1249" s="277" t="s">
        <v>1</v>
      </c>
      <c r="F1249" s="278" t="s">
        <v>2471</v>
      </c>
      <c r="G1249" s="276"/>
      <c r="H1249" s="277" t="s">
        <v>1</v>
      </c>
      <c r="I1249" s="279"/>
      <c r="J1249" s="276"/>
      <c r="K1249" s="276"/>
      <c r="L1249" s="280"/>
      <c r="M1249" s="281"/>
      <c r="N1249" s="282"/>
      <c r="O1249" s="282"/>
      <c r="P1249" s="282"/>
      <c r="Q1249" s="282"/>
      <c r="R1249" s="282"/>
      <c r="S1249" s="282"/>
      <c r="T1249" s="283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4" t="s">
        <v>186</v>
      </c>
      <c r="AU1249" s="284" t="s">
        <v>85</v>
      </c>
      <c r="AV1249" s="16" t="s">
        <v>83</v>
      </c>
      <c r="AW1249" s="16" t="s">
        <v>32</v>
      </c>
      <c r="AX1249" s="16" t="s">
        <v>76</v>
      </c>
      <c r="AY1249" s="284" t="s">
        <v>178</v>
      </c>
    </row>
    <row r="1250" s="13" customFormat="1">
      <c r="A1250" s="13"/>
      <c r="B1250" s="241"/>
      <c r="C1250" s="242"/>
      <c r="D1250" s="243" t="s">
        <v>186</v>
      </c>
      <c r="E1250" s="244" t="s">
        <v>1</v>
      </c>
      <c r="F1250" s="245" t="s">
        <v>2472</v>
      </c>
      <c r="G1250" s="242"/>
      <c r="H1250" s="246">
        <v>216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186</v>
      </c>
      <c r="AU1250" s="252" t="s">
        <v>85</v>
      </c>
      <c r="AV1250" s="13" t="s">
        <v>85</v>
      </c>
      <c r="AW1250" s="13" t="s">
        <v>32</v>
      </c>
      <c r="AX1250" s="13" t="s">
        <v>83</v>
      </c>
      <c r="AY1250" s="252" t="s">
        <v>178</v>
      </c>
    </row>
    <row r="1251" s="2" customFormat="1" ht="16.5" customHeight="1">
      <c r="A1251" s="39"/>
      <c r="B1251" s="40"/>
      <c r="C1251" s="228" t="s">
        <v>2473</v>
      </c>
      <c r="D1251" s="228" t="s">
        <v>180</v>
      </c>
      <c r="E1251" s="229" t="s">
        <v>753</v>
      </c>
      <c r="F1251" s="230" t="s">
        <v>754</v>
      </c>
      <c r="G1251" s="231" t="s">
        <v>291</v>
      </c>
      <c r="H1251" s="232">
        <v>675</v>
      </c>
      <c r="I1251" s="233"/>
      <c r="J1251" s="234">
        <f>ROUND(I1251*H1251,2)</f>
        <v>0</v>
      </c>
      <c r="K1251" s="230" t="s">
        <v>846</v>
      </c>
      <c r="L1251" s="45"/>
      <c r="M1251" s="235" t="s">
        <v>1</v>
      </c>
      <c r="N1251" s="236" t="s">
        <v>41</v>
      </c>
      <c r="O1251" s="92"/>
      <c r="P1251" s="237">
        <f>O1251*H1251</f>
        <v>0</v>
      </c>
      <c r="Q1251" s="237">
        <v>2.0000000000000002E-05</v>
      </c>
      <c r="R1251" s="237">
        <f>Q1251*H1251</f>
        <v>0.013500000000000002</v>
      </c>
      <c r="S1251" s="237">
        <v>0</v>
      </c>
      <c r="T1251" s="238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9" t="s">
        <v>274</v>
      </c>
      <c r="AT1251" s="239" t="s">
        <v>180</v>
      </c>
      <c r="AU1251" s="239" t="s">
        <v>85</v>
      </c>
      <c r="AY1251" s="18" t="s">
        <v>178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8" t="s">
        <v>83</v>
      </c>
      <c r="BK1251" s="240">
        <f>ROUND(I1251*H1251,2)</f>
        <v>0</v>
      </c>
      <c r="BL1251" s="18" t="s">
        <v>274</v>
      </c>
      <c r="BM1251" s="239" t="s">
        <v>2474</v>
      </c>
    </row>
    <row r="1252" s="13" customFormat="1">
      <c r="A1252" s="13"/>
      <c r="B1252" s="241"/>
      <c r="C1252" s="242"/>
      <c r="D1252" s="243" t="s">
        <v>186</v>
      </c>
      <c r="E1252" s="244" t="s">
        <v>1</v>
      </c>
      <c r="F1252" s="245" t="s">
        <v>2475</v>
      </c>
      <c r="G1252" s="242"/>
      <c r="H1252" s="246">
        <v>675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186</v>
      </c>
      <c r="AU1252" s="252" t="s">
        <v>85</v>
      </c>
      <c r="AV1252" s="13" t="s">
        <v>85</v>
      </c>
      <c r="AW1252" s="13" t="s">
        <v>32</v>
      </c>
      <c r="AX1252" s="13" t="s">
        <v>83</v>
      </c>
      <c r="AY1252" s="252" t="s">
        <v>178</v>
      </c>
    </row>
    <row r="1253" s="2" customFormat="1" ht="24.15" customHeight="1">
      <c r="A1253" s="39"/>
      <c r="B1253" s="40"/>
      <c r="C1253" s="285" t="s">
        <v>2476</v>
      </c>
      <c r="D1253" s="285" t="s">
        <v>232</v>
      </c>
      <c r="E1253" s="286" t="s">
        <v>759</v>
      </c>
      <c r="F1253" s="287" t="s">
        <v>2477</v>
      </c>
      <c r="G1253" s="288" t="s">
        <v>183</v>
      </c>
      <c r="H1253" s="289">
        <v>2.552</v>
      </c>
      <c r="I1253" s="290"/>
      <c r="J1253" s="291">
        <f>ROUND(I1253*H1253,2)</f>
        <v>0</v>
      </c>
      <c r="K1253" s="287" t="s">
        <v>846</v>
      </c>
      <c r="L1253" s="292"/>
      <c r="M1253" s="293" t="s">
        <v>1</v>
      </c>
      <c r="N1253" s="294" t="s">
        <v>41</v>
      </c>
      <c r="O1253" s="92"/>
      <c r="P1253" s="237">
        <f>O1253*H1253</f>
        <v>0</v>
      </c>
      <c r="Q1253" s="237">
        <v>0.55000000000000004</v>
      </c>
      <c r="R1253" s="237">
        <f>Q1253*H1253</f>
        <v>1.4036000000000002</v>
      </c>
      <c r="S1253" s="237">
        <v>0</v>
      </c>
      <c r="T1253" s="238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9" t="s">
        <v>377</v>
      </c>
      <c r="AT1253" s="239" t="s">
        <v>232</v>
      </c>
      <c r="AU1253" s="239" t="s">
        <v>85</v>
      </c>
      <c r="AY1253" s="18" t="s">
        <v>178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83</v>
      </c>
      <c r="BK1253" s="240">
        <f>ROUND(I1253*H1253,2)</f>
        <v>0</v>
      </c>
      <c r="BL1253" s="18" t="s">
        <v>274</v>
      </c>
      <c r="BM1253" s="239" t="s">
        <v>2478</v>
      </c>
    </row>
    <row r="1254" s="13" customFormat="1">
      <c r="A1254" s="13"/>
      <c r="B1254" s="241"/>
      <c r="C1254" s="242"/>
      <c r="D1254" s="243" t="s">
        <v>186</v>
      </c>
      <c r="E1254" s="244" t="s">
        <v>1</v>
      </c>
      <c r="F1254" s="245" t="s">
        <v>2479</v>
      </c>
      <c r="G1254" s="242"/>
      <c r="H1254" s="246">
        <v>2.4300000000000002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186</v>
      </c>
      <c r="AU1254" s="252" t="s">
        <v>85</v>
      </c>
      <c r="AV1254" s="13" t="s">
        <v>85</v>
      </c>
      <c r="AW1254" s="13" t="s">
        <v>32</v>
      </c>
      <c r="AX1254" s="13" t="s">
        <v>83</v>
      </c>
      <c r="AY1254" s="252" t="s">
        <v>178</v>
      </c>
    </row>
    <row r="1255" s="13" customFormat="1">
      <c r="A1255" s="13"/>
      <c r="B1255" s="241"/>
      <c r="C1255" s="242"/>
      <c r="D1255" s="243" t="s">
        <v>186</v>
      </c>
      <c r="E1255" s="242"/>
      <c r="F1255" s="245" t="s">
        <v>2480</v>
      </c>
      <c r="G1255" s="242"/>
      <c r="H1255" s="246">
        <v>2.552</v>
      </c>
      <c r="I1255" s="247"/>
      <c r="J1255" s="242"/>
      <c r="K1255" s="242"/>
      <c r="L1255" s="248"/>
      <c r="M1255" s="249"/>
      <c r="N1255" s="250"/>
      <c r="O1255" s="250"/>
      <c r="P1255" s="250"/>
      <c r="Q1255" s="250"/>
      <c r="R1255" s="250"/>
      <c r="S1255" s="250"/>
      <c r="T1255" s="25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2" t="s">
        <v>186</v>
      </c>
      <c r="AU1255" s="252" t="s">
        <v>85</v>
      </c>
      <c r="AV1255" s="13" t="s">
        <v>85</v>
      </c>
      <c r="AW1255" s="13" t="s">
        <v>4</v>
      </c>
      <c r="AX1255" s="13" t="s">
        <v>83</v>
      </c>
      <c r="AY1255" s="252" t="s">
        <v>178</v>
      </c>
    </row>
    <row r="1256" s="2" customFormat="1" ht="24.15" customHeight="1">
      <c r="A1256" s="39"/>
      <c r="B1256" s="40"/>
      <c r="C1256" s="228" t="s">
        <v>2481</v>
      </c>
      <c r="D1256" s="228" t="s">
        <v>180</v>
      </c>
      <c r="E1256" s="229" t="s">
        <v>2482</v>
      </c>
      <c r="F1256" s="230" t="s">
        <v>2483</v>
      </c>
      <c r="G1256" s="231" t="s">
        <v>204</v>
      </c>
      <c r="H1256" s="232">
        <v>54</v>
      </c>
      <c r="I1256" s="233"/>
      <c r="J1256" s="234">
        <f>ROUND(I1256*H1256,2)</f>
        <v>0</v>
      </c>
      <c r="K1256" s="230" t="s">
        <v>194</v>
      </c>
      <c r="L1256" s="45"/>
      <c r="M1256" s="235" t="s">
        <v>1</v>
      </c>
      <c r="N1256" s="236" t="s">
        <v>41</v>
      </c>
      <c r="O1256" s="92"/>
      <c r="P1256" s="237">
        <f>O1256*H1256</f>
        <v>0</v>
      </c>
      <c r="Q1256" s="237">
        <v>0.019460000000000002</v>
      </c>
      <c r="R1256" s="237">
        <f>Q1256*H1256</f>
        <v>1.05084</v>
      </c>
      <c r="S1256" s="237">
        <v>0</v>
      </c>
      <c r="T1256" s="238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9" t="s">
        <v>274</v>
      </c>
      <c r="AT1256" s="239" t="s">
        <v>180</v>
      </c>
      <c r="AU1256" s="239" t="s">
        <v>85</v>
      </c>
      <c r="AY1256" s="18" t="s">
        <v>178</v>
      </c>
      <c r="BE1256" s="240">
        <f>IF(N1256="základní",J1256,0)</f>
        <v>0</v>
      </c>
      <c r="BF1256" s="240">
        <f>IF(N1256="snížená",J1256,0)</f>
        <v>0</v>
      </c>
      <c r="BG1256" s="240">
        <f>IF(N1256="zákl. přenesená",J1256,0)</f>
        <v>0</v>
      </c>
      <c r="BH1256" s="240">
        <f>IF(N1256="sníž. přenesená",J1256,0)</f>
        <v>0</v>
      </c>
      <c r="BI1256" s="240">
        <f>IF(N1256="nulová",J1256,0)</f>
        <v>0</v>
      </c>
      <c r="BJ1256" s="18" t="s">
        <v>83</v>
      </c>
      <c r="BK1256" s="240">
        <f>ROUND(I1256*H1256,2)</f>
        <v>0</v>
      </c>
      <c r="BL1256" s="18" t="s">
        <v>274</v>
      </c>
      <c r="BM1256" s="239" t="s">
        <v>2484</v>
      </c>
    </row>
    <row r="1257" s="13" customFormat="1">
      <c r="A1257" s="13"/>
      <c r="B1257" s="241"/>
      <c r="C1257" s="242"/>
      <c r="D1257" s="243" t="s">
        <v>186</v>
      </c>
      <c r="E1257" s="244" t="s">
        <v>1</v>
      </c>
      <c r="F1257" s="245" t="s">
        <v>2485</v>
      </c>
      <c r="G1257" s="242"/>
      <c r="H1257" s="246">
        <v>54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186</v>
      </c>
      <c r="AU1257" s="252" t="s">
        <v>85</v>
      </c>
      <c r="AV1257" s="13" t="s">
        <v>85</v>
      </c>
      <c r="AW1257" s="13" t="s">
        <v>32</v>
      </c>
      <c r="AX1257" s="13" t="s">
        <v>83</v>
      </c>
      <c r="AY1257" s="252" t="s">
        <v>178</v>
      </c>
    </row>
    <row r="1258" s="2" customFormat="1" ht="24.15" customHeight="1">
      <c r="A1258" s="39"/>
      <c r="B1258" s="40"/>
      <c r="C1258" s="228" t="s">
        <v>2486</v>
      </c>
      <c r="D1258" s="228" t="s">
        <v>180</v>
      </c>
      <c r="E1258" s="229" t="s">
        <v>2487</v>
      </c>
      <c r="F1258" s="230" t="s">
        <v>2488</v>
      </c>
      <c r="G1258" s="231" t="s">
        <v>420</v>
      </c>
      <c r="H1258" s="232">
        <v>1</v>
      </c>
      <c r="I1258" s="233"/>
      <c r="J1258" s="234">
        <f>ROUND(I1258*H1258,2)</f>
        <v>0</v>
      </c>
      <c r="K1258" s="230" t="s">
        <v>194</v>
      </c>
      <c r="L1258" s="45"/>
      <c r="M1258" s="235" t="s">
        <v>1</v>
      </c>
      <c r="N1258" s="236" t="s">
        <v>41</v>
      </c>
      <c r="O1258" s="92"/>
      <c r="P1258" s="237">
        <f>O1258*H1258</f>
        <v>0</v>
      </c>
      <c r="Q1258" s="237">
        <v>0.1221</v>
      </c>
      <c r="R1258" s="237">
        <f>Q1258*H1258</f>
        <v>0.1221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274</v>
      </c>
      <c r="AT1258" s="239" t="s">
        <v>180</v>
      </c>
      <c r="AU1258" s="239" t="s">
        <v>85</v>
      </c>
      <c r="AY1258" s="18" t="s">
        <v>178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83</v>
      </c>
      <c r="BK1258" s="240">
        <f>ROUND(I1258*H1258,2)</f>
        <v>0</v>
      </c>
      <c r="BL1258" s="18" t="s">
        <v>274</v>
      </c>
      <c r="BM1258" s="239" t="s">
        <v>2489</v>
      </c>
    </row>
    <row r="1259" s="13" customFormat="1">
      <c r="A1259" s="13"/>
      <c r="B1259" s="241"/>
      <c r="C1259" s="242"/>
      <c r="D1259" s="243" t="s">
        <v>186</v>
      </c>
      <c r="E1259" s="244" t="s">
        <v>1</v>
      </c>
      <c r="F1259" s="245" t="s">
        <v>2490</v>
      </c>
      <c r="G1259" s="242"/>
      <c r="H1259" s="246">
        <v>1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186</v>
      </c>
      <c r="AU1259" s="252" t="s">
        <v>85</v>
      </c>
      <c r="AV1259" s="13" t="s">
        <v>85</v>
      </c>
      <c r="AW1259" s="13" t="s">
        <v>32</v>
      </c>
      <c r="AX1259" s="13" t="s">
        <v>83</v>
      </c>
      <c r="AY1259" s="252" t="s">
        <v>178</v>
      </c>
    </row>
    <row r="1260" s="2" customFormat="1" ht="24.15" customHeight="1">
      <c r="A1260" s="39"/>
      <c r="B1260" s="40"/>
      <c r="C1260" s="228" t="s">
        <v>2491</v>
      </c>
      <c r="D1260" s="228" t="s">
        <v>180</v>
      </c>
      <c r="E1260" s="229" t="s">
        <v>2492</v>
      </c>
      <c r="F1260" s="230" t="s">
        <v>2493</v>
      </c>
      <c r="G1260" s="231" t="s">
        <v>420</v>
      </c>
      <c r="H1260" s="232">
        <v>3</v>
      </c>
      <c r="I1260" s="233"/>
      <c r="J1260" s="234">
        <f>ROUND(I1260*H1260,2)</f>
        <v>0</v>
      </c>
      <c r="K1260" s="230" t="s">
        <v>194</v>
      </c>
      <c r="L1260" s="45"/>
      <c r="M1260" s="235" t="s">
        <v>1</v>
      </c>
      <c r="N1260" s="236" t="s">
        <v>41</v>
      </c>
      <c r="O1260" s="92"/>
      <c r="P1260" s="237">
        <f>O1260*H1260</f>
        <v>0</v>
      </c>
      <c r="Q1260" s="237">
        <v>0.067100000000000007</v>
      </c>
      <c r="R1260" s="237">
        <f>Q1260*H1260</f>
        <v>0.20130000000000003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274</v>
      </c>
      <c r="AT1260" s="239" t="s">
        <v>180</v>
      </c>
      <c r="AU1260" s="239" t="s">
        <v>85</v>
      </c>
      <c r="AY1260" s="18" t="s">
        <v>178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83</v>
      </c>
      <c r="BK1260" s="240">
        <f>ROUND(I1260*H1260,2)</f>
        <v>0</v>
      </c>
      <c r="BL1260" s="18" t="s">
        <v>274</v>
      </c>
      <c r="BM1260" s="239" t="s">
        <v>2494</v>
      </c>
    </row>
    <row r="1261" s="13" customFormat="1">
      <c r="A1261" s="13"/>
      <c r="B1261" s="241"/>
      <c r="C1261" s="242"/>
      <c r="D1261" s="243" t="s">
        <v>186</v>
      </c>
      <c r="E1261" s="244" t="s">
        <v>1</v>
      </c>
      <c r="F1261" s="245" t="s">
        <v>2495</v>
      </c>
      <c r="G1261" s="242"/>
      <c r="H1261" s="246">
        <v>3</v>
      </c>
      <c r="I1261" s="247"/>
      <c r="J1261" s="242"/>
      <c r="K1261" s="242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186</v>
      </c>
      <c r="AU1261" s="252" t="s">
        <v>85</v>
      </c>
      <c r="AV1261" s="13" t="s">
        <v>85</v>
      </c>
      <c r="AW1261" s="13" t="s">
        <v>32</v>
      </c>
      <c r="AX1261" s="13" t="s">
        <v>83</v>
      </c>
      <c r="AY1261" s="252" t="s">
        <v>178</v>
      </c>
    </row>
    <row r="1262" s="2" customFormat="1" ht="24.15" customHeight="1">
      <c r="A1262" s="39"/>
      <c r="B1262" s="40"/>
      <c r="C1262" s="228" t="s">
        <v>2496</v>
      </c>
      <c r="D1262" s="228" t="s">
        <v>180</v>
      </c>
      <c r="E1262" s="229" t="s">
        <v>765</v>
      </c>
      <c r="F1262" s="230" t="s">
        <v>766</v>
      </c>
      <c r="G1262" s="231" t="s">
        <v>183</v>
      </c>
      <c r="H1262" s="232">
        <v>2.6989999999999998</v>
      </c>
      <c r="I1262" s="233"/>
      <c r="J1262" s="234">
        <f>ROUND(I1262*H1262,2)</f>
        <v>0</v>
      </c>
      <c r="K1262" s="230" t="s">
        <v>194</v>
      </c>
      <c r="L1262" s="45"/>
      <c r="M1262" s="235" t="s">
        <v>1</v>
      </c>
      <c r="N1262" s="236" t="s">
        <v>41</v>
      </c>
      <c r="O1262" s="92"/>
      <c r="P1262" s="237">
        <f>O1262*H1262</f>
        <v>0</v>
      </c>
      <c r="Q1262" s="237">
        <v>0.023300000000000001</v>
      </c>
      <c r="R1262" s="237">
        <f>Q1262*H1262</f>
        <v>0.062886700000000004</v>
      </c>
      <c r="S1262" s="237">
        <v>0</v>
      </c>
      <c r="T1262" s="238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39" t="s">
        <v>274</v>
      </c>
      <c r="AT1262" s="239" t="s">
        <v>180</v>
      </c>
      <c r="AU1262" s="239" t="s">
        <v>85</v>
      </c>
      <c r="AY1262" s="18" t="s">
        <v>178</v>
      </c>
      <c r="BE1262" s="240">
        <f>IF(N1262="základní",J1262,0)</f>
        <v>0</v>
      </c>
      <c r="BF1262" s="240">
        <f>IF(N1262="snížená",J1262,0)</f>
        <v>0</v>
      </c>
      <c r="BG1262" s="240">
        <f>IF(N1262="zákl. přenesená",J1262,0)</f>
        <v>0</v>
      </c>
      <c r="BH1262" s="240">
        <f>IF(N1262="sníž. přenesená",J1262,0)</f>
        <v>0</v>
      </c>
      <c r="BI1262" s="240">
        <f>IF(N1262="nulová",J1262,0)</f>
        <v>0</v>
      </c>
      <c r="BJ1262" s="18" t="s">
        <v>83</v>
      </c>
      <c r="BK1262" s="240">
        <f>ROUND(I1262*H1262,2)</f>
        <v>0</v>
      </c>
      <c r="BL1262" s="18" t="s">
        <v>274</v>
      </c>
      <c r="BM1262" s="239" t="s">
        <v>2497</v>
      </c>
    </row>
    <row r="1263" s="16" customFormat="1">
      <c r="A1263" s="16"/>
      <c r="B1263" s="275"/>
      <c r="C1263" s="276"/>
      <c r="D1263" s="243" t="s">
        <v>186</v>
      </c>
      <c r="E1263" s="277" t="s">
        <v>1</v>
      </c>
      <c r="F1263" s="278" t="s">
        <v>2413</v>
      </c>
      <c r="G1263" s="276"/>
      <c r="H1263" s="277" t="s">
        <v>1</v>
      </c>
      <c r="I1263" s="279"/>
      <c r="J1263" s="276"/>
      <c r="K1263" s="276"/>
      <c r="L1263" s="280"/>
      <c r="M1263" s="281"/>
      <c r="N1263" s="282"/>
      <c r="O1263" s="282"/>
      <c r="P1263" s="282"/>
      <c r="Q1263" s="282"/>
      <c r="R1263" s="282"/>
      <c r="S1263" s="282"/>
      <c r="T1263" s="283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84" t="s">
        <v>186</v>
      </c>
      <c r="AU1263" s="284" t="s">
        <v>85</v>
      </c>
      <c r="AV1263" s="16" t="s">
        <v>83</v>
      </c>
      <c r="AW1263" s="16" t="s">
        <v>32</v>
      </c>
      <c r="AX1263" s="16" t="s">
        <v>76</v>
      </c>
      <c r="AY1263" s="284" t="s">
        <v>178</v>
      </c>
    </row>
    <row r="1264" s="13" customFormat="1">
      <c r="A1264" s="13"/>
      <c r="B1264" s="241"/>
      <c r="C1264" s="242"/>
      <c r="D1264" s="243" t="s">
        <v>186</v>
      </c>
      <c r="E1264" s="244" t="s">
        <v>1</v>
      </c>
      <c r="F1264" s="245" t="s">
        <v>2498</v>
      </c>
      <c r="G1264" s="242"/>
      <c r="H1264" s="246">
        <v>1.728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186</v>
      </c>
      <c r="AU1264" s="252" t="s">
        <v>85</v>
      </c>
      <c r="AV1264" s="13" t="s">
        <v>85</v>
      </c>
      <c r="AW1264" s="13" t="s">
        <v>32</v>
      </c>
      <c r="AX1264" s="13" t="s">
        <v>76</v>
      </c>
      <c r="AY1264" s="252" t="s">
        <v>178</v>
      </c>
    </row>
    <row r="1265" s="13" customFormat="1">
      <c r="A1265" s="13"/>
      <c r="B1265" s="241"/>
      <c r="C1265" s="242"/>
      <c r="D1265" s="243" t="s">
        <v>186</v>
      </c>
      <c r="E1265" s="244" t="s">
        <v>1</v>
      </c>
      <c r="F1265" s="245" t="s">
        <v>2499</v>
      </c>
      <c r="G1265" s="242"/>
      <c r="H1265" s="246">
        <v>0.014999999999999999</v>
      </c>
      <c r="I1265" s="247"/>
      <c r="J1265" s="242"/>
      <c r="K1265" s="242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186</v>
      </c>
      <c r="AU1265" s="252" t="s">
        <v>85</v>
      </c>
      <c r="AV1265" s="13" t="s">
        <v>85</v>
      </c>
      <c r="AW1265" s="13" t="s">
        <v>32</v>
      </c>
      <c r="AX1265" s="13" t="s">
        <v>76</v>
      </c>
      <c r="AY1265" s="252" t="s">
        <v>178</v>
      </c>
    </row>
    <row r="1266" s="13" customFormat="1">
      <c r="A1266" s="13"/>
      <c r="B1266" s="241"/>
      <c r="C1266" s="242"/>
      <c r="D1266" s="243" t="s">
        <v>186</v>
      </c>
      <c r="E1266" s="244" t="s">
        <v>1</v>
      </c>
      <c r="F1266" s="245" t="s">
        <v>2500</v>
      </c>
      <c r="G1266" s="242"/>
      <c r="H1266" s="246">
        <v>0.38400000000000001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186</v>
      </c>
      <c r="AU1266" s="252" t="s">
        <v>85</v>
      </c>
      <c r="AV1266" s="13" t="s">
        <v>85</v>
      </c>
      <c r="AW1266" s="13" t="s">
        <v>32</v>
      </c>
      <c r="AX1266" s="13" t="s">
        <v>76</v>
      </c>
      <c r="AY1266" s="252" t="s">
        <v>178</v>
      </c>
    </row>
    <row r="1267" s="13" customFormat="1">
      <c r="A1267" s="13"/>
      <c r="B1267" s="241"/>
      <c r="C1267" s="242"/>
      <c r="D1267" s="243" t="s">
        <v>186</v>
      </c>
      <c r="E1267" s="244" t="s">
        <v>1</v>
      </c>
      <c r="F1267" s="245" t="s">
        <v>2501</v>
      </c>
      <c r="G1267" s="242"/>
      <c r="H1267" s="246">
        <v>0.050999999999999997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186</v>
      </c>
      <c r="AU1267" s="252" t="s">
        <v>85</v>
      </c>
      <c r="AV1267" s="13" t="s">
        <v>85</v>
      </c>
      <c r="AW1267" s="13" t="s">
        <v>32</v>
      </c>
      <c r="AX1267" s="13" t="s">
        <v>76</v>
      </c>
      <c r="AY1267" s="252" t="s">
        <v>178</v>
      </c>
    </row>
    <row r="1268" s="13" customFormat="1">
      <c r="A1268" s="13"/>
      <c r="B1268" s="241"/>
      <c r="C1268" s="242"/>
      <c r="D1268" s="243" t="s">
        <v>186</v>
      </c>
      <c r="E1268" s="244" t="s">
        <v>1</v>
      </c>
      <c r="F1268" s="245" t="s">
        <v>2502</v>
      </c>
      <c r="G1268" s="242"/>
      <c r="H1268" s="246">
        <v>0.037999999999999999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186</v>
      </c>
      <c r="AU1268" s="252" t="s">
        <v>85</v>
      </c>
      <c r="AV1268" s="13" t="s">
        <v>85</v>
      </c>
      <c r="AW1268" s="13" t="s">
        <v>32</v>
      </c>
      <c r="AX1268" s="13" t="s">
        <v>76</v>
      </c>
      <c r="AY1268" s="252" t="s">
        <v>178</v>
      </c>
    </row>
    <row r="1269" s="13" customFormat="1">
      <c r="A1269" s="13"/>
      <c r="B1269" s="241"/>
      <c r="C1269" s="242"/>
      <c r="D1269" s="243" t="s">
        <v>186</v>
      </c>
      <c r="E1269" s="244" t="s">
        <v>1</v>
      </c>
      <c r="F1269" s="245" t="s">
        <v>2503</v>
      </c>
      <c r="G1269" s="242"/>
      <c r="H1269" s="246">
        <v>0.128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186</v>
      </c>
      <c r="AU1269" s="252" t="s">
        <v>85</v>
      </c>
      <c r="AV1269" s="13" t="s">
        <v>85</v>
      </c>
      <c r="AW1269" s="13" t="s">
        <v>32</v>
      </c>
      <c r="AX1269" s="13" t="s">
        <v>76</v>
      </c>
      <c r="AY1269" s="252" t="s">
        <v>178</v>
      </c>
    </row>
    <row r="1270" s="13" customFormat="1">
      <c r="A1270" s="13"/>
      <c r="B1270" s="241"/>
      <c r="C1270" s="242"/>
      <c r="D1270" s="243" t="s">
        <v>186</v>
      </c>
      <c r="E1270" s="244" t="s">
        <v>1</v>
      </c>
      <c r="F1270" s="245" t="s">
        <v>2504</v>
      </c>
      <c r="G1270" s="242"/>
      <c r="H1270" s="246">
        <v>0.025999999999999999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186</v>
      </c>
      <c r="AU1270" s="252" t="s">
        <v>85</v>
      </c>
      <c r="AV1270" s="13" t="s">
        <v>85</v>
      </c>
      <c r="AW1270" s="13" t="s">
        <v>32</v>
      </c>
      <c r="AX1270" s="13" t="s">
        <v>76</v>
      </c>
      <c r="AY1270" s="252" t="s">
        <v>178</v>
      </c>
    </row>
    <row r="1271" s="13" customFormat="1">
      <c r="A1271" s="13"/>
      <c r="B1271" s="241"/>
      <c r="C1271" s="242"/>
      <c r="D1271" s="243" t="s">
        <v>186</v>
      </c>
      <c r="E1271" s="244" t="s">
        <v>1</v>
      </c>
      <c r="F1271" s="245" t="s">
        <v>2505</v>
      </c>
      <c r="G1271" s="242"/>
      <c r="H1271" s="246">
        <v>0.029000000000000001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186</v>
      </c>
      <c r="AU1271" s="252" t="s">
        <v>85</v>
      </c>
      <c r="AV1271" s="13" t="s">
        <v>85</v>
      </c>
      <c r="AW1271" s="13" t="s">
        <v>32</v>
      </c>
      <c r="AX1271" s="13" t="s">
        <v>76</v>
      </c>
      <c r="AY1271" s="252" t="s">
        <v>178</v>
      </c>
    </row>
    <row r="1272" s="13" customFormat="1">
      <c r="A1272" s="13"/>
      <c r="B1272" s="241"/>
      <c r="C1272" s="242"/>
      <c r="D1272" s="243" t="s">
        <v>186</v>
      </c>
      <c r="E1272" s="244" t="s">
        <v>1</v>
      </c>
      <c r="F1272" s="245" t="s">
        <v>2506</v>
      </c>
      <c r="G1272" s="242"/>
      <c r="H1272" s="246">
        <v>0.12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186</v>
      </c>
      <c r="AU1272" s="252" t="s">
        <v>85</v>
      </c>
      <c r="AV1272" s="13" t="s">
        <v>85</v>
      </c>
      <c r="AW1272" s="13" t="s">
        <v>32</v>
      </c>
      <c r="AX1272" s="13" t="s">
        <v>76</v>
      </c>
      <c r="AY1272" s="252" t="s">
        <v>178</v>
      </c>
    </row>
    <row r="1273" s="13" customFormat="1">
      <c r="A1273" s="13"/>
      <c r="B1273" s="241"/>
      <c r="C1273" s="242"/>
      <c r="D1273" s="243" t="s">
        <v>186</v>
      </c>
      <c r="E1273" s="244" t="s">
        <v>1</v>
      </c>
      <c r="F1273" s="245" t="s">
        <v>2507</v>
      </c>
      <c r="G1273" s="242"/>
      <c r="H1273" s="246">
        <v>0.17999999999999999</v>
      </c>
      <c r="I1273" s="247"/>
      <c r="J1273" s="242"/>
      <c r="K1273" s="242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186</v>
      </c>
      <c r="AU1273" s="252" t="s">
        <v>85</v>
      </c>
      <c r="AV1273" s="13" t="s">
        <v>85</v>
      </c>
      <c r="AW1273" s="13" t="s">
        <v>32</v>
      </c>
      <c r="AX1273" s="13" t="s">
        <v>76</v>
      </c>
      <c r="AY1273" s="252" t="s">
        <v>178</v>
      </c>
    </row>
    <row r="1274" s="15" customFormat="1">
      <c r="A1274" s="15"/>
      <c r="B1274" s="264"/>
      <c r="C1274" s="265"/>
      <c r="D1274" s="243" t="s">
        <v>186</v>
      </c>
      <c r="E1274" s="266" t="s">
        <v>1</v>
      </c>
      <c r="F1274" s="267" t="s">
        <v>217</v>
      </c>
      <c r="G1274" s="265"/>
      <c r="H1274" s="268">
        <v>2.6989999999999998</v>
      </c>
      <c r="I1274" s="269"/>
      <c r="J1274" s="265"/>
      <c r="K1274" s="265"/>
      <c r="L1274" s="270"/>
      <c r="M1274" s="271"/>
      <c r="N1274" s="272"/>
      <c r="O1274" s="272"/>
      <c r="P1274" s="272"/>
      <c r="Q1274" s="272"/>
      <c r="R1274" s="272"/>
      <c r="S1274" s="272"/>
      <c r="T1274" s="273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4" t="s">
        <v>186</v>
      </c>
      <c r="AU1274" s="274" t="s">
        <v>85</v>
      </c>
      <c r="AV1274" s="15" t="s">
        <v>184</v>
      </c>
      <c r="AW1274" s="15" t="s">
        <v>32</v>
      </c>
      <c r="AX1274" s="15" t="s">
        <v>83</v>
      </c>
      <c r="AY1274" s="274" t="s">
        <v>178</v>
      </c>
    </row>
    <row r="1275" s="2" customFormat="1" ht="24.15" customHeight="1">
      <c r="A1275" s="39"/>
      <c r="B1275" s="40"/>
      <c r="C1275" s="228" t="s">
        <v>2508</v>
      </c>
      <c r="D1275" s="228" t="s">
        <v>180</v>
      </c>
      <c r="E1275" s="229" t="s">
        <v>769</v>
      </c>
      <c r="F1275" s="230" t="s">
        <v>770</v>
      </c>
      <c r="G1275" s="231" t="s">
        <v>204</v>
      </c>
      <c r="H1275" s="232">
        <v>20.460000000000001</v>
      </c>
      <c r="I1275" s="233"/>
      <c r="J1275" s="234">
        <f>ROUND(I1275*H1275,2)</f>
        <v>0</v>
      </c>
      <c r="K1275" s="230" t="s">
        <v>846</v>
      </c>
      <c r="L1275" s="45"/>
      <c r="M1275" s="235" t="s">
        <v>1</v>
      </c>
      <c r="N1275" s="236" t="s">
        <v>41</v>
      </c>
      <c r="O1275" s="92"/>
      <c r="P1275" s="237">
        <f>O1275*H1275</f>
        <v>0</v>
      </c>
      <c r="Q1275" s="237">
        <v>0.015740000000000001</v>
      </c>
      <c r="R1275" s="237">
        <f>Q1275*H1275</f>
        <v>0.3220404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274</v>
      </c>
      <c r="AT1275" s="239" t="s">
        <v>180</v>
      </c>
      <c r="AU1275" s="239" t="s">
        <v>85</v>
      </c>
      <c r="AY1275" s="18" t="s">
        <v>178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83</v>
      </c>
      <c r="BK1275" s="240">
        <f>ROUND(I1275*H1275,2)</f>
        <v>0</v>
      </c>
      <c r="BL1275" s="18" t="s">
        <v>274</v>
      </c>
      <c r="BM1275" s="239" t="s">
        <v>2509</v>
      </c>
    </row>
    <row r="1276" s="13" customFormat="1">
      <c r="A1276" s="13"/>
      <c r="B1276" s="241"/>
      <c r="C1276" s="242"/>
      <c r="D1276" s="243" t="s">
        <v>186</v>
      </c>
      <c r="E1276" s="244" t="s">
        <v>1</v>
      </c>
      <c r="F1276" s="245" t="s">
        <v>772</v>
      </c>
      <c r="G1276" s="242"/>
      <c r="H1276" s="246">
        <v>20.460000000000001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186</v>
      </c>
      <c r="AU1276" s="252" t="s">
        <v>85</v>
      </c>
      <c r="AV1276" s="13" t="s">
        <v>85</v>
      </c>
      <c r="AW1276" s="13" t="s">
        <v>32</v>
      </c>
      <c r="AX1276" s="13" t="s">
        <v>83</v>
      </c>
      <c r="AY1276" s="252" t="s">
        <v>178</v>
      </c>
    </row>
    <row r="1277" s="2" customFormat="1" ht="16.5" customHeight="1">
      <c r="A1277" s="39"/>
      <c r="B1277" s="40"/>
      <c r="C1277" s="228" t="s">
        <v>2510</v>
      </c>
      <c r="D1277" s="228" t="s">
        <v>180</v>
      </c>
      <c r="E1277" s="229" t="s">
        <v>2511</v>
      </c>
      <c r="F1277" s="230" t="s">
        <v>2512</v>
      </c>
      <c r="G1277" s="231" t="s">
        <v>291</v>
      </c>
      <c r="H1277" s="232">
        <v>64.790000000000006</v>
      </c>
      <c r="I1277" s="233"/>
      <c r="J1277" s="234">
        <f>ROUND(I1277*H1277,2)</f>
        <v>0</v>
      </c>
      <c r="K1277" s="230" t="s">
        <v>194</v>
      </c>
      <c r="L1277" s="45"/>
      <c r="M1277" s="235" t="s">
        <v>1</v>
      </c>
      <c r="N1277" s="236" t="s">
        <v>41</v>
      </c>
      <c r="O1277" s="92"/>
      <c r="P1277" s="237">
        <f>O1277*H1277</f>
        <v>0</v>
      </c>
      <c r="Q1277" s="237">
        <v>1.0000000000000001E-05</v>
      </c>
      <c r="R1277" s="237">
        <f>Q1277*H1277</f>
        <v>0.00064790000000000008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274</v>
      </c>
      <c r="AT1277" s="239" t="s">
        <v>180</v>
      </c>
      <c r="AU1277" s="239" t="s">
        <v>85</v>
      </c>
      <c r="AY1277" s="18" t="s">
        <v>178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83</v>
      </c>
      <c r="BK1277" s="240">
        <f>ROUND(I1277*H1277,2)</f>
        <v>0</v>
      </c>
      <c r="BL1277" s="18" t="s">
        <v>274</v>
      </c>
      <c r="BM1277" s="239" t="s">
        <v>2513</v>
      </c>
    </row>
    <row r="1278" s="13" customFormat="1">
      <c r="A1278" s="13"/>
      <c r="B1278" s="241"/>
      <c r="C1278" s="242"/>
      <c r="D1278" s="243" t="s">
        <v>186</v>
      </c>
      <c r="E1278" s="244" t="s">
        <v>1</v>
      </c>
      <c r="F1278" s="245" t="s">
        <v>2514</v>
      </c>
      <c r="G1278" s="242"/>
      <c r="H1278" s="246">
        <v>23.489999999999998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186</v>
      </c>
      <c r="AU1278" s="252" t="s">
        <v>85</v>
      </c>
      <c r="AV1278" s="13" t="s">
        <v>85</v>
      </c>
      <c r="AW1278" s="13" t="s">
        <v>32</v>
      </c>
      <c r="AX1278" s="13" t="s">
        <v>76</v>
      </c>
      <c r="AY1278" s="252" t="s">
        <v>178</v>
      </c>
    </row>
    <row r="1279" s="13" customFormat="1">
      <c r="A1279" s="13"/>
      <c r="B1279" s="241"/>
      <c r="C1279" s="242"/>
      <c r="D1279" s="243" t="s">
        <v>186</v>
      </c>
      <c r="E1279" s="244" t="s">
        <v>1</v>
      </c>
      <c r="F1279" s="245" t="s">
        <v>2515</v>
      </c>
      <c r="G1279" s="242"/>
      <c r="H1279" s="246">
        <v>12.074999999999999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186</v>
      </c>
      <c r="AU1279" s="252" t="s">
        <v>85</v>
      </c>
      <c r="AV1279" s="13" t="s">
        <v>85</v>
      </c>
      <c r="AW1279" s="13" t="s">
        <v>32</v>
      </c>
      <c r="AX1279" s="13" t="s">
        <v>76</v>
      </c>
      <c r="AY1279" s="252" t="s">
        <v>178</v>
      </c>
    </row>
    <row r="1280" s="13" customFormat="1">
      <c r="A1280" s="13"/>
      <c r="B1280" s="241"/>
      <c r="C1280" s="242"/>
      <c r="D1280" s="243" t="s">
        <v>186</v>
      </c>
      <c r="E1280" s="244" t="s">
        <v>1</v>
      </c>
      <c r="F1280" s="245" t="s">
        <v>2516</v>
      </c>
      <c r="G1280" s="242"/>
      <c r="H1280" s="246">
        <v>12.029999999999999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186</v>
      </c>
      <c r="AU1280" s="252" t="s">
        <v>85</v>
      </c>
      <c r="AV1280" s="13" t="s">
        <v>85</v>
      </c>
      <c r="AW1280" s="13" t="s">
        <v>32</v>
      </c>
      <c r="AX1280" s="13" t="s">
        <v>76</v>
      </c>
      <c r="AY1280" s="252" t="s">
        <v>178</v>
      </c>
    </row>
    <row r="1281" s="13" customFormat="1">
      <c r="A1281" s="13"/>
      <c r="B1281" s="241"/>
      <c r="C1281" s="242"/>
      <c r="D1281" s="243" t="s">
        <v>186</v>
      </c>
      <c r="E1281" s="244" t="s">
        <v>1</v>
      </c>
      <c r="F1281" s="245" t="s">
        <v>2517</v>
      </c>
      <c r="G1281" s="242"/>
      <c r="H1281" s="246">
        <v>12.48</v>
      </c>
      <c r="I1281" s="247"/>
      <c r="J1281" s="242"/>
      <c r="K1281" s="242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186</v>
      </c>
      <c r="AU1281" s="252" t="s">
        <v>85</v>
      </c>
      <c r="AV1281" s="13" t="s">
        <v>85</v>
      </c>
      <c r="AW1281" s="13" t="s">
        <v>32</v>
      </c>
      <c r="AX1281" s="13" t="s">
        <v>76</v>
      </c>
      <c r="AY1281" s="252" t="s">
        <v>178</v>
      </c>
    </row>
    <row r="1282" s="13" customFormat="1">
      <c r="A1282" s="13"/>
      <c r="B1282" s="241"/>
      <c r="C1282" s="242"/>
      <c r="D1282" s="243" t="s">
        <v>186</v>
      </c>
      <c r="E1282" s="244" t="s">
        <v>1</v>
      </c>
      <c r="F1282" s="245" t="s">
        <v>2518</v>
      </c>
      <c r="G1282" s="242"/>
      <c r="H1282" s="246">
        <v>1.9550000000000001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186</v>
      </c>
      <c r="AU1282" s="252" t="s">
        <v>85</v>
      </c>
      <c r="AV1282" s="13" t="s">
        <v>85</v>
      </c>
      <c r="AW1282" s="13" t="s">
        <v>32</v>
      </c>
      <c r="AX1282" s="13" t="s">
        <v>76</v>
      </c>
      <c r="AY1282" s="252" t="s">
        <v>178</v>
      </c>
    </row>
    <row r="1283" s="13" customFormat="1">
      <c r="A1283" s="13"/>
      <c r="B1283" s="241"/>
      <c r="C1283" s="242"/>
      <c r="D1283" s="243" t="s">
        <v>186</v>
      </c>
      <c r="E1283" s="244" t="s">
        <v>1</v>
      </c>
      <c r="F1283" s="245" t="s">
        <v>2519</v>
      </c>
      <c r="G1283" s="242"/>
      <c r="H1283" s="246">
        <v>2.7599999999999998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186</v>
      </c>
      <c r="AU1283" s="252" t="s">
        <v>85</v>
      </c>
      <c r="AV1283" s="13" t="s">
        <v>85</v>
      </c>
      <c r="AW1283" s="13" t="s">
        <v>32</v>
      </c>
      <c r="AX1283" s="13" t="s">
        <v>76</v>
      </c>
      <c r="AY1283" s="252" t="s">
        <v>178</v>
      </c>
    </row>
    <row r="1284" s="15" customFormat="1">
      <c r="A1284" s="15"/>
      <c r="B1284" s="264"/>
      <c r="C1284" s="265"/>
      <c r="D1284" s="243" t="s">
        <v>186</v>
      </c>
      <c r="E1284" s="266" t="s">
        <v>1</v>
      </c>
      <c r="F1284" s="267" t="s">
        <v>217</v>
      </c>
      <c r="G1284" s="265"/>
      <c r="H1284" s="268">
        <v>64.790000000000006</v>
      </c>
      <c r="I1284" s="269"/>
      <c r="J1284" s="265"/>
      <c r="K1284" s="265"/>
      <c r="L1284" s="270"/>
      <c r="M1284" s="271"/>
      <c r="N1284" s="272"/>
      <c r="O1284" s="272"/>
      <c r="P1284" s="272"/>
      <c r="Q1284" s="272"/>
      <c r="R1284" s="272"/>
      <c r="S1284" s="272"/>
      <c r="T1284" s="273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4" t="s">
        <v>186</v>
      </c>
      <c r="AU1284" s="274" t="s">
        <v>85</v>
      </c>
      <c r="AV1284" s="15" t="s">
        <v>184</v>
      </c>
      <c r="AW1284" s="15" t="s">
        <v>32</v>
      </c>
      <c r="AX1284" s="15" t="s">
        <v>83</v>
      </c>
      <c r="AY1284" s="274" t="s">
        <v>178</v>
      </c>
    </row>
    <row r="1285" s="2" customFormat="1" ht="21.75" customHeight="1">
      <c r="A1285" s="39"/>
      <c r="B1285" s="40"/>
      <c r="C1285" s="285" t="s">
        <v>2520</v>
      </c>
      <c r="D1285" s="285" t="s">
        <v>232</v>
      </c>
      <c r="E1285" s="286" t="s">
        <v>2521</v>
      </c>
      <c r="F1285" s="287" t="s">
        <v>2522</v>
      </c>
      <c r="G1285" s="288" t="s">
        <v>183</v>
      </c>
      <c r="H1285" s="289">
        <v>1.2030000000000001</v>
      </c>
      <c r="I1285" s="290"/>
      <c r="J1285" s="291">
        <f>ROUND(I1285*H1285,2)</f>
        <v>0</v>
      </c>
      <c r="K1285" s="287" t="s">
        <v>194</v>
      </c>
      <c r="L1285" s="292"/>
      <c r="M1285" s="293" t="s">
        <v>1</v>
      </c>
      <c r="N1285" s="294" t="s">
        <v>41</v>
      </c>
      <c r="O1285" s="92"/>
      <c r="P1285" s="237">
        <f>O1285*H1285</f>
        <v>0</v>
      </c>
      <c r="Q1285" s="237">
        <v>0.55000000000000004</v>
      </c>
      <c r="R1285" s="237">
        <f>Q1285*H1285</f>
        <v>0.66165000000000007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377</v>
      </c>
      <c r="AT1285" s="239" t="s">
        <v>232</v>
      </c>
      <c r="AU1285" s="239" t="s">
        <v>85</v>
      </c>
      <c r="AY1285" s="18" t="s">
        <v>178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83</v>
      </c>
      <c r="BK1285" s="240">
        <f>ROUND(I1285*H1285,2)</f>
        <v>0</v>
      </c>
      <c r="BL1285" s="18" t="s">
        <v>274</v>
      </c>
      <c r="BM1285" s="239" t="s">
        <v>2523</v>
      </c>
    </row>
    <row r="1286" s="13" customFormat="1">
      <c r="A1286" s="13"/>
      <c r="B1286" s="241"/>
      <c r="C1286" s="242"/>
      <c r="D1286" s="243" t="s">
        <v>186</v>
      </c>
      <c r="E1286" s="244" t="s">
        <v>1</v>
      </c>
      <c r="F1286" s="245" t="s">
        <v>2524</v>
      </c>
      <c r="G1286" s="242"/>
      <c r="H1286" s="246">
        <v>0.376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186</v>
      </c>
      <c r="AU1286" s="252" t="s">
        <v>85</v>
      </c>
      <c r="AV1286" s="13" t="s">
        <v>85</v>
      </c>
      <c r="AW1286" s="13" t="s">
        <v>32</v>
      </c>
      <c r="AX1286" s="13" t="s">
        <v>76</v>
      </c>
      <c r="AY1286" s="252" t="s">
        <v>178</v>
      </c>
    </row>
    <row r="1287" s="13" customFormat="1">
      <c r="A1287" s="13"/>
      <c r="B1287" s="241"/>
      <c r="C1287" s="242"/>
      <c r="D1287" s="243" t="s">
        <v>186</v>
      </c>
      <c r="E1287" s="244" t="s">
        <v>1</v>
      </c>
      <c r="F1287" s="245" t="s">
        <v>2525</v>
      </c>
      <c r="G1287" s="242"/>
      <c r="H1287" s="246">
        <v>0.19300000000000001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186</v>
      </c>
      <c r="AU1287" s="252" t="s">
        <v>85</v>
      </c>
      <c r="AV1287" s="13" t="s">
        <v>85</v>
      </c>
      <c r="AW1287" s="13" t="s">
        <v>32</v>
      </c>
      <c r="AX1287" s="13" t="s">
        <v>76</v>
      </c>
      <c r="AY1287" s="252" t="s">
        <v>178</v>
      </c>
    </row>
    <row r="1288" s="13" customFormat="1">
      <c r="A1288" s="13"/>
      <c r="B1288" s="241"/>
      <c r="C1288" s="242"/>
      <c r="D1288" s="243" t="s">
        <v>186</v>
      </c>
      <c r="E1288" s="244" t="s">
        <v>1</v>
      </c>
      <c r="F1288" s="245" t="s">
        <v>2526</v>
      </c>
      <c r="G1288" s="242"/>
      <c r="H1288" s="246">
        <v>0.192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186</v>
      </c>
      <c r="AU1288" s="252" t="s">
        <v>85</v>
      </c>
      <c r="AV1288" s="13" t="s">
        <v>85</v>
      </c>
      <c r="AW1288" s="13" t="s">
        <v>32</v>
      </c>
      <c r="AX1288" s="13" t="s">
        <v>76</v>
      </c>
      <c r="AY1288" s="252" t="s">
        <v>178</v>
      </c>
    </row>
    <row r="1289" s="13" customFormat="1">
      <c r="A1289" s="13"/>
      <c r="B1289" s="241"/>
      <c r="C1289" s="242"/>
      <c r="D1289" s="243" t="s">
        <v>186</v>
      </c>
      <c r="E1289" s="244" t="s">
        <v>1</v>
      </c>
      <c r="F1289" s="245" t="s">
        <v>2527</v>
      </c>
      <c r="G1289" s="242"/>
      <c r="H1289" s="246">
        <v>0.20000000000000001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186</v>
      </c>
      <c r="AU1289" s="252" t="s">
        <v>85</v>
      </c>
      <c r="AV1289" s="13" t="s">
        <v>85</v>
      </c>
      <c r="AW1289" s="13" t="s">
        <v>32</v>
      </c>
      <c r="AX1289" s="13" t="s">
        <v>76</v>
      </c>
      <c r="AY1289" s="252" t="s">
        <v>178</v>
      </c>
    </row>
    <row r="1290" s="13" customFormat="1">
      <c r="A1290" s="13"/>
      <c r="B1290" s="241"/>
      <c r="C1290" s="242"/>
      <c r="D1290" s="243" t="s">
        <v>186</v>
      </c>
      <c r="E1290" s="244" t="s">
        <v>1</v>
      </c>
      <c r="F1290" s="245" t="s">
        <v>2528</v>
      </c>
      <c r="G1290" s="242"/>
      <c r="H1290" s="246">
        <v>0.035000000000000003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186</v>
      </c>
      <c r="AU1290" s="252" t="s">
        <v>85</v>
      </c>
      <c r="AV1290" s="13" t="s">
        <v>85</v>
      </c>
      <c r="AW1290" s="13" t="s">
        <v>32</v>
      </c>
      <c r="AX1290" s="13" t="s">
        <v>76</v>
      </c>
      <c r="AY1290" s="252" t="s">
        <v>178</v>
      </c>
    </row>
    <row r="1291" s="13" customFormat="1">
      <c r="A1291" s="13"/>
      <c r="B1291" s="241"/>
      <c r="C1291" s="242"/>
      <c r="D1291" s="243" t="s">
        <v>186</v>
      </c>
      <c r="E1291" s="244" t="s">
        <v>1</v>
      </c>
      <c r="F1291" s="245" t="s">
        <v>2529</v>
      </c>
      <c r="G1291" s="242"/>
      <c r="H1291" s="246">
        <v>0.050000000000000003</v>
      </c>
      <c r="I1291" s="247"/>
      <c r="J1291" s="242"/>
      <c r="K1291" s="242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186</v>
      </c>
      <c r="AU1291" s="252" t="s">
        <v>85</v>
      </c>
      <c r="AV1291" s="13" t="s">
        <v>85</v>
      </c>
      <c r="AW1291" s="13" t="s">
        <v>32</v>
      </c>
      <c r="AX1291" s="13" t="s">
        <v>76</v>
      </c>
      <c r="AY1291" s="252" t="s">
        <v>178</v>
      </c>
    </row>
    <row r="1292" s="15" customFormat="1">
      <c r="A1292" s="15"/>
      <c r="B1292" s="264"/>
      <c r="C1292" s="265"/>
      <c r="D1292" s="243" t="s">
        <v>186</v>
      </c>
      <c r="E1292" s="266" t="s">
        <v>1</v>
      </c>
      <c r="F1292" s="267" t="s">
        <v>217</v>
      </c>
      <c r="G1292" s="265"/>
      <c r="H1292" s="268">
        <v>1.046</v>
      </c>
      <c r="I1292" s="269"/>
      <c r="J1292" s="265"/>
      <c r="K1292" s="265"/>
      <c r="L1292" s="270"/>
      <c r="M1292" s="271"/>
      <c r="N1292" s="272"/>
      <c r="O1292" s="272"/>
      <c r="P1292" s="272"/>
      <c r="Q1292" s="272"/>
      <c r="R1292" s="272"/>
      <c r="S1292" s="272"/>
      <c r="T1292" s="27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4" t="s">
        <v>186</v>
      </c>
      <c r="AU1292" s="274" t="s">
        <v>85</v>
      </c>
      <c r="AV1292" s="15" t="s">
        <v>184</v>
      </c>
      <c r="AW1292" s="15" t="s">
        <v>32</v>
      </c>
      <c r="AX1292" s="15" t="s">
        <v>83</v>
      </c>
      <c r="AY1292" s="274" t="s">
        <v>178</v>
      </c>
    </row>
    <row r="1293" s="13" customFormat="1">
      <c r="A1293" s="13"/>
      <c r="B1293" s="241"/>
      <c r="C1293" s="242"/>
      <c r="D1293" s="243" t="s">
        <v>186</v>
      </c>
      <c r="E1293" s="242"/>
      <c r="F1293" s="245" t="s">
        <v>2530</v>
      </c>
      <c r="G1293" s="242"/>
      <c r="H1293" s="246">
        <v>1.2030000000000001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186</v>
      </c>
      <c r="AU1293" s="252" t="s">
        <v>85</v>
      </c>
      <c r="AV1293" s="13" t="s">
        <v>85</v>
      </c>
      <c r="AW1293" s="13" t="s">
        <v>4</v>
      </c>
      <c r="AX1293" s="13" t="s">
        <v>83</v>
      </c>
      <c r="AY1293" s="252" t="s">
        <v>178</v>
      </c>
    </row>
    <row r="1294" s="2" customFormat="1" ht="24.15" customHeight="1">
      <c r="A1294" s="39"/>
      <c r="B1294" s="40"/>
      <c r="C1294" s="228" t="s">
        <v>2531</v>
      </c>
      <c r="D1294" s="228" t="s">
        <v>180</v>
      </c>
      <c r="E1294" s="229" t="s">
        <v>774</v>
      </c>
      <c r="F1294" s="230" t="s">
        <v>775</v>
      </c>
      <c r="G1294" s="231" t="s">
        <v>204</v>
      </c>
      <c r="H1294" s="232">
        <v>20.460000000000001</v>
      </c>
      <c r="I1294" s="233"/>
      <c r="J1294" s="234">
        <f>ROUND(I1294*H1294,2)</f>
        <v>0</v>
      </c>
      <c r="K1294" s="230" t="s">
        <v>846</v>
      </c>
      <c r="L1294" s="45"/>
      <c r="M1294" s="235" t="s">
        <v>1</v>
      </c>
      <c r="N1294" s="236" t="s">
        <v>41</v>
      </c>
      <c r="O1294" s="92"/>
      <c r="P1294" s="237">
        <f>O1294*H1294</f>
        <v>0</v>
      </c>
      <c r="Q1294" s="237">
        <v>0.00018000000000000001</v>
      </c>
      <c r="R1294" s="237">
        <f>Q1294*H1294</f>
        <v>0.0036828000000000004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274</v>
      </c>
      <c r="AT1294" s="239" t="s">
        <v>180</v>
      </c>
      <c r="AU1294" s="239" t="s">
        <v>85</v>
      </c>
      <c r="AY1294" s="18" t="s">
        <v>178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83</v>
      </c>
      <c r="BK1294" s="240">
        <f>ROUND(I1294*H1294,2)</f>
        <v>0</v>
      </c>
      <c r="BL1294" s="18" t="s">
        <v>274</v>
      </c>
      <c r="BM1294" s="239" t="s">
        <v>2532</v>
      </c>
    </row>
    <row r="1295" s="16" customFormat="1">
      <c r="A1295" s="16"/>
      <c r="B1295" s="275"/>
      <c r="C1295" s="276"/>
      <c r="D1295" s="243" t="s">
        <v>186</v>
      </c>
      <c r="E1295" s="277" t="s">
        <v>1</v>
      </c>
      <c r="F1295" s="278" t="s">
        <v>2533</v>
      </c>
      <c r="G1295" s="276"/>
      <c r="H1295" s="277" t="s">
        <v>1</v>
      </c>
      <c r="I1295" s="279"/>
      <c r="J1295" s="276"/>
      <c r="K1295" s="276"/>
      <c r="L1295" s="280"/>
      <c r="M1295" s="281"/>
      <c r="N1295" s="282"/>
      <c r="O1295" s="282"/>
      <c r="P1295" s="282"/>
      <c r="Q1295" s="282"/>
      <c r="R1295" s="282"/>
      <c r="S1295" s="282"/>
      <c r="T1295" s="283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84" t="s">
        <v>186</v>
      </c>
      <c r="AU1295" s="284" t="s">
        <v>85</v>
      </c>
      <c r="AV1295" s="16" t="s">
        <v>83</v>
      </c>
      <c r="AW1295" s="16" t="s">
        <v>32</v>
      </c>
      <c r="AX1295" s="16" t="s">
        <v>76</v>
      </c>
      <c r="AY1295" s="284" t="s">
        <v>178</v>
      </c>
    </row>
    <row r="1296" s="13" customFormat="1">
      <c r="A1296" s="13"/>
      <c r="B1296" s="241"/>
      <c r="C1296" s="242"/>
      <c r="D1296" s="243" t="s">
        <v>186</v>
      </c>
      <c r="E1296" s="244" t="s">
        <v>1</v>
      </c>
      <c r="F1296" s="245" t="s">
        <v>2534</v>
      </c>
      <c r="G1296" s="242"/>
      <c r="H1296" s="246">
        <v>20.460000000000001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186</v>
      </c>
      <c r="AU1296" s="252" t="s">
        <v>85</v>
      </c>
      <c r="AV1296" s="13" t="s">
        <v>85</v>
      </c>
      <c r="AW1296" s="13" t="s">
        <v>32</v>
      </c>
      <c r="AX1296" s="13" t="s">
        <v>83</v>
      </c>
      <c r="AY1296" s="252" t="s">
        <v>178</v>
      </c>
    </row>
    <row r="1297" s="2" customFormat="1" ht="24.15" customHeight="1">
      <c r="A1297" s="39"/>
      <c r="B1297" s="40"/>
      <c r="C1297" s="228" t="s">
        <v>2535</v>
      </c>
      <c r="D1297" s="228" t="s">
        <v>180</v>
      </c>
      <c r="E1297" s="229" t="s">
        <v>2536</v>
      </c>
      <c r="F1297" s="230" t="s">
        <v>2537</v>
      </c>
      <c r="G1297" s="231" t="s">
        <v>183</v>
      </c>
      <c r="H1297" s="232">
        <v>9.3559999999999999</v>
      </c>
      <c r="I1297" s="233"/>
      <c r="J1297" s="234">
        <f>ROUND(I1297*H1297,2)</f>
        <v>0</v>
      </c>
      <c r="K1297" s="230" t="s">
        <v>846</v>
      </c>
      <c r="L1297" s="45"/>
      <c r="M1297" s="235" t="s">
        <v>1</v>
      </c>
      <c r="N1297" s="236" t="s">
        <v>41</v>
      </c>
      <c r="O1297" s="92"/>
      <c r="P1297" s="237">
        <f>O1297*H1297</f>
        <v>0</v>
      </c>
      <c r="Q1297" s="237">
        <v>0.024469999999999999</v>
      </c>
      <c r="R1297" s="237">
        <f>Q1297*H1297</f>
        <v>0.22894131999999998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274</v>
      </c>
      <c r="AT1297" s="239" t="s">
        <v>180</v>
      </c>
      <c r="AU1297" s="239" t="s">
        <v>85</v>
      </c>
      <c r="AY1297" s="18" t="s">
        <v>178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83</v>
      </c>
      <c r="BK1297" s="240">
        <f>ROUND(I1297*H1297,2)</f>
        <v>0</v>
      </c>
      <c r="BL1297" s="18" t="s">
        <v>274</v>
      </c>
      <c r="BM1297" s="239" t="s">
        <v>2538</v>
      </c>
    </row>
    <row r="1298" s="13" customFormat="1">
      <c r="A1298" s="13"/>
      <c r="B1298" s="241"/>
      <c r="C1298" s="242"/>
      <c r="D1298" s="243" t="s">
        <v>186</v>
      </c>
      <c r="E1298" s="244" t="s">
        <v>1</v>
      </c>
      <c r="F1298" s="245" t="s">
        <v>2539</v>
      </c>
      <c r="G1298" s="242"/>
      <c r="H1298" s="246">
        <v>6.8040000000000003</v>
      </c>
      <c r="I1298" s="247"/>
      <c r="J1298" s="242"/>
      <c r="K1298" s="242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186</v>
      </c>
      <c r="AU1298" s="252" t="s">
        <v>85</v>
      </c>
      <c r="AV1298" s="13" t="s">
        <v>85</v>
      </c>
      <c r="AW1298" s="13" t="s">
        <v>32</v>
      </c>
      <c r="AX1298" s="13" t="s">
        <v>76</v>
      </c>
      <c r="AY1298" s="252" t="s">
        <v>178</v>
      </c>
    </row>
    <row r="1299" s="13" customFormat="1">
      <c r="A1299" s="13"/>
      <c r="B1299" s="241"/>
      <c r="C1299" s="242"/>
      <c r="D1299" s="243" t="s">
        <v>186</v>
      </c>
      <c r="E1299" s="244" t="s">
        <v>1</v>
      </c>
      <c r="F1299" s="245" t="s">
        <v>2540</v>
      </c>
      <c r="G1299" s="242"/>
      <c r="H1299" s="246">
        <v>2.552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186</v>
      </c>
      <c r="AU1299" s="252" t="s">
        <v>85</v>
      </c>
      <c r="AV1299" s="13" t="s">
        <v>85</v>
      </c>
      <c r="AW1299" s="13" t="s">
        <v>32</v>
      </c>
      <c r="AX1299" s="13" t="s">
        <v>76</v>
      </c>
      <c r="AY1299" s="252" t="s">
        <v>178</v>
      </c>
    </row>
    <row r="1300" s="15" customFormat="1">
      <c r="A1300" s="15"/>
      <c r="B1300" s="264"/>
      <c r="C1300" s="265"/>
      <c r="D1300" s="243" t="s">
        <v>186</v>
      </c>
      <c r="E1300" s="266" t="s">
        <v>1</v>
      </c>
      <c r="F1300" s="267" t="s">
        <v>217</v>
      </c>
      <c r="G1300" s="265"/>
      <c r="H1300" s="268">
        <v>9.3559999999999999</v>
      </c>
      <c r="I1300" s="269"/>
      <c r="J1300" s="265"/>
      <c r="K1300" s="265"/>
      <c r="L1300" s="270"/>
      <c r="M1300" s="271"/>
      <c r="N1300" s="272"/>
      <c r="O1300" s="272"/>
      <c r="P1300" s="272"/>
      <c r="Q1300" s="272"/>
      <c r="R1300" s="272"/>
      <c r="S1300" s="272"/>
      <c r="T1300" s="273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4" t="s">
        <v>186</v>
      </c>
      <c r="AU1300" s="274" t="s">
        <v>85</v>
      </c>
      <c r="AV1300" s="15" t="s">
        <v>184</v>
      </c>
      <c r="AW1300" s="15" t="s">
        <v>32</v>
      </c>
      <c r="AX1300" s="15" t="s">
        <v>83</v>
      </c>
      <c r="AY1300" s="274" t="s">
        <v>178</v>
      </c>
    </row>
    <row r="1301" s="2" customFormat="1" ht="24.15" customHeight="1">
      <c r="A1301" s="39"/>
      <c r="B1301" s="40"/>
      <c r="C1301" s="228" t="s">
        <v>2541</v>
      </c>
      <c r="D1301" s="228" t="s">
        <v>180</v>
      </c>
      <c r="E1301" s="229" t="s">
        <v>778</v>
      </c>
      <c r="F1301" s="230" t="s">
        <v>779</v>
      </c>
      <c r="G1301" s="231" t="s">
        <v>384</v>
      </c>
      <c r="H1301" s="232">
        <v>8.5500000000000007</v>
      </c>
      <c r="I1301" s="233"/>
      <c r="J1301" s="234">
        <f>ROUND(I1301*H1301,2)</f>
        <v>0</v>
      </c>
      <c r="K1301" s="230" t="s">
        <v>194</v>
      </c>
      <c r="L1301" s="45"/>
      <c r="M1301" s="235" t="s">
        <v>1</v>
      </c>
      <c r="N1301" s="236" t="s">
        <v>41</v>
      </c>
      <c r="O1301" s="92"/>
      <c r="P1301" s="237">
        <f>O1301*H1301</f>
        <v>0</v>
      </c>
      <c r="Q1301" s="237">
        <v>0</v>
      </c>
      <c r="R1301" s="237">
        <f>Q1301*H1301</f>
        <v>0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274</v>
      </c>
      <c r="AT1301" s="239" t="s">
        <v>180</v>
      </c>
      <c r="AU1301" s="239" t="s">
        <v>85</v>
      </c>
      <c r="AY1301" s="18" t="s">
        <v>178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83</v>
      </c>
      <c r="BK1301" s="240">
        <f>ROUND(I1301*H1301,2)</f>
        <v>0</v>
      </c>
      <c r="BL1301" s="18" t="s">
        <v>274</v>
      </c>
      <c r="BM1301" s="239" t="s">
        <v>2542</v>
      </c>
    </row>
    <row r="1302" s="12" customFormat="1" ht="22.8" customHeight="1">
      <c r="A1302" s="12"/>
      <c r="B1302" s="212"/>
      <c r="C1302" s="213"/>
      <c r="D1302" s="214" t="s">
        <v>75</v>
      </c>
      <c r="E1302" s="226" t="s">
        <v>2543</v>
      </c>
      <c r="F1302" s="226" t="s">
        <v>2544</v>
      </c>
      <c r="G1302" s="213"/>
      <c r="H1302" s="213"/>
      <c r="I1302" s="216"/>
      <c r="J1302" s="227">
        <f>BK1302</f>
        <v>0</v>
      </c>
      <c r="K1302" s="213"/>
      <c r="L1302" s="218"/>
      <c r="M1302" s="219"/>
      <c r="N1302" s="220"/>
      <c r="O1302" s="220"/>
      <c r="P1302" s="221">
        <f>SUM(P1303:P1378)</f>
        <v>0</v>
      </c>
      <c r="Q1302" s="220"/>
      <c r="R1302" s="221">
        <f>SUM(R1303:R1378)</f>
        <v>6.1647865900000012</v>
      </c>
      <c r="S1302" s="220"/>
      <c r="T1302" s="222">
        <f>SUM(T1303:T1378)</f>
        <v>0</v>
      </c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R1302" s="223" t="s">
        <v>85</v>
      </c>
      <c r="AT1302" s="224" t="s">
        <v>75</v>
      </c>
      <c r="AU1302" s="224" t="s">
        <v>83</v>
      </c>
      <c r="AY1302" s="223" t="s">
        <v>178</v>
      </c>
      <c r="BK1302" s="225">
        <f>SUM(BK1303:BK1378)</f>
        <v>0</v>
      </c>
    </row>
    <row r="1303" s="2" customFormat="1" ht="24.15" customHeight="1">
      <c r="A1303" s="39"/>
      <c r="B1303" s="40"/>
      <c r="C1303" s="228" t="s">
        <v>2545</v>
      </c>
      <c r="D1303" s="228" t="s">
        <v>180</v>
      </c>
      <c r="E1303" s="229" t="s">
        <v>2546</v>
      </c>
      <c r="F1303" s="230" t="s">
        <v>2547</v>
      </c>
      <c r="G1303" s="231" t="s">
        <v>204</v>
      </c>
      <c r="H1303" s="232">
        <v>389.56999999999999</v>
      </c>
      <c r="I1303" s="233"/>
      <c r="J1303" s="234">
        <f>ROUND(I1303*H1303,2)</f>
        <v>0</v>
      </c>
      <c r="K1303" s="230" t="s">
        <v>194</v>
      </c>
      <c r="L1303" s="45"/>
      <c r="M1303" s="235" t="s">
        <v>1</v>
      </c>
      <c r="N1303" s="236" t="s">
        <v>41</v>
      </c>
      <c r="O1303" s="92"/>
      <c r="P1303" s="237">
        <f>O1303*H1303</f>
        <v>0</v>
      </c>
      <c r="Q1303" s="237">
        <v>0.012200000000000001</v>
      </c>
      <c r="R1303" s="237">
        <f>Q1303*H1303</f>
        <v>4.7527540000000004</v>
      </c>
      <c r="S1303" s="237">
        <v>0</v>
      </c>
      <c r="T1303" s="238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9" t="s">
        <v>274</v>
      </c>
      <c r="AT1303" s="239" t="s">
        <v>180</v>
      </c>
      <c r="AU1303" s="239" t="s">
        <v>85</v>
      </c>
      <c r="AY1303" s="18" t="s">
        <v>178</v>
      </c>
      <c r="BE1303" s="240">
        <f>IF(N1303="základní",J1303,0)</f>
        <v>0</v>
      </c>
      <c r="BF1303" s="240">
        <f>IF(N1303="snížená",J1303,0)</f>
        <v>0</v>
      </c>
      <c r="BG1303" s="240">
        <f>IF(N1303="zákl. přenesená",J1303,0)</f>
        <v>0</v>
      </c>
      <c r="BH1303" s="240">
        <f>IF(N1303="sníž. přenesená",J1303,0)</f>
        <v>0</v>
      </c>
      <c r="BI1303" s="240">
        <f>IF(N1303="nulová",J1303,0)</f>
        <v>0</v>
      </c>
      <c r="BJ1303" s="18" t="s">
        <v>83</v>
      </c>
      <c r="BK1303" s="240">
        <f>ROUND(I1303*H1303,2)</f>
        <v>0</v>
      </c>
      <c r="BL1303" s="18" t="s">
        <v>274</v>
      </c>
      <c r="BM1303" s="239" t="s">
        <v>2548</v>
      </c>
    </row>
    <row r="1304" s="13" customFormat="1">
      <c r="A1304" s="13"/>
      <c r="B1304" s="241"/>
      <c r="C1304" s="242"/>
      <c r="D1304" s="243" t="s">
        <v>186</v>
      </c>
      <c r="E1304" s="244" t="s">
        <v>1</v>
      </c>
      <c r="F1304" s="245" t="s">
        <v>2549</v>
      </c>
      <c r="G1304" s="242"/>
      <c r="H1304" s="246">
        <v>14.970000000000001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186</v>
      </c>
      <c r="AU1304" s="252" t="s">
        <v>85</v>
      </c>
      <c r="AV1304" s="13" t="s">
        <v>85</v>
      </c>
      <c r="AW1304" s="13" t="s">
        <v>32</v>
      </c>
      <c r="AX1304" s="13" t="s">
        <v>76</v>
      </c>
      <c r="AY1304" s="252" t="s">
        <v>178</v>
      </c>
    </row>
    <row r="1305" s="13" customFormat="1">
      <c r="A1305" s="13"/>
      <c r="B1305" s="241"/>
      <c r="C1305" s="242"/>
      <c r="D1305" s="243" t="s">
        <v>186</v>
      </c>
      <c r="E1305" s="244" t="s">
        <v>1</v>
      </c>
      <c r="F1305" s="245" t="s">
        <v>2550</v>
      </c>
      <c r="G1305" s="242"/>
      <c r="H1305" s="246">
        <v>12.960000000000001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186</v>
      </c>
      <c r="AU1305" s="252" t="s">
        <v>85</v>
      </c>
      <c r="AV1305" s="13" t="s">
        <v>85</v>
      </c>
      <c r="AW1305" s="13" t="s">
        <v>32</v>
      </c>
      <c r="AX1305" s="13" t="s">
        <v>76</v>
      </c>
      <c r="AY1305" s="252" t="s">
        <v>178</v>
      </c>
    </row>
    <row r="1306" s="13" customFormat="1">
      <c r="A1306" s="13"/>
      <c r="B1306" s="241"/>
      <c r="C1306" s="242"/>
      <c r="D1306" s="243" t="s">
        <v>186</v>
      </c>
      <c r="E1306" s="244" t="s">
        <v>1</v>
      </c>
      <c r="F1306" s="245" t="s">
        <v>2551</v>
      </c>
      <c r="G1306" s="242"/>
      <c r="H1306" s="246">
        <v>10.26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186</v>
      </c>
      <c r="AU1306" s="252" t="s">
        <v>85</v>
      </c>
      <c r="AV1306" s="13" t="s">
        <v>85</v>
      </c>
      <c r="AW1306" s="13" t="s">
        <v>32</v>
      </c>
      <c r="AX1306" s="13" t="s">
        <v>76</v>
      </c>
      <c r="AY1306" s="252" t="s">
        <v>178</v>
      </c>
    </row>
    <row r="1307" s="13" customFormat="1">
      <c r="A1307" s="13"/>
      <c r="B1307" s="241"/>
      <c r="C1307" s="242"/>
      <c r="D1307" s="243" t="s">
        <v>186</v>
      </c>
      <c r="E1307" s="244" t="s">
        <v>1</v>
      </c>
      <c r="F1307" s="245" t="s">
        <v>2552</v>
      </c>
      <c r="G1307" s="242"/>
      <c r="H1307" s="246">
        <v>8.7799999999999994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186</v>
      </c>
      <c r="AU1307" s="252" t="s">
        <v>85</v>
      </c>
      <c r="AV1307" s="13" t="s">
        <v>85</v>
      </c>
      <c r="AW1307" s="13" t="s">
        <v>32</v>
      </c>
      <c r="AX1307" s="13" t="s">
        <v>76</v>
      </c>
      <c r="AY1307" s="252" t="s">
        <v>178</v>
      </c>
    </row>
    <row r="1308" s="13" customFormat="1">
      <c r="A1308" s="13"/>
      <c r="B1308" s="241"/>
      <c r="C1308" s="242"/>
      <c r="D1308" s="243" t="s">
        <v>186</v>
      </c>
      <c r="E1308" s="244" t="s">
        <v>1</v>
      </c>
      <c r="F1308" s="245" t="s">
        <v>2553</v>
      </c>
      <c r="G1308" s="242"/>
      <c r="H1308" s="246">
        <v>9.3499999999999996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186</v>
      </c>
      <c r="AU1308" s="252" t="s">
        <v>85</v>
      </c>
      <c r="AV1308" s="13" t="s">
        <v>85</v>
      </c>
      <c r="AW1308" s="13" t="s">
        <v>32</v>
      </c>
      <c r="AX1308" s="13" t="s">
        <v>76</v>
      </c>
      <c r="AY1308" s="252" t="s">
        <v>178</v>
      </c>
    </row>
    <row r="1309" s="13" customFormat="1">
      <c r="A1309" s="13"/>
      <c r="B1309" s="241"/>
      <c r="C1309" s="242"/>
      <c r="D1309" s="243" t="s">
        <v>186</v>
      </c>
      <c r="E1309" s="244" t="s">
        <v>1</v>
      </c>
      <c r="F1309" s="245" t="s">
        <v>2554</v>
      </c>
      <c r="G1309" s="242"/>
      <c r="H1309" s="246">
        <v>4.5899999999999999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186</v>
      </c>
      <c r="AU1309" s="252" t="s">
        <v>85</v>
      </c>
      <c r="AV1309" s="13" t="s">
        <v>85</v>
      </c>
      <c r="AW1309" s="13" t="s">
        <v>32</v>
      </c>
      <c r="AX1309" s="13" t="s">
        <v>76</v>
      </c>
      <c r="AY1309" s="252" t="s">
        <v>178</v>
      </c>
    </row>
    <row r="1310" s="13" customFormat="1">
      <c r="A1310" s="13"/>
      <c r="B1310" s="241"/>
      <c r="C1310" s="242"/>
      <c r="D1310" s="243" t="s">
        <v>186</v>
      </c>
      <c r="E1310" s="244" t="s">
        <v>1</v>
      </c>
      <c r="F1310" s="245" t="s">
        <v>2555</v>
      </c>
      <c r="G1310" s="242"/>
      <c r="H1310" s="246">
        <v>32.159999999999997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186</v>
      </c>
      <c r="AU1310" s="252" t="s">
        <v>85</v>
      </c>
      <c r="AV1310" s="13" t="s">
        <v>85</v>
      </c>
      <c r="AW1310" s="13" t="s">
        <v>32</v>
      </c>
      <c r="AX1310" s="13" t="s">
        <v>76</v>
      </c>
      <c r="AY1310" s="252" t="s">
        <v>178</v>
      </c>
    </row>
    <row r="1311" s="13" customFormat="1">
      <c r="A1311" s="13"/>
      <c r="B1311" s="241"/>
      <c r="C1311" s="242"/>
      <c r="D1311" s="243" t="s">
        <v>186</v>
      </c>
      <c r="E1311" s="244" t="s">
        <v>1</v>
      </c>
      <c r="F1311" s="245" t="s">
        <v>2556</v>
      </c>
      <c r="G1311" s="242"/>
      <c r="H1311" s="246">
        <v>6.04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186</v>
      </c>
      <c r="AU1311" s="252" t="s">
        <v>85</v>
      </c>
      <c r="AV1311" s="13" t="s">
        <v>85</v>
      </c>
      <c r="AW1311" s="13" t="s">
        <v>32</v>
      </c>
      <c r="AX1311" s="13" t="s">
        <v>76</v>
      </c>
      <c r="AY1311" s="252" t="s">
        <v>178</v>
      </c>
    </row>
    <row r="1312" s="14" customFormat="1">
      <c r="A1312" s="14"/>
      <c r="B1312" s="253"/>
      <c r="C1312" s="254"/>
      <c r="D1312" s="243" t="s">
        <v>186</v>
      </c>
      <c r="E1312" s="255" t="s">
        <v>1</v>
      </c>
      <c r="F1312" s="256" t="s">
        <v>209</v>
      </c>
      <c r="G1312" s="254"/>
      <c r="H1312" s="257">
        <v>99.109999999999999</v>
      </c>
      <c r="I1312" s="258"/>
      <c r="J1312" s="254"/>
      <c r="K1312" s="254"/>
      <c r="L1312" s="259"/>
      <c r="M1312" s="260"/>
      <c r="N1312" s="261"/>
      <c r="O1312" s="261"/>
      <c r="P1312" s="261"/>
      <c r="Q1312" s="261"/>
      <c r="R1312" s="261"/>
      <c r="S1312" s="261"/>
      <c r="T1312" s="26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3" t="s">
        <v>186</v>
      </c>
      <c r="AU1312" s="263" t="s">
        <v>85</v>
      </c>
      <c r="AV1312" s="14" t="s">
        <v>96</v>
      </c>
      <c r="AW1312" s="14" t="s">
        <v>32</v>
      </c>
      <c r="AX1312" s="14" t="s">
        <v>76</v>
      </c>
      <c r="AY1312" s="263" t="s">
        <v>178</v>
      </c>
    </row>
    <row r="1313" s="13" customFormat="1">
      <c r="A1313" s="13"/>
      <c r="B1313" s="241"/>
      <c r="C1313" s="242"/>
      <c r="D1313" s="243" t="s">
        <v>186</v>
      </c>
      <c r="E1313" s="244" t="s">
        <v>1</v>
      </c>
      <c r="F1313" s="245" t="s">
        <v>2557</v>
      </c>
      <c r="G1313" s="242"/>
      <c r="H1313" s="246">
        <v>14.550000000000001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186</v>
      </c>
      <c r="AU1313" s="252" t="s">
        <v>85</v>
      </c>
      <c r="AV1313" s="13" t="s">
        <v>85</v>
      </c>
      <c r="AW1313" s="13" t="s">
        <v>32</v>
      </c>
      <c r="AX1313" s="13" t="s">
        <v>76</v>
      </c>
      <c r="AY1313" s="252" t="s">
        <v>178</v>
      </c>
    </row>
    <row r="1314" s="13" customFormat="1">
      <c r="A1314" s="13"/>
      <c r="B1314" s="241"/>
      <c r="C1314" s="242"/>
      <c r="D1314" s="243" t="s">
        <v>186</v>
      </c>
      <c r="E1314" s="244" t="s">
        <v>1</v>
      </c>
      <c r="F1314" s="245" t="s">
        <v>2558</v>
      </c>
      <c r="G1314" s="242"/>
      <c r="H1314" s="246">
        <v>15.17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186</v>
      </c>
      <c r="AU1314" s="252" t="s">
        <v>85</v>
      </c>
      <c r="AV1314" s="13" t="s">
        <v>85</v>
      </c>
      <c r="AW1314" s="13" t="s">
        <v>32</v>
      </c>
      <c r="AX1314" s="13" t="s">
        <v>76</v>
      </c>
      <c r="AY1314" s="252" t="s">
        <v>178</v>
      </c>
    </row>
    <row r="1315" s="13" customFormat="1">
      <c r="A1315" s="13"/>
      <c r="B1315" s="241"/>
      <c r="C1315" s="242"/>
      <c r="D1315" s="243" t="s">
        <v>186</v>
      </c>
      <c r="E1315" s="244" t="s">
        <v>1</v>
      </c>
      <c r="F1315" s="245" t="s">
        <v>2559</v>
      </c>
      <c r="G1315" s="242"/>
      <c r="H1315" s="246">
        <v>15.27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186</v>
      </c>
      <c r="AU1315" s="252" t="s">
        <v>85</v>
      </c>
      <c r="AV1315" s="13" t="s">
        <v>85</v>
      </c>
      <c r="AW1315" s="13" t="s">
        <v>32</v>
      </c>
      <c r="AX1315" s="13" t="s">
        <v>76</v>
      </c>
      <c r="AY1315" s="252" t="s">
        <v>178</v>
      </c>
    </row>
    <row r="1316" s="13" customFormat="1">
      <c r="A1316" s="13"/>
      <c r="B1316" s="241"/>
      <c r="C1316" s="242"/>
      <c r="D1316" s="243" t="s">
        <v>186</v>
      </c>
      <c r="E1316" s="244" t="s">
        <v>1</v>
      </c>
      <c r="F1316" s="245" t="s">
        <v>2560</v>
      </c>
      <c r="G1316" s="242"/>
      <c r="H1316" s="246">
        <v>5.9500000000000002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186</v>
      </c>
      <c r="AU1316" s="252" t="s">
        <v>85</v>
      </c>
      <c r="AV1316" s="13" t="s">
        <v>85</v>
      </c>
      <c r="AW1316" s="13" t="s">
        <v>32</v>
      </c>
      <c r="AX1316" s="13" t="s">
        <v>76</v>
      </c>
      <c r="AY1316" s="252" t="s">
        <v>178</v>
      </c>
    </row>
    <row r="1317" s="13" customFormat="1">
      <c r="A1317" s="13"/>
      <c r="B1317" s="241"/>
      <c r="C1317" s="242"/>
      <c r="D1317" s="243" t="s">
        <v>186</v>
      </c>
      <c r="E1317" s="244" t="s">
        <v>1</v>
      </c>
      <c r="F1317" s="245" t="s">
        <v>2561</v>
      </c>
      <c r="G1317" s="242"/>
      <c r="H1317" s="246">
        <v>57.619999999999997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186</v>
      </c>
      <c r="AU1317" s="252" t="s">
        <v>85</v>
      </c>
      <c r="AV1317" s="13" t="s">
        <v>85</v>
      </c>
      <c r="AW1317" s="13" t="s">
        <v>32</v>
      </c>
      <c r="AX1317" s="13" t="s">
        <v>76</v>
      </c>
      <c r="AY1317" s="252" t="s">
        <v>178</v>
      </c>
    </row>
    <row r="1318" s="13" customFormat="1">
      <c r="A1318" s="13"/>
      <c r="B1318" s="241"/>
      <c r="C1318" s="242"/>
      <c r="D1318" s="243" t="s">
        <v>186</v>
      </c>
      <c r="E1318" s="244" t="s">
        <v>1</v>
      </c>
      <c r="F1318" s="245" t="s">
        <v>2562</v>
      </c>
      <c r="G1318" s="242"/>
      <c r="H1318" s="246">
        <v>16.09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186</v>
      </c>
      <c r="AU1318" s="252" t="s">
        <v>85</v>
      </c>
      <c r="AV1318" s="13" t="s">
        <v>85</v>
      </c>
      <c r="AW1318" s="13" t="s">
        <v>32</v>
      </c>
      <c r="AX1318" s="13" t="s">
        <v>76</v>
      </c>
      <c r="AY1318" s="252" t="s">
        <v>178</v>
      </c>
    </row>
    <row r="1319" s="13" customFormat="1">
      <c r="A1319" s="13"/>
      <c r="B1319" s="241"/>
      <c r="C1319" s="242"/>
      <c r="D1319" s="243" t="s">
        <v>186</v>
      </c>
      <c r="E1319" s="244" t="s">
        <v>1</v>
      </c>
      <c r="F1319" s="245" t="s">
        <v>2563</v>
      </c>
      <c r="G1319" s="242"/>
      <c r="H1319" s="246">
        <v>1.8799999999999999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186</v>
      </c>
      <c r="AU1319" s="252" t="s">
        <v>85</v>
      </c>
      <c r="AV1319" s="13" t="s">
        <v>85</v>
      </c>
      <c r="AW1319" s="13" t="s">
        <v>32</v>
      </c>
      <c r="AX1319" s="13" t="s">
        <v>76</v>
      </c>
      <c r="AY1319" s="252" t="s">
        <v>178</v>
      </c>
    </row>
    <row r="1320" s="14" customFormat="1">
      <c r="A1320" s="14"/>
      <c r="B1320" s="253"/>
      <c r="C1320" s="254"/>
      <c r="D1320" s="243" t="s">
        <v>186</v>
      </c>
      <c r="E1320" s="255" t="s">
        <v>1</v>
      </c>
      <c r="F1320" s="256" t="s">
        <v>209</v>
      </c>
      <c r="G1320" s="254"/>
      <c r="H1320" s="257">
        <v>126.53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186</v>
      </c>
      <c r="AU1320" s="263" t="s">
        <v>85</v>
      </c>
      <c r="AV1320" s="14" t="s">
        <v>96</v>
      </c>
      <c r="AW1320" s="14" t="s">
        <v>32</v>
      </c>
      <c r="AX1320" s="14" t="s">
        <v>76</v>
      </c>
      <c r="AY1320" s="263" t="s">
        <v>178</v>
      </c>
    </row>
    <row r="1321" s="13" customFormat="1">
      <c r="A1321" s="13"/>
      <c r="B1321" s="241"/>
      <c r="C1321" s="242"/>
      <c r="D1321" s="243" t="s">
        <v>186</v>
      </c>
      <c r="E1321" s="244" t="s">
        <v>1</v>
      </c>
      <c r="F1321" s="245" t="s">
        <v>2564</v>
      </c>
      <c r="G1321" s="242"/>
      <c r="H1321" s="246">
        <v>18.5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186</v>
      </c>
      <c r="AU1321" s="252" t="s">
        <v>85</v>
      </c>
      <c r="AV1321" s="13" t="s">
        <v>85</v>
      </c>
      <c r="AW1321" s="13" t="s">
        <v>32</v>
      </c>
      <c r="AX1321" s="13" t="s">
        <v>76</v>
      </c>
      <c r="AY1321" s="252" t="s">
        <v>178</v>
      </c>
    </row>
    <row r="1322" s="13" customFormat="1">
      <c r="A1322" s="13"/>
      <c r="B1322" s="241"/>
      <c r="C1322" s="242"/>
      <c r="D1322" s="243" t="s">
        <v>186</v>
      </c>
      <c r="E1322" s="244" t="s">
        <v>1</v>
      </c>
      <c r="F1322" s="245" t="s">
        <v>2565</v>
      </c>
      <c r="G1322" s="242"/>
      <c r="H1322" s="246">
        <v>11.310000000000001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186</v>
      </c>
      <c r="AU1322" s="252" t="s">
        <v>85</v>
      </c>
      <c r="AV1322" s="13" t="s">
        <v>85</v>
      </c>
      <c r="AW1322" s="13" t="s">
        <v>32</v>
      </c>
      <c r="AX1322" s="13" t="s">
        <v>76</v>
      </c>
      <c r="AY1322" s="252" t="s">
        <v>178</v>
      </c>
    </row>
    <row r="1323" s="13" customFormat="1">
      <c r="A1323" s="13"/>
      <c r="B1323" s="241"/>
      <c r="C1323" s="242"/>
      <c r="D1323" s="243" t="s">
        <v>186</v>
      </c>
      <c r="E1323" s="244" t="s">
        <v>1</v>
      </c>
      <c r="F1323" s="245" t="s">
        <v>2566</v>
      </c>
      <c r="G1323" s="242"/>
      <c r="H1323" s="246">
        <v>8.5899999999999999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186</v>
      </c>
      <c r="AU1323" s="252" t="s">
        <v>85</v>
      </c>
      <c r="AV1323" s="13" t="s">
        <v>85</v>
      </c>
      <c r="AW1323" s="13" t="s">
        <v>32</v>
      </c>
      <c r="AX1323" s="13" t="s">
        <v>76</v>
      </c>
      <c r="AY1323" s="252" t="s">
        <v>178</v>
      </c>
    </row>
    <row r="1324" s="13" customFormat="1">
      <c r="A1324" s="13"/>
      <c r="B1324" s="241"/>
      <c r="C1324" s="242"/>
      <c r="D1324" s="243" t="s">
        <v>186</v>
      </c>
      <c r="E1324" s="244" t="s">
        <v>1</v>
      </c>
      <c r="F1324" s="245" t="s">
        <v>2567</v>
      </c>
      <c r="G1324" s="242"/>
      <c r="H1324" s="246">
        <v>24.030000000000001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186</v>
      </c>
      <c r="AU1324" s="252" t="s">
        <v>85</v>
      </c>
      <c r="AV1324" s="13" t="s">
        <v>85</v>
      </c>
      <c r="AW1324" s="13" t="s">
        <v>32</v>
      </c>
      <c r="AX1324" s="13" t="s">
        <v>76</v>
      </c>
      <c r="AY1324" s="252" t="s">
        <v>178</v>
      </c>
    </row>
    <row r="1325" s="13" customFormat="1">
      <c r="A1325" s="13"/>
      <c r="B1325" s="241"/>
      <c r="C1325" s="242"/>
      <c r="D1325" s="243" t="s">
        <v>186</v>
      </c>
      <c r="E1325" s="244" t="s">
        <v>1</v>
      </c>
      <c r="F1325" s="245" t="s">
        <v>2568</v>
      </c>
      <c r="G1325" s="242"/>
      <c r="H1325" s="246">
        <v>21.879999999999999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186</v>
      </c>
      <c r="AU1325" s="252" t="s">
        <v>85</v>
      </c>
      <c r="AV1325" s="13" t="s">
        <v>85</v>
      </c>
      <c r="AW1325" s="13" t="s">
        <v>32</v>
      </c>
      <c r="AX1325" s="13" t="s">
        <v>76</v>
      </c>
      <c r="AY1325" s="252" t="s">
        <v>178</v>
      </c>
    </row>
    <row r="1326" s="13" customFormat="1">
      <c r="A1326" s="13"/>
      <c r="B1326" s="241"/>
      <c r="C1326" s="242"/>
      <c r="D1326" s="243" t="s">
        <v>186</v>
      </c>
      <c r="E1326" s="244" t="s">
        <v>1</v>
      </c>
      <c r="F1326" s="245" t="s">
        <v>2569</v>
      </c>
      <c r="G1326" s="242"/>
      <c r="H1326" s="246">
        <v>15.810000000000001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186</v>
      </c>
      <c r="AU1326" s="252" t="s">
        <v>85</v>
      </c>
      <c r="AV1326" s="13" t="s">
        <v>85</v>
      </c>
      <c r="AW1326" s="13" t="s">
        <v>32</v>
      </c>
      <c r="AX1326" s="13" t="s">
        <v>76</v>
      </c>
      <c r="AY1326" s="252" t="s">
        <v>178</v>
      </c>
    </row>
    <row r="1327" s="13" customFormat="1">
      <c r="A1327" s="13"/>
      <c r="B1327" s="241"/>
      <c r="C1327" s="242"/>
      <c r="D1327" s="243" t="s">
        <v>186</v>
      </c>
      <c r="E1327" s="244" t="s">
        <v>1</v>
      </c>
      <c r="F1327" s="245" t="s">
        <v>2570</v>
      </c>
      <c r="G1327" s="242"/>
      <c r="H1327" s="246">
        <v>34.57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186</v>
      </c>
      <c r="AU1327" s="252" t="s">
        <v>85</v>
      </c>
      <c r="AV1327" s="13" t="s">
        <v>85</v>
      </c>
      <c r="AW1327" s="13" t="s">
        <v>32</v>
      </c>
      <c r="AX1327" s="13" t="s">
        <v>76</v>
      </c>
      <c r="AY1327" s="252" t="s">
        <v>178</v>
      </c>
    </row>
    <row r="1328" s="13" customFormat="1">
      <c r="A1328" s="13"/>
      <c r="B1328" s="241"/>
      <c r="C1328" s="242"/>
      <c r="D1328" s="243" t="s">
        <v>186</v>
      </c>
      <c r="E1328" s="244" t="s">
        <v>1</v>
      </c>
      <c r="F1328" s="245" t="s">
        <v>2571</v>
      </c>
      <c r="G1328" s="242"/>
      <c r="H1328" s="246">
        <v>29.239999999999998</v>
      </c>
      <c r="I1328" s="247"/>
      <c r="J1328" s="242"/>
      <c r="K1328" s="242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186</v>
      </c>
      <c r="AU1328" s="252" t="s">
        <v>85</v>
      </c>
      <c r="AV1328" s="13" t="s">
        <v>85</v>
      </c>
      <c r="AW1328" s="13" t="s">
        <v>32</v>
      </c>
      <c r="AX1328" s="13" t="s">
        <v>76</v>
      </c>
      <c r="AY1328" s="252" t="s">
        <v>178</v>
      </c>
    </row>
    <row r="1329" s="14" customFormat="1">
      <c r="A1329" s="14"/>
      <c r="B1329" s="253"/>
      <c r="C1329" s="254"/>
      <c r="D1329" s="243" t="s">
        <v>186</v>
      </c>
      <c r="E1329" s="255" t="s">
        <v>1</v>
      </c>
      <c r="F1329" s="256" t="s">
        <v>209</v>
      </c>
      <c r="G1329" s="254"/>
      <c r="H1329" s="257">
        <v>163.93000000000001</v>
      </c>
      <c r="I1329" s="258"/>
      <c r="J1329" s="254"/>
      <c r="K1329" s="254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186</v>
      </c>
      <c r="AU1329" s="263" t="s">
        <v>85</v>
      </c>
      <c r="AV1329" s="14" t="s">
        <v>96</v>
      </c>
      <c r="AW1329" s="14" t="s">
        <v>32</v>
      </c>
      <c r="AX1329" s="14" t="s">
        <v>76</v>
      </c>
      <c r="AY1329" s="263" t="s">
        <v>178</v>
      </c>
    </row>
    <row r="1330" s="15" customFormat="1">
      <c r="A1330" s="15"/>
      <c r="B1330" s="264"/>
      <c r="C1330" s="265"/>
      <c r="D1330" s="243" t="s">
        <v>186</v>
      </c>
      <c r="E1330" s="266" t="s">
        <v>1</v>
      </c>
      <c r="F1330" s="267" t="s">
        <v>217</v>
      </c>
      <c r="G1330" s="265"/>
      <c r="H1330" s="268">
        <v>389.56999999999999</v>
      </c>
      <c r="I1330" s="269"/>
      <c r="J1330" s="265"/>
      <c r="K1330" s="265"/>
      <c r="L1330" s="270"/>
      <c r="M1330" s="271"/>
      <c r="N1330" s="272"/>
      <c r="O1330" s="272"/>
      <c r="P1330" s="272"/>
      <c r="Q1330" s="272"/>
      <c r="R1330" s="272"/>
      <c r="S1330" s="272"/>
      <c r="T1330" s="273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4" t="s">
        <v>186</v>
      </c>
      <c r="AU1330" s="274" t="s">
        <v>85</v>
      </c>
      <c r="AV1330" s="15" t="s">
        <v>184</v>
      </c>
      <c r="AW1330" s="15" t="s">
        <v>32</v>
      </c>
      <c r="AX1330" s="15" t="s">
        <v>83</v>
      </c>
      <c r="AY1330" s="274" t="s">
        <v>178</v>
      </c>
    </row>
    <row r="1331" s="2" customFormat="1" ht="24.15" customHeight="1">
      <c r="A1331" s="39"/>
      <c r="B1331" s="40"/>
      <c r="C1331" s="228" t="s">
        <v>2572</v>
      </c>
      <c r="D1331" s="228" t="s">
        <v>180</v>
      </c>
      <c r="E1331" s="229" t="s">
        <v>2573</v>
      </c>
      <c r="F1331" s="230" t="s">
        <v>2574</v>
      </c>
      <c r="G1331" s="231" t="s">
        <v>204</v>
      </c>
      <c r="H1331" s="232">
        <v>93.719999999999999</v>
      </c>
      <c r="I1331" s="233"/>
      <c r="J1331" s="234">
        <f>ROUND(I1331*H1331,2)</f>
        <v>0</v>
      </c>
      <c r="K1331" s="230" t="s">
        <v>194</v>
      </c>
      <c r="L1331" s="45"/>
      <c r="M1331" s="235" t="s">
        <v>1</v>
      </c>
      <c r="N1331" s="236" t="s">
        <v>41</v>
      </c>
      <c r="O1331" s="92"/>
      <c r="P1331" s="237">
        <f>O1331*H1331</f>
        <v>0</v>
      </c>
      <c r="Q1331" s="237">
        <v>0.012590000000000001</v>
      </c>
      <c r="R1331" s="237">
        <f>Q1331*H1331</f>
        <v>1.1799348000000001</v>
      </c>
      <c r="S1331" s="237">
        <v>0</v>
      </c>
      <c r="T1331" s="238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9" t="s">
        <v>274</v>
      </c>
      <c r="AT1331" s="239" t="s">
        <v>180</v>
      </c>
      <c r="AU1331" s="239" t="s">
        <v>85</v>
      </c>
      <c r="AY1331" s="18" t="s">
        <v>178</v>
      </c>
      <c r="BE1331" s="240">
        <f>IF(N1331="základní",J1331,0)</f>
        <v>0</v>
      </c>
      <c r="BF1331" s="240">
        <f>IF(N1331="snížená",J1331,0)</f>
        <v>0</v>
      </c>
      <c r="BG1331" s="240">
        <f>IF(N1331="zákl. přenesená",J1331,0)</f>
        <v>0</v>
      </c>
      <c r="BH1331" s="240">
        <f>IF(N1331="sníž. přenesená",J1331,0)</f>
        <v>0</v>
      </c>
      <c r="BI1331" s="240">
        <f>IF(N1331="nulová",J1331,0)</f>
        <v>0</v>
      </c>
      <c r="BJ1331" s="18" t="s">
        <v>83</v>
      </c>
      <c r="BK1331" s="240">
        <f>ROUND(I1331*H1331,2)</f>
        <v>0</v>
      </c>
      <c r="BL1331" s="18" t="s">
        <v>274</v>
      </c>
      <c r="BM1331" s="239" t="s">
        <v>2575</v>
      </c>
    </row>
    <row r="1332" s="13" customFormat="1">
      <c r="A1332" s="13"/>
      <c r="B1332" s="241"/>
      <c r="C1332" s="242"/>
      <c r="D1332" s="243" t="s">
        <v>186</v>
      </c>
      <c r="E1332" s="244" t="s">
        <v>1</v>
      </c>
      <c r="F1332" s="245" t="s">
        <v>2576</v>
      </c>
      <c r="G1332" s="242"/>
      <c r="H1332" s="246">
        <v>4.9100000000000001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186</v>
      </c>
      <c r="AU1332" s="252" t="s">
        <v>85</v>
      </c>
      <c r="AV1332" s="13" t="s">
        <v>85</v>
      </c>
      <c r="AW1332" s="13" t="s">
        <v>32</v>
      </c>
      <c r="AX1332" s="13" t="s">
        <v>76</v>
      </c>
      <c r="AY1332" s="252" t="s">
        <v>178</v>
      </c>
    </row>
    <row r="1333" s="13" customFormat="1">
      <c r="A1333" s="13"/>
      <c r="B1333" s="241"/>
      <c r="C1333" s="242"/>
      <c r="D1333" s="243" t="s">
        <v>186</v>
      </c>
      <c r="E1333" s="244" t="s">
        <v>1</v>
      </c>
      <c r="F1333" s="245" t="s">
        <v>2577</v>
      </c>
      <c r="G1333" s="242"/>
      <c r="H1333" s="246">
        <v>3.3700000000000001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186</v>
      </c>
      <c r="AU1333" s="252" t="s">
        <v>85</v>
      </c>
      <c r="AV1333" s="13" t="s">
        <v>85</v>
      </c>
      <c r="AW1333" s="13" t="s">
        <v>32</v>
      </c>
      <c r="AX1333" s="13" t="s">
        <v>76</v>
      </c>
      <c r="AY1333" s="252" t="s">
        <v>178</v>
      </c>
    </row>
    <row r="1334" s="13" customFormat="1">
      <c r="A1334" s="13"/>
      <c r="B1334" s="241"/>
      <c r="C1334" s="242"/>
      <c r="D1334" s="243" t="s">
        <v>186</v>
      </c>
      <c r="E1334" s="244" t="s">
        <v>1</v>
      </c>
      <c r="F1334" s="245" t="s">
        <v>2578</v>
      </c>
      <c r="G1334" s="242"/>
      <c r="H1334" s="246">
        <v>1.94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186</v>
      </c>
      <c r="AU1334" s="252" t="s">
        <v>85</v>
      </c>
      <c r="AV1334" s="13" t="s">
        <v>85</v>
      </c>
      <c r="AW1334" s="13" t="s">
        <v>32</v>
      </c>
      <c r="AX1334" s="13" t="s">
        <v>76</v>
      </c>
      <c r="AY1334" s="252" t="s">
        <v>178</v>
      </c>
    </row>
    <row r="1335" s="14" customFormat="1">
      <c r="A1335" s="14"/>
      <c r="B1335" s="253"/>
      <c r="C1335" s="254"/>
      <c r="D1335" s="243" t="s">
        <v>186</v>
      </c>
      <c r="E1335" s="255" t="s">
        <v>1</v>
      </c>
      <c r="F1335" s="256" t="s">
        <v>209</v>
      </c>
      <c r="G1335" s="254"/>
      <c r="H1335" s="257">
        <v>10.220000000000001</v>
      </c>
      <c r="I1335" s="258"/>
      <c r="J1335" s="254"/>
      <c r="K1335" s="254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186</v>
      </c>
      <c r="AU1335" s="263" t="s">
        <v>85</v>
      </c>
      <c r="AV1335" s="14" t="s">
        <v>96</v>
      </c>
      <c r="AW1335" s="14" t="s">
        <v>32</v>
      </c>
      <c r="AX1335" s="14" t="s">
        <v>76</v>
      </c>
      <c r="AY1335" s="263" t="s">
        <v>178</v>
      </c>
    </row>
    <row r="1336" s="13" customFormat="1">
      <c r="A1336" s="13"/>
      <c r="B1336" s="241"/>
      <c r="C1336" s="242"/>
      <c r="D1336" s="243" t="s">
        <v>186</v>
      </c>
      <c r="E1336" s="244" t="s">
        <v>1</v>
      </c>
      <c r="F1336" s="245" t="s">
        <v>2579</v>
      </c>
      <c r="G1336" s="242"/>
      <c r="H1336" s="246">
        <v>5.0499999999999998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186</v>
      </c>
      <c r="AU1336" s="252" t="s">
        <v>85</v>
      </c>
      <c r="AV1336" s="13" t="s">
        <v>85</v>
      </c>
      <c r="AW1336" s="13" t="s">
        <v>32</v>
      </c>
      <c r="AX1336" s="13" t="s">
        <v>76</v>
      </c>
      <c r="AY1336" s="252" t="s">
        <v>178</v>
      </c>
    </row>
    <row r="1337" s="13" customFormat="1">
      <c r="A1337" s="13"/>
      <c r="B1337" s="241"/>
      <c r="C1337" s="242"/>
      <c r="D1337" s="243" t="s">
        <v>186</v>
      </c>
      <c r="E1337" s="244" t="s">
        <v>1</v>
      </c>
      <c r="F1337" s="245" t="s">
        <v>2580</v>
      </c>
      <c r="G1337" s="242"/>
      <c r="H1337" s="246">
        <v>3.75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186</v>
      </c>
      <c r="AU1337" s="252" t="s">
        <v>85</v>
      </c>
      <c r="AV1337" s="13" t="s">
        <v>85</v>
      </c>
      <c r="AW1337" s="13" t="s">
        <v>32</v>
      </c>
      <c r="AX1337" s="13" t="s">
        <v>76</v>
      </c>
      <c r="AY1337" s="252" t="s">
        <v>178</v>
      </c>
    </row>
    <row r="1338" s="13" customFormat="1">
      <c r="A1338" s="13"/>
      <c r="B1338" s="241"/>
      <c r="C1338" s="242"/>
      <c r="D1338" s="243" t="s">
        <v>186</v>
      </c>
      <c r="E1338" s="244" t="s">
        <v>1</v>
      </c>
      <c r="F1338" s="245" t="s">
        <v>2581</v>
      </c>
      <c r="G1338" s="242"/>
      <c r="H1338" s="246">
        <v>6.5899999999999999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186</v>
      </c>
      <c r="AU1338" s="252" t="s">
        <v>85</v>
      </c>
      <c r="AV1338" s="13" t="s">
        <v>85</v>
      </c>
      <c r="AW1338" s="13" t="s">
        <v>32</v>
      </c>
      <c r="AX1338" s="13" t="s">
        <v>76</v>
      </c>
      <c r="AY1338" s="252" t="s">
        <v>178</v>
      </c>
    </row>
    <row r="1339" s="13" customFormat="1">
      <c r="A1339" s="13"/>
      <c r="B1339" s="241"/>
      <c r="C1339" s="242"/>
      <c r="D1339" s="243" t="s">
        <v>186</v>
      </c>
      <c r="E1339" s="244" t="s">
        <v>1</v>
      </c>
      <c r="F1339" s="245" t="s">
        <v>2582</v>
      </c>
      <c r="G1339" s="242"/>
      <c r="H1339" s="246">
        <v>7.0300000000000002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186</v>
      </c>
      <c r="AU1339" s="252" t="s">
        <v>85</v>
      </c>
      <c r="AV1339" s="13" t="s">
        <v>85</v>
      </c>
      <c r="AW1339" s="13" t="s">
        <v>32</v>
      </c>
      <c r="AX1339" s="13" t="s">
        <v>76</v>
      </c>
      <c r="AY1339" s="252" t="s">
        <v>178</v>
      </c>
    </row>
    <row r="1340" s="13" customFormat="1">
      <c r="A1340" s="13"/>
      <c r="B1340" s="241"/>
      <c r="C1340" s="242"/>
      <c r="D1340" s="243" t="s">
        <v>186</v>
      </c>
      <c r="E1340" s="244" t="s">
        <v>1</v>
      </c>
      <c r="F1340" s="245" t="s">
        <v>2583</v>
      </c>
      <c r="G1340" s="242"/>
      <c r="H1340" s="246">
        <v>3.3199999999999998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186</v>
      </c>
      <c r="AU1340" s="252" t="s">
        <v>85</v>
      </c>
      <c r="AV1340" s="13" t="s">
        <v>85</v>
      </c>
      <c r="AW1340" s="13" t="s">
        <v>32</v>
      </c>
      <c r="AX1340" s="13" t="s">
        <v>76</v>
      </c>
      <c r="AY1340" s="252" t="s">
        <v>178</v>
      </c>
    </row>
    <row r="1341" s="13" customFormat="1">
      <c r="A1341" s="13"/>
      <c r="B1341" s="241"/>
      <c r="C1341" s="242"/>
      <c r="D1341" s="243" t="s">
        <v>186</v>
      </c>
      <c r="E1341" s="244" t="s">
        <v>1</v>
      </c>
      <c r="F1341" s="245" t="s">
        <v>2584</v>
      </c>
      <c r="G1341" s="242"/>
      <c r="H1341" s="246">
        <v>5.1699999999999999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186</v>
      </c>
      <c r="AU1341" s="252" t="s">
        <v>85</v>
      </c>
      <c r="AV1341" s="13" t="s">
        <v>85</v>
      </c>
      <c r="AW1341" s="13" t="s">
        <v>32</v>
      </c>
      <c r="AX1341" s="13" t="s">
        <v>76</v>
      </c>
      <c r="AY1341" s="252" t="s">
        <v>178</v>
      </c>
    </row>
    <row r="1342" s="13" customFormat="1">
      <c r="A1342" s="13"/>
      <c r="B1342" s="241"/>
      <c r="C1342" s="242"/>
      <c r="D1342" s="243" t="s">
        <v>186</v>
      </c>
      <c r="E1342" s="244" t="s">
        <v>1</v>
      </c>
      <c r="F1342" s="245" t="s">
        <v>2585</v>
      </c>
      <c r="G1342" s="242"/>
      <c r="H1342" s="246">
        <v>3.1099999999999999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186</v>
      </c>
      <c r="AU1342" s="252" t="s">
        <v>85</v>
      </c>
      <c r="AV1342" s="13" t="s">
        <v>85</v>
      </c>
      <c r="AW1342" s="13" t="s">
        <v>32</v>
      </c>
      <c r="AX1342" s="13" t="s">
        <v>76</v>
      </c>
      <c r="AY1342" s="252" t="s">
        <v>178</v>
      </c>
    </row>
    <row r="1343" s="13" customFormat="1">
      <c r="A1343" s="13"/>
      <c r="B1343" s="241"/>
      <c r="C1343" s="242"/>
      <c r="D1343" s="243" t="s">
        <v>186</v>
      </c>
      <c r="E1343" s="244" t="s">
        <v>1</v>
      </c>
      <c r="F1343" s="245" t="s">
        <v>2586</v>
      </c>
      <c r="G1343" s="242"/>
      <c r="H1343" s="246">
        <v>24.010000000000002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186</v>
      </c>
      <c r="AU1343" s="252" t="s">
        <v>85</v>
      </c>
      <c r="AV1343" s="13" t="s">
        <v>85</v>
      </c>
      <c r="AW1343" s="13" t="s">
        <v>32</v>
      </c>
      <c r="AX1343" s="13" t="s">
        <v>76</v>
      </c>
      <c r="AY1343" s="252" t="s">
        <v>178</v>
      </c>
    </row>
    <row r="1344" s="13" customFormat="1">
      <c r="A1344" s="13"/>
      <c r="B1344" s="241"/>
      <c r="C1344" s="242"/>
      <c r="D1344" s="243" t="s">
        <v>186</v>
      </c>
      <c r="E1344" s="244" t="s">
        <v>1</v>
      </c>
      <c r="F1344" s="245" t="s">
        <v>2587</v>
      </c>
      <c r="G1344" s="242"/>
      <c r="H1344" s="246">
        <v>2.6099999999999999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186</v>
      </c>
      <c r="AU1344" s="252" t="s">
        <v>85</v>
      </c>
      <c r="AV1344" s="13" t="s">
        <v>85</v>
      </c>
      <c r="AW1344" s="13" t="s">
        <v>32</v>
      </c>
      <c r="AX1344" s="13" t="s">
        <v>76</v>
      </c>
      <c r="AY1344" s="252" t="s">
        <v>178</v>
      </c>
    </row>
    <row r="1345" s="14" customFormat="1">
      <c r="A1345" s="14"/>
      <c r="B1345" s="253"/>
      <c r="C1345" s="254"/>
      <c r="D1345" s="243" t="s">
        <v>186</v>
      </c>
      <c r="E1345" s="255" t="s">
        <v>1</v>
      </c>
      <c r="F1345" s="256" t="s">
        <v>209</v>
      </c>
      <c r="G1345" s="254"/>
      <c r="H1345" s="257">
        <v>60.640000000000001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186</v>
      </c>
      <c r="AU1345" s="263" t="s">
        <v>85</v>
      </c>
      <c r="AV1345" s="14" t="s">
        <v>96</v>
      </c>
      <c r="AW1345" s="14" t="s">
        <v>32</v>
      </c>
      <c r="AX1345" s="14" t="s">
        <v>76</v>
      </c>
      <c r="AY1345" s="263" t="s">
        <v>178</v>
      </c>
    </row>
    <row r="1346" s="13" customFormat="1">
      <c r="A1346" s="13"/>
      <c r="B1346" s="241"/>
      <c r="C1346" s="242"/>
      <c r="D1346" s="243" t="s">
        <v>186</v>
      </c>
      <c r="E1346" s="244" t="s">
        <v>1</v>
      </c>
      <c r="F1346" s="245" t="s">
        <v>2588</v>
      </c>
      <c r="G1346" s="242"/>
      <c r="H1346" s="246">
        <v>6.0300000000000002</v>
      </c>
      <c r="I1346" s="247"/>
      <c r="J1346" s="242"/>
      <c r="K1346" s="242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186</v>
      </c>
      <c r="AU1346" s="252" t="s">
        <v>85</v>
      </c>
      <c r="AV1346" s="13" t="s">
        <v>85</v>
      </c>
      <c r="AW1346" s="13" t="s">
        <v>32</v>
      </c>
      <c r="AX1346" s="13" t="s">
        <v>76</v>
      </c>
      <c r="AY1346" s="252" t="s">
        <v>178</v>
      </c>
    </row>
    <row r="1347" s="13" customFormat="1">
      <c r="A1347" s="13"/>
      <c r="B1347" s="241"/>
      <c r="C1347" s="242"/>
      <c r="D1347" s="243" t="s">
        <v>186</v>
      </c>
      <c r="E1347" s="244" t="s">
        <v>1</v>
      </c>
      <c r="F1347" s="245" t="s">
        <v>2589</v>
      </c>
      <c r="G1347" s="242"/>
      <c r="H1347" s="246">
        <v>6.3700000000000001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186</v>
      </c>
      <c r="AU1347" s="252" t="s">
        <v>85</v>
      </c>
      <c r="AV1347" s="13" t="s">
        <v>85</v>
      </c>
      <c r="AW1347" s="13" t="s">
        <v>32</v>
      </c>
      <c r="AX1347" s="13" t="s">
        <v>76</v>
      </c>
      <c r="AY1347" s="252" t="s">
        <v>178</v>
      </c>
    </row>
    <row r="1348" s="13" customFormat="1">
      <c r="A1348" s="13"/>
      <c r="B1348" s="241"/>
      <c r="C1348" s="242"/>
      <c r="D1348" s="243" t="s">
        <v>186</v>
      </c>
      <c r="E1348" s="244" t="s">
        <v>1</v>
      </c>
      <c r="F1348" s="245" t="s">
        <v>2590</v>
      </c>
      <c r="G1348" s="242"/>
      <c r="H1348" s="246">
        <v>6.9299999999999997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186</v>
      </c>
      <c r="AU1348" s="252" t="s">
        <v>85</v>
      </c>
      <c r="AV1348" s="13" t="s">
        <v>85</v>
      </c>
      <c r="AW1348" s="13" t="s">
        <v>32</v>
      </c>
      <c r="AX1348" s="13" t="s">
        <v>76</v>
      </c>
      <c r="AY1348" s="252" t="s">
        <v>178</v>
      </c>
    </row>
    <row r="1349" s="13" customFormat="1">
      <c r="A1349" s="13"/>
      <c r="B1349" s="241"/>
      <c r="C1349" s="242"/>
      <c r="D1349" s="243" t="s">
        <v>186</v>
      </c>
      <c r="E1349" s="244" t="s">
        <v>1</v>
      </c>
      <c r="F1349" s="245" t="s">
        <v>2591</v>
      </c>
      <c r="G1349" s="242"/>
      <c r="H1349" s="246">
        <v>3.5299999999999998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186</v>
      </c>
      <c r="AU1349" s="252" t="s">
        <v>85</v>
      </c>
      <c r="AV1349" s="13" t="s">
        <v>85</v>
      </c>
      <c r="AW1349" s="13" t="s">
        <v>32</v>
      </c>
      <c r="AX1349" s="13" t="s">
        <v>76</v>
      </c>
      <c r="AY1349" s="252" t="s">
        <v>178</v>
      </c>
    </row>
    <row r="1350" s="14" customFormat="1">
      <c r="A1350" s="14"/>
      <c r="B1350" s="253"/>
      <c r="C1350" s="254"/>
      <c r="D1350" s="243" t="s">
        <v>186</v>
      </c>
      <c r="E1350" s="255" t="s">
        <v>1</v>
      </c>
      <c r="F1350" s="256" t="s">
        <v>209</v>
      </c>
      <c r="G1350" s="254"/>
      <c r="H1350" s="257">
        <v>22.859999999999999</v>
      </c>
      <c r="I1350" s="258"/>
      <c r="J1350" s="254"/>
      <c r="K1350" s="254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186</v>
      </c>
      <c r="AU1350" s="263" t="s">
        <v>85</v>
      </c>
      <c r="AV1350" s="14" t="s">
        <v>96</v>
      </c>
      <c r="AW1350" s="14" t="s">
        <v>32</v>
      </c>
      <c r="AX1350" s="14" t="s">
        <v>76</v>
      </c>
      <c r="AY1350" s="263" t="s">
        <v>178</v>
      </c>
    </row>
    <row r="1351" s="15" customFormat="1">
      <c r="A1351" s="15"/>
      <c r="B1351" s="264"/>
      <c r="C1351" s="265"/>
      <c r="D1351" s="243" t="s">
        <v>186</v>
      </c>
      <c r="E1351" s="266" t="s">
        <v>1</v>
      </c>
      <c r="F1351" s="267" t="s">
        <v>217</v>
      </c>
      <c r="G1351" s="265"/>
      <c r="H1351" s="268">
        <v>93.719999999999999</v>
      </c>
      <c r="I1351" s="269"/>
      <c r="J1351" s="265"/>
      <c r="K1351" s="265"/>
      <c r="L1351" s="270"/>
      <c r="M1351" s="271"/>
      <c r="N1351" s="272"/>
      <c r="O1351" s="272"/>
      <c r="P1351" s="272"/>
      <c r="Q1351" s="272"/>
      <c r="R1351" s="272"/>
      <c r="S1351" s="272"/>
      <c r="T1351" s="273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4" t="s">
        <v>186</v>
      </c>
      <c r="AU1351" s="274" t="s">
        <v>85</v>
      </c>
      <c r="AV1351" s="15" t="s">
        <v>184</v>
      </c>
      <c r="AW1351" s="15" t="s">
        <v>32</v>
      </c>
      <c r="AX1351" s="15" t="s">
        <v>83</v>
      </c>
      <c r="AY1351" s="274" t="s">
        <v>178</v>
      </c>
    </row>
    <row r="1352" s="2" customFormat="1" ht="16.5" customHeight="1">
      <c r="A1352" s="39"/>
      <c r="B1352" s="40"/>
      <c r="C1352" s="228" t="s">
        <v>2592</v>
      </c>
      <c r="D1352" s="228" t="s">
        <v>180</v>
      </c>
      <c r="E1352" s="229" t="s">
        <v>2593</v>
      </c>
      <c r="F1352" s="230" t="s">
        <v>2594</v>
      </c>
      <c r="G1352" s="231" t="s">
        <v>204</v>
      </c>
      <c r="H1352" s="232">
        <v>483.29000000000002</v>
      </c>
      <c r="I1352" s="233"/>
      <c r="J1352" s="234">
        <f>ROUND(I1352*H1352,2)</f>
        <v>0</v>
      </c>
      <c r="K1352" s="230" t="s">
        <v>194</v>
      </c>
      <c r="L1352" s="45"/>
      <c r="M1352" s="235" t="s">
        <v>1</v>
      </c>
      <c r="N1352" s="236" t="s">
        <v>41</v>
      </c>
      <c r="O1352" s="92"/>
      <c r="P1352" s="237">
        <f>O1352*H1352</f>
        <v>0</v>
      </c>
      <c r="Q1352" s="237">
        <v>0.00010000000000000001</v>
      </c>
      <c r="R1352" s="237">
        <f>Q1352*H1352</f>
        <v>0.048329000000000004</v>
      </c>
      <c r="S1352" s="237">
        <v>0</v>
      </c>
      <c r="T1352" s="238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9" t="s">
        <v>274</v>
      </c>
      <c r="AT1352" s="239" t="s">
        <v>180</v>
      </c>
      <c r="AU1352" s="239" t="s">
        <v>85</v>
      </c>
      <c r="AY1352" s="18" t="s">
        <v>178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8" t="s">
        <v>83</v>
      </c>
      <c r="BK1352" s="240">
        <f>ROUND(I1352*H1352,2)</f>
        <v>0</v>
      </c>
      <c r="BL1352" s="18" t="s">
        <v>274</v>
      </c>
      <c r="BM1352" s="239" t="s">
        <v>2595</v>
      </c>
    </row>
    <row r="1353" s="13" customFormat="1">
      <c r="A1353" s="13"/>
      <c r="B1353" s="241"/>
      <c r="C1353" s="242"/>
      <c r="D1353" s="243" t="s">
        <v>186</v>
      </c>
      <c r="E1353" s="244" t="s">
        <v>1</v>
      </c>
      <c r="F1353" s="245" t="s">
        <v>2596</v>
      </c>
      <c r="G1353" s="242"/>
      <c r="H1353" s="246">
        <v>389.56999999999999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186</v>
      </c>
      <c r="AU1353" s="252" t="s">
        <v>85</v>
      </c>
      <c r="AV1353" s="13" t="s">
        <v>85</v>
      </c>
      <c r="AW1353" s="13" t="s">
        <v>32</v>
      </c>
      <c r="AX1353" s="13" t="s">
        <v>76</v>
      </c>
      <c r="AY1353" s="252" t="s">
        <v>178</v>
      </c>
    </row>
    <row r="1354" s="13" customFormat="1">
      <c r="A1354" s="13"/>
      <c r="B1354" s="241"/>
      <c r="C1354" s="242"/>
      <c r="D1354" s="243" t="s">
        <v>186</v>
      </c>
      <c r="E1354" s="244" t="s">
        <v>1</v>
      </c>
      <c r="F1354" s="245" t="s">
        <v>2597</v>
      </c>
      <c r="G1354" s="242"/>
      <c r="H1354" s="246">
        <v>93.719999999999999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186</v>
      </c>
      <c r="AU1354" s="252" t="s">
        <v>85</v>
      </c>
      <c r="AV1354" s="13" t="s">
        <v>85</v>
      </c>
      <c r="AW1354" s="13" t="s">
        <v>32</v>
      </c>
      <c r="AX1354" s="13" t="s">
        <v>76</v>
      </c>
      <c r="AY1354" s="252" t="s">
        <v>178</v>
      </c>
    </row>
    <row r="1355" s="15" customFormat="1">
      <c r="A1355" s="15"/>
      <c r="B1355" s="264"/>
      <c r="C1355" s="265"/>
      <c r="D1355" s="243" t="s">
        <v>186</v>
      </c>
      <c r="E1355" s="266" t="s">
        <v>1</v>
      </c>
      <c r="F1355" s="267" t="s">
        <v>217</v>
      </c>
      <c r="G1355" s="265"/>
      <c r="H1355" s="268">
        <v>483.29000000000002</v>
      </c>
      <c r="I1355" s="269"/>
      <c r="J1355" s="265"/>
      <c r="K1355" s="265"/>
      <c r="L1355" s="270"/>
      <c r="M1355" s="271"/>
      <c r="N1355" s="272"/>
      <c r="O1355" s="272"/>
      <c r="P1355" s="272"/>
      <c r="Q1355" s="272"/>
      <c r="R1355" s="272"/>
      <c r="S1355" s="272"/>
      <c r="T1355" s="273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74" t="s">
        <v>186</v>
      </c>
      <c r="AU1355" s="274" t="s">
        <v>85</v>
      </c>
      <c r="AV1355" s="15" t="s">
        <v>184</v>
      </c>
      <c r="AW1355" s="15" t="s">
        <v>32</v>
      </c>
      <c r="AX1355" s="15" t="s">
        <v>83</v>
      </c>
      <c r="AY1355" s="274" t="s">
        <v>178</v>
      </c>
    </row>
    <row r="1356" s="2" customFormat="1" ht="16.5" customHeight="1">
      <c r="A1356" s="39"/>
      <c r="B1356" s="40"/>
      <c r="C1356" s="228" t="s">
        <v>2598</v>
      </c>
      <c r="D1356" s="228" t="s">
        <v>180</v>
      </c>
      <c r="E1356" s="229" t="s">
        <v>2599</v>
      </c>
      <c r="F1356" s="230" t="s">
        <v>2600</v>
      </c>
      <c r="G1356" s="231" t="s">
        <v>204</v>
      </c>
      <c r="H1356" s="232">
        <v>32.159999999999997</v>
      </c>
      <c r="I1356" s="233"/>
      <c r="J1356" s="234">
        <f>ROUND(I1356*H1356,2)</f>
        <v>0</v>
      </c>
      <c r="K1356" s="230" t="s">
        <v>194</v>
      </c>
      <c r="L1356" s="45"/>
      <c r="M1356" s="235" t="s">
        <v>1</v>
      </c>
      <c r="N1356" s="236" t="s">
        <v>41</v>
      </c>
      <c r="O1356" s="92"/>
      <c r="P1356" s="237">
        <f>O1356*H1356</f>
        <v>0</v>
      </c>
      <c r="Q1356" s="237">
        <v>0</v>
      </c>
      <c r="R1356" s="237">
        <f>Q1356*H1356</f>
        <v>0</v>
      </c>
      <c r="S1356" s="237">
        <v>0</v>
      </c>
      <c r="T1356" s="238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9" t="s">
        <v>274</v>
      </c>
      <c r="AT1356" s="239" t="s">
        <v>180</v>
      </c>
      <c r="AU1356" s="239" t="s">
        <v>85</v>
      </c>
      <c r="AY1356" s="18" t="s">
        <v>178</v>
      </c>
      <c r="BE1356" s="240">
        <f>IF(N1356="základní",J1356,0)</f>
        <v>0</v>
      </c>
      <c r="BF1356" s="240">
        <f>IF(N1356="snížená",J1356,0)</f>
        <v>0</v>
      </c>
      <c r="BG1356" s="240">
        <f>IF(N1356="zákl. přenesená",J1356,0)</f>
        <v>0</v>
      </c>
      <c r="BH1356" s="240">
        <f>IF(N1356="sníž. přenesená",J1356,0)</f>
        <v>0</v>
      </c>
      <c r="BI1356" s="240">
        <f>IF(N1356="nulová",J1356,0)</f>
        <v>0</v>
      </c>
      <c r="BJ1356" s="18" t="s">
        <v>83</v>
      </c>
      <c r="BK1356" s="240">
        <f>ROUND(I1356*H1356,2)</f>
        <v>0</v>
      </c>
      <c r="BL1356" s="18" t="s">
        <v>274</v>
      </c>
      <c r="BM1356" s="239" t="s">
        <v>2601</v>
      </c>
    </row>
    <row r="1357" s="13" customFormat="1">
      <c r="A1357" s="13"/>
      <c r="B1357" s="241"/>
      <c r="C1357" s="242"/>
      <c r="D1357" s="243" t="s">
        <v>186</v>
      </c>
      <c r="E1357" s="244" t="s">
        <v>1</v>
      </c>
      <c r="F1357" s="245" t="s">
        <v>2555</v>
      </c>
      <c r="G1357" s="242"/>
      <c r="H1357" s="246">
        <v>32.159999999999997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186</v>
      </c>
      <c r="AU1357" s="252" t="s">
        <v>85</v>
      </c>
      <c r="AV1357" s="13" t="s">
        <v>85</v>
      </c>
      <c r="AW1357" s="13" t="s">
        <v>32</v>
      </c>
      <c r="AX1357" s="13" t="s">
        <v>83</v>
      </c>
      <c r="AY1357" s="252" t="s">
        <v>178</v>
      </c>
    </row>
    <row r="1358" s="2" customFormat="1" ht="24.15" customHeight="1">
      <c r="A1358" s="39"/>
      <c r="B1358" s="40"/>
      <c r="C1358" s="285" t="s">
        <v>2602</v>
      </c>
      <c r="D1358" s="285" t="s">
        <v>232</v>
      </c>
      <c r="E1358" s="286" t="s">
        <v>2603</v>
      </c>
      <c r="F1358" s="287" t="s">
        <v>2604</v>
      </c>
      <c r="G1358" s="288" t="s">
        <v>204</v>
      </c>
      <c r="H1358" s="289">
        <v>36.131999999999998</v>
      </c>
      <c r="I1358" s="290"/>
      <c r="J1358" s="291">
        <f>ROUND(I1358*H1358,2)</f>
        <v>0</v>
      </c>
      <c r="K1358" s="287" t="s">
        <v>194</v>
      </c>
      <c r="L1358" s="292"/>
      <c r="M1358" s="293" t="s">
        <v>1</v>
      </c>
      <c r="N1358" s="294" t="s">
        <v>41</v>
      </c>
      <c r="O1358" s="92"/>
      <c r="P1358" s="237">
        <f>O1358*H1358</f>
        <v>0</v>
      </c>
      <c r="Q1358" s="237">
        <v>0.00017000000000000001</v>
      </c>
      <c r="R1358" s="237">
        <f>Q1358*H1358</f>
        <v>0.0061424399999999999</v>
      </c>
      <c r="S1358" s="237">
        <v>0</v>
      </c>
      <c r="T1358" s="238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9" t="s">
        <v>377</v>
      </c>
      <c r="AT1358" s="239" t="s">
        <v>232</v>
      </c>
      <c r="AU1358" s="239" t="s">
        <v>85</v>
      </c>
      <c r="AY1358" s="18" t="s">
        <v>178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83</v>
      </c>
      <c r="BK1358" s="240">
        <f>ROUND(I1358*H1358,2)</f>
        <v>0</v>
      </c>
      <c r="BL1358" s="18" t="s">
        <v>274</v>
      </c>
      <c r="BM1358" s="239" t="s">
        <v>2605</v>
      </c>
    </row>
    <row r="1359" s="13" customFormat="1">
      <c r="A1359" s="13"/>
      <c r="B1359" s="241"/>
      <c r="C1359" s="242"/>
      <c r="D1359" s="243" t="s">
        <v>186</v>
      </c>
      <c r="E1359" s="242"/>
      <c r="F1359" s="245" t="s">
        <v>2606</v>
      </c>
      <c r="G1359" s="242"/>
      <c r="H1359" s="246">
        <v>36.131999999999998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186</v>
      </c>
      <c r="AU1359" s="252" t="s">
        <v>85</v>
      </c>
      <c r="AV1359" s="13" t="s">
        <v>85</v>
      </c>
      <c r="AW1359" s="13" t="s">
        <v>4</v>
      </c>
      <c r="AX1359" s="13" t="s">
        <v>83</v>
      </c>
      <c r="AY1359" s="252" t="s">
        <v>178</v>
      </c>
    </row>
    <row r="1360" s="2" customFormat="1" ht="21.75" customHeight="1">
      <c r="A1360" s="39"/>
      <c r="B1360" s="40"/>
      <c r="C1360" s="228" t="s">
        <v>2607</v>
      </c>
      <c r="D1360" s="228" t="s">
        <v>180</v>
      </c>
      <c r="E1360" s="229" t="s">
        <v>2608</v>
      </c>
      <c r="F1360" s="230" t="s">
        <v>2609</v>
      </c>
      <c r="G1360" s="231" t="s">
        <v>204</v>
      </c>
      <c r="H1360" s="232">
        <v>32.159999999999997</v>
      </c>
      <c r="I1360" s="233"/>
      <c r="J1360" s="234">
        <f>ROUND(I1360*H1360,2)</f>
        <v>0</v>
      </c>
      <c r="K1360" s="230" t="s">
        <v>194</v>
      </c>
      <c r="L1360" s="45"/>
      <c r="M1360" s="235" t="s">
        <v>1</v>
      </c>
      <c r="N1360" s="236" t="s">
        <v>41</v>
      </c>
      <c r="O1360" s="92"/>
      <c r="P1360" s="237">
        <f>O1360*H1360</f>
        <v>0</v>
      </c>
      <c r="Q1360" s="237">
        <v>0</v>
      </c>
      <c r="R1360" s="237">
        <f>Q1360*H1360</f>
        <v>0</v>
      </c>
      <c r="S1360" s="237">
        <v>0</v>
      </c>
      <c r="T1360" s="238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9" t="s">
        <v>274</v>
      </c>
      <c r="AT1360" s="239" t="s">
        <v>180</v>
      </c>
      <c r="AU1360" s="239" t="s">
        <v>85</v>
      </c>
      <c r="AY1360" s="18" t="s">
        <v>178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83</v>
      </c>
      <c r="BK1360" s="240">
        <f>ROUND(I1360*H1360,2)</f>
        <v>0</v>
      </c>
      <c r="BL1360" s="18" t="s">
        <v>274</v>
      </c>
      <c r="BM1360" s="239" t="s">
        <v>2610</v>
      </c>
    </row>
    <row r="1361" s="13" customFormat="1">
      <c r="A1361" s="13"/>
      <c r="B1361" s="241"/>
      <c r="C1361" s="242"/>
      <c r="D1361" s="243" t="s">
        <v>186</v>
      </c>
      <c r="E1361" s="244" t="s">
        <v>1</v>
      </c>
      <c r="F1361" s="245" t="s">
        <v>2555</v>
      </c>
      <c r="G1361" s="242"/>
      <c r="H1361" s="246">
        <v>32.159999999999997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186</v>
      </c>
      <c r="AU1361" s="252" t="s">
        <v>85</v>
      </c>
      <c r="AV1361" s="13" t="s">
        <v>85</v>
      </c>
      <c r="AW1361" s="13" t="s">
        <v>32</v>
      </c>
      <c r="AX1361" s="13" t="s">
        <v>83</v>
      </c>
      <c r="AY1361" s="252" t="s">
        <v>178</v>
      </c>
    </row>
    <row r="1362" s="2" customFormat="1" ht="24.15" customHeight="1">
      <c r="A1362" s="39"/>
      <c r="B1362" s="40"/>
      <c r="C1362" s="285" t="s">
        <v>2611</v>
      </c>
      <c r="D1362" s="285" t="s">
        <v>232</v>
      </c>
      <c r="E1362" s="286" t="s">
        <v>2612</v>
      </c>
      <c r="F1362" s="287" t="s">
        <v>2613</v>
      </c>
      <c r="G1362" s="288" t="s">
        <v>204</v>
      </c>
      <c r="H1362" s="289">
        <v>34.732999999999997</v>
      </c>
      <c r="I1362" s="290"/>
      <c r="J1362" s="291">
        <f>ROUND(I1362*H1362,2)</f>
        <v>0</v>
      </c>
      <c r="K1362" s="287" t="s">
        <v>194</v>
      </c>
      <c r="L1362" s="292"/>
      <c r="M1362" s="293" t="s">
        <v>1</v>
      </c>
      <c r="N1362" s="294" t="s">
        <v>41</v>
      </c>
      <c r="O1362" s="92"/>
      <c r="P1362" s="237">
        <f>O1362*H1362</f>
        <v>0</v>
      </c>
      <c r="Q1362" s="237">
        <v>0.0028</v>
      </c>
      <c r="R1362" s="237">
        <f>Q1362*H1362</f>
        <v>0.097252399999999989</v>
      </c>
      <c r="S1362" s="237">
        <v>0</v>
      </c>
      <c r="T1362" s="238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9" t="s">
        <v>377</v>
      </c>
      <c r="AT1362" s="239" t="s">
        <v>232</v>
      </c>
      <c r="AU1362" s="239" t="s">
        <v>85</v>
      </c>
      <c r="AY1362" s="18" t="s">
        <v>178</v>
      </c>
      <c r="BE1362" s="240">
        <f>IF(N1362="základní",J1362,0)</f>
        <v>0</v>
      </c>
      <c r="BF1362" s="240">
        <f>IF(N1362="snížená",J1362,0)</f>
        <v>0</v>
      </c>
      <c r="BG1362" s="240">
        <f>IF(N1362="zákl. přenesená",J1362,0)</f>
        <v>0</v>
      </c>
      <c r="BH1362" s="240">
        <f>IF(N1362="sníž. přenesená",J1362,0)</f>
        <v>0</v>
      </c>
      <c r="BI1362" s="240">
        <f>IF(N1362="nulová",J1362,0)</f>
        <v>0</v>
      </c>
      <c r="BJ1362" s="18" t="s">
        <v>83</v>
      </c>
      <c r="BK1362" s="240">
        <f>ROUND(I1362*H1362,2)</f>
        <v>0</v>
      </c>
      <c r="BL1362" s="18" t="s">
        <v>274</v>
      </c>
      <c r="BM1362" s="239" t="s">
        <v>2614</v>
      </c>
    </row>
    <row r="1363" s="13" customFormat="1">
      <c r="A1363" s="13"/>
      <c r="B1363" s="241"/>
      <c r="C1363" s="242"/>
      <c r="D1363" s="243" t="s">
        <v>186</v>
      </c>
      <c r="E1363" s="242"/>
      <c r="F1363" s="245" t="s">
        <v>2615</v>
      </c>
      <c r="G1363" s="242"/>
      <c r="H1363" s="246">
        <v>34.732999999999997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186</v>
      </c>
      <c r="AU1363" s="252" t="s">
        <v>85</v>
      </c>
      <c r="AV1363" s="13" t="s">
        <v>85</v>
      </c>
      <c r="AW1363" s="13" t="s">
        <v>4</v>
      </c>
      <c r="AX1363" s="13" t="s">
        <v>83</v>
      </c>
      <c r="AY1363" s="252" t="s">
        <v>178</v>
      </c>
    </row>
    <row r="1364" s="2" customFormat="1" ht="21.75" customHeight="1">
      <c r="A1364" s="39"/>
      <c r="B1364" s="40"/>
      <c r="C1364" s="228" t="s">
        <v>2616</v>
      </c>
      <c r="D1364" s="228" t="s">
        <v>180</v>
      </c>
      <c r="E1364" s="229" t="s">
        <v>2617</v>
      </c>
      <c r="F1364" s="230" t="s">
        <v>2618</v>
      </c>
      <c r="G1364" s="231" t="s">
        <v>204</v>
      </c>
      <c r="H1364" s="232">
        <v>21.629999999999999</v>
      </c>
      <c r="I1364" s="233"/>
      <c r="J1364" s="234">
        <f>ROUND(I1364*H1364,2)</f>
        <v>0</v>
      </c>
      <c r="K1364" s="230" t="s">
        <v>194</v>
      </c>
      <c r="L1364" s="45"/>
      <c r="M1364" s="235" t="s">
        <v>1</v>
      </c>
      <c r="N1364" s="236" t="s">
        <v>41</v>
      </c>
      <c r="O1364" s="92"/>
      <c r="P1364" s="237">
        <f>O1364*H1364</f>
        <v>0</v>
      </c>
      <c r="Q1364" s="237">
        <v>0</v>
      </c>
      <c r="R1364" s="237">
        <f>Q1364*H1364</f>
        <v>0</v>
      </c>
      <c r="S1364" s="237">
        <v>0</v>
      </c>
      <c r="T1364" s="238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274</v>
      </c>
      <c r="AT1364" s="239" t="s">
        <v>180</v>
      </c>
      <c r="AU1364" s="239" t="s">
        <v>85</v>
      </c>
      <c r="AY1364" s="18" t="s">
        <v>178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83</v>
      </c>
      <c r="BK1364" s="240">
        <f>ROUND(I1364*H1364,2)</f>
        <v>0</v>
      </c>
      <c r="BL1364" s="18" t="s">
        <v>274</v>
      </c>
      <c r="BM1364" s="239" t="s">
        <v>2619</v>
      </c>
    </row>
    <row r="1365" s="13" customFormat="1">
      <c r="A1365" s="13"/>
      <c r="B1365" s="241"/>
      <c r="C1365" s="242"/>
      <c r="D1365" s="243" t="s">
        <v>186</v>
      </c>
      <c r="E1365" s="244" t="s">
        <v>1</v>
      </c>
      <c r="F1365" s="245" t="s">
        <v>2577</v>
      </c>
      <c r="G1365" s="242"/>
      <c r="H1365" s="246">
        <v>3.3700000000000001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186</v>
      </c>
      <c r="AU1365" s="252" t="s">
        <v>85</v>
      </c>
      <c r="AV1365" s="13" t="s">
        <v>85</v>
      </c>
      <c r="AW1365" s="13" t="s">
        <v>32</v>
      </c>
      <c r="AX1365" s="13" t="s">
        <v>76</v>
      </c>
      <c r="AY1365" s="252" t="s">
        <v>178</v>
      </c>
    </row>
    <row r="1366" s="13" customFormat="1">
      <c r="A1366" s="13"/>
      <c r="B1366" s="241"/>
      <c r="C1366" s="242"/>
      <c r="D1366" s="243" t="s">
        <v>186</v>
      </c>
      <c r="E1366" s="244" t="s">
        <v>1</v>
      </c>
      <c r="F1366" s="245" t="s">
        <v>2578</v>
      </c>
      <c r="G1366" s="242"/>
      <c r="H1366" s="246">
        <v>1.94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186</v>
      </c>
      <c r="AU1366" s="252" t="s">
        <v>85</v>
      </c>
      <c r="AV1366" s="13" t="s">
        <v>85</v>
      </c>
      <c r="AW1366" s="13" t="s">
        <v>32</v>
      </c>
      <c r="AX1366" s="13" t="s">
        <v>76</v>
      </c>
      <c r="AY1366" s="252" t="s">
        <v>178</v>
      </c>
    </row>
    <row r="1367" s="13" customFormat="1">
      <c r="A1367" s="13"/>
      <c r="B1367" s="241"/>
      <c r="C1367" s="242"/>
      <c r="D1367" s="243" t="s">
        <v>186</v>
      </c>
      <c r="E1367" s="244" t="s">
        <v>1</v>
      </c>
      <c r="F1367" s="245" t="s">
        <v>2580</v>
      </c>
      <c r="G1367" s="242"/>
      <c r="H1367" s="246">
        <v>3.75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186</v>
      </c>
      <c r="AU1367" s="252" t="s">
        <v>85</v>
      </c>
      <c r="AV1367" s="13" t="s">
        <v>85</v>
      </c>
      <c r="AW1367" s="13" t="s">
        <v>32</v>
      </c>
      <c r="AX1367" s="13" t="s">
        <v>76</v>
      </c>
      <c r="AY1367" s="252" t="s">
        <v>178</v>
      </c>
    </row>
    <row r="1368" s="13" customFormat="1">
      <c r="A1368" s="13"/>
      <c r="B1368" s="241"/>
      <c r="C1368" s="242"/>
      <c r="D1368" s="243" t="s">
        <v>186</v>
      </c>
      <c r="E1368" s="244" t="s">
        <v>1</v>
      </c>
      <c r="F1368" s="245" t="s">
        <v>2583</v>
      </c>
      <c r="G1368" s="242"/>
      <c r="H1368" s="246">
        <v>3.3199999999999998</v>
      </c>
      <c r="I1368" s="247"/>
      <c r="J1368" s="242"/>
      <c r="K1368" s="242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186</v>
      </c>
      <c r="AU1368" s="252" t="s">
        <v>85</v>
      </c>
      <c r="AV1368" s="13" t="s">
        <v>85</v>
      </c>
      <c r="AW1368" s="13" t="s">
        <v>32</v>
      </c>
      <c r="AX1368" s="13" t="s">
        <v>76</v>
      </c>
      <c r="AY1368" s="252" t="s">
        <v>178</v>
      </c>
    </row>
    <row r="1369" s="13" customFormat="1">
      <c r="A1369" s="13"/>
      <c r="B1369" s="241"/>
      <c r="C1369" s="242"/>
      <c r="D1369" s="243" t="s">
        <v>186</v>
      </c>
      <c r="E1369" s="244" t="s">
        <v>1</v>
      </c>
      <c r="F1369" s="245" t="s">
        <v>2585</v>
      </c>
      <c r="G1369" s="242"/>
      <c r="H1369" s="246">
        <v>3.1099999999999999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186</v>
      </c>
      <c r="AU1369" s="252" t="s">
        <v>85</v>
      </c>
      <c r="AV1369" s="13" t="s">
        <v>85</v>
      </c>
      <c r="AW1369" s="13" t="s">
        <v>32</v>
      </c>
      <c r="AX1369" s="13" t="s">
        <v>76</v>
      </c>
      <c r="AY1369" s="252" t="s">
        <v>178</v>
      </c>
    </row>
    <row r="1370" s="13" customFormat="1">
      <c r="A1370" s="13"/>
      <c r="B1370" s="241"/>
      <c r="C1370" s="242"/>
      <c r="D1370" s="243" t="s">
        <v>186</v>
      </c>
      <c r="E1370" s="244" t="s">
        <v>1</v>
      </c>
      <c r="F1370" s="245" t="s">
        <v>2587</v>
      </c>
      <c r="G1370" s="242"/>
      <c r="H1370" s="246">
        <v>2.6099999999999999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186</v>
      </c>
      <c r="AU1370" s="252" t="s">
        <v>85</v>
      </c>
      <c r="AV1370" s="13" t="s">
        <v>85</v>
      </c>
      <c r="AW1370" s="13" t="s">
        <v>32</v>
      </c>
      <c r="AX1370" s="13" t="s">
        <v>76</v>
      </c>
      <c r="AY1370" s="252" t="s">
        <v>178</v>
      </c>
    </row>
    <row r="1371" s="13" customFormat="1">
      <c r="A1371" s="13"/>
      <c r="B1371" s="241"/>
      <c r="C1371" s="242"/>
      <c r="D1371" s="243" t="s">
        <v>186</v>
      </c>
      <c r="E1371" s="244" t="s">
        <v>1</v>
      </c>
      <c r="F1371" s="245" t="s">
        <v>2591</v>
      </c>
      <c r="G1371" s="242"/>
      <c r="H1371" s="246">
        <v>3.5299999999999998</v>
      </c>
      <c r="I1371" s="247"/>
      <c r="J1371" s="242"/>
      <c r="K1371" s="242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186</v>
      </c>
      <c r="AU1371" s="252" t="s">
        <v>85</v>
      </c>
      <c r="AV1371" s="13" t="s">
        <v>85</v>
      </c>
      <c r="AW1371" s="13" t="s">
        <v>32</v>
      </c>
      <c r="AX1371" s="13" t="s">
        <v>76</v>
      </c>
      <c r="AY1371" s="252" t="s">
        <v>178</v>
      </c>
    </row>
    <row r="1372" s="15" customFormat="1">
      <c r="A1372" s="15"/>
      <c r="B1372" s="264"/>
      <c r="C1372" s="265"/>
      <c r="D1372" s="243" t="s">
        <v>186</v>
      </c>
      <c r="E1372" s="266" t="s">
        <v>1</v>
      </c>
      <c r="F1372" s="267" t="s">
        <v>217</v>
      </c>
      <c r="G1372" s="265"/>
      <c r="H1372" s="268">
        <v>21.629999999999999</v>
      </c>
      <c r="I1372" s="269"/>
      <c r="J1372" s="265"/>
      <c r="K1372" s="265"/>
      <c r="L1372" s="270"/>
      <c r="M1372" s="271"/>
      <c r="N1372" s="272"/>
      <c r="O1372" s="272"/>
      <c r="P1372" s="272"/>
      <c r="Q1372" s="272"/>
      <c r="R1372" s="272"/>
      <c r="S1372" s="272"/>
      <c r="T1372" s="273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4" t="s">
        <v>186</v>
      </c>
      <c r="AU1372" s="274" t="s">
        <v>85</v>
      </c>
      <c r="AV1372" s="15" t="s">
        <v>184</v>
      </c>
      <c r="AW1372" s="15" t="s">
        <v>32</v>
      </c>
      <c r="AX1372" s="15" t="s">
        <v>83</v>
      </c>
      <c r="AY1372" s="274" t="s">
        <v>178</v>
      </c>
    </row>
    <row r="1373" s="2" customFormat="1" ht="21.75" customHeight="1">
      <c r="A1373" s="39"/>
      <c r="B1373" s="40"/>
      <c r="C1373" s="228" t="s">
        <v>2620</v>
      </c>
      <c r="D1373" s="228" t="s">
        <v>180</v>
      </c>
      <c r="E1373" s="229" t="s">
        <v>2621</v>
      </c>
      <c r="F1373" s="230" t="s">
        <v>2622</v>
      </c>
      <c r="G1373" s="231" t="s">
        <v>204</v>
      </c>
      <c r="H1373" s="232">
        <v>5.843</v>
      </c>
      <c r="I1373" s="233"/>
      <c r="J1373" s="234">
        <f>ROUND(I1373*H1373,2)</f>
        <v>0</v>
      </c>
      <c r="K1373" s="230" t="s">
        <v>194</v>
      </c>
      <c r="L1373" s="45"/>
      <c r="M1373" s="235" t="s">
        <v>1</v>
      </c>
      <c r="N1373" s="236" t="s">
        <v>41</v>
      </c>
      <c r="O1373" s="92"/>
      <c r="P1373" s="237">
        <f>O1373*H1373</f>
        <v>0</v>
      </c>
      <c r="Q1373" s="237">
        <v>0.01255</v>
      </c>
      <c r="R1373" s="237">
        <f>Q1373*H1373</f>
        <v>0.073329649999999996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274</v>
      </c>
      <c r="AT1373" s="239" t="s">
        <v>180</v>
      </c>
      <c r="AU1373" s="239" t="s">
        <v>85</v>
      </c>
      <c r="AY1373" s="18" t="s">
        <v>178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83</v>
      </c>
      <c r="BK1373" s="240">
        <f>ROUND(I1373*H1373,2)</f>
        <v>0</v>
      </c>
      <c r="BL1373" s="18" t="s">
        <v>274</v>
      </c>
      <c r="BM1373" s="239" t="s">
        <v>2623</v>
      </c>
    </row>
    <row r="1374" s="13" customFormat="1">
      <c r="A1374" s="13"/>
      <c r="B1374" s="241"/>
      <c r="C1374" s="242"/>
      <c r="D1374" s="243" t="s">
        <v>186</v>
      </c>
      <c r="E1374" s="244" t="s">
        <v>1</v>
      </c>
      <c r="F1374" s="245" t="s">
        <v>2624</v>
      </c>
      <c r="G1374" s="242"/>
      <c r="H1374" s="246">
        <v>5.843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186</v>
      </c>
      <c r="AU1374" s="252" t="s">
        <v>85</v>
      </c>
      <c r="AV1374" s="13" t="s">
        <v>85</v>
      </c>
      <c r="AW1374" s="13" t="s">
        <v>32</v>
      </c>
      <c r="AX1374" s="13" t="s">
        <v>83</v>
      </c>
      <c r="AY1374" s="252" t="s">
        <v>178</v>
      </c>
    </row>
    <row r="1375" s="2" customFormat="1" ht="16.5" customHeight="1">
      <c r="A1375" s="39"/>
      <c r="B1375" s="40"/>
      <c r="C1375" s="228" t="s">
        <v>2625</v>
      </c>
      <c r="D1375" s="228" t="s">
        <v>180</v>
      </c>
      <c r="E1375" s="229" t="s">
        <v>2626</v>
      </c>
      <c r="F1375" s="230" t="s">
        <v>2627</v>
      </c>
      <c r="G1375" s="231" t="s">
        <v>204</v>
      </c>
      <c r="H1375" s="232">
        <v>5.843</v>
      </c>
      <c r="I1375" s="233"/>
      <c r="J1375" s="234">
        <f>ROUND(I1375*H1375,2)</f>
        <v>0</v>
      </c>
      <c r="K1375" s="230" t="s">
        <v>194</v>
      </c>
      <c r="L1375" s="45"/>
      <c r="M1375" s="235" t="s">
        <v>1</v>
      </c>
      <c r="N1375" s="236" t="s">
        <v>41</v>
      </c>
      <c r="O1375" s="92"/>
      <c r="P1375" s="237">
        <f>O1375*H1375</f>
        <v>0</v>
      </c>
      <c r="Q1375" s="237">
        <v>0.00010000000000000001</v>
      </c>
      <c r="R1375" s="237">
        <f>Q1375*H1375</f>
        <v>0.00058430000000000005</v>
      </c>
      <c r="S1375" s="237">
        <v>0</v>
      </c>
      <c r="T1375" s="238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9" t="s">
        <v>274</v>
      </c>
      <c r="AT1375" s="239" t="s">
        <v>180</v>
      </c>
      <c r="AU1375" s="239" t="s">
        <v>85</v>
      </c>
      <c r="AY1375" s="18" t="s">
        <v>178</v>
      </c>
      <c r="BE1375" s="240">
        <f>IF(N1375="základní",J1375,0)</f>
        <v>0</v>
      </c>
      <c r="BF1375" s="240">
        <f>IF(N1375="snížená",J1375,0)</f>
        <v>0</v>
      </c>
      <c r="BG1375" s="240">
        <f>IF(N1375="zákl. přenesená",J1375,0)</f>
        <v>0</v>
      </c>
      <c r="BH1375" s="240">
        <f>IF(N1375="sníž. přenesená",J1375,0)</f>
        <v>0</v>
      </c>
      <c r="BI1375" s="240">
        <f>IF(N1375="nulová",J1375,0)</f>
        <v>0</v>
      </c>
      <c r="BJ1375" s="18" t="s">
        <v>83</v>
      </c>
      <c r="BK1375" s="240">
        <f>ROUND(I1375*H1375,2)</f>
        <v>0</v>
      </c>
      <c r="BL1375" s="18" t="s">
        <v>274</v>
      </c>
      <c r="BM1375" s="239" t="s">
        <v>2628</v>
      </c>
    </row>
    <row r="1376" s="2" customFormat="1" ht="33" customHeight="1">
      <c r="A1376" s="39"/>
      <c r="B1376" s="40"/>
      <c r="C1376" s="228" t="s">
        <v>2629</v>
      </c>
      <c r="D1376" s="228" t="s">
        <v>180</v>
      </c>
      <c r="E1376" s="229" t="s">
        <v>2630</v>
      </c>
      <c r="F1376" s="230" t="s">
        <v>2631</v>
      </c>
      <c r="G1376" s="231" t="s">
        <v>420</v>
      </c>
      <c r="H1376" s="232">
        <v>2</v>
      </c>
      <c r="I1376" s="233"/>
      <c r="J1376" s="234">
        <f>ROUND(I1376*H1376,2)</f>
        <v>0</v>
      </c>
      <c r="K1376" s="230" t="s">
        <v>194</v>
      </c>
      <c r="L1376" s="45"/>
      <c r="M1376" s="235" t="s">
        <v>1</v>
      </c>
      <c r="N1376" s="236" t="s">
        <v>41</v>
      </c>
      <c r="O1376" s="92"/>
      <c r="P1376" s="237">
        <f>O1376*H1376</f>
        <v>0</v>
      </c>
      <c r="Q1376" s="237">
        <v>3.0000000000000001E-05</v>
      </c>
      <c r="R1376" s="237">
        <f>Q1376*H1376</f>
        <v>6.0000000000000002E-05</v>
      </c>
      <c r="S1376" s="237">
        <v>0</v>
      </c>
      <c r="T1376" s="238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274</v>
      </c>
      <c r="AT1376" s="239" t="s">
        <v>180</v>
      </c>
      <c r="AU1376" s="239" t="s">
        <v>85</v>
      </c>
      <c r="AY1376" s="18" t="s">
        <v>178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83</v>
      </c>
      <c r="BK1376" s="240">
        <f>ROUND(I1376*H1376,2)</f>
        <v>0</v>
      </c>
      <c r="BL1376" s="18" t="s">
        <v>274</v>
      </c>
      <c r="BM1376" s="239" t="s">
        <v>2632</v>
      </c>
    </row>
    <row r="1377" s="2" customFormat="1" ht="24.15" customHeight="1">
      <c r="A1377" s="39"/>
      <c r="B1377" s="40"/>
      <c r="C1377" s="285" t="s">
        <v>2633</v>
      </c>
      <c r="D1377" s="285" t="s">
        <v>232</v>
      </c>
      <c r="E1377" s="286" t="s">
        <v>2634</v>
      </c>
      <c r="F1377" s="287" t="s">
        <v>2635</v>
      </c>
      <c r="G1377" s="288" t="s">
        <v>420</v>
      </c>
      <c r="H1377" s="289">
        <v>2</v>
      </c>
      <c r="I1377" s="290"/>
      <c r="J1377" s="291">
        <f>ROUND(I1377*H1377,2)</f>
        <v>0</v>
      </c>
      <c r="K1377" s="287" t="s">
        <v>194</v>
      </c>
      <c r="L1377" s="292"/>
      <c r="M1377" s="293" t="s">
        <v>1</v>
      </c>
      <c r="N1377" s="294" t="s">
        <v>41</v>
      </c>
      <c r="O1377" s="92"/>
      <c r="P1377" s="237">
        <f>O1377*H1377</f>
        <v>0</v>
      </c>
      <c r="Q1377" s="237">
        <v>0.0032000000000000002</v>
      </c>
      <c r="R1377" s="237">
        <f>Q1377*H1377</f>
        <v>0.0064000000000000003</v>
      </c>
      <c r="S1377" s="237">
        <v>0</v>
      </c>
      <c r="T1377" s="238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9" t="s">
        <v>377</v>
      </c>
      <c r="AT1377" s="239" t="s">
        <v>232</v>
      </c>
      <c r="AU1377" s="239" t="s">
        <v>85</v>
      </c>
      <c r="AY1377" s="18" t="s">
        <v>178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83</v>
      </c>
      <c r="BK1377" s="240">
        <f>ROUND(I1377*H1377,2)</f>
        <v>0</v>
      </c>
      <c r="BL1377" s="18" t="s">
        <v>274</v>
      </c>
      <c r="BM1377" s="239" t="s">
        <v>2636</v>
      </c>
    </row>
    <row r="1378" s="2" customFormat="1" ht="24.15" customHeight="1">
      <c r="A1378" s="39"/>
      <c r="B1378" s="40"/>
      <c r="C1378" s="228" t="s">
        <v>2637</v>
      </c>
      <c r="D1378" s="228" t="s">
        <v>180</v>
      </c>
      <c r="E1378" s="229" t="s">
        <v>2638</v>
      </c>
      <c r="F1378" s="230" t="s">
        <v>2639</v>
      </c>
      <c r="G1378" s="231" t="s">
        <v>384</v>
      </c>
      <c r="H1378" s="232">
        <v>6.165</v>
      </c>
      <c r="I1378" s="233"/>
      <c r="J1378" s="234">
        <f>ROUND(I1378*H1378,2)</f>
        <v>0</v>
      </c>
      <c r="K1378" s="230" t="s">
        <v>194</v>
      </c>
      <c r="L1378" s="45"/>
      <c r="M1378" s="235" t="s">
        <v>1</v>
      </c>
      <c r="N1378" s="236" t="s">
        <v>41</v>
      </c>
      <c r="O1378" s="92"/>
      <c r="P1378" s="237">
        <f>O1378*H1378</f>
        <v>0</v>
      </c>
      <c r="Q1378" s="237">
        <v>0</v>
      </c>
      <c r="R1378" s="237">
        <f>Q1378*H1378</f>
        <v>0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274</v>
      </c>
      <c r="AT1378" s="239" t="s">
        <v>180</v>
      </c>
      <c r="AU1378" s="239" t="s">
        <v>85</v>
      </c>
      <c r="AY1378" s="18" t="s">
        <v>178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83</v>
      </c>
      <c r="BK1378" s="240">
        <f>ROUND(I1378*H1378,2)</f>
        <v>0</v>
      </c>
      <c r="BL1378" s="18" t="s">
        <v>274</v>
      </c>
      <c r="BM1378" s="239" t="s">
        <v>2640</v>
      </c>
    </row>
    <row r="1379" s="12" customFormat="1" ht="22.8" customHeight="1">
      <c r="A1379" s="12"/>
      <c r="B1379" s="212"/>
      <c r="C1379" s="213"/>
      <c r="D1379" s="214" t="s">
        <v>75</v>
      </c>
      <c r="E1379" s="226" t="s">
        <v>781</v>
      </c>
      <c r="F1379" s="226" t="s">
        <v>782</v>
      </c>
      <c r="G1379" s="213"/>
      <c r="H1379" s="213"/>
      <c r="I1379" s="216"/>
      <c r="J1379" s="227">
        <f>BK1379</f>
        <v>0</v>
      </c>
      <c r="K1379" s="213"/>
      <c r="L1379" s="218"/>
      <c r="M1379" s="219"/>
      <c r="N1379" s="220"/>
      <c r="O1379" s="220"/>
      <c r="P1379" s="221">
        <f>SUM(P1380:P1439)</f>
        <v>0</v>
      </c>
      <c r="Q1379" s="220"/>
      <c r="R1379" s="221">
        <f>SUM(R1380:R1439)</f>
        <v>1.1617519999999999</v>
      </c>
      <c r="S1379" s="220"/>
      <c r="T1379" s="222">
        <f>SUM(T1380:T1439)</f>
        <v>0.43982549999999998</v>
      </c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R1379" s="223" t="s">
        <v>85</v>
      </c>
      <c r="AT1379" s="224" t="s">
        <v>75</v>
      </c>
      <c r="AU1379" s="224" t="s">
        <v>83</v>
      </c>
      <c r="AY1379" s="223" t="s">
        <v>178</v>
      </c>
      <c r="BK1379" s="225">
        <f>SUM(BK1380:BK1439)</f>
        <v>0</v>
      </c>
    </row>
    <row r="1380" s="2" customFormat="1" ht="21.75" customHeight="1">
      <c r="A1380" s="39"/>
      <c r="B1380" s="40"/>
      <c r="C1380" s="228" t="s">
        <v>2641</v>
      </c>
      <c r="D1380" s="228" t="s">
        <v>180</v>
      </c>
      <c r="E1380" s="229" t="s">
        <v>2642</v>
      </c>
      <c r="F1380" s="230" t="s">
        <v>2643</v>
      </c>
      <c r="G1380" s="231" t="s">
        <v>204</v>
      </c>
      <c r="H1380" s="232">
        <v>270</v>
      </c>
      <c r="I1380" s="233"/>
      <c r="J1380" s="234">
        <f>ROUND(I1380*H1380,2)</f>
        <v>0</v>
      </c>
      <c r="K1380" s="230" t="s">
        <v>846</v>
      </c>
      <c r="L1380" s="45"/>
      <c r="M1380" s="235" t="s">
        <v>1</v>
      </c>
      <c r="N1380" s="236" t="s">
        <v>41</v>
      </c>
      <c r="O1380" s="92"/>
      <c r="P1380" s="237">
        <f>O1380*H1380</f>
        <v>0</v>
      </c>
      <c r="Q1380" s="237">
        <v>0</v>
      </c>
      <c r="R1380" s="237">
        <f>Q1380*H1380</f>
        <v>0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274</v>
      </c>
      <c r="AT1380" s="239" t="s">
        <v>180</v>
      </c>
      <c r="AU1380" s="239" t="s">
        <v>85</v>
      </c>
      <c r="AY1380" s="18" t="s">
        <v>178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83</v>
      </c>
      <c r="BK1380" s="240">
        <f>ROUND(I1380*H1380,2)</f>
        <v>0</v>
      </c>
      <c r="BL1380" s="18" t="s">
        <v>274</v>
      </c>
      <c r="BM1380" s="239" t="s">
        <v>2644</v>
      </c>
    </row>
    <row r="1381" s="13" customFormat="1">
      <c r="A1381" s="13"/>
      <c r="B1381" s="241"/>
      <c r="C1381" s="242"/>
      <c r="D1381" s="243" t="s">
        <v>186</v>
      </c>
      <c r="E1381" s="244" t="s">
        <v>1</v>
      </c>
      <c r="F1381" s="245" t="s">
        <v>2645</v>
      </c>
      <c r="G1381" s="242"/>
      <c r="H1381" s="246">
        <v>270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186</v>
      </c>
      <c r="AU1381" s="252" t="s">
        <v>85</v>
      </c>
      <c r="AV1381" s="13" t="s">
        <v>85</v>
      </c>
      <c r="AW1381" s="13" t="s">
        <v>32</v>
      </c>
      <c r="AX1381" s="13" t="s">
        <v>83</v>
      </c>
      <c r="AY1381" s="252" t="s">
        <v>178</v>
      </c>
    </row>
    <row r="1382" s="2" customFormat="1" ht="44.25" customHeight="1">
      <c r="A1382" s="39"/>
      <c r="B1382" s="40"/>
      <c r="C1382" s="285" t="s">
        <v>2646</v>
      </c>
      <c r="D1382" s="285" t="s">
        <v>232</v>
      </c>
      <c r="E1382" s="286" t="s">
        <v>2647</v>
      </c>
      <c r="F1382" s="287" t="s">
        <v>2648</v>
      </c>
      <c r="G1382" s="288" t="s">
        <v>204</v>
      </c>
      <c r="H1382" s="289">
        <v>283.5</v>
      </c>
      <c r="I1382" s="290"/>
      <c r="J1382" s="291">
        <f>ROUND(I1382*H1382,2)</f>
        <v>0</v>
      </c>
      <c r="K1382" s="287" t="s">
        <v>846</v>
      </c>
      <c r="L1382" s="292"/>
      <c r="M1382" s="293" t="s">
        <v>1</v>
      </c>
      <c r="N1382" s="294" t="s">
        <v>41</v>
      </c>
      <c r="O1382" s="92"/>
      <c r="P1382" s="237">
        <f>O1382*H1382</f>
        <v>0</v>
      </c>
      <c r="Q1382" s="237">
        <v>0.00040000000000000002</v>
      </c>
      <c r="R1382" s="237">
        <f>Q1382*H1382</f>
        <v>0.1134</v>
      </c>
      <c r="S1382" s="237">
        <v>0</v>
      </c>
      <c r="T1382" s="238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377</v>
      </c>
      <c r="AT1382" s="239" t="s">
        <v>232</v>
      </c>
      <c r="AU1382" s="239" t="s">
        <v>85</v>
      </c>
      <c r="AY1382" s="18" t="s">
        <v>178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83</v>
      </c>
      <c r="BK1382" s="240">
        <f>ROUND(I1382*H1382,2)</f>
        <v>0</v>
      </c>
      <c r="BL1382" s="18" t="s">
        <v>274</v>
      </c>
      <c r="BM1382" s="239" t="s">
        <v>2649</v>
      </c>
    </row>
    <row r="1383" s="13" customFormat="1">
      <c r="A1383" s="13"/>
      <c r="B1383" s="241"/>
      <c r="C1383" s="242"/>
      <c r="D1383" s="243" t="s">
        <v>186</v>
      </c>
      <c r="E1383" s="242"/>
      <c r="F1383" s="245" t="s">
        <v>2650</v>
      </c>
      <c r="G1383" s="242"/>
      <c r="H1383" s="246">
        <v>283.5</v>
      </c>
      <c r="I1383" s="247"/>
      <c r="J1383" s="242"/>
      <c r="K1383" s="242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186</v>
      </c>
      <c r="AU1383" s="252" t="s">
        <v>85</v>
      </c>
      <c r="AV1383" s="13" t="s">
        <v>85</v>
      </c>
      <c r="AW1383" s="13" t="s">
        <v>4</v>
      </c>
      <c r="AX1383" s="13" t="s">
        <v>83</v>
      </c>
      <c r="AY1383" s="252" t="s">
        <v>178</v>
      </c>
    </row>
    <row r="1384" s="2" customFormat="1" ht="16.5" customHeight="1">
      <c r="A1384" s="39"/>
      <c r="B1384" s="40"/>
      <c r="C1384" s="228" t="s">
        <v>2651</v>
      </c>
      <c r="D1384" s="228" t="s">
        <v>180</v>
      </c>
      <c r="E1384" s="229" t="s">
        <v>2652</v>
      </c>
      <c r="F1384" s="230" t="s">
        <v>2653</v>
      </c>
      <c r="G1384" s="231" t="s">
        <v>291</v>
      </c>
      <c r="H1384" s="232">
        <v>6.1299999999999999</v>
      </c>
      <c r="I1384" s="233"/>
      <c r="J1384" s="234">
        <f>ROUND(I1384*H1384,2)</f>
        <v>0</v>
      </c>
      <c r="K1384" s="230" t="s">
        <v>846</v>
      </c>
      <c r="L1384" s="45"/>
      <c r="M1384" s="235" t="s">
        <v>1</v>
      </c>
      <c r="N1384" s="236" t="s">
        <v>41</v>
      </c>
      <c r="O1384" s="92"/>
      <c r="P1384" s="237">
        <f>O1384*H1384</f>
        <v>0</v>
      </c>
      <c r="Q1384" s="237">
        <v>0</v>
      </c>
      <c r="R1384" s="237">
        <f>Q1384*H1384</f>
        <v>0</v>
      </c>
      <c r="S1384" s="237">
        <v>0.0016999999999999999</v>
      </c>
      <c r="T1384" s="238">
        <f>S1384*H1384</f>
        <v>0.010421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9" t="s">
        <v>274</v>
      </c>
      <c r="AT1384" s="239" t="s">
        <v>180</v>
      </c>
      <c r="AU1384" s="239" t="s">
        <v>85</v>
      </c>
      <c r="AY1384" s="18" t="s">
        <v>178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8" t="s">
        <v>83</v>
      </c>
      <c r="BK1384" s="240">
        <f>ROUND(I1384*H1384,2)</f>
        <v>0</v>
      </c>
      <c r="BL1384" s="18" t="s">
        <v>274</v>
      </c>
      <c r="BM1384" s="239" t="s">
        <v>2654</v>
      </c>
    </row>
    <row r="1385" s="13" customFormat="1">
      <c r="A1385" s="13"/>
      <c r="B1385" s="241"/>
      <c r="C1385" s="242"/>
      <c r="D1385" s="243" t="s">
        <v>186</v>
      </c>
      <c r="E1385" s="244" t="s">
        <v>1</v>
      </c>
      <c r="F1385" s="245" t="s">
        <v>2655</v>
      </c>
      <c r="G1385" s="242"/>
      <c r="H1385" s="246">
        <v>6.1299999999999999</v>
      </c>
      <c r="I1385" s="247"/>
      <c r="J1385" s="242"/>
      <c r="K1385" s="242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186</v>
      </c>
      <c r="AU1385" s="252" t="s">
        <v>85</v>
      </c>
      <c r="AV1385" s="13" t="s">
        <v>85</v>
      </c>
      <c r="AW1385" s="13" t="s">
        <v>32</v>
      </c>
      <c r="AX1385" s="13" t="s">
        <v>83</v>
      </c>
      <c r="AY1385" s="252" t="s">
        <v>178</v>
      </c>
    </row>
    <row r="1386" s="2" customFormat="1" ht="24.15" customHeight="1">
      <c r="A1386" s="39"/>
      <c r="B1386" s="40"/>
      <c r="C1386" s="228" t="s">
        <v>2656</v>
      </c>
      <c r="D1386" s="228" t="s">
        <v>180</v>
      </c>
      <c r="E1386" s="229" t="s">
        <v>2657</v>
      </c>
      <c r="F1386" s="230" t="s">
        <v>2658</v>
      </c>
      <c r="G1386" s="231" t="s">
        <v>291</v>
      </c>
      <c r="H1386" s="232">
        <v>74.099999999999994</v>
      </c>
      <c r="I1386" s="233"/>
      <c r="J1386" s="234">
        <f>ROUND(I1386*H1386,2)</f>
        <v>0</v>
      </c>
      <c r="K1386" s="230" t="s">
        <v>194</v>
      </c>
      <c r="L1386" s="45"/>
      <c r="M1386" s="235" t="s">
        <v>1</v>
      </c>
      <c r="N1386" s="236" t="s">
        <v>41</v>
      </c>
      <c r="O1386" s="92"/>
      <c r="P1386" s="237">
        <f>O1386*H1386</f>
        <v>0</v>
      </c>
      <c r="Q1386" s="237">
        <v>0</v>
      </c>
      <c r="R1386" s="237">
        <f>Q1386*H1386</f>
        <v>0</v>
      </c>
      <c r="S1386" s="237">
        <v>0.0017700000000000001</v>
      </c>
      <c r="T1386" s="238">
        <f>S1386*H1386</f>
        <v>0.131157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9" t="s">
        <v>274</v>
      </c>
      <c r="AT1386" s="239" t="s">
        <v>180</v>
      </c>
      <c r="AU1386" s="239" t="s">
        <v>85</v>
      </c>
      <c r="AY1386" s="18" t="s">
        <v>178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83</v>
      </c>
      <c r="BK1386" s="240">
        <f>ROUND(I1386*H1386,2)</f>
        <v>0</v>
      </c>
      <c r="BL1386" s="18" t="s">
        <v>274</v>
      </c>
      <c r="BM1386" s="239" t="s">
        <v>2659</v>
      </c>
    </row>
    <row r="1387" s="2" customFormat="1" ht="16.5" customHeight="1">
      <c r="A1387" s="39"/>
      <c r="B1387" s="40"/>
      <c r="C1387" s="228" t="s">
        <v>2660</v>
      </c>
      <c r="D1387" s="228" t="s">
        <v>180</v>
      </c>
      <c r="E1387" s="229" t="s">
        <v>2661</v>
      </c>
      <c r="F1387" s="230" t="s">
        <v>2662</v>
      </c>
      <c r="G1387" s="231" t="s">
        <v>420</v>
      </c>
      <c r="H1387" s="232">
        <v>4</v>
      </c>
      <c r="I1387" s="233"/>
      <c r="J1387" s="234">
        <f>ROUND(I1387*H1387,2)</f>
        <v>0</v>
      </c>
      <c r="K1387" s="230" t="s">
        <v>194</v>
      </c>
      <c r="L1387" s="45"/>
      <c r="M1387" s="235" t="s">
        <v>1</v>
      </c>
      <c r="N1387" s="236" t="s">
        <v>41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0.014999999999999999</v>
      </c>
      <c r="T1387" s="238">
        <f>S1387*H1387</f>
        <v>0.059999999999999998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274</v>
      </c>
      <c r="AT1387" s="239" t="s">
        <v>180</v>
      </c>
      <c r="AU1387" s="239" t="s">
        <v>85</v>
      </c>
      <c r="AY1387" s="18" t="s">
        <v>178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83</v>
      </c>
      <c r="BK1387" s="240">
        <f>ROUND(I1387*H1387,2)</f>
        <v>0</v>
      </c>
      <c r="BL1387" s="18" t="s">
        <v>274</v>
      </c>
      <c r="BM1387" s="239" t="s">
        <v>2663</v>
      </c>
    </row>
    <row r="1388" s="2" customFormat="1" ht="16.5" customHeight="1">
      <c r="A1388" s="39"/>
      <c r="B1388" s="40"/>
      <c r="C1388" s="228" t="s">
        <v>2664</v>
      </c>
      <c r="D1388" s="228" t="s">
        <v>180</v>
      </c>
      <c r="E1388" s="229" t="s">
        <v>2665</v>
      </c>
      <c r="F1388" s="230" t="s">
        <v>2666</v>
      </c>
      <c r="G1388" s="231" t="s">
        <v>291</v>
      </c>
      <c r="H1388" s="232">
        <v>26.050000000000001</v>
      </c>
      <c r="I1388" s="233"/>
      <c r="J1388" s="234">
        <f>ROUND(I1388*H1388,2)</f>
        <v>0</v>
      </c>
      <c r="K1388" s="230" t="s">
        <v>846</v>
      </c>
      <c r="L1388" s="45"/>
      <c r="M1388" s="235" t="s">
        <v>1</v>
      </c>
      <c r="N1388" s="236" t="s">
        <v>41</v>
      </c>
      <c r="O1388" s="92"/>
      <c r="P1388" s="237">
        <f>O1388*H1388</f>
        <v>0</v>
      </c>
      <c r="Q1388" s="237">
        <v>0</v>
      </c>
      <c r="R1388" s="237">
        <f>Q1388*H1388</f>
        <v>0</v>
      </c>
      <c r="S1388" s="237">
        <v>0.00175</v>
      </c>
      <c r="T1388" s="238">
        <f>S1388*H1388</f>
        <v>0.045587500000000003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9" t="s">
        <v>274</v>
      </c>
      <c r="AT1388" s="239" t="s">
        <v>180</v>
      </c>
      <c r="AU1388" s="239" t="s">
        <v>85</v>
      </c>
      <c r="AY1388" s="18" t="s">
        <v>178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83</v>
      </c>
      <c r="BK1388" s="240">
        <f>ROUND(I1388*H1388,2)</f>
        <v>0</v>
      </c>
      <c r="BL1388" s="18" t="s">
        <v>274</v>
      </c>
      <c r="BM1388" s="239" t="s">
        <v>2667</v>
      </c>
    </row>
    <row r="1389" s="13" customFormat="1">
      <c r="A1389" s="13"/>
      <c r="B1389" s="241"/>
      <c r="C1389" s="242"/>
      <c r="D1389" s="243" t="s">
        <v>186</v>
      </c>
      <c r="E1389" s="244" t="s">
        <v>1</v>
      </c>
      <c r="F1389" s="245" t="s">
        <v>2668</v>
      </c>
      <c r="G1389" s="242"/>
      <c r="H1389" s="246">
        <v>4.5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186</v>
      </c>
      <c r="AU1389" s="252" t="s">
        <v>85</v>
      </c>
      <c r="AV1389" s="13" t="s">
        <v>85</v>
      </c>
      <c r="AW1389" s="13" t="s">
        <v>32</v>
      </c>
      <c r="AX1389" s="13" t="s">
        <v>76</v>
      </c>
      <c r="AY1389" s="252" t="s">
        <v>178</v>
      </c>
    </row>
    <row r="1390" s="13" customFormat="1">
      <c r="A1390" s="13"/>
      <c r="B1390" s="241"/>
      <c r="C1390" s="242"/>
      <c r="D1390" s="243" t="s">
        <v>186</v>
      </c>
      <c r="E1390" s="244" t="s">
        <v>1</v>
      </c>
      <c r="F1390" s="245" t="s">
        <v>2669</v>
      </c>
      <c r="G1390" s="242"/>
      <c r="H1390" s="246">
        <v>11.300000000000001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186</v>
      </c>
      <c r="AU1390" s="252" t="s">
        <v>85</v>
      </c>
      <c r="AV1390" s="13" t="s">
        <v>85</v>
      </c>
      <c r="AW1390" s="13" t="s">
        <v>32</v>
      </c>
      <c r="AX1390" s="13" t="s">
        <v>76</v>
      </c>
      <c r="AY1390" s="252" t="s">
        <v>178</v>
      </c>
    </row>
    <row r="1391" s="13" customFormat="1">
      <c r="A1391" s="13"/>
      <c r="B1391" s="241"/>
      <c r="C1391" s="242"/>
      <c r="D1391" s="243" t="s">
        <v>186</v>
      </c>
      <c r="E1391" s="244" t="s">
        <v>1</v>
      </c>
      <c r="F1391" s="245" t="s">
        <v>2670</v>
      </c>
      <c r="G1391" s="242"/>
      <c r="H1391" s="246">
        <v>10.25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186</v>
      </c>
      <c r="AU1391" s="252" t="s">
        <v>85</v>
      </c>
      <c r="AV1391" s="13" t="s">
        <v>85</v>
      </c>
      <c r="AW1391" s="13" t="s">
        <v>32</v>
      </c>
      <c r="AX1391" s="13" t="s">
        <v>76</v>
      </c>
      <c r="AY1391" s="252" t="s">
        <v>178</v>
      </c>
    </row>
    <row r="1392" s="15" customFormat="1">
      <c r="A1392" s="15"/>
      <c r="B1392" s="264"/>
      <c r="C1392" s="265"/>
      <c r="D1392" s="243" t="s">
        <v>186</v>
      </c>
      <c r="E1392" s="266" t="s">
        <v>1</v>
      </c>
      <c r="F1392" s="267" t="s">
        <v>217</v>
      </c>
      <c r="G1392" s="265"/>
      <c r="H1392" s="268">
        <v>26.050000000000001</v>
      </c>
      <c r="I1392" s="269"/>
      <c r="J1392" s="265"/>
      <c r="K1392" s="265"/>
      <c r="L1392" s="270"/>
      <c r="M1392" s="271"/>
      <c r="N1392" s="272"/>
      <c r="O1392" s="272"/>
      <c r="P1392" s="272"/>
      <c r="Q1392" s="272"/>
      <c r="R1392" s="272"/>
      <c r="S1392" s="272"/>
      <c r="T1392" s="273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4" t="s">
        <v>186</v>
      </c>
      <c r="AU1392" s="274" t="s">
        <v>85</v>
      </c>
      <c r="AV1392" s="15" t="s">
        <v>184</v>
      </c>
      <c r="AW1392" s="15" t="s">
        <v>32</v>
      </c>
      <c r="AX1392" s="15" t="s">
        <v>83</v>
      </c>
      <c r="AY1392" s="274" t="s">
        <v>178</v>
      </c>
    </row>
    <row r="1393" s="2" customFormat="1" ht="16.5" customHeight="1">
      <c r="A1393" s="39"/>
      <c r="B1393" s="40"/>
      <c r="C1393" s="228" t="s">
        <v>2671</v>
      </c>
      <c r="D1393" s="228" t="s">
        <v>180</v>
      </c>
      <c r="E1393" s="229" t="s">
        <v>2672</v>
      </c>
      <c r="F1393" s="230" t="s">
        <v>2673</v>
      </c>
      <c r="G1393" s="231" t="s">
        <v>291</v>
      </c>
      <c r="H1393" s="232">
        <v>74.099999999999994</v>
      </c>
      <c r="I1393" s="233"/>
      <c r="J1393" s="234">
        <f>ROUND(I1393*H1393,2)</f>
        <v>0</v>
      </c>
      <c r="K1393" s="230" t="s">
        <v>194</v>
      </c>
      <c r="L1393" s="45"/>
      <c r="M1393" s="235" t="s">
        <v>1</v>
      </c>
      <c r="N1393" s="236" t="s">
        <v>41</v>
      </c>
      <c r="O1393" s="92"/>
      <c r="P1393" s="237">
        <f>O1393*H1393</f>
        <v>0</v>
      </c>
      <c r="Q1393" s="237">
        <v>0</v>
      </c>
      <c r="R1393" s="237">
        <f>Q1393*H1393</f>
        <v>0</v>
      </c>
      <c r="S1393" s="237">
        <v>0.0025999999999999999</v>
      </c>
      <c r="T1393" s="238">
        <f>S1393*H1393</f>
        <v>0.19265999999999997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274</v>
      </c>
      <c r="AT1393" s="239" t="s">
        <v>180</v>
      </c>
      <c r="AU1393" s="239" t="s">
        <v>85</v>
      </c>
      <c r="AY1393" s="18" t="s">
        <v>178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83</v>
      </c>
      <c r="BK1393" s="240">
        <f>ROUND(I1393*H1393,2)</f>
        <v>0</v>
      </c>
      <c r="BL1393" s="18" t="s">
        <v>274</v>
      </c>
      <c r="BM1393" s="239" t="s">
        <v>2674</v>
      </c>
    </row>
    <row r="1394" s="2" customFormat="1" ht="24.15" customHeight="1">
      <c r="A1394" s="39"/>
      <c r="B1394" s="40"/>
      <c r="C1394" s="228" t="s">
        <v>2675</v>
      </c>
      <c r="D1394" s="228" t="s">
        <v>180</v>
      </c>
      <c r="E1394" s="229" t="s">
        <v>2676</v>
      </c>
      <c r="F1394" s="230" t="s">
        <v>2677</v>
      </c>
      <c r="G1394" s="231" t="s">
        <v>204</v>
      </c>
      <c r="H1394" s="232">
        <v>270</v>
      </c>
      <c r="I1394" s="233"/>
      <c r="J1394" s="234">
        <f>ROUND(I1394*H1394,2)</f>
        <v>0</v>
      </c>
      <c r="K1394" s="230" t="s">
        <v>194</v>
      </c>
      <c r="L1394" s="45"/>
      <c r="M1394" s="235" t="s">
        <v>1</v>
      </c>
      <c r="N1394" s="236" t="s">
        <v>41</v>
      </c>
      <c r="O1394" s="92"/>
      <c r="P1394" s="237">
        <f>O1394*H1394</f>
        <v>0</v>
      </c>
      <c r="Q1394" s="237">
        <v>0.00264</v>
      </c>
      <c r="R1394" s="237">
        <f>Q1394*H1394</f>
        <v>0.71279999999999999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274</v>
      </c>
      <c r="AT1394" s="239" t="s">
        <v>180</v>
      </c>
      <c r="AU1394" s="239" t="s">
        <v>85</v>
      </c>
      <c r="AY1394" s="18" t="s">
        <v>178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83</v>
      </c>
      <c r="BK1394" s="240">
        <f>ROUND(I1394*H1394,2)</f>
        <v>0</v>
      </c>
      <c r="BL1394" s="18" t="s">
        <v>274</v>
      </c>
      <c r="BM1394" s="239" t="s">
        <v>2678</v>
      </c>
    </row>
    <row r="1395" s="13" customFormat="1">
      <c r="A1395" s="13"/>
      <c r="B1395" s="241"/>
      <c r="C1395" s="242"/>
      <c r="D1395" s="243" t="s">
        <v>186</v>
      </c>
      <c r="E1395" s="244" t="s">
        <v>1</v>
      </c>
      <c r="F1395" s="245" t="s">
        <v>2455</v>
      </c>
      <c r="G1395" s="242"/>
      <c r="H1395" s="246">
        <v>270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186</v>
      </c>
      <c r="AU1395" s="252" t="s">
        <v>85</v>
      </c>
      <c r="AV1395" s="13" t="s">
        <v>85</v>
      </c>
      <c r="AW1395" s="13" t="s">
        <v>32</v>
      </c>
      <c r="AX1395" s="13" t="s">
        <v>83</v>
      </c>
      <c r="AY1395" s="252" t="s">
        <v>178</v>
      </c>
    </row>
    <row r="1396" s="2" customFormat="1" ht="24.15" customHeight="1">
      <c r="A1396" s="39"/>
      <c r="B1396" s="40"/>
      <c r="C1396" s="228" t="s">
        <v>2679</v>
      </c>
      <c r="D1396" s="228" t="s">
        <v>180</v>
      </c>
      <c r="E1396" s="229" t="s">
        <v>2680</v>
      </c>
      <c r="F1396" s="230" t="s">
        <v>2681</v>
      </c>
      <c r="G1396" s="231" t="s">
        <v>291</v>
      </c>
      <c r="H1396" s="232">
        <v>10</v>
      </c>
      <c r="I1396" s="233"/>
      <c r="J1396" s="234">
        <f>ROUND(I1396*H1396,2)</f>
        <v>0</v>
      </c>
      <c r="K1396" s="230" t="s">
        <v>846</v>
      </c>
      <c r="L1396" s="45"/>
      <c r="M1396" s="235" t="s">
        <v>1</v>
      </c>
      <c r="N1396" s="236" t="s">
        <v>41</v>
      </c>
      <c r="O1396" s="92"/>
      <c r="P1396" s="237">
        <f>O1396*H1396</f>
        <v>0</v>
      </c>
      <c r="Q1396" s="237">
        <v>0</v>
      </c>
      <c r="R1396" s="237">
        <f>Q1396*H1396</f>
        <v>0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274</v>
      </c>
      <c r="AT1396" s="239" t="s">
        <v>180</v>
      </c>
      <c r="AU1396" s="239" t="s">
        <v>85</v>
      </c>
      <c r="AY1396" s="18" t="s">
        <v>178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83</v>
      </c>
      <c r="BK1396" s="240">
        <f>ROUND(I1396*H1396,2)</f>
        <v>0</v>
      </c>
      <c r="BL1396" s="18" t="s">
        <v>274</v>
      </c>
      <c r="BM1396" s="239" t="s">
        <v>2682</v>
      </c>
    </row>
    <row r="1397" s="13" customFormat="1">
      <c r="A1397" s="13"/>
      <c r="B1397" s="241"/>
      <c r="C1397" s="242"/>
      <c r="D1397" s="243" t="s">
        <v>186</v>
      </c>
      <c r="E1397" s="244" t="s">
        <v>1</v>
      </c>
      <c r="F1397" s="245" t="s">
        <v>2683</v>
      </c>
      <c r="G1397" s="242"/>
      <c r="H1397" s="246">
        <v>1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186</v>
      </c>
      <c r="AU1397" s="252" t="s">
        <v>85</v>
      </c>
      <c r="AV1397" s="13" t="s">
        <v>85</v>
      </c>
      <c r="AW1397" s="13" t="s">
        <v>32</v>
      </c>
      <c r="AX1397" s="13" t="s">
        <v>76</v>
      </c>
      <c r="AY1397" s="252" t="s">
        <v>178</v>
      </c>
    </row>
    <row r="1398" s="13" customFormat="1">
      <c r="A1398" s="13"/>
      <c r="B1398" s="241"/>
      <c r="C1398" s="242"/>
      <c r="D1398" s="243" t="s">
        <v>186</v>
      </c>
      <c r="E1398" s="244" t="s">
        <v>1</v>
      </c>
      <c r="F1398" s="245" t="s">
        <v>2684</v>
      </c>
      <c r="G1398" s="242"/>
      <c r="H1398" s="246">
        <v>9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186</v>
      </c>
      <c r="AU1398" s="252" t="s">
        <v>85</v>
      </c>
      <c r="AV1398" s="13" t="s">
        <v>85</v>
      </c>
      <c r="AW1398" s="13" t="s">
        <v>32</v>
      </c>
      <c r="AX1398" s="13" t="s">
        <v>76</v>
      </c>
      <c r="AY1398" s="252" t="s">
        <v>178</v>
      </c>
    </row>
    <row r="1399" s="15" customFormat="1">
      <c r="A1399" s="15"/>
      <c r="B1399" s="264"/>
      <c r="C1399" s="265"/>
      <c r="D1399" s="243" t="s">
        <v>186</v>
      </c>
      <c r="E1399" s="266" t="s">
        <v>1</v>
      </c>
      <c r="F1399" s="267" t="s">
        <v>217</v>
      </c>
      <c r="G1399" s="265"/>
      <c r="H1399" s="268">
        <v>10</v>
      </c>
      <c r="I1399" s="269"/>
      <c r="J1399" s="265"/>
      <c r="K1399" s="265"/>
      <c r="L1399" s="270"/>
      <c r="M1399" s="271"/>
      <c r="N1399" s="272"/>
      <c r="O1399" s="272"/>
      <c r="P1399" s="272"/>
      <c r="Q1399" s="272"/>
      <c r="R1399" s="272"/>
      <c r="S1399" s="272"/>
      <c r="T1399" s="273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74" t="s">
        <v>186</v>
      </c>
      <c r="AU1399" s="274" t="s">
        <v>85</v>
      </c>
      <c r="AV1399" s="15" t="s">
        <v>184</v>
      </c>
      <c r="AW1399" s="15" t="s">
        <v>32</v>
      </c>
      <c r="AX1399" s="15" t="s">
        <v>83</v>
      </c>
      <c r="AY1399" s="274" t="s">
        <v>178</v>
      </c>
    </row>
    <row r="1400" s="2" customFormat="1" ht="16.5" customHeight="1">
      <c r="A1400" s="39"/>
      <c r="B1400" s="40"/>
      <c r="C1400" s="228" t="s">
        <v>2685</v>
      </c>
      <c r="D1400" s="228" t="s">
        <v>180</v>
      </c>
      <c r="E1400" s="229" t="s">
        <v>2686</v>
      </c>
      <c r="F1400" s="230" t="s">
        <v>2687</v>
      </c>
      <c r="G1400" s="231" t="s">
        <v>291</v>
      </c>
      <c r="H1400" s="232">
        <v>7</v>
      </c>
      <c r="I1400" s="233"/>
      <c r="J1400" s="234">
        <f>ROUND(I1400*H1400,2)</f>
        <v>0</v>
      </c>
      <c r="K1400" s="230" t="s">
        <v>846</v>
      </c>
      <c r="L1400" s="45"/>
      <c r="M1400" s="235" t="s">
        <v>1</v>
      </c>
      <c r="N1400" s="236" t="s">
        <v>41</v>
      </c>
      <c r="O1400" s="92"/>
      <c r="P1400" s="237">
        <f>O1400*H1400</f>
        <v>0</v>
      </c>
      <c r="Q1400" s="237">
        <v>0.00149</v>
      </c>
      <c r="R1400" s="237">
        <f>Q1400*H1400</f>
        <v>0.01043</v>
      </c>
      <c r="S1400" s="237">
        <v>0</v>
      </c>
      <c r="T1400" s="238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274</v>
      </c>
      <c r="AT1400" s="239" t="s">
        <v>180</v>
      </c>
      <c r="AU1400" s="239" t="s">
        <v>85</v>
      </c>
      <c r="AY1400" s="18" t="s">
        <v>178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83</v>
      </c>
      <c r="BK1400" s="240">
        <f>ROUND(I1400*H1400,2)</f>
        <v>0</v>
      </c>
      <c r="BL1400" s="18" t="s">
        <v>274</v>
      </c>
      <c r="BM1400" s="239" t="s">
        <v>2688</v>
      </c>
    </row>
    <row r="1401" s="13" customFormat="1">
      <c r="A1401" s="13"/>
      <c r="B1401" s="241"/>
      <c r="C1401" s="242"/>
      <c r="D1401" s="243" t="s">
        <v>186</v>
      </c>
      <c r="E1401" s="244" t="s">
        <v>1</v>
      </c>
      <c r="F1401" s="245" t="s">
        <v>2689</v>
      </c>
      <c r="G1401" s="242"/>
      <c r="H1401" s="246">
        <v>7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186</v>
      </c>
      <c r="AU1401" s="252" t="s">
        <v>85</v>
      </c>
      <c r="AV1401" s="13" t="s">
        <v>85</v>
      </c>
      <c r="AW1401" s="13" t="s">
        <v>32</v>
      </c>
      <c r="AX1401" s="13" t="s">
        <v>83</v>
      </c>
      <c r="AY1401" s="252" t="s">
        <v>178</v>
      </c>
    </row>
    <row r="1402" s="2" customFormat="1" ht="24.15" customHeight="1">
      <c r="A1402" s="39"/>
      <c r="B1402" s="40"/>
      <c r="C1402" s="228" t="s">
        <v>2690</v>
      </c>
      <c r="D1402" s="228" t="s">
        <v>180</v>
      </c>
      <c r="E1402" s="229" t="s">
        <v>2691</v>
      </c>
      <c r="F1402" s="230" t="s">
        <v>2692</v>
      </c>
      <c r="G1402" s="231" t="s">
        <v>291</v>
      </c>
      <c r="H1402" s="232">
        <v>7</v>
      </c>
      <c r="I1402" s="233"/>
      <c r="J1402" s="234">
        <f>ROUND(I1402*H1402,2)</f>
        <v>0</v>
      </c>
      <c r="K1402" s="230" t="s">
        <v>846</v>
      </c>
      <c r="L1402" s="45"/>
      <c r="M1402" s="235" t="s">
        <v>1</v>
      </c>
      <c r="N1402" s="236" t="s">
        <v>41</v>
      </c>
      <c r="O1402" s="92"/>
      <c r="P1402" s="237">
        <f>O1402*H1402</f>
        <v>0</v>
      </c>
      <c r="Q1402" s="237">
        <v>0.00022000000000000001</v>
      </c>
      <c r="R1402" s="237">
        <f>Q1402*H1402</f>
        <v>0.0015400000000000001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274</v>
      </c>
      <c r="AT1402" s="239" t="s">
        <v>180</v>
      </c>
      <c r="AU1402" s="239" t="s">
        <v>85</v>
      </c>
      <c r="AY1402" s="18" t="s">
        <v>178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83</v>
      </c>
      <c r="BK1402" s="240">
        <f>ROUND(I1402*H1402,2)</f>
        <v>0</v>
      </c>
      <c r="BL1402" s="18" t="s">
        <v>274</v>
      </c>
      <c r="BM1402" s="239" t="s">
        <v>2693</v>
      </c>
    </row>
    <row r="1403" s="2" customFormat="1" ht="24.15" customHeight="1">
      <c r="A1403" s="39"/>
      <c r="B1403" s="40"/>
      <c r="C1403" s="228" t="s">
        <v>2694</v>
      </c>
      <c r="D1403" s="228" t="s">
        <v>180</v>
      </c>
      <c r="E1403" s="229" t="s">
        <v>2695</v>
      </c>
      <c r="F1403" s="230" t="s">
        <v>2696</v>
      </c>
      <c r="G1403" s="231" t="s">
        <v>291</v>
      </c>
      <c r="H1403" s="232">
        <v>74.099999999999994</v>
      </c>
      <c r="I1403" s="233"/>
      <c r="J1403" s="234">
        <f>ROUND(I1403*H1403,2)</f>
        <v>0</v>
      </c>
      <c r="K1403" s="230" t="s">
        <v>846</v>
      </c>
      <c r="L1403" s="45"/>
      <c r="M1403" s="235" t="s">
        <v>1</v>
      </c>
      <c r="N1403" s="236" t="s">
        <v>41</v>
      </c>
      <c r="O1403" s="92"/>
      <c r="P1403" s="237">
        <f>O1403*H1403</f>
        <v>0</v>
      </c>
      <c r="Q1403" s="237">
        <v>0.00055999999999999995</v>
      </c>
      <c r="R1403" s="237">
        <f>Q1403*H1403</f>
        <v>0.041495999999999991</v>
      </c>
      <c r="S1403" s="237">
        <v>0</v>
      </c>
      <c r="T1403" s="238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9" t="s">
        <v>274</v>
      </c>
      <c r="AT1403" s="239" t="s">
        <v>180</v>
      </c>
      <c r="AU1403" s="239" t="s">
        <v>85</v>
      </c>
      <c r="AY1403" s="18" t="s">
        <v>178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83</v>
      </c>
      <c r="BK1403" s="240">
        <f>ROUND(I1403*H1403,2)</f>
        <v>0</v>
      </c>
      <c r="BL1403" s="18" t="s">
        <v>274</v>
      </c>
      <c r="BM1403" s="239" t="s">
        <v>2697</v>
      </c>
    </row>
    <row r="1404" s="13" customFormat="1">
      <c r="A1404" s="13"/>
      <c r="B1404" s="241"/>
      <c r="C1404" s="242"/>
      <c r="D1404" s="243" t="s">
        <v>186</v>
      </c>
      <c r="E1404" s="244" t="s">
        <v>1</v>
      </c>
      <c r="F1404" s="245" t="s">
        <v>2698</v>
      </c>
      <c r="G1404" s="242"/>
      <c r="H1404" s="246">
        <v>74.099999999999994</v>
      </c>
      <c r="I1404" s="247"/>
      <c r="J1404" s="242"/>
      <c r="K1404" s="242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2" t="s">
        <v>186</v>
      </c>
      <c r="AU1404" s="252" t="s">
        <v>85</v>
      </c>
      <c r="AV1404" s="13" t="s">
        <v>85</v>
      </c>
      <c r="AW1404" s="13" t="s">
        <v>32</v>
      </c>
      <c r="AX1404" s="13" t="s">
        <v>83</v>
      </c>
      <c r="AY1404" s="252" t="s">
        <v>178</v>
      </c>
    </row>
    <row r="1405" s="2" customFormat="1" ht="33" customHeight="1">
      <c r="A1405" s="39"/>
      <c r="B1405" s="40"/>
      <c r="C1405" s="228" t="s">
        <v>2699</v>
      </c>
      <c r="D1405" s="228" t="s">
        <v>180</v>
      </c>
      <c r="E1405" s="229" t="s">
        <v>2700</v>
      </c>
      <c r="F1405" s="230" t="s">
        <v>2701</v>
      </c>
      <c r="G1405" s="231" t="s">
        <v>420</v>
      </c>
      <c r="H1405" s="232">
        <v>3</v>
      </c>
      <c r="I1405" s="233"/>
      <c r="J1405" s="234">
        <f>ROUND(I1405*H1405,2)</f>
        <v>0</v>
      </c>
      <c r="K1405" s="230" t="s">
        <v>1</v>
      </c>
      <c r="L1405" s="45"/>
      <c r="M1405" s="235" t="s">
        <v>1</v>
      </c>
      <c r="N1405" s="236" t="s">
        <v>41</v>
      </c>
      <c r="O1405" s="92"/>
      <c r="P1405" s="237">
        <f>O1405*H1405</f>
        <v>0</v>
      </c>
      <c r="Q1405" s="237">
        <v>0.0087100000000000007</v>
      </c>
      <c r="R1405" s="237">
        <f>Q1405*H1405</f>
        <v>0.02613</v>
      </c>
      <c r="S1405" s="237">
        <v>0</v>
      </c>
      <c r="T1405" s="238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9" t="s">
        <v>274</v>
      </c>
      <c r="AT1405" s="239" t="s">
        <v>180</v>
      </c>
      <c r="AU1405" s="239" t="s">
        <v>85</v>
      </c>
      <c r="AY1405" s="18" t="s">
        <v>178</v>
      </c>
      <c r="BE1405" s="240">
        <f>IF(N1405="základní",J1405,0)</f>
        <v>0</v>
      </c>
      <c r="BF1405" s="240">
        <f>IF(N1405="snížená",J1405,0)</f>
        <v>0</v>
      </c>
      <c r="BG1405" s="240">
        <f>IF(N1405="zákl. přenesená",J1405,0)</f>
        <v>0</v>
      </c>
      <c r="BH1405" s="240">
        <f>IF(N1405="sníž. přenesená",J1405,0)</f>
        <v>0</v>
      </c>
      <c r="BI1405" s="240">
        <f>IF(N1405="nulová",J1405,0)</f>
        <v>0</v>
      </c>
      <c r="BJ1405" s="18" t="s">
        <v>83</v>
      </c>
      <c r="BK1405" s="240">
        <f>ROUND(I1405*H1405,2)</f>
        <v>0</v>
      </c>
      <c r="BL1405" s="18" t="s">
        <v>274</v>
      </c>
      <c r="BM1405" s="239" t="s">
        <v>2702</v>
      </c>
    </row>
    <row r="1406" s="13" customFormat="1">
      <c r="A1406" s="13"/>
      <c r="B1406" s="241"/>
      <c r="C1406" s="242"/>
      <c r="D1406" s="243" t="s">
        <v>186</v>
      </c>
      <c r="E1406" s="244" t="s">
        <v>1</v>
      </c>
      <c r="F1406" s="245" t="s">
        <v>2703</v>
      </c>
      <c r="G1406" s="242"/>
      <c r="H1406" s="246">
        <v>3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186</v>
      </c>
      <c r="AU1406" s="252" t="s">
        <v>85</v>
      </c>
      <c r="AV1406" s="13" t="s">
        <v>85</v>
      </c>
      <c r="AW1406" s="13" t="s">
        <v>32</v>
      </c>
      <c r="AX1406" s="13" t="s">
        <v>83</v>
      </c>
      <c r="AY1406" s="252" t="s">
        <v>178</v>
      </c>
    </row>
    <row r="1407" s="2" customFormat="1" ht="24.15" customHeight="1">
      <c r="A1407" s="39"/>
      <c r="B1407" s="40"/>
      <c r="C1407" s="228" t="s">
        <v>2704</v>
      </c>
      <c r="D1407" s="228" t="s">
        <v>180</v>
      </c>
      <c r="E1407" s="229" t="s">
        <v>2705</v>
      </c>
      <c r="F1407" s="230" t="s">
        <v>2706</v>
      </c>
      <c r="G1407" s="231" t="s">
        <v>291</v>
      </c>
      <c r="H1407" s="232">
        <v>47.600000000000001</v>
      </c>
      <c r="I1407" s="233"/>
      <c r="J1407" s="234">
        <f>ROUND(I1407*H1407,2)</f>
        <v>0</v>
      </c>
      <c r="K1407" s="230" t="s">
        <v>194</v>
      </c>
      <c r="L1407" s="45"/>
      <c r="M1407" s="235" t="s">
        <v>1</v>
      </c>
      <c r="N1407" s="236" t="s">
        <v>41</v>
      </c>
      <c r="O1407" s="92"/>
      <c r="P1407" s="237">
        <f>O1407*H1407</f>
        <v>0</v>
      </c>
      <c r="Q1407" s="237">
        <v>0.0028300000000000001</v>
      </c>
      <c r="R1407" s="237">
        <f>Q1407*H1407</f>
        <v>0.13470799999999999</v>
      </c>
      <c r="S1407" s="237">
        <v>0</v>
      </c>
      <c r="T1407" s="238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9" t="s">
        <v>274</v>
      </c>
      <c r="AT1407" s="239" t="s">
        <v>180</v>
      </c>
      <c r="AU1407" s="239" t="s">
        <v>85</v>
      </c>
      <c r="AY1407" s="18" t="s">
        <v>178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83</v>
      </c>
      <c r="BK1407" s="240">
        <f>ROUND(I1407*H1407,2)</f>
        <v>0</v>
      </c>
      <c r="BL1407" s="18" t="s">
        <v>274</v>
      </c>
      <c r="BM1407" s="239" t="s">
        <v>2707</v>
      </c>
    </row>
    <row r="1408" s="13" customFormat="1">
      <c r="A1408" s="13"/>
      <c r="B1408" s="241"/>
      <c r="C1408" s="242"/>
      <c r="D1408" s="243" t="s">
        <v>186</v>
      </c>
      <c r="E1408" s="244" t="s">
        <v>1</v>
      </c>
      <c r="F1408" s="245" t="s">
        <v>2708</v>
      </c>
      <c r="G1408" s="242"/>
      <c r="H1408" s="246">
        <v>47.600000000000001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186</v>
      </c>
      <c r="AU1408" s="252" t="s">
        <v>85</v>
      </c>
      <c r="AV1408" s="13" t="s">
        <v>85</v>
      </c>
      <c r="AW1408" s="13" t="s">
        <v>32</v>
      </c>
      <c r="AX1408" s="13" t="s">
        <v>83</v>
      </c>
      <c r="AY1408" s="252" t="s">
        <v>178</v>
      </c>
    </row>
    <row r="1409" s="2" customFormat="1" ht="24.15" customHeight="1">
      <c r="A1409" s="39"/>
      <c r="B1409" s="40"/>
      <c r="C1409" s="228" t="s">
        <v>2709</v>
      </c>
      <c r="D1409" s="228" t="s">
        <v>180</v>
      </c>
      <c r="E1409" s="229" t="s">
        <v>2710</v>
      </c>
      <c r="F1409" s="230" t="s">
        <v>2711</v>
      </c>
      <c r="G1409" s="231" t="s">
        <v>204</v>
      </c>
      <c r="H1409" s="232">
        <v>2</v>
      </c>
      <c r="I1409" s="233"/>
      <c r="J1409" s="234">
        <f>ROUND(I1409*H1409,2)</f>
        <v>0</v>
      </c>
      <c r="K1409" s="230" t="s">
        <v>194</v>
      </c>
      <c r="L1409" s="45"/>
      <c r="M1409" s="235" t="s">
        <v>1</v>
      </c>
      <c r="N1409" s="236" t="s">
        <v>41</v>
      </c>
      <c r="O1409" s="92"/>
      <c r="P1409" s="237">
        <f>O1409*H1409</f>
        <v>0</v>
      </c>
      <c r="Q1409" s="237">
        <v>0</v>
      </c>
      <c r="R1409" s="237">
        <f>Q1409*H1409</f>
        <v>0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274</v>
      </c>
      <c r="AT1409" s="239" t="s">
        <v>180</v>
      </c>
      <c r="AU1409" s="239" t="s">
        <v>85</v>
      </c>
      <c r="AY1409" s="18" t="s">
        <v>178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83</v>
      </c>
      <c r="BK1409" s="240">
        <f>ROUND(I1409*H1409,2)</f>
        <v>0</v>
      </c>
      <c r="BL1409" s="18" t="s">
        <v>274</v>
      </c>
      <c r="BM1409" s="239" t="s">
        <v>2712</v>
      </c>
    </row>
    <row r="1410" s="13" customFormat="1">
      <c r="A1410" s="13"/>
      <c r="B1410" s="241"/>
      <c r="C1410" s="242"/>
      <c r="D1410" s="243" t="s">
        <v>186</v>
      </c>
      <c r="E1410" s="244" t="s">
        <v>1</v>
      </c>
      <c r="F1410" s="245" t="s">
        <v>2713</v>
      </c>
      <c r="G1410" s="242"/>
      <c r="H1410" s="246">
        <v>2</v>
      </c>
      <c r="I1410" s="247"/>
      <c r="J1410" s="242"/>
      <c r="K1410" s="242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2" t="s">
        <v>186</v>
      </c>
      <c r="AU1410" s="252" t="s">
        <v>85</v>
      </c>
      <c r="AV1410" s="13" t="s">
        <v>85</v>
      </c>
      <c r="AW1410" s="13" t="s">
        <v>32</v>
      </c>
      <c r="AX1410" s="13" t="s">
        <v>83</v>
      </c>
      <c r="AY1410" s="252" t="s">
        <v>178</v>
      </c>
    </row>
    <row r="1411" s="2" customFormat="1" ht="16.5" customHeight="1">
      <c r="A1411" s="39"/>
      <c r="B1411" s="40"/>
      <c r="C1411" s="285" t="s">
        <v>2714</v>
      </c>
      <c r="D1411" s="285" t="s">
        <v>232</v>
      </c>
      <c r="E1411" s="286" t="s">
        <v>2715</v>
      </c>
      <c r="F1411" s="287" t="s">
        <v>2716</v>
      </c>
      <c r="G1411" s="288" t="s">
        <v>420</v>
      </c>
      <c r="H1411" s="289">
        <v>2</v>
      </c>
      <c r="I1411" s="290"/>
      <c r="J1411" s="291">
        <f>ROUND(I1411*H1411,2)</f>
        <v>0</v>
      </c>
      <c r="K1411" s="287" t="s">
        <v>194</v>
      </c>
      <c r="L1411" s="292"/>
      <c r="M1411" s="293" t="s">
        <v>1</v>
      </c>
      <c r="N1411" s="294" t="s">
        <v>41</v>
      </c>
      <c r="O1411" s="92"/>
      <c r="P1411" s="237">
        <f>O1411*H1411</f>
        <v>0</v>
      </c>
      <c r="Q1411" s="237">
        <v>0.00040000000000000002</v>
      </c>
      <c r="R1411" s="237">
        <f>Q1411*H1411</f>
        <v>0.00080000000000000004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377</v>
      </c>
      <c r="AT1411" s="239" t="s">
        <v>232</v>
      </c>
      <c r="AU1411" s="239" t="s">
        <v>85</v>
      </c>
      <c r="AY1411" s="18" t="s">
        <v>178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83</v>
      </c>
      <c r="BK1411" s="240">
        <f>ROUND(I1411*H1411,2)</f>
        <v>0</v>
      </c>
      <c r="BL1411" s="18" t="s">
        <v>274</v>
      </c>
      <c r="BM1411" s="239" t="s">
        <v>2717</v>
      </c>
    </row>
    <row r="1412" s="2" customFormat="1" ht="21.75" customHeight="1">
      <c r="A1412" s="39"/>
      <c r="B1412" s="40"/>
      <c r="C1412" s="285" t="s">
        <v>2718</v>
      </c>
      <c r="D1412" s="285" t="s">
        <v>232</v>
      </c>
      <c r="E1412" s="286" t="s">
        <v>2719</v>
      </c>
      <c r="F1412" s="287" t="s">
        <v>2720</v>
      </c>
      <c r="G1412" s="288" t="s">
        <v>420</v>
      </c>
      <c r="H1412" s="289">
        <v>4</v>
      </c>
      <c r="I1412" s="290"/>
      <c r="J1412" s="291">
        <f>ROUND(I1412*H1412,2)</f>
        <v>0</v>
      </c>
      <c r="K1412" s="287" t="s">
        <v>194</v>
      </c>
      <c r="L1412" s="292"/>
      <c r="M1412" s="293" t="s">
        <v>1</v>
      </c>
      <c r="N1412" s="294" t="s">
        <v>41</v>
      </c>
      <c r="O1412" s="92"/>
      <c r="P1412" s="237">
        <f>O1412*H1412</f>
        <v>0</v>
      </c>
      <c r="Q1412" s="237">
        <v>0.00024000000000000001</v>
      </c>
      <c r="R1412" s="237">
        <f>Q1412*H1412</f>
        <v>0.00096000000000000002</v>
      </c>
      <c r="S1412" s="237">
        <v>0</v>
      </c>
      <c r="T1412" s="238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9" t="s">
        <v>377</v>
      </c>
      <c r="AT1412" s="239" t="s">
        <v>232</v>
      </c>
      <c r="AU1412" s="239" t="s">
        <v>85</v>
      </c>
      <c r="AY1412" s="18" t="s">
        <v>178</v>
      </c>
      <c r="BE1412" s="240">
        <f>IF(N1412="základní",J1412,0)</f>
        <v>0</v>
      </c>
      <c r="BF1412" s="240">
        <f>IF(N1412="snížená",J1412,0)</f>
        <v>0</v>
      </c>
      <c r="BG1412" s="240">
        <f>IF(N1412="zákl. přenesená",J1412,0)</f>
        <v>0</v>
      </c>
      <c r="BH1412" s="240">
        <f>IF(N1412="sníž. přenesená",J1412,0)</f>
        <v>0</v>
      </c>
      <c r="BI1412" s="240">
        <f>IF(N1412="nulová",J1412,0)</f>
        <v>0</v>
      </c>
      <c r="BJ1412" s="18" t="s">
        <v>83</v>
      </c>
      <c r="BK1412" s="240">
        <f>ROUND(I1412*H1412,2)</f>
        <v>0</v>
      </c>
      <c r="BL1412" s="18" t="s">
        <v>274</v>
      </c>
      <c r="BM1412" s="239" t="s">
        <v>2721</v>
      </c>
    </row>
    <row r="1413" s="2" customFormat="1" ht="24.15" customHeight="1">
      <c r="A1413" s="39"/>
      <c r="B1413" s="40"/>
      <c r="C1413" s="228" t="s">
        <v>2722</v>
      </c>
      <c r="D1413" s="228" t="s">
        <v>180</v>
      </c>
      <c r="E1413" s="229" t="s">
        <v>2723</v>
      </c>
      <c r="F1413" s="230" t="s">
        <v>2724</v>
      </c>
      <c r="G1413" s="231" t="s">
        <v>204</v>
      </c>
      <c r="H1413" s="232">
        <v>2.2000000000000002</v>
      </c>
      <c r="I1413" s="233"/>
      <c r="J1413" s="234">
        <f>ROUND(I1413*H1413,2)</f>
        <v>0</v>
      </c>
      <c r="K1413" s="230" t="s">
        <v>846</v>
      </c>
      <c r="L1413" s="45"/>
      <c r="M1413" s="235" t="s">
        <v>1</v>
      </c>
      <c r="N1413" s="236" t="s">
        <v>41</v>
      </c>
      <c r="O1413" s="92"/>
      <c r="P1413" s="237">
        <f>O1413*H1413</f>
        <v>0</v>
      </c>
      <c r="Q1413" s="237">
        <v>0.0022899999999999999</v>
      </c>
      <c r="R1413" s="237">
        <f>Q1413*H1413</f>
        <v>0.0050379999999999999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274</v>
      </c>
      <c r="AT1413" s="239" t="s">
        <v>180</v>
      </c>
      <c r="AU1413" s="239" t="s">
        <v>85</v>
      </c>
      <c r="AY1413" s="18" t="s">
        <v>178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83</v>
      </c>
      <c r="BK1413" s="240">
        <f>ROUND(I1413*H1413,2)</f>
        <v>0</v>
      </c>
      <c r="BL1413" s="18" t="s">
        <v>274</v>
      </c>
      <c r="BM1413" s="239" t="s">
        <v>2725</v>
      </c>
    </row>
    <row r="1414" s="13" customFormat="1">
      <c r="A1414" s="13"/>
      <c r="B1414" s="241"/>
      <c r="C1414" s="242"/>
      <c r="D1414" s="243" t="s">
        <v>186</v>
      </c>
      <c r="E1414" s="244" t="s">
        <v>1</v>
      </c>
      <c r="F1414" s="245" t="s">
        <v>2726</v>
      </c>
      <c r="G1414" s="242"/>
      <c r="H1414" s="246">
        <v>0.69999999999999996</v>
      </c>
      <c r="I1414" s="247"/>
      <c r="J1414" s="242"/>
      <c r="K1414" s="242"/>
      <c r="L1414" s="248"/>
      <c r="M1414" s="249"/>
      <c r="N1414" s="250"/>
      <c r="O1414" s="250"/>
      <c r="P1414" s="250"/>
      <c r="Q1414" s="250"/>
      <c r="R1414" s="250"/>
      <c r="S1414" s="250"/>
      <c r="T1414" s="25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2" t="s">
        <v>186</v>
      </c>
      <c r="AU1414" s="252" t="s">
        <v>85</v>
      </c>
      <c r="AV1414" s="13" t="s">
        <v>85</v>
      </c>
      <c r="AW1414" s="13" t="s">
        <v>32</v>
      </c>
      <c r="AX1414" s="13" t="s">
        <v>76</v>
      </c>
      <c r="AY1414" s="252" t="s">
        <v>178</v>
      </c>
    </row>
    <row r="1415" s="13" customFormat="1">
      <c r="A1415" s="13"/>
      <c r="B1415" s="241"/>
      <c r="C1415" s="242"/>
      <c r="D1415" s="243" t="s">
        <v>186</v>
      </c>
      <c r="E1415" s="244" t="s">
        <v>1</v>
      </c>
      <c r="F1415" s="245" t="s">
        <v>2727</v>
      </c>
      <c r="G1415" s="242"/>
      <c r="H1415" s="246">
        <v>0.5</v>
      </c>
      <c r="I1415" s="247"/>
      <c r="J1415" s="242"/>
      <c r="K1415" s="242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2" t="s">
        <v>186</v>
      </c>
      <c r="AU1415" s="252" t="s">
        <v>85</v>
      </c>
      <c r="AV1415" s="13" t="s">
        <v>85</v>
      </c>
      <c r="AW1415" s="13" t="s">
        <v>32</v>
      </c>
      <c r="AX1415" s="13" t="s">
        <v>76</v>
      </c>
      <c r="AY1415" s="252" t="s">
        <v>178</v>
      </c>
    </row>
    <row r="1416" s="13" customFormat="1">
      <c r="A1416" s="13"/>
      <c r="B1416" s="241"/>
      <c r="C1416" s="242"/>
      <c r="D1416" s="243" t="s">
        <v>186</v>
      </c>
      <c r="E1416" s="244" t="s">
        <v>1</v>
      </c>
      <c r="F1416" s="245" t="s">
        <v>2728</v>
      </c>
      <c r="G1416" s="242"/>
      <c r="H1416" s="246">
        <v>1</v>
      </c>
      <c r="I1416" s="247"/>
      <c r="J1416" s="242"/>
      <c r="K1416" s="242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2" t="s">
        <v>186</v>
      </c>
      <c r="AU1416" s="252" t="s">
        <v>85</v>
      </c>
      <c r="AV1416" s="13" t="s">
        <v>85</v>
      </c>
      <c r="AW1416" s="13" t="s">
        <v>32</v>
      </c>
      <c r="AX1416" s="13" t="s">
        <v>76</v>
      </c>
      <c r="AY1416" s="252" t="s">
        <v>178</v>
      </c>
    </row>
    <row r="1417" s="15" customFormat="1">
      <c r="A1417" s="15"/>
      <c r="B1417" s="264"/>
      <c r="C1417" s="265"/>
      <c r="D1417" s="243" t="s">
        <v>186</v>
      </c>
      <c r="E1417" s="266" t="s">
        <v>1</v>
      </c>
      <c r="F1417" s="267" t="s">
        <v>217</v>
      </c>
      <c r="G1417" s="265"/>
      <c r="H1417" s="268">
        <v>2.2000000000000002</v>
      </c>
      <c r="I1417" s="269"/>
      <c r="J1417" s="265"/>
      <c r="K1417" s="265"/>
      <c r="L1417" s="270"/>
      <c r="M1417" s="271"/>
      <c r="N1417" s="272"/>
      <c r="O1417" s="272"/>
      <c r="P1417" s="272"/>
      <c r="Q1417" s="272"/>
      <c r="R1417" s="272"/>
      <c r="S1417" s="272"/>
      <c r="T1417" s="273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4" t="s">
        <v>186</v>
      </c>
      <c r="AU1417" s="274" t="s">
        <v>85</v>
      </c>
      <c r="AV1417" s="15" t="s">
        <v>184</v>
      </c>
      <c r="AW1417" s="15" t="s">
        <v>32</v>
      </c>
      <c r="AX1417" s="15" t="s">
        <v>83</v>
      </c>
      <c r="AY1417" s="274" t="s">
        <v>178</v>
      </c>
    </row>
    <row r="1418" s="2" customFormat="1" ht="21.75" customHeight="1">
      <c r="A1418" s="39"/>
      <c r="B1418" s="40"/>
      <c r="C1418" s="228" t="s">
        <v>2729</v>
      </c>
      <c r="D1418" s="228" t="s">
        <v>180</v>
      </c>
      <c r="E1418" s="229" t="s">
        <v>2730</v>
      </c>
      <c r="F1418" s="230" t="s">
        <v>2731</v>
      </c>
      <c r="G1418" s="231" t="s">
        <v>291</v>
      </c>
      <c r="H1418" s="232">
        <v>74.099999999999994</v>
      </c>
      <c r="I1418" s="233"/>
      <c r="J1418" s="234">
        <f>ROUND(I1418*H1418,2)</f>
        <v>0</v>
      </c>
      <c r="K1418" s="230" t="s">
        <v>194</v>
      </c>
      <c r="L1418" s="45"/>
      <c r="M1418" s="235" t="s">
        <v>1</v>
      </c>
      <c r="N1418" s="236" t="s">
        <v>41</v>
      </c>
      <c r="O1418" s="92"/>
      <c r="P1418" s="237">
        <f>O1418*H1418</f>
        <v>0</v>
      </c>
      <c r="Q1418" s="237">
        <v>0.00091</v>
      </c>
      <c r="R1418" s="237">
        <f>Q1418*H1418</f>
        <v>0.067430999999999991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274</v>
      </c>
      <c r="AT1418" s="239" t="s">
        <v>180</v>
      </c>
      <c r="AU1418" s="239" t="s">
        <v>85</v>
      </c>
      <c r="AY1418" s="18" t="s">
        <v>178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83</v>
      </c>
      <c r="BK1418" s="240">
        <f>ROUND(I1418*H1418,2)</f>
        <v>0</v>
      </c>
      <c r="BL1418" s="18" t="s">
        <v>274</v>
      </c>
      <c r="BM1418" s="239" t="s">
        <v>2732</v>
      </c>
    </row>
    <row r="1419" s="13" customFormat="1">
      <c r="A1419" s="13"/>
      <c r="B1419" s="241"/>
      <c r="C1419" s="242"/>
      <c r="D1419" s="243" t="s">
        <v>186</v>
      </c>
      <c r="E1419" s="244" t="s">
        <v>1</v>
      </c>
      <c r="F1419" s="245" t="s">
        <v>2733</v>
      </c>
      <c r="G1419" s="242"/>
      <c r="H1419" s="246">
        <v>74.099999999999994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186</v>
      </c>
      <c r="AU1419" s="252" t="s">
        <v>85</v>
      </c>
      <c r="AV1419" s="13" t="s">
        <v>85</v>
      </c>
      <c r="AW1419" s="13" t="s">
        <v>32</v>
      </c>
      <c r="AX1419" s="13" t="s">
        <v>83</v>
      </c>
      <c r="AY1419" s="252" t="s">
        <v>178</v>
      </c>
    </row>
    <row r="1420" s="2" customFormat="1" ht="16.5" customHeight="1">
      <c r="A1420" s="39"/>
      <c r="B1420" s="40"/>
      <c r="C1420" s="228" t="s">
        <v>2734</v>
      </c>
      <c r="D1420" s="228" t="s">
        <v>180</v>
      </c>
      <c r="E1420" s="229" t="s">
        <v>2735</v>
      </c>
      <c r="F1420" s="230" t="s">
        <v>2736</v>
      </c>
      <c r="G1420" s="231" t="s">
        <v>291</v>
      </c>
      <c r="H1420" s="232">
        <v>42.509999999999998</v>
      </c>
      <c r="I1420" s="233"/>
      <c r="J1420" s="234">
        <f>ROUND(I1420*H1420,2)</f>
        <v>0</v>
      </c>
      <c r="K1420" s="230" t="s">
        <v>846</v>
      </c>
      <c r="L1420" s="45"/>
      <c r="M1420" s="235" t="s">
        <v>1</v>
      </c>
      <c r="N1420" s="236" t="s">
        <v>41</v>
      </c>
      <c r="O1420" s="92"/>
      <c r="P1420" s="237">
        <f>O1420*H1420</f>
        <v>0</v>
      </c>
      <c r="Q1420" s="237">
        <v>0.00089999999999999998</v>
      </c>
      <c r="R1420" s="237">
        <f>Q1420*H1420</f>
        <v>0.038258999999999994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274</v>
      </c>
      <c r="AT1420" s="239" t="s">
        <v>180</v>
      </c>
      <c r="AU1420" s="239" t="s">
        <v>85</v>
      </c>
      <c r="AY1420" s="18" t="s">
        <v>178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83</v>
      </c>
      <c r="BK1420" s="240">
        <f>ROUND(I1420*H1420,2)</f>
        <v>0</v>
      </c>
      <c r="BL1420" s="18" t="s">
        <v>274</v>
      </c>
      <c r="BM1420" s="239" t="s">
        <v>2737</v>
      </c>
    </row>
    <row r="1421" s="13" customFormat="1">
      <c r="A1421" s="13"/>
      <c r="B1421" s="241"/>
      <c r="C1421" s="242"/>
      <c r="D1421" s="243" t="s">
        <v>186</v>
      </c>
      <c r="E1421" s="244" t="s">
        <v>1</v>
      </c>
      <c r="F1421" s="245" t="s">
        <v>2738</v>
      </c>
      <c r="G1421" s="242"/>
      <c r="H1421" s="246">
        <v>18.300000000000001</v>
      </c>
      <c r="I1421" s="247"/>
      <c r="J1421" s="242"/>
      <c r="K1421" s="242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186</v>
      </c>
      <c r="AU1421" s="252" t="s">
        <v>85</v>
      </c>
      <c r="AV1421" s="13" t="s">
        <v>85</v>
      </c>
      <c r="AW1421" s="13" t="s">
        <v>32</v>
      </c>
      <c r="AX1421" s="13" t="s">
        <v>76</v>
      </c>
      <c r="AY1421" s="252" t="s">
        <v>178</v>
      </c>
    </row>
    <row r="1422" s="13" customFormat="1">
      <c r="A1422" s="13"/>
      <c r="B1422" s="241"/>
      <c r="C1422" s="242"/>
      <c r="D1422" s="243" t="s">
        <v>186</v>
      </c>
      <c r="E1422" s="244" t="s">
        <v>1</v>
      </c>
      <c r="F1422" s="245" t="s">
        <v>2739</v>
      </c>
      <c r="G1422" s="242"/>
      <c r="H1422" s="246">
        <v>24.210000000000001</v>
      </c>
      <c r="I1422" s="247"/>
      <c r="J1422" s="242"/>
      <c r="K1422" s="242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2" t="s">
        <v>186</v>
      </c>
      <c r="AU1422" s="252" t="s">
        <v>85</v>
      </c>
      <c r="AV1422" s="13" t="s">
        <v>85</v>
      </c>
      <c r="AW1422" s="13" t="s">
        <v>32</v>
      </c>
      <c r="AX1422" s="13" t="s">
        <v>76</v>
      </c>
      <c r="AY1422" s="252" t="s">
        <v>178</v>
      </c>
    </row>
    <row r="1423" s="15" customFormat="1">
      <c r="A1423" s="15"/>
      <c r="B1423" s="264"/>
      <c r="C1423" s="265"/>
      <c r="D1423" s="243" t="s">
        <v>186</v>
      </c>
      <c r="E1423" s="266" t="s">
        <v>1</v>
      </c>
      <c r="F1423" s="267" t="s">
        <v>217</v>
      </c>
      <c r="G1423" s="265"/>
      <c r="H1423" s="268">
        <v>42.509999999999998</v>
      </c>
      <c r="I1423" s="269"/>
      <c r="J1423" s="265"/>
      <c r="K1423" s="265"/>
      <c r="L1423" s="270"/>
      <c r="M1423" s="271"/>
      <c r="N1423" s="272"/>
      <c r="O1423" s="272"/>
      <c r="P1423" s="272"/>
      <c r="Q1423" s="272"/>
      <c r="R1423" s="272"/>
      <c r="S1423" s="272"/>
      <c r="T1423" s="273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4" t="s">
        <v>186</v>
      </c>
      <c r="AU1423" s="274" t="s">
        <v>85</v>
      </c>
      <c r="AV1423" s="15" t="s">
        <v>184</v>
      </c>
      <c r="AW1423" s="15" t="s">
        <v>32</v>
      </c>
      <c r="AX1423" s="15" t="s">
        <v>83</v>
      </c>
      <c r="AY1423" s="274" t="s">
        <v>178</v>
      </c>
    </row>
    <row r="1424" s="2" customFormat="1" ht="24.15" customHeight="1">
      <c r="A1424" s="39"/>
      <c r="B1424" s="40"/>
      <c r="C1424" s="228" t="s">
        <v>2740</v>
      </c>
      <c r="D1424" s="228" t="s">
        <v>180</v>
      </c>
      <c r="E1424" s="229" t="s">
        <v>2741</v>
      </c>
      <c r="F1424" s="230" t="s">
        <v>2742</v>
      </c>
      <c r="G1424" s="231" t="s">
        <v>420</v>
      </c>
      <c r="H1424" s="232">
        <v>8</v>
      </c>
      <c r="I1424" s="233"/>
      <c r="J1424" s="234">
        <f>ROUND(I1424*H1424,2)</f>
        <v>0</v>
      </c>
      <c r="K1424" s="230" t="s">
        <v>846</v>
      </c>
      <c r="L1424" s="45"/>
      <c r="M1424" s="235" t="s">
        <v>1</v>
      </c>
      <c r="N1424" s="236" t="s">
        <v>41</v>
      </c>
      <c r="O1424" s="92"/>
      <c r="P1424" s="237">
        <f>O1424*H1424</f>
        <v>0</v>
      </c>
      <c r="Q1424" s="237">
        <v>0.00033</v>
      </c>
      <c r="R1424" s="237">
        <f>Q1424*H1424</f>
        <v>0.00264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274</v>
      </c>
      <c r="AT1424" s="239" t="s">
        <v>180</v>
      </c>
      <c r="AU1424" s="239" t="s">
        <v>85</v>
      </c>
      <c r="AY1424" s="18" t="s">
        <v>178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83</v>
      </c>
      <c r="BK1424" s="240">
        <f>ROUND(I1424*H1424,2)</f>
        <v>0</v>
      </c>
      <c r="BL1424" s="18" t="s">
        <v>274</v>
      </c>
      <c r="BM1424" s="239" t="s">
        <v>2743</v>
      </c>
    </row>
    <row r="1425" s="13" customFormat="1">
      <c r="A1425" s="13"/>
      <c r="B1425" s="241"/>
      <c r="C1425" s="242"/>
      <c r="D1425" s="243" t="s">
        <v>186</v>
      </c>
      <c r="E1425" s="244" t="s">
        <v>1</v>
      </c>
      <c r="F1425" s="245" t="s">
        <v>2744</v>
      </c>
      <c r="G1425" s="242"/>
      <c r="H1425" s="246">
        <v>2</v>
      </c>
      <c r="I1425" s="247"/>
      <c r="J1425" s="242"/>
      <c r="K1425" s="242"/>
      <c r="L1425" s="248"/>
      <c r="M1425" s="249"/>
      <c r="N1425" s="250"/>
      <c r="O1425" s="250"/>
      <c r="P1425" s="250"/>
      <c r="Q1425" s="250"/>
      <c r="R1425" s="250"/>
      <c r="S1425" s="250"/>
      <c r="T1425" s="25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2" t="s">
        <v>186</v>
      </c>
      <c r="AU1425" s="252" t="s">
        <v>85</v>
      </c>
      <c r="AV1425" s="13" t="s">
        <v>85</v>
      </c>
      <c r="AW1425" s="13" t="s">
        <v>32</v>
      </c>
      <c r="AX1425" s="13" t="s">
        <v>76</v>
      </c>
      <c r="AY1425" s="252" t="s">
        <v>178</v>
      </c>
    </row>
    <row r="1426" s="13" customFormat="1">
      <c r="A1426" s="13"/>
      <c r="B1426" s="241"/>
      <c r="C1426" s="242"/>
      <c r="D1426" s="243" t="s">
        <v>186</v>
      </c>
      <c r="E1426" s="244" t="s">
        <v>1</v>
      </c>
      <c r="F1426" s="245" t="s">
        <v>2745</v>
      </c>
      <c r="G1426" s="242"/>
      <c r="H1426" s="246">
        <v>6</v>
      </c>
      <c r="I1426" s="247"/>
      <c r="J1426" s="242"/>
      <c r="K1426" s="242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2" t="s">
        <v>186</v>
      </c>
      <c r="AU1426" s="252" t="s">
        <v>85</v>
      </c>
      <c r="AV1426" s="13" t="s">
        <v>85</v>
      </c>
      <c r="AW1426" s="13" t="s">
        <v>32</v>
      </c>
      <c r="AX1426" s="13" t="s">
        <v>76</v>
      </c>
      <c r="AY1426" s="252" t="s">
        <v>178</v>
      </c>
    </row>
    <row r="1427" s="15" customFormat="1">
      <c r="A1427" s="15"/>
      <c r="B1427" s="264"/>
      <c r="C1427" s="265"/>
      <c r="D1427" s="243" t="s">
        <v>186</v>
      </c>
      <c r="E1427" s="266" t="s">
        <v>1</v>
      </c>
      <c r="F1427" s="267" t="s">
        <v>217</v>
      </c>
      <c r="G1427" s="265"/>
      <c r="H1427" s="268">
        <v>8</v>
      </c>
      <c r="I1427" s="269"/>
      <c r="J1427" s="265"/>
      <c r="K1427" s="265"/>
      <c r="L1427" s="270"/>
      <c r="M1427" s="271"/>
      <c r="N1427" s="272"/>
      <c r="O1427" s="272"/>
      <c r="P1427" s="272"/>
      <c r="Q1427" s="272"/>
      <c r="R1427" s="272"/>
      <c r="S1427" s="272"/>
      <c r="T1427" s="273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4" t="s">
        <v>186</v>
      </c>
      <c r="AU1427" s="274" t="s">
        <v>85</v>
      </c>
      <c r="AV1427" s="15" t="s">
        <v>184</v>
      </c>
      <c r="AW1427" s="15" t="s">
        <v>32</v>
      </c>
      <c r="AX1427" s="15" t="s">
        <v>83</v>
      </c>
      <c r="AY1427" s="274" t="s">
        <v>178</v>
      </c>
    </row>
    <row r="1428" s="2" customFormat="1" ht="24.15" customHeight="1">
      <c r="A1428" s="39"/>
      <c r="B1428" s="40"/>
      <c r="C1428" s="228" t="s">
        <v>2645</v>
      </c>
      <c r="D1428" s="228" t="s">
        <v>180</v>
      </c>
      <c r="E1428" s="229" t="s">
        <v>2746</v>
      </c>
      <c r="F1428" s="230" t="s">
        <v>2747</v>
      </c>
      <c r="G1428" s="231" t="s">
        <v>420</v>
      </c>
      <c r="H1428" s="232">
        <v>4</v>
      </c>
      <c r="I1428" s="233"/>
      <c r="J1428" s="234">
        <f>ROUND(I1428*H1428,2)</f>
        <v>0</v>
      </c>
      <c r="K1428" s="230" t="s">
        <v>846</v>
      </c>
      <c r="L1428" s="45"/>
      <c r="M1428" s="235" t="s">
        <v>1</v>
      </c>
      <c r="N1428" s="236" t="s">
        <v>41</v>
      </c>
      <c r="O1428" s="92"/>
      <c r="P1428" s="237">
        <f>O1428*H1428</f>
        <v>0</v>
      </c>
      <c r="Q1428" s="237">
        <v>0.00031</v>
      </c>
      <c r="R1428" s="237">
        <f>Q1428*H1428</f>
        <v>0.00124</v>
      </c>
      <c r="S1428" s="237">
        <v>0</v>
      </c>
      <c r="T1428" s="238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9" t="s">
        <v>274</v>
      </c>
      <c r="AT1428" s="239" t="s">
        <v>180</v>
      </c>
      <c r="AU1428" s="239" t="s">
        <v>85</v>
      </c>
      <c r="AY1428" s="18" t="s">
        <v>178</v>
      </c>
      <c r="BE1428" s="240">
        <f>IF(N1428="základní",J1428,0)</f>
        <v>0</v>
      </c>
      <c r="BF1428" s="240">
        <f>IF(N1428="snížená",J1428,0)</f>
        <v>0</v>
      </c>
      <c r="BG1428" s="240">
        <f>IF(N1428="zákl. přenesená",J1428,0)</f>
        <v>0</v>
      </c>
      <c r="BH1428" s="240">
        <f>IF(N1428="sníž. přenesená",J1428,0)</f>
        <v>0</v>
      </c>
      <c r="BI1428" s="240">
        <f>IF(N1428="nulová",J1428,0)</f>
        <v>0</v>
      </c>
      <c r="BJ1428" s="18" t="s">
        <v>83</v>
      </c>
      <c r="BK1428" s="240">
        <f>ROUND(I1428*H1428,2)</f>
        <v>0</v>
      </c>
      <c r="BL1428" s="18" t="s">
        <v>274</v>
      </c>
      <c r="BM1428" s="239" t="s">
        <v>2748</v>
      </c>
    </row>
    <row r="1429" s="13" customFormat="1">
      <c r="A1429" s="13"/>
      <c r="B1429" s="241"/>
      <c r="C1429" s="242"/>
      <c r="D1429" s="243" t="s">
        <v>186</v>
      </c>
      <c r="E1429" s="244" t="s">
        <v>1</v>
      </c>
      <c r="F1429" s="245" t="s">
        <v>2749</v>
      </c>
      <c r="G1429" s="242"/>
      <c r="H1429" s="246">
        <v>2</v>
      </c>
      <c r="I1429" s="247"/>
      <c r="J1429" s="242"/>
      <c r="K1429" s="242"/>
      <c r="L1429" s="248"/>
      <c r="M1429" s="249"/>
      <c r="N1429" s="250"/>
      <c r="O1429" s="250"/>
      <c r="P1429" s="250"/>
      <c r="Q1429" s="250"/>
      <c r="R1429" s="250"/>
      <c r="S1429" s="250"/>
      <c r="T1429" s="25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2" t="s">
        <v>186</v>
      </c>
      <c r="AU1429" s="252" t="s">
        <v>85</v>
      </c>
      <c r="AV1429" s="13" t="s">
        <v>85</v>
      </c>
      <c r="AW1429" s="13" t="s">
        <v>32</v>
      </c>
      <c r="AX1429" s="13" t="s">
        <v>76</v>
      </c>
      <c r="AY1429" s="252" t="s">
        <v>178</v>
      </c>
    </row>
    <row r="1430" s="13" customFormat="1">
      <c r="A1430" s="13"/>
      <c r="B1430" s="241"/>
      <c r="C1430" s="242"/>
      <c r="D1430" s="243" t="s">
        <v>186</v>
      </c>
      <c r="E1430" s="244" t="s">
        <v>1</v>
      </c>
      <c r="F1430" s="245" t="s">
        <v>2750</v>
      </c>
      <c r="G1430" s="242"/>
      <c r="H1430" s="246">
        <v>2</v>
      </c>
      <c r="I1430" s="247"/>
      <c r="J1430" s="242"/>
      <c r="K1430" s="242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186</v>
      </c>
      <c r="AU1430" s="252" t="s">
        <v>85</v>
      </c>
      <c r="AV1430" s="13" t="s">
        <v>85</v>
      </c>
      <c r="AW1430" s="13" t="s">
        <v>32</v>
      </c>
      <c r="AX1430" s="13" t="s">
        <v>76</v>
      </c>
      <c r="AY1430" s="252" t="s">
        <v>178</v>
      </c>
    </row>
    <row r="1431" s="15" customFormat="1">
      <c r="A1431" s="15"/>
      <c r="B1431" s="264"/>
      <c r="C1431" s="265"/>
      <c r="D1431" s="243" t="s">
        <v>186</v>
      </c>
      <c r="E1431" s="266" t="s">
        <v>1</v>
      </c>
      <c r="F1431" s="267" t="s">
        <v>217</v>
      </c>
      <c r="G1431" s="265"/>
      <c r="H1431" s="268">
        <v>4</v>
      </c>
      <c r="I1431" s="269"/>
      <c r="J1431" s="265"/>
      <c r="K1431" s="265"/>
      <c r="L1431" s="270"/>
      <c r="M1431" s="271"/>
      <c r="N1431" s="272"/>
      <c r="O1431" s="272"/>
      <c r="P1431" s="272"/>
      <c r="Q1431" s="272"/>
      <c r="R1431" s="272"/>
      <c r="S1431" s="272"/>
      <c r="T1431" s="273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74" t="s">
        <v>186</v>
      </c>
      <c r="AU1431" s="274" t="s">
        <v>85</v>
      </c>
      <c r="AV1431" s="15" t="s">
        <v>184</v>
      </c>
      <c r="AW1431" s="15" t="s">
        <v>32</v>
      </c>
      <c r="AX1431" s="15" t="s">
        <v>83</v>
      </c>
      <c r="AY1431" s="274" t="s">
        <v>178</v>
      </c>
    </row>
    <row r="1432" s="2" customFormat="1" ht="24.15" customHeight="1">
      <c r="A1432" s="39"/>
      <c r="B1432" s="40"/>
      <c r="C1432" s="228" t="s">
        <v>2751</v>
      </c>
      <c r="D1432" s="228" t="s">
        <v>180</v>
      </c>
      <c r="E1432" s="229" t="s">
        <v>2752</v>
      </c>
      <c r="F1432" s="230" t="s">
        <v>2753</v>
      </c>
      <c r="G1432" s="231" t="s">
        <v>420</v>
      </c>
      <c r="H1432" s="232">
        <v>5</v>
      </c>
      <c r="I1432" s="233"/>
      <c r="J1432" s="234">
        <f>ROUND(I1432*H1432,2)</f>
        <v>0</v>
      </c>
      <c r="K1432" s="230" t="s">
        <v>846</v>
      </c>
      <c r="L1432" s="45"/>
      <c r="M1432" s="235" t="s">
        <v>1</v>
      </c>
      <c r="N1432" s="236" t="s">
        <v>41</v>
      </c>
      <c r="O1432" s="92"/>
      <c r="P1432" s="237">
        <f>O1432*H1432</f>
        <v>0</v>
      </c>
      <c r="Q1432" s="237">
        <v>0.00019000000000000001</v>
      </c>
      <c r="R1432" s="237">
        <f>Q1432*H1432</f>
        <v>0.00095000000000000011</v>
      </c>
      <c r="S1432" s="237">
        <v>0</v>
      </c>
      <c r="T1432" s="238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9" t="s">
        <v>274</v>
      </c>
      <c r="AT1432" s="239" t="s">
        <v>180</v>
      </c>
      <c r="AU1432" s="239" t="s">
        <v>85</v>
      </c>
      <c r="AY1432" s="18" t="s">
        <v>178</v>
      </c>
      <c r="BE1432" s="240">
        <f>IF(N1432="základní",J1432,0)</f>
        <v>0</v>
      </c>
      <c r="BF1432" s="240">
        <f>IF(N1432="snížená",J1432,0)</f>
        <v>0</v>
      </c>
      <c r="BG1432" s="240">
        <f>IF(N1432="zákl. přenesená",J1432,0)</f>
        <v>0</v>
      </c>
      <c r="BH1432" s="240">
        <f>IF(N1432="sníž. přenesená",J1432,0)</f>
        <v>0</v>
      </c>
      <c r="BI1432" s="240">
        <f>IF(N1432="nulová",J1432,0)</f>
        <v>0</v>
      </c>
      <c r="BJ1432" s="18" t="s">
        <v>83</v>
      </c>
      <c r="BK1432" s="240">
        <f>ROUND(I1432*H1432,2)</f>
        <v>0</v>
      </c>
      <c r="BL1432" s="18" t="s">
        <v>274</v>
      </c>
      <c r="BM1432" s="239" t="s">
        <v>2754</v>
      </c>
    </row>
    <row r="1433" s="13" customFormat="1">
      <c r="A1433" s="13"/>
      <c r="B1433" s="241"/>
      <c r="C1433" s="242"/>
      <c r="D1433" s="243" t="s">
        <v>186</v>
      </c>
      <c r="E1433" s="244" t="s">
        <v>1</v>
      </c>
      <c r="F1433" s="245" t="s">
        <v>2755</v>
      </c>
      <c r="G1433" s="242"/>
      <c r="H1433" s="246">
        <v>5</v>
      </c>
      <c r="I1433" s="247"/>
      <c r="J1433" s="242"/>
      <c r="K1433" s="242"/>
      <c r="L1433" s="248"/>
      <c r="M1433" s="249"/>
      <c r="N1433" s="250"/>
      <c r="O1433" s="250"/>
      <c r="P1433" s="250"/>
      <c r="Q1433" s="250"/>
      <c r="R1433" s="250"/>
      <c r="S1433" s="250"/>
      <c r="T1433" s="25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2" t="s">
        <v>186</v>
      </c>
      <c r="AU1433" s="252" t="s">
        <v>85</v>
      </c>
      <c r="AV1433" s="13" t="s">
        <v>85</v>
      </c>
      <c r="AW1433" s="13" t="s">
        <v>32</v>
      </c>
      <c r="AX1433" s="13" t="s">
        <v>83</v>
      </c>
      <c r="AY1433" s="252" t="s">
        <v>178</v>
      </c>
    </row>
    <row r="1434" s="2" customFormat="1" ht="24.15" customHeight="1">
      <c r="A1434" s="39"/>
      <c r="B1434" s="40"/>
      <c r="C1434" s="228" t="s">
        <v>2756</v>
      </c>
      <c r="D1434" s="228" t="s">
        <v>180</v>
      </c>
      <c r="E1434" s="229" t="s">
        <v>2757</v>
      </c>
      <c r="F1434" s="230" t="s">
        <v>2758</v>
      </c>
      <c r="G1434" s="231" t="s">
        <v>420</v>
      </c>
      <c r="H1434" s="232">
        <v>3</v>
      </c>
      <c r="I1434" s="233"/>
      <c r="J1434" s="234">
        <f>ROUND(I1434*H1434,2)</f>
        <v>0</v>
      </c>
      <c r="K1434" s="230" t="s">
        <v>846</v>
      </c>
      <c r="L1434" s="45"/>
      <c r="M1434" s="235" t="s">
        <v>1</v>
      </c>
      <c r="N1434" s="236" t="s">
        <v>41</v>
      </c>
      <c r="O1434" s="92"/>
      <c r="P1434" s="237">
        <f>O1434*H1434</f>
        <v>0</v>
      </c>
      <c r="Q1434" s="237">
        <v>0.00016000000000000001</v>
      </c>
      <c r="R1434" s="237">
        <f>Q1434*H1434</f>
        <v>0.00048000000000000007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274</v>
      </c>
      <c r="AT1434" s="239" t="s">
        <v>180</v>
      </c>
      <c r="AU1434" s="239" t="s">
        <v>85</v>
      </c>
      <c r="AY1434" s="18" t="s">
        <v>178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83</v>
      </c>
      <c r="BK1434" s="240">
        <f>ROUND(I1434*H1434,2)</f>
        <v>0</v>
      </c>
      <c r="BL1434" s="18" t="s">
        <v>274</v>
      </c>
      <c r="BM1434" s="239" t="s">
        <v>2759</v>
      </c>
    </row>
    <row r="1435" s="13" customFormat="1">
      <c r="A1435" s="13"/>
      <c r="B1435" s="241"/>
      <c r="C1435" s="242"/>
      <c r="D1435" s="243" t="s">
        <v>186</v>
      </c>
      <c r="E1435" s="244" t="s">
        <v>1</v>
      </c>
      <c r="F1435" s="245" t="s">
        <v>2760</v>
      </c>
      <c r="G1435" s="242"/>
      <c r="H1435" s="246">
        <v>1</v>
      </c>
      <c r="I1435" s="247"/>
      <c r="J1435" s="242"/>
      <c r="K1435" s="242"/>
      <c r="L1435" s="248"/>
      <c r="M1435" s="249"/>
      <c r="N1435" s="250"/>
      <c r="O1435" s="250"/>
      <c r="P1435" s="250"/>
      <c r="Q1435" s="250"/>
      <c r="R1435" s="250"/>
      <c r="S1435" s="250"/>
      <c r="T1435" s="25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2" t="s">
        <v>186</v>
      </c>
      <c r="AU1435" s="252" t="s">
        <v>85</v>
      </c>
      <c r="AV1435" s="13" t="s">
        <v>85</v>
      </c>
      <c r="AW1435" s="13" t="s">
        <v>32</v>
      </c>
      <c r="AX1435" s="13" t="s">
        <v>76</v>
      </c>
      <c r="AY1435" s="252" t="s">
        <v>178</v>
      </c>
    </row>
    <row r="1436" s="13" customFormat="1">
      <c r="A1436" s="13"/>
      <c r="B1436" s="241"/>
      <c r="C1436" s="242"/>
      <c r="D1436" s="243" t="s">
        <v>186</v>
      </c>
      <c r="E1436" s="244" t="s">
        <v>1</v>
      </c>
      <c r="F1436" s="245" t="s">
        <v>2761</v>
      </c>
      <c r="G1436" s="242"/>
      <c r="H1436" s="246">
        <v>2</v>
      </c>
      <c r="I1436" s="247"/>
      <c r="J1436" s="242"/>
      <c r="K1436" s="242"/>
      <c r="L1436" s="248"/>
      <c r="M1436" s="249"/>
      <c r="N1436" s="250"/>
      <c r="O1436" s="250"/>
      <c r="P1436" s="250"/>
      <c r="Q1436" s="250"/>
      <c r="R1436" s="250"/>
      <c r="S1436" s="250"/>
      <c r="T1436" s="25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2" t="s">
        <v>186</v>
      </c>
      <c r="AU1436" s="252" t="s">
        <v>85</v>
      </c>
      <c r="AV1436" s="13" t="s">
        <v>85</v>
      </c>
      <c r="AW1436" s="13" t="s">
        <v>32</v>
      </c>
      <c r="AX1436" s="13" t="s">
        <v>76</v>
      </c>
      <c r="AY1436" s="252" t="s">
        <v>178</v>
      </c>
    </row>
    <row r="1437" s="15" customFormat="1">
      <c r="A1437" s="15"/>
      <c r="B1437" s="264"/>
      <c r="C1437" s="265"/>
      <c r="D1437" s="243" t="s">
        <v>186</v>
      </c>
      <c r="E1437" s="266" t="s">
        <v>1</v>
      </c>
      <c r="F1437" s="267" t="s">
        <v>217</v>
      </c>
      <c r="G1437" s="265"/>
      <c r="H1437" s="268">
        <v>3</v>
      </c>
      <c r="I1437" s="269"/>
      <c r="J1437" s="265"/>
      <c r="K1437" s="265"/>
      <c r="L1437" s="270"/>
      <c r="M1437" s="271"/>
      <c r="N1437" s="272"/>
      <c r="O1437" s="272"/>
      <c r="P1437" s="272"/>
      <c r="Q1437" s="272"/>
      <c r="R1437" s="272"/>
      <c r="S1437" s="272"/>
      <c r="T1437" s="27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4" t="s">
        <v>186</v>
      </c>
      <c r="AU1437" s="274" t="s">
        <v>85</v>
      </c>
      <c r="AV1437" s="15" t="s">
        <v>184</v>
      </c>
      <c r="AW1437" s="15" t="s">
        <v>32</v>
      </c>
      <c r="AX1437" s="15" t="s">
        <v>83</v>
      </c>
      <c r="AY1437" s="274" t="s">
        <v>178</v>
      </c>
    </row>
    <row r="1438" s="2" customFormat="1" ht="24.15" customHeight="1">
      <c r="A1438" s="39"/>
      <c r="B1438" s="40"/>
      <c r="C1438" s="228" t="s">
        <v>2762</v>
      </c>
      <c r="D1438" s="228" t="s">
        <v>180</v>
      </c>
      <c r="E1438" s="229" t="s">
        <v>2763</v>
      </c>
      <c r="F1438" s="230" t="s">
        <v>2764</v>
      </c>
      <c r="G1438" s="231" t="s">
        <v>420</v>
      </c>
      <c r="H1438" s="232">
        <v>3</v>
      </c>
      <c r="I1438" s="233"/>
      <c r="J1438" s="234">
        <f>ROUND(I1438*H1438,2)</f>
        <v>0</v>
      </c>
      <c r="K1438" s="230" t="s">
        <v>194</v>
      </c>
      <c r="L1438" s="45"/>
      <c r="M1438" s="235" t="s">
        <v>1</v>
      </c>
      <c r="N1438" s="236" t="s">
        <v>41</v>
      </c>
      <c r="O1438" s="92"/>
      <c r="P1438" s="237">
        <f>O1438*H1438</f>
        <v>0</v>
      </c>
      <c r="Q1438" s="237">
        <v>0.00115</v>
      </c>
      <c r="R1438" s="237">
        <f>Q1438*H1438</f>
        <v>0.0034499999999999999</v>
      </c>
      <c r="S1438" s="237">
        <v>0</v>
      </c>
      <c r="T1438" s="238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9" t="s">
        <v>274</v>
      </c>
      <c r="AT1438" s="239" t="s">
        <v>180</v>
      </c>
      <c r="AU1438" s="239" t="s">
        <v>85</v>
      </c>
      <c r="AY1438" s="18" t="s">
        <v>178</v>
      </c>
      <c r="BE1438" s="240">
        <f>IF(N1438="základní",J1438,0)</f>
        <v>0</v>
      </c>
      <c r="BF1438" s="240">
        <f>IF(N1438="snížená",J1438,0)</f>
        <v>0</v>
      </c>
      <c r="BG1438" s="240">
        <f>IF(N1438="zákl. přenesená",J1438,0)</f>
        <v>0</v>
      </c>
      <c r="BH1438" s="240">
        <f>IF(N1438="sníž. přenesená",J1438,0)</f>
        <v>0</v>
      </c>
      <c r="BI1438" s="240">
        <f>IF(N1438="nulová",J1438,0)</f>
        <v>0</v>
      </c>
      <c r="BJ1438" s="18" t="s">
        <v>83</v>
      </c>
      <c r="BK1438" s="240">
        <f>ROUND(I1438*H1438,2)</f>
        <v>0</v>
      </c>
      <c r="BL1438" s="18" t="s">
        <v>274</v>
      </c>
      <c r="BM1438" s="239" t="s">
        <v>2765</v>
      </c>
    </row>
    <row r="1439" s="2" customFormat="1" ht="24.15" customHeight="1">
      <c r="A1439" s="39"/>
      <c r="B1439" s="40"/>
      <c r="C1439" s="228" t="s">
        <v>2766</v>
      </c>
      <c r="D1439" s="228" t="s">
        <v>180</v>
      </c>
      <c r="E1439" s="229" t="s">
        <v>838</v>
      </c>
      <c r="F1439" s="230" t="s">
        <v>839</v>
      </c>
      <c r="G1439" s="231" t="s">
        <v>384</v>
      </c>
      <c r="H1439" s="232">
        <v>1.1619999999999999</v>
      </c>
      <c r="I1439" s="233"/>
      <c r="J1439" s="234">
        <f>ROUND(I1439*H1439,2)</f>
        <v>0</v>
      </c>
      <c r="K1439" s="230" t="s">
        <v>194</v>
      </c>
      <c r="L1439" s="45"/>
      <c r="M1439" s="235" t="s">
        <v>1</v>
      </c>
      <c r="N1439" s="236" t="s">
        <v>41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274</v>
      </c>
      <c r="AT1439" s="239" t="s">
        <v>180</v>
      </c>
      <c r="AU1439" s="239" t="s">
        <v>85</v>
      </c>
      <c r="AY1439" s="18" t="s">
        <v>178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83</v>
      </c>
      <c r="BK1439" s="240">
        <f>ROUND(I1439*H1439,2)</f>
        <v>0</v>
      </c>
      <c r="BL1439" s="18" t="s">
        <v>274</v>
      </c>
      <c r="BM1439" s="239" t="s">
        <v>2767</v>
      </c>
    </row>
    <row r="1440" s="12" customFormat="1" ht="22.8" customHeight="1">
      <c r="A1440" s="12"/>
      <c r="B1440" s="212"/>
      <c r="C1440" s="213"/>
      <c r="D1440" s="214" t="s">
        <v>75</v>
      </c>
      <c r="E1440" s="226" t="s">
        <v>2768</v>
      </c>
      <c r="F1440" s="226" t="s">
        <v>2769</v>
      </c>
      <c r="G1440" s="213"/>
      <c r="H1440" s="213"/>
      <c r="I1440" s="216"/>
      <c r="J1440" s="227">
        <f>BK1440</f>
        <v>0</v>
      </c>
      <c r="K1440" s="213"/>
      <c r="L1440" s="218"/>
      <c r="M1440" s="219"/>
      <c r="N1440" s="220"/>
      <c r="O1440" s="220"/>
      <c r="P1440" s="221">
        <f>SUM(P1441:P1454)</f>
        <v>0</v>
      </c>
      <c r="Q1440" s="220"/>
      <c r="R1440" s="221">
        <f>SUM(R1441:R1454)</f>
        <v>0.067399000000000001</v>
      </c>
      <c r="S1440" s="220"/>
      <c r="T1440" s="222">
        <f>SUM(T1441:T1454)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23" t="s">
        <v>85</v>
      </c>
      <c r="AT1440" s="224" t="s">
        <v>75</v>
      </c>
      <c r="AU1440" s="224" t="s">
        <v>83</v>
      </c>
      <c r="AY1440" s="223" t="s">
        <v>178</v>
      </c>
      <c r="BK1440" s="225">
        <f>SUM(BK1441:BK1454)</f>
        <v>0</v>
      </c>
    </row>
    <row r="1441" s="2" customFormat="1" ht="24.15" customHeight="1">
      <c r="A1441" s="39"/>
      <c r="B1441" s="40"/>
      <c r="C1441" s="228" t="s">
        <v>2770</v>
      </c>
      <c r="D1441" s="228" t="s">
        <v>180</v>
      </c>
      <c r="E1441" s="229" t="s">
        <v>2771</v>
      </c>
      <c r="F1441" s="230" t="s">
        <v>2772</v>
      </c>
      <c r="G1441" s="231" t="s">
        <v>291</v>
      </c>
      <c r="H1441" s="232">
        <v>89.299999999999997</v>
      </c>
      <c r="I1441" s="233"/>
      <c r="J1441" s="234">
        <f>ROUND(I1441*H1441,2)</f>
        <v>0</v>
      </c>
      <c r="K1441" s="230" t="s">
        <v>1</v>
      </c>
      <c r="L1441" s="45"/>
      <c r="M1441" s="235" t="s">
        <v>1</v>
      </c>
      <c r="N1441" s="236" t="s">
        <v>41</v>
      </c>
      <c r="O1441" s="92"/>
      <c r="P1441" s="237">
        <f>O1441*H1441</f>
        <v>0</v>
      </c>
      <c r="Q1441" s="237">
        <v>0.00011</v>
      </c>
      <c r="R1441" s="237">
        <f>Q1441*H1441</f>
        <v>0.0098230000000000001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274</v>
      </c>
      <c r="AT1441" s="239" t="s">
        <v>180</v>
      </c>
      <c r="AU1441" s="239" t="s">
        <v>85</v>
      </c>
      <c r="AY1441" s="18" t="s">
        <v>178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83</v>
      </c>
      <c r="BK1441" s="240">
        <f>ROUND(I1441*H1441,2)</f>
        <v>0</v>
      </c>
      <c r="BL1441" s="18" t="s">
        <v>274</v>
      </c>
      <c r="BM1441" s="239" t="s">
        <v>2773</v>
      </c>
    </row>
    <row r="1442" s="13" customFormat="1">
      <c r="A1442" s="13"/>
      <c r="B1442" s="241"/>
      <c r="C1442" s="242"/>
      <c r="D1442" s="243" t="s">
        <v>186</v>
      </c>
      <c r="E1442" s="244" t="s">
        <v>1</v>
      </c>
      <c r="F1442" s="245" t="s">
        <v>2774</v>
      </c>
      <c r="G1442" s="242"/>
      <c r="H1442" s="246">
        <v>15.199999999999999</v>
      </c>
      <c r="I1442" s="247"/>
      <c r="J1442" s="242"/>
      <c r="K1442" s="242"/>
      <c r="L1442" s="248"/>
      <c r="M1442" s="249"/>
      <c r="N1442" s="250"/>
      <c r="O1442" s="250"/>
      <c r="P1442" s="250"/>
      <c r="Q1442" s="250"/>
      <c r="R1442" s="250"/>
      <c r="S1442" s="250"/>
      <c r="T1442" s="25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2" t="s">
        <v>186</v>
      </c>
      <c r="AU1442" s="252" t="s">
        <v>85</v>
      </c>
      <c r="AV1442" s="13" t="s">
        <v>85</v>
      </c>
      <c r="AW1442" s="13" t="s">
        <v>32</v>
      </c>
      <c r="AX1442" s="13" t="s">
        <v>76</v>
      </c>
      <c r="AY1442" s="252" t="s">
        <v>178</v>
      </c>
    </row>
    <row r="1443" s="13" customFormat="1">
      <c r="A1443" s="13"/>
      <c r="B1443" s="241"/>
      <c r="C1443" s="242"/>
      <c r="D1443" s="243" t="s">
        <v>186</v>
      </c>
      <c r="E1443" s="244" t="s">
        <v>1</v>
      </c>
      <c r="F1443" s="245" t="s">
        <v>2775</v>
      </c>
      <c r="G1443" s="242"/>
      <c r="H1443" s="246">
        <v>74.099999999999994</v>
      </c>
      <c r="I1443" s="247"/>
      <c r="J1443" s="242"/>
      <c r="K1443" s="242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2" t="s">
        <v>186</v>
      </c>
      <c r="AU1443" s="252" t="s">
        <v>85</v>
      </c>
      <c r="AV1443" s="13" t="s">
        <v>85</v>
      </c>
      <c r="AW1443" s="13" t="s">
        <v>32</v>
      </c>
      <c r="AX1443" s="13" t="s">
        <v>76</v>
      </c>
      <c r="AY1443" s="252" t="s">
        <v>178</v>
      </c>
    </row>
    <row r="1444" s="15" customFormat="1">
      <c r="A1444" s="15"/>
      <c r="B1444" s="264"/>
      <c r="C1444" s="265"/>
      <c r="D1444" s="243" t="s">
        <v>186</v>
      </c>
      <c r="E1444" s="266" t="s">
        <v>1</v>
      </c>
      <c r="F1444" s="267" t="s">
        <v>217</v>
      </c>
      <c r="G1444" s="265"/>
      <c r="H1444" s="268">
        <v>89.299999999999997</v>
      </c>
      <c r="I1444" s="269"/>
      <c r="J1444" s="265"/>
      <c r="K1444" s="265"/>
      <c r="L1444" s="270"/>
      <c r="M1444" s="271"/>
      <c r="N1444" s="272"/>
      <c r="O1444" s="272"/>
      <c r="P1444" s="272"/>
      <c r="Q1444" s="272"/>
      <c r="R1444" s="272"/>
      <c r="S1444" s="272"/>
      <c r="T1444" s="27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4" t="s">
        <v>186</v>
      </c>
      <c r="AU1444" s="274" t="s">
        <v>85</v>
      </c>
      <c r="AV1444" s="15" t="s">
        <v>184</v>
      </c>
      <c r="AW1444" s="15" t="s">
        <v>32</v>
      </c>
      <c r="AX1444" s="15" t="s">
        <v>83</v>
      </c>
      <c r="AY1444" s="274" t="s">
        <v>178</v>
      </c>
    </row>
    <row r="1445" s="2" customFormat="1" ht="16.5" customHeight="1">
      <c r="A1445" s="39"/>
      <c r="B1445" s="40"/>
      <c r="C1445" s="228" t="s">
        <v>2776</v>
      </c>
      <c r="D1445" s="228" t="s">
        <v>180</v>
      </c>
      <c r="E1445" s="229" t="s">
        <v>2777</v>
      </c>
      <c r="F1445" s="230" t="s">
        <v>2778</v>
      </c>
      <c r="G1445" s="231" t="s">
        <v>420</v>
      </c>
      <c r="H1445" s="232">
        <v>6</v>
      </c>
      <c r="I1445" s="233"/>
      <c r="J1445" s="234">
        <f>ROUND(I1445*H1445,2)</f>
        <v>0</v>
      </c>
      <c r="K1445" s="230" t="s">
        <v>846</v>
      </c>
      <c r="L1445" s="45"/>
      <c r="M1445" s="235" t="s">
        <v>1</v>
      </c>
      <c r="N1445" s="236" t="s">
        <v>41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274</v>
      </c>
      <c r="AT1445" s="239" t="s">
        <v>180</v>
      </c>
      <c r="AU1445" s="239" t="s">
        <v>85</v>
      </c>
      <c r="AY1445" s="18" t="s">
        <v>178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83</v>
      </c>
      <c r="BK1445" s="240">
        <f>ROUND(I1445*H1445,2)</f>
        <v>0</v>
      </c>
      <c r="BL1445" s="18" t="s">
        <v>274</v>
      </c>
      <c r="BM1445" s="239" t="s">
        <v>2779</v>
      </c>
    </row>
    <row r="1446" s="13" customFormat="1">
      <c r="A1446" s="13"/>
      <c r="B1446" s="241"/>
      <c r="C1446" s="242"/>
      <c r="D1446" s="243" t="s">
        <v>186</v>
      </c>
      <c r="E1446" s="244" t="s">
        <v>1</v>
      </c>
      <c r="F1446" s="245" t="s">
        <v>199</v>
      </c>
      <c r="G1446" s="242"/>
      <c r="H1446" s="246">
        <v>6</v>
      </c>
      <c r="I1446" s="247"/>
      <c r="J1446" s="242"/>
      <c r="K1446" s="242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186</v>
      </c>
      <c r="AU1446" s="252" t="s">
        <v>85</v>
      </c>
      <c r="AV1446" s="13" t="s">
        <v>85</v>
      </c>
      <c r="AW1446" s="13" t="s">
        <v>32</v>
      </c>
      <c r="AX1446" s="13" t="s">
        <v>83</v>
      </c>
      <c r="AY1446" s="252" t="s">
        <v>178</v>
      </c>
    </row>
    <row r="1447" s="2" customFormat="1" ht="16.5" customHeight="1">
      <c r="A1447" s="39"/>
      <c r="B1447" s="40"/>
      <c r="C1447" s="285" t="s">
        <v>2780</v>
      </c>
      <c r="D1447" s="285" t="s">
        <v>232</v>
      </c>
      <c r="E1447" s="286" t="s">
        <v>2781</v>
      </c>
      <c r="F1447" s="287" t="s">
        <v>2782</v>
      </c>
      <c r="G1447" s="288" t="s">
        <v>420</v>
      </c>
      <c r="H1447" s="289">
        <v>6</v>
      </c>
      <c r="I1447" s="290"/>
      <c r="J1447" s="291">
        <f>ROUND(I1447*H1447,2)</f>
        <v>0</v>
      </c>
      <c r="K1447" s="287" t="s">
        <v>846</v>
      </c>
      <c r="L1447" s="292"/>
      <c r="M1447" s="293" t="s">
        <v>1</v>
      </c>
      <c r="N1447" s="294" t="s">
        <v>41</v>
      </c>
      <c r="O1447" s="92"/>
      <c r="P1447" s="237">
        <f>O1447*H1447</f>
        <v>0</v>
      </c>
      <c r="Q1447" s="237">
        <v>0.002</v>
      </c>
      <c r="R1447" s="237">
        <f>Q1447*H1447</f>
        <v>0.012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377</v>
      </c>
      <c r="AT1447" s="239" t="s">
        <v>232</v>
      </c>
      <c r="AU1447" s="239" t="s">
        <v>85</v>
      </c>
      <c r="AY1447" s="18" t="s">
        <v>178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83</v>
      </c>
      <c r="BK1447" s="240">
        <f>ROUND(I1447*H1447,2)</f>
        <v>0</v>
      </c>
      <c r="BL1447" s="18" t="s">
        <v>274</v>
      </c>
      <c r="BM1447" s="239" t="s">
        <v>2783</v>
      </c>
    </row>
    <row r="1448" s="2" customFormat="1" ht="33" customHeight="1">
      <c r="A1448" s="39"/>
      <c r="B1448" s="40"/>
      <c r="C1448" s="228" t="s">
        <v>2784</v>
      </c>
      <c r="D1448" s="228" t="s">
        <v>180</v>
      </c>
      <c r="E1448" s="229" t="s">
        <v>2785</v>
      </c>
      <c r="F1448" s="230" t="s">
        <v>2786</v>
      </c>
      <c r="G1448" s="231" t="s">
        <v>204</v>
      </c>
      <c r="H1448" s="232">
        <v>270</v>
      </c>
      <c r="I1448" s="233"/>
      <c r="J1448" s="234">
        <f>ROUND(I1448*H1448,2)</f>
        <v>0</v>
      </c>
      <c r="K1448" s="230" t="s">
        <v>194</v>
      </c>
      <c r="L1448" s="45"/>
      <c r="M1448" s="235" t="s">
        <v>1</v>
      </c>
      <c r="N1448" s="236" t="s">
        <v>41</v>
      </c>
      <c r="O1448" s="92"/>
      <c r="P1448" s="237">
        <f>O1448*H1448</f>
        <v>0</v>
      </c>
      <c r="Q1448" s="237">
        <v>0</v>
      </c>
      <c r="R1448" s="237">
        <f>Q1448*H1448</f>
        <v>0</v>
      </c>
      <c r="S1448" s="237">
        <v>0</v>
      </c>
      <c r="T1448" s="238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9" t="s">
        <v>274</v>
      </c>
      <c r="AT1448" s="239" t="s">
        <v>180</v>
      </c>
      <c r="AU1448" s="239" t="s">
        <v>85</v>
      </c>
      <c r="AY1448" s="18" t="s">
        <v>178</v>
      </c>
      <c r="BE1448" s="240">
        <f>IF(N1448="základní",J1448,0)</f>
        <v>0</v>
      </c>
      <c r="BF1448" s="240">
        <f>IF(N1448="snížená",J1448,0)</f>
        <v>0</v>
      </c>
      <c r="BG1448" s="240">
        <f>IF(N1448="zákl. přenesená",J1448,0)</f>
        <v>0</v>
      </c>
      <c r="BH1448" s="240">
        <f>IF(N1448="sníž. přenesená",J1448,0)</f>
        <v>0</v>
      </c>
      <c r="BI1448" s="240">
        <f>IF(N1448="nulová",J1448,0)</f>
        <v>0</v>
      </c>
      <c r="BJ1448" s="18" t="s">
        <v>83</v>
      </c>
      <c r="BK1448" s="240">
        <f>ROUND(I1448*H1448,2)</f>
        <v>0</v>
      </c>
      <c r="BL1448" s="18" t="s">
        <v>274</v>
      </c>
      <c r="BM1448" s="239" t="s">
        <v>2787</v>
      </c>
    </row>
    <row r="1449" s="2" customFormat="1" ht="24.15" customHeight="1">
      <c r="A1449" s="39"/>
      <c r="B1449" s="40"/>
      <c r="C1449" s="285" t="s">
        <v>2788</v>
      </c>
      <c r="D1449" s="285" t="s">
        <v>232</v>
      </c>
      <c r="E1449" s="286" t="s">
        <v>2789</v>
      </c>
      <c r="F1449" s="287" t="s">
        <v>2790</v>
      </c>
      <c r="G1449" s="288" t="s">
        <v>204</v>
      </c>
      <c r="H1449" s="289">
        <v>297</v>
      </c>
      <c r="I1449" s="290"/>
      <c r="J1449" s="291">
        <f>ROUND(I1449*H1449,2)</f>
        <v>0</v>
      </c>
      <c r="K1449" s="287" t="s">
        <v>194</v>
      </c>
      <c r="L1449" s="292"/>
      <c r="M1449" s="293" t="s">
        <v>1</v>
      </c>
      <c r="N1449" s="294" t="s">
        <v>41</v>
      </c>
      <c r="O1449" s="92"/>
      <c r="P1449" s="237">
        <f>O1449*H1449</f>
        <v>0</v>
      </c>
      <c r="Q1449" s="237">
        <v>0.00014999999999999999</v>
      </c>
      <c r="R1449" s="237">
        <f>Q1449*H1449</f>
        <v>0.044549999999999999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377</v>
      </c>
      <c r="AT1449" s="239" t="s">
        <v>232</v>
      </c>
      <c r="AU1449" s="239" t="s">
        <v>85</v>
      </c>
      <c r="AY1449" s="18" t="s">
        <v>178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83</v>
      </c>
      <c r="BK1449" s="240">
        <f>ROUND(I1449*H1449,2)</f>
        <v>0</v>
      </c>
      <c r="BL1449" s="18" t="s">
        <v>274</v>
      </c>
      <c r="BM1449" s="239" t="s">
        <v>2791</v>
      </c>
    </row>
    <row r="1450" s="13" customFormat="1">
      <c r="A1450" s="13"/>
      <c r="B1450" s="241"/>
      <c r="C1450" s="242"/>
      <c r="D1450" s="243" t="s">
        <v>186</v>
      </c>
      <c r="E1450" s="242"/>
      <c r="F1450" s="245" t="s">
        <v>2792</v>
      </c>
      <c r="G1450" s="242"/>
      <c r="H1450" s="246">
        <v>297</v>
      </c>
      <c r="I1450" s="247"/>
      <c r="J1450" s="242"/>
      <c r="K1450" s="242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186</v>
      </c>
      <c r="AU1450" s="252" t="s">
        <v>85</v>
      </c>
      <c r="AV1450" s="13" t="s">
        <v>85</v>
      </c>
      <c r="AW1450" s="13" t="s">
        <v>4</v>
      </c>
      <c r="AX1450" s="13" t="s">
        <v>83</v>
      </c>
      <c r="AY1450" s="252" t="s">
        <v>178</v>
      </c>
    </row>
    <row r="1451" s="2" customFormat="1" ht="24.15" customHeight="1">
      <c r="A1451" s="39"/>
      <c r="B1451" s="40"/>
      <c r="C1451" s="228" t="s">
        <v>2793</v>
      </c>
      <c r="D1451" s="228" t="s">
        <v>180</v>
      </c>
      <c r="E1451" s="229" t="s">
        <v>2794</v>
      </c>
      <c r="F1451" s="230" t="s">
        <v>2795</v>
      </c>
      <c r="G1451" s="231" t="s">
        <v>420</v>
      </c>
      <c r="H1451" s="232">
        <v>6</v>
      </c>
      <c r="I1451" s="233"/>
      <c r="J1451" s="234">
        <f>ROUND(I1451*H1451,2)</f>
        <v>0</v>
      </c>
      <c r="K1451" s="230" t="s">
        <v>846</v>
      </c>
      <c r="L1451" s="45"/>
      <c r="M1451" s="235" t="s">
        <v>1</v>
      </c>
      <c r="N1451" s="236" t="s">
        <v>41</v>
      </c>
      <c r="O1451" s="92"/>
      <c r="P1451" s="237">
        <f>O1451*H1451</f>
        <v>0</v>
      </c>
      <c r="Q1451" s="237">
        <v>1.0000000000000001E-05</v>
      </c>
      <c r="R1451" s="237">
        <f>Q1451*H1451</f>
        <v>6.0000000000000008E-05</v>
      </c>
      <c r="S1451" s="237">
        <v>0</v>
      </c>
      <c r="T1451" s="238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274</v>
      </c>
      <c r="AT1451" s="239" t="s">
        <v>180</v>
      </c>
      <c r="AU1451" s="239" t="s">
        <v>85</v>
      </c>
      <c r="AY1451" s="18" t="s">
        <v>178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83</v>
      </c>
      <c r="BK1451" s="240">
        <f>ROUND(I1451*H1451,2)</f>
        <v>0</v>
      </c>
      <c r="BL1451" s="18" t="s">
        <v>274</v>
      </c>
      <c r="BM1451" s="239" t="s">
        <v>2796</v>
      </c>
    </row>
    <row r="1452" s="2" customFormat="1" ht="33" customHeight="1">
      <c r="A1452" s="39"/>
      <c r="B1452" s="40"/>
      <c r="C1452" s="285" t="s">
        <v>2797</v>
      </c>
      <c r="D1452" s="285" t="s">
        <v>232</v>
      </c>
      <c r="E1452" s="286" t="s">
        <v>2798</v>
      </c>
      <c r="F1452" s="287" t="s">
        <v>2799</v>
      </c>
      <c r="G1452" s="288" t="s">
        <v>204</v>
      </c>
      <c r="H1452" s="289">
        <v>6.9000000000000004</v>
      </c>
      <c r="I1452" s="290"/>
      <c r="J1452" s="291">
        <f>ROUND(I1452*H1452,2)</f>
        <v>0</v>
      </c>
      <c r="K1452" s="287" t="s">
        <v>194</v>
      </c>
      <c r="L1452" s="292"/>
      <c r="M1452" s="293" t="s">
        <v>1</v>
      </c>
      <c r="N1452" s="294" t="s">
        <v>41</v>
      </c>
      <c r="O1452" s="92"/>
      <c r="P1452" s="237">
        <f>O1452*H1452</f>
        <v>0</v>
      </c>
      <c r="Q1452" s="237">
        <v>0.00013999999999999999</v>
      </c>
      <c r="R1452" s="237">
        <f>Q1452*H1452</f>
        <v>0.00096599999999999995</v>
      </c>
      <c r="S1452" s="237">
        <v>0</v>
      </c>
      <c r="T1452" s="238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9" t="s">
        <v>377</v>
      </c>
      <c r="AT1452" s="239" t="s">
        <v>232</v>
      </c>
      <c r="AU1452" s="239" t="s">
        <v>85</v>
      </c>
      <c r="AY1452" s="18" t="s">
        <v>178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83</v>
      </c>
      <c r="BK1452" s="240">
        <f>ROUND(I1452*H1452,2)</f>
        <v>0</v>
      </c>
      <c r="BL1452" s="18" t="s">
        <v>274</v>
      </c>
      <c r="BM1452" s="239" t="s">
        <v>2800</v>
      </c>
    </row>
    <row r="1453" s="13" customFormat="1">
      <c r="A1453" s="13"/>
      <c r="B1453" s="241"/>
      <c r="C1453" s="242"/>
      <c r="D1453" s="243" t="s">
        <v>186</v>
      </c>
      <c r="E1453" s="242"/>
      <c r="F1453" s="245" t="s">
        <v>2801</v>
      </c>
      <c r="G1453" s="242"/>
      <c r="H1453" s="246">
        <v>6.9000000000000004</v>
      </c>
      <c r="I1453" s="247"/>
      <c r="J1453" s="242"/>
      <c r="K1453" s="242"/>
      <c r="L1453" s="248"/>
      <c r="M1453" s="249"/>
      <c r="N1453" s="250"/>
      <c r="O1453" s="250"/>
      <c r="P1453" s="250"/>
      <c r="Q1453" s="250"/>
      <c r="R1453" s="250"/>
      <c r="S1453" s="250"/>
      <c r="T1453" s="25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2" t="s">
        <v>186</v>
      </c>
      <c r="AU1453" s="252" t="s">
        <v>85</v>
      </c>
      <c r="AV1453" s="13" t="s">
        <v>85</v>
      </c>
      <c r="AW1453" s="13" t="s">
        <v>4</v>
      </c>
      <c r="AX1453" s="13" t="s">
        <v>83</v>
      </c>
      <c r="AY1453" s="252" t="s">
        <v>178</v>
      </c>
    </row>
    <row r="1454" s="2" customFormat="1" ht="24.15" customHeight="1">
      <c r="A1454" s="39"/>
      <c r="B1454" s="40"/>
      <c r="C1454" s="228" t="s">
        <v>2802</v>
      </c>
      <c r="D1454" s="228" t="s">
        <v>180</v>
      </c>
      <c r="E1454" s="229" t="s">
        <v>2803</v>
      </c>
      <c r="F1454" s="230" t="s">
        <v>2804</v>
      </c>
      <c r="G1454" s="231" t="s">
        <v>384</v>
      </c>
      <c r="H1454" s="232">
        <v>0.067000000000000004</v>
      </c>
      <c r="I1454" s="233"/>
      <c r="J1454" s="234">
        <f>ROUND(I1454*H1454,2)</f>
        <v>0</v>
      </c>
      <c r="K1454" s="230" t="s">
        <v>194</v>
      </c>
      <c r="L1454" s="45"/>
      <c r="M1454" s="235" t="s">
        <v>1</v>
      </c>
      <c r="N1454" s="236" t="s">
        <v>41</v>
      </c>
      <c r="O1454" s="92"/>
      <c r="P1454" s="237">
        <f>O1454*H1454</f>
        <v>0</v>
      </c>
      <c r="Q1454" s="237">
        <v>0</v>
      </c>
      <c r="R1454" s="237">
        <f>Q1454*H1454</f>
        <v>0</v>
      </c>
      <c r="S1454" s="237">
        <v>0</v>
      </c>
      <c r="T1454" s="238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9" t="s">
        <v>274</v>
      </c>
      <c r="AT1454" s="239" t="s">
        <v>180</v>
      </c>
      <c r="AU1454" s="239" t="s">
        <v>85</v>
      </c>
      <c r="AY1454" s="18" t="s">
        <v>178</v>
      </c>
      <c r="BE1454" s="240">
        <f>IF(N1454="základní",J1454,0)</f>
        <v>0</v>
      </c>
      <c r="BF1454" s="240">
        <f>IF(N1454="snížená",J1454,0)</f>
        <v>0</v>
      </c>
      <c r="BG1454" s="240">
        <f>IF(N1454="zákl. přenesená",J1454,0)</f>
        <v>0</v>
      </c>
      <c r="BH1454" s="240">
        <f>IF(N1454="sníž. přenesená",J1454,0)</f>
        <v>0</v>
      </c>
      <c r="BI1454" s="240">
        <f>IF(N1454="nulová",J1454,0)</f>
        <v>0</v>
      </c>
      <c r="BJ1454" s="18" t="s">
        <v>83</v>
      </c>
      <c r="BK1454" s="240">
        <f>ROUND(I1454*H1454,2)</f>
        <v>0</v>
      </c>
      <c r="BL1454" s="18" t="s">
        <v>274</v>
      </c>
      <c r="BM1454" s="239" t="s">
        <v>2805</v>
      </c>
    </row>
    <row r="1455" s="12" customFormat="1" ht="22.8" customHeight="1">
      <c r="A1455" s="12"/>
      <c r="B1455" s="212"/>
      <c r="C1455" s="213"/>
      <c r="D1455" s="214" t="s">
        <v>75</v>
      </c>
      <c r="E1455" s="226" t="s">
        <v>841</v>
      </c>
      <c r="F1455" s="226" t="s">
        <v>842</v>
      </c>
      <c r="G1455" s="213"/>
      <c r="H1455" s="213"/>
      <c r="I1455" s="216"/>
      <c r="J1455" s="227">
        <f>BK1455</f>
        <v>0</v>
      </c>
      <c r="K1455" s="213"/>
      <c r="L1455" s="218"/>
      <c r="M1455" s="219"/>
      <c r="N1455" s="220"/>
      <c r="O1455" s="220"/>
      <c r="P1455" s="221">
        <f>SUM(P1456:P1548)</f>
        <v>0</v>
      </c>
      <c r="Q1455" s="220"/>
      <c r="R1455" s="221">
        <f>SUM(R1456:R1548)</f>
        <v>0.052439662499999998</v>
      </c>
      <c r="S1455" s="220"/>
      <c r="T1455" s="222">
        <f>SUM(T1456:T1548)</f>
        <v>1.0985939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23" t="s">
        <v>85</v>
      </c>
      <c r="AT1455" s="224" t="s">
        <v>75</v>
      </c>
      <c r="AU1455" s="224" t="s">
        <v>83</v>
      </c>
      <c r="AY1455" s="223" t="s">
        <v>178</v>
      </c>
      <c r="BK1455" s="225">
        <f>SUM(BK1456:BK1548)</f>
        <v>0</v>
      </c>
    </row>
    <row r="1456" s="2" customFormat="1" ht="16.5" customHeight="1">
      <c r="A1456" s="39"/>
      <c r="B1456" s="40"/>
      <c r="C1456" s="228" t="s">
        <v>2806</v>
      </c>
      <c r="D1456" s="228" t="s">
        <v>180</v>
      </c>
      <c r="E1456" s="229" t="s">
        <v>2807</v>
      </c>
      <c r="F1456" s="230" t="s">
        <v>2808</v>
      </c>
      <c r="G1456" s="231" t="s">
        <v>204</v>
      </c>
      <c r="H1456" s="232">
        <v>10.005000000000001</v>
      </c>
      <c r="I1456" s="233"/>
      <c r="J1456" s="234">
        <f>ROUND(I1456*H1456,2)</f>
        <v>0</v>
      </c>
      <c r="K1456" s="230" t="s">
        <v>194</v>
      </c>
      <c r="L1456" s="45"/>
      <c r="M1456" s="235" t="s">
        <v>1</v>
      </c>
      <c r="N1456" s="236" t="s">
        <v>41</v>
      </c>
      <c r="O1456" s="92"/>
      <c r="P1456" s="237">
        <f>O1456*H1456</f>
        <v>0</v>
      </c>
      <c r="Q1456" s="237">
        <v>0</v>
      </c>
      <c r="R1456" s="237">
        <f>Q1456*H1456</f>
        <v>0</v>
      </c>
      <c r="S1456" s="237">
        <v>0.016379999999999999</v>
      </c>
      <c r="T1456" s="238">
        <f>S1456*H1456</f>
        <v>0.1638819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9" t="s">
        <v>274</v>
      </c>
      <c r="AT1456" s="239" t="s">
        <v>180</v>
      </c>
      <c r="AU1456" s="239" t="s">
        <v>85</v>
      </c>
      <c r="AY1456" s="18" t="s">
        <v>178</v>
      </c>
      <c r="BE1456" s="240">
        <f>IF(N1456="základní",J1456,0)</f>
        <v>0</v>
      </c>
      <c r="BF1456" s="240">
        <f>IF(N1456="snížená",J1456,0)</f>
        <v>0</v>
      </c>
      <c r="BG1456" s="240">
        <f>IF(N1456="zákl. přenesená",J1456,0)</f>
        <v>0</v>
      </c>
      <c r="BH1456" s="240">
        <f>IF(N1456="sníž. přenesená",J1456,0)</f>
        <v>0</v>
      </c>
      <c r="BI1456" s="240">
        <f>IF(N1456="nulová",J1456,0)</f>
        <v>0</v>
      </c>
      <c r="BJ1456" s="18" t="s">
        <v>83</v>
      </c>
      <c r="BK1456" s="240">
        <f>ROUND(I1456*H1456,2)</f>
        <v>0</v>
      </c>
      <c r="BL1456" s="18" t="s">
        <v>274</v>
      </c>
      <c r="BM1456" s="239" t="s">
        <v>2809</v>
      </c>
    </row>
    <row r="1457" s="13" customFormat="1">
      <c r="A1457" s="13"/>
      <c r="B1457" s="241"/>
      <c r="C1457" s="242"/>
      <c r="D1457" s="243" t="s">
        <v>186</v>
      </c>
      <c r="E1457" s="244" t="s">
        <v>1</v>
      </c>
      <c r="F1457" s="245" t="s">
        <v>2810</v>
      </c>
      <c r="G1457" s="242"/>
      <c r="H1457" s="246">
        <v>10.005000000000001</v>
      </c>
      <c r="I1457" s="247"/>
      <c r="J1457" s="242"/>
      <c r="K1457" s="242"/>
      <c r="L1457" s="248"/>
      <c r="M1457" s="249"/>
      <c r="N1457" s="250"/>
      <c r="O1457" s="250"/>
      <c r="P1457" s="250"/>
      <c r="Q1457" s="250"/>
      <c r="R1457" s="250"/>
      <c r="S1457" s="250"/>
      <c r="T1457" s="25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2" t="s">
        <v>186</v>
      </c>
      <c r="AU1457" s="252" t="s">
        <v>85</v>
      </c>
      <c r="AV1457" s="13" t="s">
        <v>85</v>
      </c>
      <c r="AW1457" s="13" t="s">
        <v>32</v>
      </c>
      <c r="AX1457" s="13" t="s">
        <v>83</v>
      </c>
      <c r="AY1457" s="252" t="s">
        <v>178</v>
      </c>
    </row>
    <row r="1458" s="2" customFormat="1" ht="24.15" customHeight="1">
      <c r="A1458" s="39"/>
      <c r="B1458" s="40"/>
      <c r="C1458" s="228" t="s">
        <v>2811</v>
      </c>
      <c r="D1458" s="228" t="s">
        <v>180</v>
      </c>
      <c r="E1458" s="229" t="s">
        <v>2812</v>
      </c>
      <c r="F1458" s="230" t="s">
        <v>2813</v>
      </c>
      <c r="G1458" s="231" t="s">
        <v>204</v>
      </c>
      <c r="H1458" s="232">
        <v>8.8209999999999997</v>
      </c>
      <c r="I1458" s="233"/>
      <c r="J1458" s="234">
        <f>ROUND(I1458*H1458,2)</f>
        <v>0</v>
      </c>
      <c r="K1458" s="230" t="s">
        <v>1</v>
      </c>
      <c r="L1458" s="45"/>
      <c r="M1458" s="235" t="s">
        <v>1</v>
      </c>
      <c r="N1458" s="236" t="s">
        <v>41</v>
      </c>
      <c r="O1458" s="92"/>
      <c r="P1458" s="237">
        <f>O1458*H1458</f>
        <v>0</v>
      </c>
      <c r="Q1458" s="237">
        <v>0</v>
      </c>
      <c r="R1458" s="237">
        <f>Q1458*H1458</f>
        <v>0</v>
      </c>
      <c r="S1458" s="237">
        <v>0</v>
      </c>
      <c r="T1458" s="238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9" t="s">
        <v>274</v>
      </c>
      <c r="AT1458" s="239" t="s">
        <v>180</v>
      </c>
      <c r="AU1458" s="239" t="s">
        <v>85</v>
      </c>
      <c r="AY1458" s="18" t="s">
        <v>178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8" t="s">
        <v>83</v>
      </c>
      <c r="BK1458" s="240">
        <f>ROUND(I1458*H1458,2)</f>
        <v>0</v>
      </c>
      <c r="BL1458" s="18" t="s">
        <v>274</v>
      </c>
      <c r="BM1458" s="239" t="s">
        <v>2814</v>
      </c>
    </row>
    <row r="1459" s="13" customFormat="1">
      <c r="A1459" s="13"/>
      <c r="B1459" s="241"/>
      <c r="C1459" s="242"/>
      <c r="D1459" s="243" t="s">
        <v>186</v>
      </c>
      <c r="E1459" s="244" t="s">
        <v>1</v>
      </c>
      <c r="F1459" s="245" t="s">
        <v>2815</v>
      </c>
      <c r="G1459" s="242"/>
      <c r="H1459" s="246">
        <v>8.8209999999999997</v>
      </c>
      <c r="I1459" s="247"/>
      <c r="J1459" s="242"/>
      <c r="K1459" s="242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2" t="s">
        <v>186</v>
      </c>
      <c r="AU1459" s="252" t="s">
        <v>85</v>
      </c>
      <c r="AV1459" s="13" t="s">
        <v>85</v>
      </c>
      <c r="AW1459" s="13" t="s">
        <v>32</v>
      </c>
      <c r="AX1459" s="13" t="s">
        <v>83</v>
      </c>
      <c r="AY1459" s="252" t="s">
        <v>178</v>
      </c>
    </row>
    <row r="1460" s="2" customFormat="1" ht="16.5" customHeight="1">
      <c r="A1460" s="39"/>
      <c r="B1460" s="40"/>
      <c r="C1460" s="228" t="s">
        <v>2816</v>
      </c>
      <c r="D1460" s="228" t="s">
        <v>180</v>
      </c>
      <c r="E1460" s="229" t="s">
        <v>2817</v>
      </c>
      <c r="F1460" s="230" t="s">
        <v>2818</v>
      </c>
      <c r="G1460" s="231" t="s">
        <v>420</v>
      </c>
      <c r="H1460" s="232">
        <v>1</v>
      </c>
      <c r="I1460" s="233"/>
      <c r="J1460" s="234">
        <f>ROUND(I1460*H1460,2)</f>
        <v>0</v>
      </c>
      <c r="K1460" s="230" t="s">
        <v>194</v>
      </c>
      <c r="L1460" s="45"/>
      <c r="M1460" s="235" t="s">
        <v>1</v>
      </c>
      <c r="N1460" s="236" t="s">
        <v>41</v>
      </c>
      <c r="O1460" s="92"/>
      <c r="P1460" s="237">
        <f>O1460*H1460</f>
        <v>0</v>
      </c>
      <c r="Q1460" s="237">
        <v>0.00043966250000000001</v>
      </c>
      <c r="R1460" s="237">
        <f>Q1460*H1460</f>
        <v>0.00043966250000000001</v>
      </c>
      <c r="S1460" s="237">
        <v>0</v>
      </c>
      <c r="T1460" s="238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39" t="s">
        <v>274</v>
      </c>
      <c r="AT1460" s="239" t="s">
        <v>180</v>
      </c>
      <c r="AU1460" s="239" t="s">
        <v>85</v>
      </c>
      <c r="AY1460" s="18" t="s">
        <v>178</v>
      </c>
      <c r="BE1460" s="240">
        <f>IF(N1460="základní",J1460,0)</f>
        <v>0</v>
      </c>
      <c r="BF1460" s="240">
        <f>IF(N1460="snížená",J1460,0)</f>
        <v>0</v>
      </c>
      <c r="BG1460" s="240">
        <f>IF(N1460="zákl. přenesená",J1460,0)</f>
        <v>0</v>
      </c>
      <c r="BH1460" s="240">
        <f>IF(N1460="sníž. přenesená",J1460,0)</f>
        <v>0</v>
      </c>
      <c r="BI1460" s="240">
        <f>IF(N1460="nulová",J1460,0)</f>
        <v>0</v>
      </c>
      <c r="BJ1460" s="18" t="s">
        <v>83</v>
      </c>
      <c r="BK1460" s="240">
        <f>ROUND(I1460*H1460,2)</f>
        <v>0</v>
      </c>
      <c r="BL1460" s="18" t="s">
        <v>274</v>
      </c>
      <c r="BM1460" s="239" t="s">
        <v>2819</v>
      </c>
    </row>
    <row r="1461" s="13" customFormat="1">
      <c r="A1461" s="13"/>
      <c r="B1461" s="241"/>
      <c r="C1461" s="242"/>
      <c r="D1461" s="243" t="s">
        <v>186</v>
      </c>
      <c r="E1461" s="244" t="s">
        <v>1</v>
      </c>
      <c r="F1461" s="245" t="s">
        <v>2820</v>
      </c>
      <c r="G1461" s="242"/>
      <c r="H1461" s="246">
        <v>1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186</v>
      </c>
      <c r="AU1461" s="252" t="s">
        <v>85</v>
      </c>
      <c r="AV1461" s="13" t="s">
        <v>85</v>
      </c>
      <c r="AW1461" s="13" t="s">
        <v>32</v>
      </c>
      <c r="AX1461" s="13" t="s">
        <v>83</v>
      </c>
      <c r="AY1461" s="252" t="s">
        <v>178</v>
      </c>
    </row>
    <row r="1462" s="2" customFormat="1" ht="33" customHeight="1">
      <c r="A1462" s="39"/>
      <c r="B1462" s="40"/>
      <c r="C1462" s="285" t="s">
        <v>2821</v>
      </c>
      <c r="D1462" s="285" t="s">
        <v>232</v>
      </c>
      <c r="E1462" s="286" t="s">
        <v>2822</v>
      </c>
      <c r="F1462" s="287" t="s">
        <v>2823</v>
      </c>
      <c r="G1462" s="288" t="s">
        <v>420</v>
      </c>
      <c r="H1462" s="289">
        <v>1</v>
      </c>
      <c r="I1462" s="290"/>
      <c r="J1462" s="291">
        <f>ROUND(I1462*H1462,2)</f>
        <v>0</v>
      </c>
      <c r="K1462" s="287" t="s">
        <v>194</v>
      </c>
      <c r="L1462" s="292"/>
      <c r="M1462" s="293" t="s">
        <v>1</v>
      </c>
      <c r="N1462" s="294" t="s">
        <v>41</v>
      </c>
      <c r="O1462" s="92"/>
      <c r="P1462" s="237">
        <f>O1462*H1462</f>
        <v>0</v>
      </c>
      <c r="Q1462" s="237">
        <v>0.051999999999999998</v>
      </c>
      <c r="R1462" s="237">
        <f>Q1462*H1462</f>
        <v>0.051999999999999998</v>
      </c>
      <c r="S1462" s="237">
        <v>0</v>
      </c>
      <c r="T1462" s="238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9" t="s">
        <v>377</v>
      </c>
      <c r="AT1462" s="239" t="s">
        <v>232</v>
      </c>
      <c r="AU1462" s="239" t="s">
        <v>85</v>
      </c>
      <c r="AY1462" s="18" t="s">
        <v>178</v>
      </c>
      <c r="BE1462" s="240">
        <f>IF(N1462="základní",J1462,0)</f>
        <v>0</v>
      </c>
      <c r="BF1462" s="240">
        <f>IF(N1462="snížená",J1462,0)</f>
        <v>0</v>
      </c>
      <c r="BG1462" s="240">
        <f>IF(N1462="zákl. přenesená",J1462,0)</f>
        <v>0</v>
      </c>
      <c r="BH1462" s="240">
        <f>IF(N1462="sníž. přenesená",J1462,0)</f>
        <v>0</v>
      </c>
      <c r="BI1462" s="240">
        <f>IF(N1462="nulová",J1462,0)</f>
        <v>0</v>
      </c>
      <c r="BJ1462" s="18" t="s">
        <v>83</v>
      </c>
      <c r="BK1462" s="240">
        <f>ROUND(I1462*H1462,2)</f>
        <v>0</v>
      </c>
      <c r="BL1462" s="18" t="s">
        <v>274</v>
      </c>
      <c r="BM1462" s="239" t="s">
        <v>2824</v>
      </c>
    </row>
    <row r="1463" s="2" customFormat="1" ht="37.8" customHeight="1">
      <c r="A1463" s="39"/>
      <c r="B1463" s="40"/>
      <c r="C1463" s="228" t="s">
        <v>2825</v>
      </c>
      <c r="D1463" s="228" t="s">
        <v>180</v>
      </c>
      <c r="E1463" s="229" t="s">
        <v>2826</v>
      </c>
      <c r="F1463" s="230" t="s">
        <v>2827</v>
      </c>
      <c r="G1463" s="231" t="s">
        <v>420</v>
      </c>
      <c r="H1463" s="232">
        <v>1</v>
      </c>
      <c r="I1463" s="233"/>
      <c r="J1463" s="234">
        <f>ROUND(I1463*H1463,2)</f>
        <v>0</v>
      </c>
      <c r="K1463" s="230" t="s">
        <v>1</v>
      </c>
      <c r="L1463" s="45"/>
      <c r="M1463" s="235" t="s">
        <v>1</v>
      </c>
      <c r="N1463" s="236" t="s">
        <v>41</v>
      </c>
      <c r="O1463" s="92"/>
      <c r="P1463" s="237">
        <f>O1463*H1463</f>
        <v>0</v>
      </c>
      <c r="Q1463" s="237">
        <v>0</v>
      </c>
      <c r="R1463" s="237">
        <f>Q1463*H1463</f>
        <v>0</v>
      </c>
      <c r="S1463" s="237">
        <v>0</v>
      </c>
      <c r="T1463" s="238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9" t="s">
        <v>274</v>
      </c>
      <c r="AT1463" s="239" t="s">
        <v>180</v>
      </c>
      <c r="AU1463" s="239" t="s">
        <v>85</v>
      </c>
      <c r="AY1463" s="18" t="s">
        <v>178</v>
      </c>
      <c r="BE1463" s="240">
        <f>IF(N1463="základní",J1463,0)</f>
        <v>0</v>
      </c>
      <c r="BF1463" s="240">
        <f>IF(N1463="snížená",J1463,0)</f>
        <v>0</v>
      </c>
      <c r="BG1463" s="240">
        <f>IF(N1463="zákl. přenesená",J1463,0)</f>
        <v>0</v>
      </c>
      <c r="BH1463" s="240">
        <f>IF(N1463="sníž. přenesená",J1463,0)</f>
        <v>0</v>
      </c>
      <c r="BI1463" s="240">
        <f>IF(N1463="nulová",J1463,0)</f>
        <v>0</v>
      </c>
      <c r="BJ1463" s="18" t="s">
        <v>83</v>
      </c>
      <c r="BK1463" s="240">
        <f>ROUND(I1463*H1463,2)</f>
        <v>0</v>
      </c>
      <c r="BL1463" s="18" t="s">
        <v>274</v>
      </c>
      <c r="BM1463" s="239" t="s">
        <v>2828</v>
      </c>
    </row>
    <row r="1464" s="13" customFormat="1">
      <c r="A1464" s="13"/>
      <c r="B1464" s="241"/>
      <c r="C1464" s="242"/>
      <c r="D1464" s="243" t="s">
        <v>186</v>
      </c>
      <c r="E1464" s="244" t="s">
        <v>1</v>
      </c>
      <c r="F1464" s="245" t="s">
        <v>83</v>
      </c>
      <c r="G1464" s="242"/>
      <c r="H1464" s="246">
        <v>1</v>
      </c>
      <c r="I1464" s="247"/>
      <c r="J1464" s="242"/>
      <c r="K1464" s="242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2" t="s">
        <v>186</v>
      </c>
      <c r="AU1464" s="252" t="s">
        <v>85</v>
      </c>
      <c r="AV1464" s="13" t="s">
        <v>85</v>
      </c>
      <c r="AW1464" s="13" t="s">
        <v>32</v>
      </c>
      <c r="AX1464" s="13" t="s">
        <v>83</v>
      </c>
      <c r="AY1464" s="252" t="s">
        <v>178</v>
      </c>
    </row>
    <row r="1465" s="2" customFormat="1" ht="37.8" customHeight="1">
      <c r="A1465" s="39"/>
      <c r="B1465" s="40"/>
      <c r="C1465" s="228" t="s">
        <v>2829</v>
      </c>
      <c r="D1465" s="228" t="s">
        <v>180</v>
      </c>
      <c r="E1465" s="229" t="s">
        <v>2830</v>
      </c>
      <c r="F1465" s="230" t="s">
        <v>2831</v>
      </c>
      <c r="G1465" s="231" t="s">
        <v>420</v>
      </c>
      <c r="H1465" s="232">
        <v>1</v>
      </c>
      <c r="I1465" s="233"/>
      <c r="J1465" s="234">
        <f>ROUND(I1465*H1465,2)</f>
        <v>0</v>
      </c>
      <c r="K1465" s="230" t="s">
        <v>1</v>
      </c>
      <c r="L1465" s="45"/>
      <c r="M1465" s="235" t="s">
        <v>1</v>
      </c>
      <c r="N1465" s="236" t="s">
        <v>41</v>
      </c>
      <c r="O1465" s="92"/>
      <c r="P1465" s="237">
        <f>O1465*H1465</f>
        <v>0</v>
      </c>
      <c r="Q1465" s="237">
        <v>0</v>
      </c>
      <c r="R1465" s="237">
        <f>Q1465*H1465</f>
        <v>0</v>
      </c>
      <c r="S1465" s="237">
        <v>0</v>
      </c>
      <c r="T1465" s="238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9" t="s">
        <v>274</v>
      </c>
      <c r="AT1465" s="239" t="s">
        <v>180</v>
      </c>
      <c r="AU1465" s="239" t="s">
        <v>85</v>
      </c>
      <c r="AY1465" s="18" t="s">
        <v>178</v>
      </c>
      <c r="BE1465" s="240">
        <f>IF(N1465="základní",J1465,0)</f>
        <v>0</v>
      </c>
      <c r="BF1465" s="240">
        <f>IF(N1465="snížená",J1465,0)</f>
        <v>0</v>
      </c>
      <c r="BG1465" s="240">
        <f>IF(N1465="zákl. přenesená",J1465,0)</f>
        <v>0</v>
      </c>
      <c r="BH1465" s="240">
        <f>IF(N1465="sníž. přenesená",J1465,0)</f>
        <v>0</v>
      </c>
      <c r="BI1465" s="240">
        <f>IF(N1465="nulová",J1465,0)</f>
        <v>0</v>
      </c>
      <c r="BJ1465" s="18" t="s">
        <v>83</v>
      </c>
      <c r="BK1465" s="240">
        <f>ROUND(I1465*H1465,2)</f>
        <v>0</v>
      </c>
      <c r="BL1465" s="18" t="s">
        <v>274</v>
      </c>
      <c r="BM1465" s="239" t="s">
        <v>2832</v>
      </c>
    </row>
    <row r="1466" s="13" customFormat="1">
      <c r="A1466" s="13"/>
      <c r="B1466" s="241"/>
      <c r="C1466" s="242"/>
      <c r="D1466" s="243" t="s">
        <v>186</v>
      </c>
      <c r="E1466" s="244" t="s">
        <v>1</v>
      </c>
      <c r="F1466" s="245" t="s">
        <v>83</v>
      </c>
      <c r="G1466" s="242"/>
      <c r="H1466" s="246">
        <v>1</v>
      </c>
      <c r="I1466" s="247"/>
      <c r="J1466" s="242"/>
      <c r="K1466" s="242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186</v>
      </c>
      <c r="AU1466" s="252" t="s">
        <v>85</v>
      </c>
      <c r="AV1466" s="13" t="s">
        <v>85</v>
      </c>
      <c r="AW1466" s="13" t="s">
        <v>32</v>
      </c>
      <c r="AX1466" s="13" t="s">
        <v>83</v>
      </c>
      <c r="AY1466" s="252" t="s">
        <v>178</v>
      </c>
    </row>
    <row r="1467" s="2" customFormat="1" ht="44.25" customHeight="1">
      <c r="A1467" s="39"/>
      <c r="B1467" s="40"/>
      <c r="C1467" s="228" t="s">
        <v>2833</v>
      </c>
      <c r="D1467" s="228" t="s">
        <v>180</v>
      </c>
      <c r="E1467" s="229" t="s">
        <v>2834</v>
      </c>
      <c r="F1467" s="230" t="s">
        <v>2835</v>
      </c>
      <c r="G1467" s="231" t="s">
        <v>420</v>
      </c>
      <c r="H1467" s="232">
        <v>1</v>
      </c>
      <c r="I1467" s="233"/>
      <c r="J1467" s="234">
        <f>ROUND(I1467*H1467,2)</f>
        <v>0</v>
      </c>
      <c r="K1467" s="230" t="s">
        <v>1</v>
      </c>
      <c r="L1467" s="45"/>
      <c r="M1467" s="235" t="s">
        <v>1</v>
      </c>
      <c r="N1467" s="236" t="s">
        <v>41</v>
      </c>
      <c r="O1467" s="92"/>
      <c r="P1467" s="237">
        <f>O1467*H1467</f>
        <v>0</v>
      </c>
      <c r="Q1467" s="237">
        <v>0</v>
      </c>
      <c r="R1467" s="237">
        <f>Q1467*H1467</f>
        <v>0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274</v>
      </c>
      <c r="AT1467" s="239" t="s">
        <v>180</v>
      </c>
      <c r="AU1467" s="239" t="s">
        <v>85</v>
      </c>
      <c r="AY1467" s="18" t="s">
        <v>178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83</v>
      </c>
      <c r="BK1467" s="240">
        <f>ROUND(I1467*H1467,2)</f>
        <v>0</v>
      </c>
      <c r="BL1467" s="18" t="s">
        <v>274</v>
      </c>
      <c r="BM1467" s="239" t="s">
        <v>2836</v>
      </c>
    </row>
    <row r="1468" s="13" customFormat="1">
      <c r="A1468" s="13"/>
      <c r="B1468" s="241"/>
      <c r="C1468" s="242"/>
      <c r="D1468" s="243" t="s">
        <v>186</v>
      </c>
      <c r="E1468" s="244" t="s">
        <v>1</v>
      </c>
      <c r="F1468" s="245" t="s">
        <v>83</v>
      </c>
      <c r="G1468" s="242"/>
      <c r="H1468" s="246">
        <v>1</v>
      </c>
      <c r="I1468" s="247"/>
      <c r="J1468" s="242"/>
      <c r="K1468" s="242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186</v>
      </c>
      <c r="AU1468" s="252" t="s">
        <v>85</v>
      </c>
      <c r="AV1468" s="13" t="s">
        <v>85</v>
      </c>
      <c r="AW1468" s="13" t="s">
        <v>32</v>
      </c>
      <c r="AX1468" s="13" t="s">
        <v>83</v>
      </c>
      <c r="AY1468" s="252" t="s">
        <v>178</v>
      </c>
    </row>
    <row r="1469" s="2" customFormat="1" ht="37.8" customHeight="1">
      <c r="A1469" s="39"/>
      <c r="B1469" s="40"/>
      <c r="C1469" s="228" t="s">
        <v>2837</v>
      </c>
      <c r="D1469" s="228" t="s">
        <v>180</v>
      </c>
      <c r="E1469" s="229" t="s">
        <v>2838</v>
      </c>
      <c r="F1469" s="230" t="s">
        <v>2839</v>
      </c>
      <c r="G1469" s="231" t="s">
        <v>420</v>
      </c>
      <c r="H1469" s="232">
        <v>1</v>
      </c>
      <c r="I1469" s="233"/>
      <c r="J1469" s="234">
        <f>ROUND(I1469*H1469,2)</f>
        <v>0</v>
      </c>
      <c r="K1469" s="230" t="s">
        <v>1</v>
      </c>
      <c r="L1469" s="45"/>
      <c r="M1469" s="235" t="s">
        <v>1</v>
      </c>
      <c r="N1469" s="236" t="s">
        <v>41</v>
      </c>
      <c r="O1469" s="92"/>
      <c r="P1469" s="237">
        <f>O1469*H1469</f>
        <v>0</v>
      </c>
      <c r="Q1469" s="237">
        <v>0</v>
      </c>
      <c r="R1469" s="237">
        <f>Q1469*H1469</f>
        <v>0</v>
      </c>
      <c r="S1469" s="237">
        <v>0</v>
      </c>
      <c r="T1469" s="238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9" t="s">
        <v>274</v>
      </c>
      <c r="AT1469" s="239" t="s">
        <v>180</v>
      </c>
      <c r="AU1469" s="239" t="s">
        <v>85</v>
      </c>
      <c r="AY1469" s="18" t="s">
        <v>178</v>
      </c>
      <c r="BE1469" s="240">
        <f>IF(N1469="základní",J1469,0)</f>
        <v>0</v>
      </c>
      <c r="BF1469" s="240">
        <f>IF(N1469="snížená",J1469,0)</f>
        <v>0</v>
      </c>
      <c r="BG1469" s="240">
        <f>IF(N1469="zákl. přenesená",J1469,0)</f>
        <v>0</v>
      </c>
      <c r="BH1469" s="240">
        <f>IF(N1469="sníž. přenesená",J1469,0)</f>
        <v>0</v>
      </c>
      <c r="BI1469" s="240">
        <f>IF(N1469="nulová",J1469,0)</f>
        <v>0</v>
      </c>
      <c r="BJ1469" s="18" t="s">
        <v>83</v>
      </c>
      <c r="BK1469" s="240">
        <f>ROUND(I1469*H1469,2)</f>
        <v>0</v>
      </c>
      <c r="BL1469" s="18" t="s">
        <v>274</v>
      </c>
      <c r="BM1469" s="239" t="s">
        <v>2840</v>
      </c>
    </row>
    <row r="1470" s="13" customFormat="1">
      <c r="A1470" s="13"/>
      <c r="B1470" s="241"/>
      <c r="C1470" s="242"/>
      <c r="D1470" s="243" t="s">
        <v>186</v>
      </c>
      <c r="E1470" s="244" t="s">
        <v>1</v>
      </c>
      <c r="F1470" s="245" t="s">
        <v>83</v>
      </c>
      <c r="G1470" s="242"/>
      <c r="H1470" s="246">
        <v>1</v>
      </c>
      <c r="I1470" s="247"/>
      <c r="J1470" s="242"/>
      <c r="K1470" s="242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186</v>
      </c>
      <c r="AU1470" s="252" t="s">
        <v>85</v>
      </c>
      <c r="AV1470" s="13" t="s">
        <v>85</v>
      </c>
      <c r="AW1470" s="13" t="s">
        <v>32</v>
      </c>
      <c r="AX1470" s="13" t="s">
        <v>83</v>
      </c>
      <c r="AY1470" s="252" t="s">
        <v>178</v>
      </c>
    </row>
    <row r="1471" s="2" customFormat="1" ht="37.8" customHeight="1">
      <c r="A1471" s="39"/>
      <c r="B1471" s="40"/>
      <c r="C1471" s="228" t="s">
        <v>2841</v>
      </c>
      <c r="D1471" s="228" t="s">
        <v>180</v>
      </c>
      <c r="E1471" s="229" t="s">
        <v>2842</v>
      </c>
      <c r="F1471" s="230" t="s">
        <v>2843</v>
      </c>
      <c r="G1471" s="231" t="s">
        <v>420</v>
      </c>
      <c r="H1471" s="232">
        <v>1</v>
      </c>
      <c r="I1471" s="233"/>
      <c r="J1471" s="234">
        <f>ROUND(I1471*H1471,2)</f>
        <v>0</v>
      </c>
      <c r="K1471" s="230" t="s">
        <v>1</v>
      </c>
      <c r="L1471" s="45"/>
      <c r="M1471" s="235" t="s">
        <v>1</v>
      </c>
      <c r="N1471" s="236" t="s">
        <v>41</v>
      </c>
      <c r="O1471" s="92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9" t="s">
        <v>274</v>
      </c>
      <c r="AT1471" s="239" t="s">
        <v>180</v>
      </c>
      <c r="AU1471" s="239" t="s">
        <v>85</v>
      </c>
      <c r="AY1471" s="18" t="s">
        <v>178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83</v>
      </c>
      <c r="BK1471" s="240">
        <f>ROUND(I1471*H1471,2)</f>
        <v>0</v>
      </c>
      <c r="BL1471" s="18" t="s">
        <v>274</v>
      </c>
      <c r="BM1471" s="239" t="s">
        <v>2844</v>
      </c>
    </row>
    <row r="1472" s="13" customFormat="1">
      <c r="A1472" s="13"/>
      <c r="B1472" s="241"/>
      <c r="C1472" s="242"/>
      <c r="D1472" s="243" t="s">
        <v>186</v>
      </c>
      <c r="E1472" s="244" t="s">
        <v>1</v>
      </c>
      <c r="F1472" s="245" t="s">
        <v>83</v>
      </c>
      <c r="G1472" s="242"/>
      <c r="H1472" s="246">
        <v>1</v>
      </c>
      <c r="I1472" s="247"/>
      <c r="J1472" s="242"/>
      <c r="K1472" s="242"/>
      <c r="L1472" s="248"/>
      <c r="M1472" s="249"/>
      <c r="N1472" s="250"/>
      <c r="O1472" s="250"/>
      <c r="P1472" s="250"/>
      <c r="Q1472" s="250"/>
      <c r="R1472" s="250"/>
      <c r="S1472" s="250"/>
      <c r="T1472" s="25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2" t="s">
        <v>186</v>
      </c>
      <c r="AU1472" s="252" t="s">
        <v>85</v>
      </c>
      <c r="AV1472" s="13" t="s">
        <v>85</v>
      </c>
      <c r="AW1472" s="13" t="s">
        <v>32</v>
      </c>
      <c r="AX1472" s="13" t="s">
        <v>83</v>
      </c>
      <c r="AY1472" s="252" t="s">
        <v>178</v>
      </c>
    </row>
    <row r="1473" s="2" customFormat="1" ht="44.25" customHeight="1">
      <c r="A1473" s="39"/>
      <c r="B1473" s="40"/>
      <c r="C1473" s="228" t="s">
        <v>2845</v>
      </c>
      <c r="D1473" s="228" t="s">
        <v>180</v>
      </c>
      <c r="E1473" s="229" t="s">
        <v>2846</v>
      </c>
      <c r="F1473" s="230" t="s">
        <v>2847</v>
      </c>
      <c r="G1473" s="231" t="s">
        <v>420</v>
      </c>
      <c r="H1473" s="232">
        <v>1</v>
      </c>
      <c r="I1473" s="233"/>
      <c r="J1473" s="234">
        <f>ROUND(I1473*H1473,2)</f>
        <v>0</v>
      </c>
      <c r="K1473" s="230" t="s">
        <v>1</v>
      </c>
      <c r="L1473" s="45"/>
      <c r="M1473" s="235" t="s">
        <v>1</v>
      </c>
      <c r="N1473" s="236" t="s">
        <v>41</v>
      </c>
      <c r="O1473" s="92"/>
      <c r="P1473" s="237">
        <f>O1473*H1473</f>
        <v>0</v>
      </c>
      <c r="Q1473" s="237">
        <v>0</v>
      </c>
      <c r="R1473" s="237">
        <f>Q1473*H1473</f>
        <v>0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274</v>
      </c>
      <c r="AT1473" s="239" t="s">
        <v>180</v>
      </c>
      <c r="AU1473" s="239" t="s">
        <v>85</v>
      </c>
      <c r="AY1473" s="18" t="s">
        <v>178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83</v>
      </c>
      <c r="BK1473" s="240">
        <f>ROUND(I1473*H1473,2)</f>
        <v>0</v>
      </c>
      <c r="BL1473" s="18" t="s">
        <v>274</v>
      </c>
      <c r="BM1473" s="239" t="s">
        <v>2848</v>
      </c>
    </row>
    <row r="1474" s="13" customFormat="1">
      <c r="A1474" s="13"/>
      <c r="B1474" s="241"/>
      <c r="C1474" s="242"/>
      <c r="D1474" s="243" t="s">
        <v>186</v>
      </c>
      <c r="E1474" s="244" t="s">
        <v>1</v>
      </c>
      <c r="F1474" s="245" t="s">
        <v>83</v>
      </c>
      <c r="G1474" s="242"/>
      <c r="H1474" s="246">
        <v>1</v>
      </c>
      <c r="I1474" s="247"/>
      <c r="J1474" s="242"/>
      <c r="K1474" s="242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2" t="s">
        <v>186</v>
      </c>
      <c r="AU1474" s="252" t="s">
        <v>85</v>
      </c>
      <c r="AV1474" s="13" t="s">
        <v>85</v>
      </c>
      <c r="AW1474" s="13" t="s">
        <v>32</v>
      </c>
      <c r="AX1474" s="13" t="s">
        <v>83</v>
      </c>
      <c r="AY1474" s="252" t="s">
        <v>178</v>
      </c>
    </row>
    <row r="1475" s="2" customFormat="1" ht="37.8" customHeight="1">
      <c r="A1475" s="39"/>
      <c r="B1475" s="40"/>
      <c r="C1475" s="228" t="s">
        <v>2849</v>
      </c>
      <c r="D1475" s="228" t="s">
        <v>180</v>
      </c>
      <c r="E1475" s="229" t="s">
        <v>2850</v>
      </c>
      <c r="F1475" s="230" t="s">
        <v>2851</v>
      </c>
      <c r="G1475" s="231" t="s">
        <v>420</v>
      </c>
      <c r="H1475" s="232">
        <v>1</v>
      </c>
      <c r="I1475" s="233"/>
      <c r="J1475" s="234">
        <f>ROUND(I1475*H1475,2)</f>
        <v>0</v>
      </c>
      <c r="K1475" s="230" t="s">
        <v>1</v>
      </c>
      <c r="L1475" s="45"/>
      <c r="M1475" s="235" t="s">
        <v>1</v>
      </c>
      <c r="N1475" s="236" t="s">
        <v>41</v>
      </c>
      <c r="O1475" s="92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274</v>
      </c>
      <c r="AT1475" s="239" t="s">
        <v>180</v>
      </c>
      <c r="AU1475" s="239" t="s">
        <v>85</v>
      </c>
      <c r="AY1475" s="18" t="s">
        <v>178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83</v>
      </c>
      <c r="BK1475" s="240">
        <f>ROUND(I1475*H1475,2)</f>
        <v>0</v>
      </c>
      <c r="BL1475" s="18" t="s">
        <v>274</v>
      </c>
      <c r="BM1475" s="239" t="s">
        <v>2852</v>
      </c>
    </row>
    <row r="1476" s="13" customFormat="1">
      <c r="A1476" s="13"/>
      <c r="B1476" s="241"/>
      <c r="C1476" s="242"/>
      <c r="D1476" s="243" t="s">
        <v>186</v>
      </c>
      <c r="E1476" s="244" t="s">
        <v>1</v>
      </c>
      <c r="F1476" s="245" t="s">
        <v>83</v>
      </c>
      <c r="G1476" s="242"/>
      <c r="H1476" s="246">
        <v>1</v>
      </c>
      <c r="I1476" s="247"/>
      <c r="J1476" s="242"/>
      <c r="K1476" s="242"/>
      <c r="L1476" s="248"/>
      <c r="M1476" s="249"/>
      <c r="N1476" s="250"/>
      <c r="O1476" s="250"/>
      <c r="P1476" s="250"/>
      <c r="Q1476" s="250"/>
      <c r="R1476" s="250"/>
      <c r="S1476" s="250"/>
      <c r="T1476" s="25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2" t="s">
        <v>186</v>
      </c>
      <c r="AU1476" s="252" t="s">
        <v>85</v>
      </c>
      <c r="AV1476" s="13" t="s">
        <v>85</v>
      </c>
      <c r="AW1476" s="13" t="s">
        <v>32</v>
      </c>
      <c r="AX1476" s="13" t="s">
        <v>83</v>
      </c>
      <c r="AY1476" s="252" t="s">
        <v>178</v>
      </c>
    </row>
    <row r="1477" s="2" customFormat="1" ht="44.25" customHeight="1">
      <c r="A1477" s="39"/>
      <c r="B1477" s="40"/>
      <c r="C1477" s="228" t="s">
        <v>2853</v>
      </c>
      <c r="D1477" s="228" t="s">
        <v>180</v>
      </c>
      <c r="E1477" s="229" t="s">
        <v>2854</v>
      </c>
      <c r="F1477" s="230" t="s">
        <v>2855</v>
      </c>
      <c r="G1477" s="231" t="s">
        <v>420</v>
      </c>
      <c r="H1477" s="232">
        <v>1</v>
      </c>
      <c r="I1477" s="233"/>
      <c r="J1477" s="234">
        <f>ROUND(I1477*H1477,2)</f>
        <v>0</v>
      </c>
      <c r="K1477" s="230" t="s">
        <v>1</v>
      </c>
      <c r="L1477" s="45"/>
      <c r="M1477" s="235" t="s">
        <v>1</v>
      </c>
      <c r="N1477" s="236" t="s">
        <v>41</v>
      </c>
      <c r="O1477" s="92"/>
      <c r="P1477" s="237">
        <f>O1477*H1477</f>
        <v>0</v>
      </c>
      <c r="Q1477" s="237">
        <v>0</v>
      </c>
      <c r="R1477" s="237">
        <f>Q1477*H1477</f>
        <v>0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274</v>
      </c>
      <c r="AT1477" s="239" t="s">
        <v>180</v>
      </c>
      <c r="AU1477" s="239" t="s">
        <v>85</v>
      </c>
      <c r="AY1477" s="18" t="s">
        <v>178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83</v>
      </c>
      <c r="BK1477" s="240">
        <f>ROUND(I1477*H1477,2)</f>
        <v>0</v>
      </c>
      <c r="BL1477" s="18" t="s">
        <v>274</v>
      </c>
      <c r="BM1477" s="239" t="s">
        <v>2856</v>
      </c>
    </row>
    <row r="1478" s="13" customFormat="1">
      <c r="A1478" s="13"/>
      <c r="B1478" s="241"/>
      <c r="C1478" s="242"/>
      <c r="D1478" s="243" t="s">
        <v>186</v>
      </c>
      <c r="E1478" s="244" t="s">
        <v>1</v>
      </c>
      <c r="F1478" s="245" t="s">
        <v>83</v>
      </c>
      <c r="G1478" s="242"/>
      <c r="H1478" s="246">
        <v>1</v>
      </c>
      <c r="I1478" s="247"/>
      <c r="J1478" s="242"/>
      <c r="K1478" s="242"/>
      <c r="L1478" s="248"/>
      <c r="M1478" s="249"/>
      <c r="N1478" s="250"/>
      <c r="O1478" s="250"/>
      <c r="P1478" s="250"/>
      <c r="Q1478" s="250"/>
      <c r="R1478" s="250"/>
      <c r="S1478" s="250"/>
      <c r="T1478" s="251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2" t="s">
        <v>186</v>
      </c>
      <c r="AU1478" s="252" t="s">
        <v>85</v>
      </c>
      <c r="AV1478" s="13" t="s">
        <v>85</v>
      </c>
      <c r="AW1478" s="13" t="s">
        <v>32</v>
      </c>
      <c r="AX1478" s="13" t="s">
        <v>83</v>
      </c>
      <c r="AY1478" s="252" t="s">
        <v>178</v>
      </c>
    </row>
    <row r="1479" s="2" customFormat="1" ht="44.25" customHeight="1">
      <c r="A1479" s="39"/>
      <c r="B1479" s="40"/>
      <c r="C1479" s="228" t="s">
        <v>2857</v>
      </c>
      <c r="D1479" s="228" t="s">
        <v>180</v>
      </c>
      <c r="E1479" s="229" t="s">
        <v>2858</v>
      </c>
      <c r="F1479" s="230" t="s">
        <v>2859</v>
      </c>
      <c r="G1479" s="231" t="s">
        <v>420</v>
      </c>
      <c r="H1479" s="232">
        <v>1</v>
      </c>
      <c r="I1479" s="233"/>
      <c r="J1479" s="234">
        <f>ROUND(I1479*H1479,2)</f>
        <v>0</v>
      </c>
      <c r="K1479" s="230" t="s">
        <v>1</v>
      </c>
      <c r="L1479" s="45"/>
      <c r="M1479" s="235" t="s">
        <v>1</v>
      </c>
      <c r="N1479" s="236" t="s">
        <v>41</v>
      </c>
      <c r="O1479" s="92"/>
      <c r="P1479" s="237">
        <f>O1479*H1479</f>
        <v>0</v>
      </c>
      <c r="Q1479" s="237">
        <v>0</v>
      </c>
      <c r="R1479" s="237">
        <f>Q1479*H1479</f>
        <v>0</v>
      </c>
      <c r="S1479" s="237">
        <v>0</v>
      </c>
      <c r="T1479" s="238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39" t="s">
        <v>274</v>
      </c>
      <c r="AT1479" s="239" t="s">
        <v>180</v>
      </c>
      <c r="AU1479" s="239" t="s">
        <v>85</v>
      </c>
      <c r="AY1479" s="18" t="s">
        <v>178</v>
      </c>
      <c r="BE1479" s="240">
        <f>IF(N1479="základní",J1479,0)</f>
        <v>0</v>
      </c>
      <c r="BF1479" s="240">
        <f>IF(N1479="snížená",J1479,0)</f>
        <v>0</v>
      </c>
      <c r="BG1479" s="240">
        <f>IF(N1479="zákl. přenesená",J1479,0)</f>
        <v>0</v>
      </c>
      <c r="BH1479" s="240">
        <f>IF(N1479="sníž. přenesená",J1479,0)</f>
        <v>0</v>
      </c>
      <c r="BI1479" s="240">
        <f>IF(N1479="nulová",J1479,0)</f>
        <v>0</v>
      </c>
      <c r="BJ1479" s="18" t="s">
        <v>83</v>
      </c>
      <c r="BK1479" s="240">
        <f>ROUND(I1479*H1479,2)</f>
        <v>0</v>
      </c>
      <c r="BL1479" s="18" t="s">
        <v>274</v>
      </c>
      <c r="BM1479" s="239" t="s">
        <v>2860</v>
      </c>
    </row>
    <row r="1480" s="13" customFormat="1">
      <c r="A1480" s="13"/>
      <c r="B1480" s="241"/>
      <c r="C1480" s="242"/>
      <c r="D1480" s="243" t="s">
        <v>186</v>
      </c>
      <c r="E1480" s="244" t="s">
        <v>1</v>
      </c>
      <c r="F1480" s="245" t="s">
        <v>83</v>
      </c>
      <c r="G1480" s="242"/>
      <c r="H1480" s="246">
        <v>1</v>
      </c>
      <c r="I1480" s="247"/>
      <c r="J1480" s="242"/>
      <c r="K1480" s="242"/>
      <c r="L1480" s="248"/>
      <c r="M1480" s="249"/>
      <c r="N1480" s="250"/>
      <c r="O1480" s="250"/>
      <c r="P1480" s="250"/>
      <c r="Q1480" s="250"/>
      <c r="R1480" s="250"/>
      <c r="S1480" s="250"/>
      <c r="T1480" s="25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2" t="s">
        <v>186</v>
      </c>
      <c r="AU1480" s="252" t="s">
        <v>85</v>
      </c>
      <c r="AV1480" s="13" t="s">
        <v>85</v>
      </c>
      <c r="AW1480" s="13" t="s">
        <v>32</v>
      </c>
      <c r="AX1480" s="13" t="s">
        <v>83</v>
      </c>
      <c r="AY1480" s="252" t="s">
        <v>178</v>
      </c>
    </row>
    <row r="1481" s="2" customFormat="1" ht="49.05" customHeight="1">
      <c r="A1481" s="39"/>
      <c r="B1481" s="40"/>
      <c r="C1481" s="228" t="s">
        <v>2861</v>
      </c>
      <c r="D1481" s="228" t="s">
        <v>180</v>
      </c>
      <c r="E1481" s="229" t="s">
        <v>2862</v>
      </c>
      <c r="F1481" s="230" t="s">
        <v>2863</v>
      </c>
      <c r="G1481" s="231" t="s">
        <v>420</v>
      </c>
      <c r="H1481" s="232">
        <v>1</v>
      </c>
      <c r="I1481" s="233"/>
      <c r="J1481" s="234">
        <f>ROUND(I1481*H1481,2)</f>
        <v>0</v>
      </c>
      <c r="K1481" s="230" t="s">
        <v>1</v>
      </c>
      <c r="L1481" s="45"/>
      <c r="M1481" s="235" t="s">
        <v>1</v>
      </c>
      <c r="N1481" s="236" t="s">
        <v>41</v>
      </c>
      <c r="O1481" s="92"/>
      <c r="P1481" s="237">
        <f>O1481*H1481</f>
        <v>0</v>
      </c>
      <c r="Q1481" s="237">
        <v>0</v>
      </c>
      <c r="R1481" s="237">
        <f>Q1481*H1481</f>
        <v>0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274</v>
      </c>
      <c r="AT1481" s="239" t="s">
        <v>180</v>
      </c>
      <c r="AU1481" s="239" t="s">
        <v>85</v>
      </c>
      <c r="AY1481" s="18" t="s">
        <v>178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83</v>
      </c>
      <c r="BK1481" s="240">
        <f>ROUND(I1481*H1481,2)</f>
        <v>0</v>
      </c>
      <c r="BL1481" s="18" t="s">
        <v>274</v>
      </c>
      <c r="BM1481" s="239" t="s">
        <v>2864</v>
      </c>
    </row>
    <row r="1482" s="13" customFormat="1">
      <c r="A1482" s="13"/>
      <c r="B1482" s="241"/>
      <c r="C1482" s="242"/>
      <c r="D1482" s="243" t="s">
        <v>186</v>
      </c>
      <c r="E1482" s="244" t="s">
        <v>1</v>
      </c>
      <c r="F1482" s="245" t="s">
        <v>83</v>
      </c>
      <c r="G1482" s="242"/>
      <c r="H1482" s="246">
        <v>1</v>
      </c>
      <c r="I1482" s="247"/>
      <c r="J1482" s="242"/>
      <c r="K1482" s="242"/>
      <c r="L1482" s="248"/>
      <c r="M1482" s="249"/>
      <c r="N1482" s="250"/>
      <c r="O1482" s="250"/>
      <c r="P1482" s="250"/>
      <c r="Q1482" s="250"/>
      <c r="R1482" s="250"/>
      <c r="S1482" s="250"/>
      <c r="T1482" s="25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2" t="s">
        <v>186</v>
      </c>
      <c r="AU1482" s="252" t="s">
        <v>85</v>
      </c>
      <c r="AV1482" s="13" t="s">
        <v>85</v>
      </c>
      <c r="AW1482" s="13" t="s">
        <v>32</v>
      </c>
      <c r="AX1482" s="13" t="s">
        <v>83</v>
      </c>
      <c r="AY1482" s="252" t="s">
        <v>178</v>
      </c>
    </row>
    <row r="1483" s="2" customFormat="1" ht="37.8" customHeight="1">
      <c r="A1483" s="39"/>
      <c r="B1483" s="40"/>
      <c r="C1483" s="228" t="s">
        <v>2865</v>
      </c>
      <c r="D1483" s="228" t="s">
        <v>180</v>
      </c>
      <c r="E1483" s="229" t="s">
        <v>2866</v>
      </c>
      <c r="F1483" s="230" t="s">
        <v>2867</v>
      </c>
      <c r="G1483" s="231" t="s">
        <v>420</v>
      </c>
      <c r="H1483" s="232">
        <v>1</v>
      </c>
      <c r="I1483" s="233"/>
      <c r="J1483" s="234">
        <f>ROUND(I1483*H1483,2)</f>
        <v>0</v>
      </c>
      <c r="K1483" s="230" t="s">
        <v>1</v>
      </c>
      <c r="L1483" s="45"/>
      <c r="M1483" s="235" t="s">
        <v>1</v>
      </c>
      <c r="N1483" s="236" t="s">
        <v>41</v>
      </c>
      <c r="O1483" s="92"/>
      <c r="P1483" s="237">
        <f>O1483*H1483</f>
        <v>0</v>
      </c>
      <c r="Q1483" s="237">
        <v>0</v>
      </c>
      <c r="R1483" s="237">
        <f>Q1483*H1483</f>
        <v>0</v>
      </c>
      <c r="S1483" s="237">
        <v>0</v>
      </c>
      <c r="T1483" s="238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9" t="s">
        <v>274</v>
      </c>
      <c r="AT1483" s="239" t="s">
        <v>180</v>
      </c>
      <c r="AU1483" s="239" t="s">
        <v>85</v>
      </c>
      <c r="AY1483" s="18" t="s">
        <v>178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8" t="s">
        <v>83</v>
      </c>
      <c r="BK1483" s="240">
        <f>ROUND(I1483*H1483,2)</f>
        <v>0</v>
      </c>
      <c r="BL1483" s="18" t="s">
        <v>274</v>
      </c>
      <c r="BM1483" s="239" t="s">
        <v>2868</v>
      </c>
    </row>
    <row r="1484" s="13" customFormat="1">
      <c r="A1484" s="13"/>
      <c r="B1484" s="241"/>
      <c r="C1484" s="242"/>
      <c r="D1484" s="243" t="s">
        <v>186</v>
      </c>
      <c r="E1484" s="244" t="s">
        <v>1</v>
      </c>
      <c r="F1484" s="245" t="s">
        <v>83</v>
      </c>
      <c r="G1484" s="242"/>
      <c r="H1484" s="246">
        <v>1</v>
      </c>
      <c r="I1484" s="247"/>
      <c r="J1484" s="242"/>
      <c r="K1484" s="242"/>
      <c r="L1484" s="248"/>
      <c r="M1484" s="249"/>
      <c r="N1484" s="250"/>
      <c r="O1484" s="250"/>
      <c r="P1484" s="250"/>
      <c r="Q1484" s="250"/>
      <c r="R1484" s="250"/>
      <c r="S1484" s="250"/>
      <c r="T1484" s="25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2" t="s">
        <v>186</v>
      </c>
      <c r="AU1484" s="252" t="s">
        <v>85</v>
      </c>
      <c r="AV1484" s="13" t="s">
        <v>85</v>
      </c>
      <c r="AW1484" s="13" t="s">
        <v>32</v>
      </c>
      <c r="AX1484" s="13" t="s">
        <v>83</v>
      </c>
      <c r="AY1484" s="252" t="s">
        <v>178</v>
      </c>
    </row>
    <row r="1485" s="2" customFormat="1" ht="37.8" customHeight="1">
      <c r="A1485" s="39"/>
      <c r="B1485" s="40"/>
      <c r="C1485" s="228" t="s">
        <v>2869</v>
      </c>
      <c r="D1485" s="228" t="s">
        <v>180</v>
      </c>
      <c r="E1485" s="229" t="s">
        <v>2870</v>
      </c>
      <c r="F1485" s="230" t="s">
        <v>2871</v>
      </c>
      <c r="G1485" s="231" t="s">
        <v>420</v>
      </c>
      <c r="H1485" s="232">
        <v>1</v>
      </c>
      <c r="I1485" s="233"/>
      <c r="J1485" s="234">
        <f>ROUND(I1485*H1485,2)</f>
        <v>0</v>
      </c>
      <c r="K1485" s="230" t="s">
        <v>1</v>
      </c>
      <c r="L1485" s="45"/>
      <c r="M1485" s="235" t="s">
        <v>1</v>
      </c>
      <c r="N1485" s="236" t="s">
        <v>41</v>
      </c>
      <c r="O1485" s="92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274</v>
      </c>
      <c r="AT1485" s="239" t="s">
        <v>180</v>
      </c>
      <c r="AU1485" s="239" t="s">
        <v>85</v>
      </c>
      <c r="AY1485" s="18" t="s">
        <v>178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83</v>
      </c>
      <c r="BK1485" s="240">
        <f>ROUND(I1485*H1485,2)</f>
        <v>0</v>
      </c>
      <c r="BL1485" s="18" t="s">
        <v>274</v>
      </c>
      <c r="BM1485" s="239" t="s">
        <v>2872</v>
      </c>
    </row>
    <row r="1486" s="13" customFormat="1">
      <c r="A1486" s="13"/>
      <c r="B1486" s="241"/>
      <c r="C1486" s="242"/>
      <c r="D1486" s="243" t="s">
        <v>186</v>
      </c>
      <c r="E1486" s="244" t="s">
        <v>1</v>
      </c>
      <c r="F1486" s="245" t="s">
        <v>83</v>
      </c>
      <c r="G1486" s="242"/>
      <c r="H1486" s="246">
        <v>1</v>
      </c>
      <c r="I1486" s="247"/>
      <c r="J1486" s="242"/>
      <c r="K1486" s="242"/>
      <c r="L1486" s="248"/>
      <c r="M1486" s="249"/>
      <c r="N1486" s="250"/>
      <c r="O1486" s="250"/>
      <c r="P1486" s="250"/>
      <c r="Q1486" s="250"/>
      <c r="R1486" s="250"/>
      <c r="S1486" s="250"/>
      <c r="T1486" s="25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2" t="s">
        <v>186</v>
      </c>
      <c r="AU1486" s="252" t="s">
        <v>85</v>
      </c>
      <c r="AV1486" s="13" t="s">
        <v>85</v>
      </c>
      <c r="AW1486" s="13" t="s">
        <v>32</v>
      </c>
      <c r="AX1486" s="13" t="s">
        <v>83</v>
      </c>
      <c r="AY1486" s="252" t="s">
        <v>178</v>
      </c>
    </row>
    <row r="1487" s="2" customFormat="1" ht="37.8" customHeight="1">
      <c r="A1487" s="39"/>
      <c r="B1487" s="40"/>
      <c r="C1487" s="228" t="s">
        <v>2873</v>
      </c>
      <c r="D1487" s="228" t="s">
        <v>180</v>
      </c>
      <c r="E1487" s="229" t="s">
        <v>2874</v>
      </c>
      <c r="F1487" s="230" t="s">
        <v>2875</v>
      </c>
      <c r="G1487" s="231" t="s">
        <v>420</v>
      </c>
      <c r="H1487" s="232">
        <v>1</v>
      </c>
      <c r="I1487" s="233"/>
      <c r="J1487" s="234">
        <f>ROUND(I1487*H1487,2)</f>
        <v>0</v>
      </c>
      <c r="K1487" s="230" t="s">
        <v>1</v>
      </c>
      <c r="L1487" s="45"/>
      <c r="M1487" s="235" t="s">
        <v>1</v>
      </c>
      <c r="N1487" s="236" t="s">
        <v>41</v>
      </c>
      <c r="O1487" s="92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9" t="s">
        <v>274</v>
      </c>
      <c r="AT1487" s="239" t="s">
        <v>180</v>
      </c>
      <c r="AU1487" s="239" t="s">
        <v>85</v>
      </c>
      <c r="AY1487" s="18" t="s">
        <v>178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83</v>
      </c>
      <c r="BK1487" s="240">
        <f>ROUND(I1487*H1487,2)</f>
        <v>0</v>
      </c>
      <c r="BL1487" s="18" t="s">
        <v>274</v>
      </c>
      <c r="BM1487" s="239" t="s">
        <v>2876</v>
      </c>
    </row>
    <row r="1488" s="13" customFormat="1">
      <c r="A1488" s="13"/>
      <c r="B1488" s="241"/>
      <c r="C1488" s="242"/>
      <c r="D1488" s="243" t="s">
        <v>186</v>
      </c>
      <c r="E1488" s="244" t="s">
        <v>1</v>
      </c>
      <c r="F1488" s="245" t="s">
        <v>83</v>
      </c>
      <c r="G1488" s="242"/>
      <c r="H1488" s="246">
        <v>1</v>
      </c>
      <c r="I1488" s="247"/>
      <c r="J1488" s="242"/>
      <c r="K1488" s="242"/>
      <c r="L1488" s="248"/>
      <c r="M1488" s="249"/>
      <c r="N1488" s="250"/>
      <c r="O1488" s="250"/>
      <c r="P1488" s="250"/>
      <c r="Q1488" s="250"/>
      <c r="R1488" s="250"/>
      <c r="S1488" s="250"/>
      <c r="T1488" s="25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2" t="s">
        <v>186</v>
      </c>
      <c r="AU1488" s="252" t="s">
        <v>85</v>
      </c>
      <c r="AV1488" s="13" t="s">
        <v>85</v>
      </c>
      <c r="AW1488" s="13" t="s">
        <v>32</v>
      </c>
      <c r="AX1488" s="13" t="s">
        <v>83</v>
      </c>
      <c r="AY1488" s="252" t="s">
        <v>178</v>
      </c>
    </row>
    <row r="1489" s="2" customFormat="1" ht="37.8" customHeight="1">
      <c r="A1489" s="39"/>
      <c r="B1489" s="40"/>
      <c r="C1489" s="228" t="s">
        <v>2877</v>
      </c>
      <c r="D1489" s="228" t="s">
        <v>180</v>
      </c>
      <c r="E1489" s="229" t="s">
        <v>2878</v>
      </c>
      <c r="F1489" s="230" t="s">
        <v>2879</v>
      </c>
      <c r="G1489" s="231" t="s">
        <v>420</v>
      </c>
      <c r="H1489" s="232">
        <v>4</v>
      </c>
      <c r="I1489" s="233"/>
      <c r="J1489" s="234">
        <f>ROUND(I1489*H1489,2)</f>
        <v>0</v>
      </c>
      <c r="K1489" s="230" t="s">
        <v>1</v>
      </c>
      <c r="L1489" s="45"/>
      <c r="M1489" s="235" t="s">
        <v>1</v>
      </c>
      <c r="N1489" s="236" t="s">
        <v>41</v>
      </c>
      <c r="O1489" s="92"/>
      <c r="P1489" s="237">
        <f>O1489*H1489</f>
        <v>0</v>
      </c>
      <c r="Q1489" s="237">
        <v>0</v>
      </c>
      <c r="R1489" s="237">
        <f>Q1489*H1489</f>
        <v>0</v>
      </c>
      <c r="S1489" s="237">
        <v>0</v>
      </c>
      <c r="T1489" s="238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9" t="s">
        <v>274</v>
      </c>
      <c r="AT1489" s="239" t="s">
        <v>180</v>
      </c>
      <c r="AU1489" s="239" t="s">
        <v>85</v>
      </c>
      <c r="AY1489" s="18" t="s">
        <v>178</v>
      </c>
      <c r="BE1489" s="240">
        <f>IF(N1489="základní",J1489,0)</f>
        <v>0</v>
      </c>
      <c r="BF1489" s="240">
        <f>IF(N1489="snížená",J1489,0)</f>
        <v>0</v>
      </c>
      <c r="BG1489" s="240">
        <f>IF(N1489="zákl. přenesená",J1489,0)</f>
        <v>0</v>
      </c>
      <c r="BH1489" s="240">
        <f>IF(N1489="sníž. přenesená",J1489,0)</f>
        <v>0</v>
      </c>
      <c r="BI1489" s="240">
        <f>IF(N1489="nulová",J1489,0)</f>
        <v>0</v>
      </c>
      <c r="BJ1489" s="18" t="s">
        <v>83</v>
      </c>
      <c r="BK1489" s="240">
        <f>ROUND(I1489*H1489,2)</f>
        <v>0</v>
      </c>
      <c r="BL1489" s="18" t="s">
        <v>274</v>
      </c>
      <c r="BM1489" s="239" t="s">
        <v>2880</v>
      </c>
    </row>
    <row r="1490" s="13" customFormat="1">
      <c r="A1490" s="13"/>
      <c r="B1490" s="241"/>
      <c r="C1490" s="242"/>
      <c r="D1490" s="243" t="s">
        <v>186</v>
      </c>
      <c r="E1490" s="244" t="s">
        <v>1</v>
      </c>
      <c r="F1490" s="245" t="s">
        <v>85</v>
      </c>
      <c r="G1490" s="242"/>
      <c r="H1490" s="246">
        <v>2</v>
      </c>
      <c r="I1490" s="247"/>
      <c r="J1490" s="242"/>
      <c r="K1490" s="242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2" t="s">
        <v>186</v>
      </c>
      <c r="AU1490" s="252" t="s">
        <v>85</v>
      </c>
      <c r="AV1490" s="13" t="s">
        <v>85</v>
      </c>
      <c r="AW1490" s="13" t="s">
        <v>32</v>
      </c>
      <c r="AX1490" s="13" t="s">
        <v>76</v>
      </c>
      <c r="AY1490" s="252" t="s">
        <v>178</v>
      </c>
    </row>
    <row r="1491" s="13" customFormat="1">
      <c r="A1491" s="13"/>
      <c r="B1491" s="241"/>
      <c r="C1491" s="242"/>
      <c r="D1491" s="243" t="s">
        <v>186</v>
      </c>
      <c r="E1491" s="244" t="s">
        <v>1</v>
      </c>
      <c r="F1491" s="245" t="s">
        <v>85</v>
      </c>
      <c r="G1491" s="242"/>
      <c r="H1491" s="246">
        <v>2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186</v>
      </c>
      <c r="AU1491" s="252" t="s">
        <v>85</v>
      </c>
      <c r="AV1491" s="13" t="s">
        <v>85</v>
      </c>
      <c r="AW1491" s="13" t="s">
        <v>32</v>
      </c>
      <c r="AX1491" s="13" t="s">
        <v>76</v>
      </c>
      <c r="AY1491" s="252" t="s">
        <v>178</v>
      </c>
    </row>
    <row r="1492" s="15" customFormat="1">
      <c r="A1492" s="15"/>
      <c r="B1492" s="264"/>
      <c r="C1492" s="265"/>
      <c r="D1492" s="243" t="s">
        <v>186</v>
      </c>
      <c r="E1492" s="266" t="s">
        <v>1</v>
      </c>
      <c r="F1492" s="267" t="s">
        <v>217</v>
      </c>
      <c r="G1492" s="265"/>
      <c r="H1492" s="268">
        <v>4</v>
      </c>
      <c r="I1492" s="269"/>
      <c r="J1492" s="265"/>
      <c r="K1492" s="265"/>
      <c r="L1492" s="270"/>
      <c r="M1492" s="271"/>
      <c r="N1492" s="272"/>
      <c r="O1492" s="272"/>
      <c r="P1492" s="272"/>
      <c r="Q1492" s="272"/>
      <c r="R1492" s="272"/>
      <c r="S1492" s="272"/>
      <c r="T1492" s="273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74" t="s">
        <v>186</v>
      </c>
      <c r="AU1492" s="274" t="s">
        <v>85</v>
      </c>
      <c r="AV1492" s="15" t="s">
        <v>184</v>
      </c>
      <c r="AW1492" s="15" t="s">
        <v>32</v>
      </c>
      <c r="AX1492" s="15" t="s">
        <v>83</v>
      </c>
      <c r="AY1492" s="274" t="s">
        <v>178</v>
      </c>
    </row>
    <row r="1493" s="2" customFormat="1" ht="44.25" customHeight="1">
      <c r="A1493" s="39"/>
      <c r="B1493" s="40"/>
      <c r="C1493" s="228" t="s">
        <v>2881</v>
      </c>
      <c r="D1493" s="228" t="s">
        <v>180</v>
      </c>
      <c r="E1493" s="229" t="s">
        <v>2882</v>
      </c>
      <c r="F1493" s="230" t="s">
        <v>2883</v>
      </c>
      <c r="G1493" s="231" t="s">
        <v>420</v>
      </c>
      <c r="H1493" s="232">
        <v>4</v>
      </c>
      <c r="I1493" s="233"/>
      <c r="J1493" s="234">
        <f>ROUND(I1493*H1493,2)</f>
        <v>0</v>
      </c>
      <c r="K1493" s="230" t="s">
        <v>1</v>
      </c>
      <c r="L1493" s="45"/>
      <c r="M1493" s="235" t="s">
        <v>1</v>
      </c>
      <c r="N1493" s="236" t="s">
        <v>41</v>
      </c>
      <c r="O1493" s="92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9" t="s">
        <v>274</v>
      </c>
      <c r="AT1493" s="239" t="s">
        <v>180</v>
      </c>
      <c r="AU1493" s="239" t="s">
        <v>85</v>
      </c>
      <c r="AY1493" s="18" t="s">
        <v>178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8" t="s">
        <v>83</v>
      </c>
      <c r="BK1493" s="240">
        <f>ROUND(I1493*H1493,2)</f>
        <v>0</v>
      </c>
      <c r="BL1493" s="18" t="s">
        <v>274</v>
      </c>
      <c r="BM1493" s="239" t="s">
        <v>2884</v>
      </c>
    </row>
    <row r="1494" s="13" customFormat="1">
      <c r="A1494" s="13"/>
      <c r="B1494" s="241"/>
      <c r="C1494" s="242"/>
      <c r="D1494" s="243" t="s">
        <v>186</v>
      </c>
      <c r="E1494" s="244" t="s">
        <v>1</v>
      </c>
      <c r="F1494" s="245" t="s">
        <v>96</v>
      </c>
      <c r="G1494" s="242"/>
      <c r="H1494" s="246">
        <v>3</v>
      </c>
      <c r="I1494" s="247"/>
      <c r="J1494" s="242"/>
      <c r="K1494" s="242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2" t="s">
        <v>186</v>
      </c>
      <c r="AU1494" s="252" t="s">
        <v>85</v>
      </c>
      <c r="AV1494" s="13" t="s">
        <v>85</v>
      </c>
      <c r="AW1494" s="13" t="s">
        <v>32</v>
      </c>
      <c r="AX1494" s="13" t="s">
        <v>76</v>
      </c>
      <c r="AY1494" s="252" t="s">
        <v>178</v>
      </c>
    </row>
    <row r="1495" s="13" customFormat="1">
      <c r="A1495" s="13"/>
      <c r="B1495" s="241"/>
      <c r="C1495" s="242"/>
      <c r="D1495" s="243" t="s">
        <v>186</v>
      </c>
      <c r="E1495" s="244" t="s">
        <v>1</v>
      </c>
      <c r="F1495" s="245" t="s">
        <v>83</v>
      </c>
      <c r="G1495" s="242"/>
      <c r="H1495" s="246">
        <v>1</v>
      </c>
      <c r="I1495" s="247"/>
      <c r="J1495" s="242"/>
      <c r="K1495" s="242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2" t="s">
        <v>186</v>
      </c>
      <c r="AU1495" s="252" t="s">
        <v>85</v>
      </c>
      <c r="AV1495" s="13" t="s">
        <v>85</v>
      </c>
      <c r="AW1495" s="13" t="s">
        <v>32</v>
      </c>
      <c r="AX1495" s="13" t="s">
        <v>76</v>
      </c>
      <c r="AY1495" s="252" t="s">
        <v>178</v>
      </c>
    </row>
    <row r="1496" s="15" customFormat="1">
      <c r="A1496" s="15"/>
      <c r="B1496" s="264"/>
      <c r="C1496" s="265"/>
      <c r="D1496" s="243" t="s">
        <v>186</v>
      </c>
      <c r="E1496" s="266" t="s">
        <v>1</v>
      </c>
      <c r="F1496" s="267" t="s">
        <v>217</v>
      </c>
      <c r="G1496" s="265"/>
      <c r="H1496" s="268">
        <v>4</v>
      </c>
      <c r="I1496" s="269"/>
      <c r="J1496" s="265"/>
      <c r="K1496" s="265"/>
      <c r="L1496" s="270"/>
      <c r="M1496" s="271"/>
      <c r="N1496" s="272"/>
      <c r="O1496" s="272"/>
      <c r="P1496" s="272"/>
      <c r="Q1496" s="272"/>
      <c r="R1496" s="272"/>
      <c r="S1496" s="272"/>
      <c r="T1496" s="273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74" t="s">
        <v>186</v>
      </c>
      <c r="AU1496" s="274" t="s">
        <v>85</v>
      </c>
      <c r="AV1496" s="15" t="s">
        <v>184</v>
      </c>
      <c r="AW1496" s="15" t="s">
        <v>32</v>
      </c>
      <c r="AX1496" s="15" t="s">
        <v>83</v>
      </c>
      <c r="AY1496" s="274" t="s">
        <v>178</v>
      </c>
    </row>
    <row r="1497" s="2" customFormat="1" ht="37.8" customHeight="1">
      <c r="A1497" s="39"/>
      <c r="B1497" s="40"/>
      <c r="C1497" s="228" t="s">
        <v>2885</v>
      </c>
      <c r="D1497" s="228" t="s">
        <v>180</v>
      </c>
      <c r="E1497" s="229" t="s">
        <v>2886</v>
      </c>
      <c r="F1497" s="230" t="s">
        <v>2887</v>
      </c>
      <c r="G1497" s="231" t="s">
        <v>420</v>
      </c>
      <c r="H1497" s="232">
        <v>1</v>
      </c>
      <c r="I1497" s="233"/>
      <c r="J1497" s="234">
        <f>ROUND(I1497*H1497,2)</f>
        <v>0</v>
      </c>
      <c r="K1497" s="230" t="s">
        <v>1</v>
      </c>
      <c r="L1497" s="45"/>
      <c r="M1497" s="235" t="s">
        <v>1</v>
      </c>
      <c r="N1497" s="236" t="s">
        <v>41</v>
      </c>
      <c r="O1497" s="92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274</v>
      </c>
      <c r="AT1497" s="239" t="s">
        <v>180</v>
      </c>
      <c r="AU1497" s="239" t="s">
        <v>85</v>
      </c>
      <c r="AY1497" s="18" t="s">
        <v>178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83</v>
      </c>
      <c r="BK1497" s="240">
        <f>ROUND(I1497*H1497,2)</f>
        <v>0</v>
      </c>
      <c r="BL1497" s="18" t="s">
        <v>274</v>
      </c>
      <c r="BM1497" s="239" t="s">
        <v>2888</v>
      </c>
    </row>
    <row r="1498" s="13" customFormat="1">
      <c r="A1498" s="13"/>
      <c r="B1498" s="241"/>
      <c r="C1498" s="242"/>
      <c r="D1498" s="243" t="s">
        <v>186</v>
      </c>
      <c r="E1498" s="244" t="s">
        <v>1</v>
      </c>
      <c r="F1498" s="245" t="s">
        <v>83</v>
      </c>
      <c r="G1498" s="242"/>
      <c r="H1498" s="246">
        <v>1</v>
      </c>
      <c r="I1498" s="247"/>
      <c r="J1498" s="242"/>
      <c r="K1498" s="242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186</v>
      </c>
      <c r="AU1498" s="252" t="s">
        <v>85</v>
      </c>
      <c r="AV1498" s="13" t="s">
        <v>85</v>
      </c>
      <c r="AW1498" s="13" t="s">
        <v>32</v>
      </c>
      <c r="AX1498" s="13" t="s">
        <v>83</v>
      </c>
      <c r="AY1498" s="252" t="s">
        <v>178</v>
      </c>
    </row>
    <row r="1499" s="2" customFormat="1" ht="37.8" customHeight="1">
      <c r="A1499" s="39"/>
      <c r="B1499" s="40"/>
      <c r="C1499" s="228" t="s">
        <v>2889</v>
      </c>
      <c r="D1499" s="228" t="s">
        <v>180</v>
      </c>
      <c r="E1499" s="229" t="s">
        <v>2890</v>
      </c>
      <c r="F1499" s="230" t="s">
        <v>2891</v>
      </c>
      <c r="G1499" s="231" t="s">
        <v>420</v>
      </c>
      <c r="H1499" s="232">
        <v>1</v>
      </c>
      <c r="I1499" s="233"/>
      <c r="J1499" s="234">
        <f>ROUND(I1499*H1499,2)</f>
        <v>0</v>
      </c>
      <c r="K1499" s="230" t="s">
        <v>1</v>
      </c>
      <c r="L1499" s="45"/>
      <c r="M1499" s="235" t="s">
        <v>1</v>
      </c>
      <c r="N1499" s="236" t="s">
        <v>41</v>
      </c>
      <c r="O1499" s="92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274</v>
      </c>
      <c r="AT1499" s="239" t="s">
        <v>180</v>
      </c>
      <c r="AU1499" s="239" t="s">
        <v>85</v>
      </c>
      <c r="AY1499" s="18" t="s">
        <v>178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83</v>
      </c>
      <c r="BK1499" s="240">
        <f>ROUND(I1499*H1499,2)</f>
        <v>0</v>
      </c>
      <c r="BL1499" s="18" t="s">
        <v>274</v>
      </c>
      <c r="BM1499" s="239" t="s">
        <v>2892</v>
      </c>
    </row>
    <row r="1500" s="13" customFormat="1">
      <c r="A1500" s="13"/>
      <c r="B1500" s="241"/>
      <c r="C1500" s="242"/>
      <c r="D1500" s="243" t="s">
        <v>186</v>
      </c>
      <c r="E1500" s="244" t="s">
        <v>1</v>
      </c>
      <c r="F1500" s="245" t="s">
        <v>83</v>
      </c>
      <c r="G1500" s="242"/>
      <c r="H1500" s="246">
        <v>1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186</v>
      </c>
      <c r="AU1500" s="252" t="s">
        <v>85</v>
      </c>
      <c r="AV1500" s="13" t="s">
        <v>85</v>
      </c>
      <c r="AW1500" s="13" t="s">
        <v>32</v>
      </c>
      <c r="AX1500" s="13" t="s">
        <v>83</v>
      </c>
      <c r="AY1500" s="252" t="s">
        <v>178</v>
      </c>
    </row>
    <row r="1501" s="2" customFormat="1" ht="37.8" customHeight="1">
      <c r="A1501" s="39"/>
      <c r="B1501" s="40"/>
      <c r="C1501" s="228" t="s">
        <v>2893</v>
      </c>
      <c r="D1501" s="228" t="s">
        <v>180</v>
      </c>
      <c r="E1501" s="229" t="s">
        <v>2894</v>
      </c>
      <c r="F1501" s="230" t="s">
        <v>2895</v>
      </c>
      <c r="G1501" s="231" t="s">
        <v>420</v>
      </c>
      <c r="H1501" s="232">
        <v>1</v>
      </c>
      <c r="I1501" s="233"/>
      <c r="J1501" s="234">
        <f>ROUND(I1501*H1501,2)</f>
        <v>0</v>
      </c>
      <c r="K1501" s="230" t="s">
        <v>1</v>
      </c>
      <c r="L1501" s="45"/>
      <c r="M1501" s="235" t="s">
        <v>1</v>
      </c>
      <c r="N1501" s="236" t="s">
        <v>41</v>
      </c>
      <c r="O1501" s="92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9" t="s">
        <v>274</v>
      </c>
      <c r="AT1501" s="239" t="s">
        <v>180</v>
      </c>
      <c r="AU1501" s="239" t="s">
        <v>85</v>
      </c>
      <c r="AY1501" s="18" t="s">
        <v>178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83</v>
      </c>
      <c r="BK1501" s="240">
        <f>ROUND(I1501*H1501,2)</f>
        <v>0</v>
      </c>
      <c r="BL1501" s="18" t="s">
        <v>274</v>
      </c>
      <c r="BM1501" s="239" t="s">
        <v>2896</v>
      </c>
    </row>
    <row r="1502" s="13" customFormat="1">
      <c r="A1502" s="13"/>
      <c r="B1502" s="241"/>
      <c r="C1502" s="242"/>
      <c r="D1502" s="243" t="s">
        <v>186</v>
      </c>
      <c r="E1502" s="244" t="s">
        <v>1</v>
      </c>
      <c r="F1502" s="245" t="s">
        <v>83</v>
      </c>
      <c r="G1502" s="242"/>
      <c r="H1502" s="246">
        <v>1</v>
      </c>
      <c r="I1502" s="247"/>
      <c r="J1502" s="242"/>
      <c r="K1502" s="242"/>
      <c r="L1502" s="248"/>
      <c r="M1502" s="249"/>
      <c r="N1502" s="250"/>
      <c r="O1502" s="250"/>
      <c r="P1502" s="250"/>
      <c r="Q1502" s="250"/>
      <c r="R1502" s="250"/>
      <c r="S1502" s="250"/>
      <c r="T1502" s="25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2" t="s">
        <v>186</v>
      </c>
      <c r="AU1502" s="252" t="s">
        <v>85</v>
      </c>
      <c r="AV1502" s="13" t="s">
        <v>85</v>
      </c>
      <c r="AW1502" s="13" t="s">
        <v>32</v>
      </c>
      <c r="AX1502" s="13" t="s">
        <v>83</v>
      </c>
      <c r="AY1502" s="252" t="s">
        <v>178</v>
      </c>
    </row>
    <row r="1503" s="2" customFormat="1" ht="37.8" customHeight="1">
      <c r="A1503" s="39"/>
      <c r="B1503" s="40"/>
      <c r="C1503" s="228" t="s">
        <v>2897</v>
      </c>
      <c r="D1503" s="228" t="s">
        <v>180</v>
      </c>
      <c r="E1503" s="229" t="s">
        <v>2898</v>
      </c>
      <c r="F1503" s="230" t="s">
        <v>2899</v>
      </c>
      <c r="G1503" s="231" t="s">
        <v>420</v>
      </c>
      <c r="H1503" s="232">
        <v>1</v>
      </c>
      <c r="I1503" s="233"/>
      <c r="J1503" s="234">
        <f>ROUND(I1503*H1503,2)</f>
        <v>0</v>
      </c>
      <c r="K1503" s="230" t="s">
        <v>1</v>
      </c>
      <c r="L1503" s="45"/>
      <c r="M1503" s="235" t="s">
        <v>1</v>
      </c>
      <c r="N1503" s="236" t="s">
        <v>41</v>
      </c>
      <c r="O1503" s="92"/>
      <c r="P1503" s="237">
        <f>O1503*H1503</f>
        <v>0</v>
      </c>
      <c r="Q1503" s="237">
        <v>0</v>
      </c>
      <c r="R1503" s="237">
        <f>Q1503*H1503</f>
        <v>0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274</v>
      </c>
      <c r="AT1503" s="239" t="s">
        <v>180</v>
      </c>
      <c r="AU1503" s="239" t="s">
        <v>85</v>
      </c>
      <c r="AY1503" s="18" t="s">
        <v>178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83</v>
      </c>
      <c r="BK1503" s="240">
        <f>ROUND(I1503*H1503,2)</f>
        <v>0</v>
      </c>
      <c r="BL1503" s="18" t="s">
        <v>274</v>
      </c>
      <c r="BM1503" s="239" t="s">
        <v>2900</v>
      </c>
    </row>
    <row r="1504" s="13" customFormat="1">
      <c r="A1504" s="13"/>
      <c r="B1504" s="241"/>
      <c r="C1504" s="242"/>
      <c r="D1504" s="243" t="s">
        <v>186</v>
      </c>
      <c r="E1504" s="244" t="s">
        <v>1</v>
      </c>
      <c r="F1504" s="245" t="s">
        <v>83</v>
      </c>
      <c r="G1504" s="242"/>
      <c r="H1504" s="246">
        <v>1</v>
      </c>
      <c r="I1504" s="247"/>
      <c r="J1504" s="242"/>
      <c r="K1504" s="242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2" t="s">
        <v>186</v>
      </c>
      <c r="AU1504" s="252" t="s">
        <v>85</v>
      </c>
      <c r="AV1504" s="13" t="s">
        <v>85</v>
      </c>
      <c r="AW1504" s="13" t="s">
        <v>32</v>
      </c>
      <c r="AX1504" s="13" t="s">
        <v>83</v>
      </c>
      <c r="AY1504" s="252" t="s">
        <v>178</v>
      </c>
    </row>
    <row r="1505" s="2" customFormat="1" ht="49.05" customHeight="1">
      <c r="A1505" s="39"/>
      <c r="B1505" s="40"/>
      <c r="C1505" s="228" t="s">
        <v>2901</v>
      </c>
      <c r="D1505" s="228" t="s">
        <v>180</v>
      </c>
      <c r="E1505" s="229" t="s">
        <v>2902</v>
      </c>
      <c r="F1505" s="230" t="s">
        <v>2903</v>
      </c>
      <c r="G1505" s="231" t="s">
        <v>420</v>
      </c>
      <c r="H1505" s="232">
        <v>1</v>
      </c>
      <c r="I1505" s="233"/>
      <c r="J1505" s="234">
        <f>ROUND(I1505*H1505,2)</f>
        <v>0</v>
      </c>
      <c r="K1505" s="230" t="s">
        <v>1</v>
      </c>
      <c r="L1505" s="45"/>
      <c r="M1505" s="235" t="s">
        <v>1</v>
      </c>
      <c r="N1505" s="236" t="s">
        <v>41</v>
      </c>
      <c r="O1505" s="92"/>
      <c r="P1505" s="237">
        <f>O1505*H1505</f>
        <v>0</v>
      </c>
      <c r="Q1505" s="237">
        <v>0</v>
      </c>
      <c r="R1505" s="237">
        <f>Q1505*H1505</f>
        <v>0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274</v>
      </c>
      <c r="AT1505" s="239" t="s">
        <v>180</v>
      </c>
      <c r="AU1505" s="239" t="s">
        <v>85</v>
      </c>
      <c r="AY1505" s="18" t="s">
        <v>178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83</v>
      </c>
      <c r="BK1505" s="240">
        <f>ROUND(I1505*H1505,2)</f>
        <v>0</v>
      </c>
      <c r="BL1505" s="18" t="s">
        <v>274</v>
      </c>
      <c r="BM1505" s="239" t="s">
        <v>2904</v>
      </c>
    </row>
    <row r="1506" s="13" customFormat="1">
      <c r="A1506" s="13"/>
      <c r="B1506" s="241"/>
      <c r="C1506" s="242"/>
      <c r="D1506" s="243" t="s">
        <v>186</v>
      </c>
      <c r="E1506" s="244" t="s">
        <v>1</v>
      </c>
      <c r="F1506" s="245" t="s">
        <v>83</v>
      </c>
      <c r="G1506" s="242"/>
      <c r="H1506" s="246">
        <v>1</v>
      </c>
      <c r="I1506" s="247"/>
      <c r="J1506" s="242"/>
      <c r="K1506" s="242"/>
      <c r="L1506" s="248"/>
      <c r="M1506" s="249"/>
      <c r="N1506" s="250"/>
      <c r="O1506" s="250"/>
      <c r="P1506" s="250"/>
      <c r="Q1506" s="250"/>
      <c r="R1506" s="250"/>
      <c r="S1506" s="250"/>
      <c r="T1506" s="25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2" t="s">
        <v>186</v>
      </c>
      <c r="AU1506" s="252" t="s">
        <v>85</v>
      </c>
      <c r="AV1506" s="13" t="s">
        <v>85</v>
      </c>
      <c r="AW1506" s="13" t="s">
        <v>32</v>
      </c>
      <c r="AX1506" s="13" t="s">
        <v>83</v>
      </c>
      <c r="AY1506" s="252" t="s">
        <v>178</v>
      </c>
    </row>
    <row r="1507" s="2" customFormat="1" ht="44.25" customHeight="1">
      <c r="A1507" s="39"/>
      <c r="B1507" s="40"/>
      <c r="C1507" s="228" t="s">
        <v>2905</v>
      </c>
      <c r="D1507" s="228" t="s">
        <v>180</v>
      </c>
      <c r="E1507" s="229" t="s">
        <v>2906</v>
      </c>
      <c r="F1507" s="230" t="s">
        <v>2907</v>
      </c>
      <c r="G1507" s="231" t="s">
        <v>420</v>
      </c>
      <c r="H1507" s="232">
        <v>1</v>
      </c>
      <c r="I1507" s="233"/>
      <c r="J1507" s="234">
        <f>ROUND(I1507*H1507,2)</f>
        <v>0</v>
      </c>
      <c r="K1507" s="230" t="s">
        <v>1</v>
      </c>
      <c r="L1507" s="45"/>
      <c r="M1507" s="235" t="s">
        <v>1</v>
      </c>
      <c r="N1507" s="236" t="s">
        <v>41</v>
      </c>
      <c r="O1507" s="92"/>
      <c r="P1507" s="237">
        <f>O1507*H1507</f>
        <v>0</v>
      </c>
      <c r="Q1507" s="237">
        <v>0</v>
      </c>
      <c r="R1507" s="237">
        <f>Q1507*H1507</f>
        <v>0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274</v>
      </c>
      <c r="AT1507" s="239" t="s">
        <v>180</v>
      </c>
      <c r="AU1507" s="239" t="s">
        <v>85</v>
      </c>
      <c r="AY1507" s="18" t="s">
        <v>178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83</v>
      </c>
      <c r="BK1507" s="240">
        <f>ROUND(I1507*H1507,2)</f>
        <v>0</v>
      </c>
      <c r="BL1507" s="18" t="s">
        <v>274</v>
      </c>
      <c r="BM1507" s="239" t="s">
        <v>2908</v>
      </c>
    </row>
    <row r="1508" s="13" customFormat="1">
      <c r="A1508" s="13"/>
      <c r="B1508" s="241"/>
      <c r="C1508" s="242"/>
      <c r="D1508" s="243" t="s">
        <v>186</v>
      </c>
      <c r="E1508" s="244" t="s">
        <v>1</v>
      </c>
      <c r="F1508" s="245" t="s">
        <v>83</v>
      </c>
      <c r="G1508" s="242"/>
      <c r="H1508" s="246">
        <v>1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186</v>
      </c>
      <c r="AU1508" s="252" t="s">
        <v>85</v>
      </c>
      <c r="AV1508" s="13" t="s">
        <v>85</v>
      </c>
      <c r="AW1508" s="13" t="s">
        <v>32</v>
      </c>
      <c r="AX1508" s="13" t="s">
        <v>83</v>
      </c>
      <c r="AY1508" s="252" t="s">
        <v>178</v>
      </c>
    </row>
    <row r="1509" s="2" customFormat="1" ht="37.8" customHeight="1">
      <c r="A1509" s="39"/>
      <c r="B1509" s="40"/>
      <c r="C1509" s="228" t="s">
        <v>2909</v>
      </c>
      <c r="D1509" s="228" t="s">
        <v>180</v>
      </c>
      <c r="E1509" s="229" t="s">
        <v>2910</v>
      </c>
      <c r="F1509" s="230" t="s">
        <v>2911</v>
      </c>
      <c r="G1509" s="231" t="s">
        <v>420</v>
      </c>
      <c r="H1509" s="232">
        <v>1</v>
      </c>
      <c r="I1509" s="233"/>
      <c r="J1509" s="234">
        <f>ROUND(I1509*H1509,2)</f>
        <v>0</v>
      </c>
      <c r="K1509" s="230" t="s">
        <v>1</v>
      </c>
      <c r="L1509" s="45"/>
      <c r="M1509" s="235" t="s">
        <v>1</v>
      </c>
      <c r="N1509" s="236" t="s">
        <v>41</v>
      </c>
      <c r="O1509" s="92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9" t="s">
        <v>274</v>
      </c>
      <c r="AT1509" s="239" t="s">
        <v>180</v>
      </c>
      <c r="AU1509" s="239" t="s">
        <v>85</v>
      </c>
      <c r="AY1509" s="18" t="s">
        <v>178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83</v>
      </c>
      <c r="BK1509" s="240">
        <f>ROUND(I1509*H1509,2)</f>
        <v>0</v>
      </c>
      <c r="BL1509" s="18" t="s">
        <v>274</v>
      </c>
      <c r="BM1509" s="239" t="s">
        <v>2912</v>
      </c>
    </row>
    <row r="1510" s="13" customFormat="1">
      <c r="A1510" s="13"/>
      <c r="B1510" s="241"/>
      <c r="C1510" s="242"/>
      <c r="D1510" s="243" t="s">
        <v>186</v>
      </c>
      <c r="E1510" s="244" t="s">
        <v>1</v>
      </c>
      <c r="F1510" s="245" t="s">
        <v>83</v>
      </c>
      <c r="G1510" s="242"/>
      <c r="H1510" s="246">
        <v>1</v>
      </c>
      <c r="I1510" s="247"/>
      <c r="J1510" s="242"/>
      <c r="K1510" s="242"/>
      <c r="L1510" s="248"/>
      <c r="M1510" s="249"/>
      <c r="N1510" s="250"/>
      <c r="O1510" s="250"/>
      <c r="P1510" s="250"/>
      <c r="Q1510" s="250"/>
      <c r="R1510" s="250"/>
      <c r="S1510" s="250"/>
      <c r="T1510" s="25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2" t="s">
        <v>186</v>
      </c>
      <c r="AU1510" s="252" t="s">
        <v>85</v>
      </c>
      <c r="AV1510" s="13" t="s">
        <v>85</v>
      </c>
      <c r="AW1510" s="13" t="s">
        <v>32</v>
      </c>
      <c r="AX1510" s="13" t="s">
        <v>83</v>
      </c>
      <c r="AY1510" s="252" t="s">
        <v>178</v>
      </c>
    </row>
    <row r="1511" s="2" customFormat="1" ht="37.8" customHeight="1">
      <c r="A1511" s="39"/>
      <c r="B1511" s="40"/>
      <c r="C1511" s="228" t="s">
        <v>2913</v>
      </c>
      <c r="D1511" s="228" t="s">
        <v>180</v>
      </c>
      <c r="E1511" s="229" t="s">
        <v>2914</v>
      </c>
      <c r="F1511" s="230" t="s">
        <v>2915</v>
      </c>
      <c r="G1511" s="231" t="s">
        <v>420</v>
      </c>
      <c r="H1511" s="232">
        <v>3</v>
      </c>
      <c r="I1511" s="233"/>
      <c r="J1511" s="234">
        <f>ROUND(I1511*H1511,2)</f>
        <v>0</v>
      </c>
      <c r="K1511" s="230" t="s">
        <v>1</v>
      </c>
      <c r="L1511" s="45"/>
      <c r="M1511" s="235" t="s">
        <v>1</v>
      </c>
      <c r="N1511" s="236" t="s">
        <v>41</v>
      </c>
      <c r="O1511" s="92"/>
      <c r="P1511" s="237">
        <f>O1511*H1511</f>
        <v>0</v>
      </c>
      <c r="Q1511" s="237">
        <v>0</v>
      </c>
      <c r="R1511" s="237">
        <f>Q1511*H1511</f>
        <v>0</v>
      </c>
      <c r="S1511" s="237">
        <v>0</v>
      </c>
      <c r="T1511" s="238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9" t="s">
        <v>274</v>
      </c>
      <c r="AT1511" s="239" t="s">
        <v>180</v>
      </c>
      <c r="AU1511" s="239" t="s">
        <v>85</v>
      </c>
      <c r="AY1511" s="18" t="s">
        <v>178</v>
      </c>
      <c r="BE1511" s="240">
        <f>IF(N1511="základní",J1511,0)</f>
        <v>0</v>
      </c>
      <c r="BF1511" s="240">
        <f>IF(N1511="snížená",J1511,0)</f>
        <v>0</v>
      </c>
      <c r="BG1511" s="240">
        <f>IF(N1511="zákl. přenesená",J1511,0)</f>
        <v>0</v>
      </c>
      <c r="BH1511" s="240">
        <f>IF(N1511="sníž. přenesená",J1511,0)</f>
        <v>0</v>
      </c>
      <c r="BI1511" s="240">
        <f>IF(N1511="nulová",J1511,0)</f>
        <v>0</v>
      </c>
      <c r="BJ1511" s="18" t="s">
        <v>83</v>
      </c>
      <c r="BK1511" s="240">
        <f>ROUND(I1511*H1511,2)</f>
        <v>0</v>
      </c>
      <c r="BL1511" s="18" t="s">
        <v>274</v>
      </c>
      <c r="BM1511" s="239" t="s">
        <v>2916</v>
      </c>
    </row>
    <row r="1512" s="13" customFormat="1">
      <c r="A1512" s="13"/>
      <c r="B1512" s="241"/>
      <c r="C1512" s="242"/>
      <c r="D1512" s="243" t="s">
        <v>186</v>
      </c>
      <c r="E1512" s="244" t="s">
        <v>1</v>
      </c>
      <c r="F1512" s="245" t="s">
        <v>85</v>
      </c>
      <c r="G1512" s="242"/>
      <c r="H1512" s="246">
        <v>2</v>
      </c>
      <c r="I1512" s="247"/>
      <c r="J1512" s="242"/>
      <c r="K1512" s="242"/>
      <c r="L1512" s="248"/>
      <c r="M1512" s="249"/>
      <c r="N1512" s="250"/>
      <c r="O1512" s="250"/>
      <c r="P1512" s="250"/>
      <c r="Q1512" s="250"/>
      <c r="R1512" s="250"/>
      <c r="S1512" s="250"/>
      <c r="T1512" s="25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2" t="s">
        <v>186</v>
      </c>
      <c r="AU1512" s="252" t="s">
        <v>85</v>
      </c>
      <c r="AV1512" s="13" t="s">
        <v>85</v>
      </c>
      <c r="AW1512" s="13" t="s">
        <v>32</v>
      </c>
      <c r="AX1512" s="13" t="s">
        <v>76</v>
      </c>
      <c r="AY1512" s="252" t="s">
        <v>178</v>
      </c>
    </row>
    <row r="1513" s="13" customFormat="1">
      <c r="A1513" s="13"/>
      <c r="B1513" s="241"/>
      <c r="C1513" s="242"/>
      <c r="D1513" s="243" t="s">
        <v>186</v>
      </c>
      <c r="E1513" s="244" t="s">
        <v>1</v>
      </c>
      <c r="F1513" s="245" t="s">
        <v>83</v>
      </c>
      <c r="G1513" s="242"/>
      <c r="H1513" s="246">
        <v>1</v>
      </c>
      <c r="I1513" s="247"/>
      <c r="J1513" s="242"/>
      <c r="K1513" s="242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186</v>
      </c>
      <c r="AU1513" s="252" t="s">
        <v>85</v>
      </c>
      <c r="AV1513" s="13" t="s">
        <v>85</v>
      </c>
      <c r="AW1513" s="13" t="s">
        <v>32</v>
      </c>
      <c r="AX1513" s="13" t="s">
        <v>76</v>
      </c>
      <c r="AY1513" s="252" t="s">
        <v>178</v>
      </c>
    </row>
    <row r="1514" s="15" customFormat="1">
      <c r="A1514" s="15"/>
      <c r="B1514" s="264"/>
      <c r="C1514" s="265"/>
      <c r="D1514" s="243" t="s">
        <v>186</v>
      </c>
      <c r="E1514" s="266" t="s">
        <v>1</v>
      </c>
      <c r="F1514" s="267" t="s">
        <v>217</v>
      </c>
      <c r="G1514" s="265"/>
      <c r="H1514" s="268">
        <v>3</v>
      </c>
      <c r="I1514" s="269"/>
      <c r="J1514" s="265"/>
      <c r="K1514" s="265"/>
      <c r="L1514" s="270"/>
      <c r="M1514" s="271"/>
      <c r="N1514" s="272"/>
      <c r="O1514" s="272"/>
      <c r="P1514" s="272"/>
      <c r="Q1514" s="272"/>
      <c r="R1514" s="272"/>
      <c r="S1514" s="272"/>
      <c r="T1514" s="273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4" t="s">
        <v>186</v>
      </c>
      <c r="AU1514" s="274" t="s">
        <v>85</v>
      </c>
      <c r="AV1514" s="15" t="s">
        <v>184</v>
      </c>
      <c r="AW1514" s="15" t="s">
        <v>32</v>
      </c>
      <c r="AX1514" s="15" t="s">
        <v>83</v>
      </c>
      <c r="AY1514" s="274" t="s">
        <v>178</v>
      </c>
    </row>
    <row r="1515" s="2" customFormat="1" ht="44.25" customHeight="1">
      <c r="A1515" s="39"/>
      <c r="B1515" s="40"/>
      <c r="C1515" s="228" t="s">
        <v>2917</v>
      </c>
      <c r="D1515" s="228" t="s">
        <v>180</v>
      </c>
      <c r="E1515" s="229" t="s">
        <v>2918</v>
      </c>
      <c r="F1515" s="230" t="s">
        <v>2919</v>
      </c>
      <c r="G1515" s="231" t="s">
        <v>420</v>
      </c>
      <c r="H1515" s="232">
        <v>2</v>
      </c>
      <c r="I1515" s="233"/>
      <c r="J1515" s="234">
        <f>ROUND(I1515*H1515,2)</f>
        <v>0</v>
      </c>
      <c r="K1515" s="230" t="s">
        <v>1</v>
      </c>
      <c r="L1515" s="45"/>
      <c r="M1515" s="235" t="s">
        <v>1</v>
      </c>
      <c r="N1515" s="236" t="s">
        <v>41</v>
      </c>
      <c r="O1515" s="92"/>
      <c r="P1515" s="237">
        <f>O1515*H1515</f>
        <v>0</v>
      </c>
      <c r="Q1515" s="237">
        <v>0</v>
      </c>
      <c r="R1515" s="237">
        <f>Q1515*H1515</f>
        <v>0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274</v>
      </c>
      <c r="AT1515" s="239" t="s">
        <v>180</v>
      </c>
      <c r="AU1515" s="239" t="s">
        <v>85</v>
      </c>
      <c r="AY1515" s="18" t="s">
        <v>178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83</v>
      </c>
      <c r="BK1515" s="240">
        <f>ROUND(I1515*H1515,2)</f>
        <v>0</v>
      </c>
      <c r="BL1515" s="18" t="s">
        <v>274</v>
      </c>
      <c r="BM1515" s="239" t="s">
        <v>2920</v>
      </c>
    </row>
    <row r="1516" s="13" customFormat="1">
      <c r="A1516" s="13"/>
      <c r="B1516" s="241"/>
      <c r="C1516" s="242"/>
      <c r="D1516" s="243" t="s">
        <v>186</v>
      </c>
      <c r="E1516" s="244" t="s">
        <v>1</v>
      </c>
      <c r="F1516" s="245" t="s">
        <v>83</v>
      </c>
      <c r="G1516" s="242"/>
      <c r="H1516" s="246">
        <v>1</v>
      </c>
      <c r="I1516" s="247"/>
      <c r="J1516" s="242"/>
      <c r="K1516" s="242"/>
      <c r="L1516" s="248"/>
      <c r="M1516" s="249"/>
      <c r="N1516" s="250"/>
      <c r="O1516" s="250"/>
      <c r="P1516" s="250"/>
      <c r="Q1516" s="250"/>
      <c r="R1516" s="250"/>
      <c r="S1516" s="250"/>
      <c r="T1516" s="25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2" t="s">
        <v>186</v>
      </c>
      <c r="AU1516" s="252" t="s">
        <v>85</v>
      </c>
      <c r="AV1516" s="13" t="s">
        <v>85</v>
      </c>
      <c r="AW1516" s="13" t="s">
        <v>32</v>
      </c>
      <c r="AX1516" s="13" t="s">
        <v>76</v>
      </c>
      <c r="AY1516" s="252" t="s">
        <v>178</v>
      </c>
    </row>
    <row r="1517" s="13" customFormat="1">
      <c r="A1517" s="13"/>
      <c r="B1517" s="241"/>
      <c r="C1517" s="242"/>
      <c r="D1517" s="243" t="s">
        <v>186</v>
      </c>
      <c r="E1517" s="244" t="s">
        <v>1</v>
      </c>
      <c r="F1517" s="245" t="s">
        <v>83</v>
      </c>
      <c r="G1517" s="242"/>
      <c r="H1517" s="246">
        <v>1</v>
      </c>
      <c r="I1517" s="247"/>
      <c r="J1517" s="242"/>
      <c r="K1517" s="242"/>
      <c r="L1517" s="248"/>
      <c r="M1517" s="249"/>
      <c r="N1517" s="250"/>
      <c r="O1517" s="250"/>
      <c r="P1517" s="250"/>
      <c r="Q1517" s="250"/>
      <c r="R1517" s="250"/>
      <c r="S1517" s="250"/>
      <c r="T1517" s="25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2" t="s">
        <v>186</v>
      </c>
      <c r="AU1517" s="252" t="s">
        <v>85</v>
      </c>
      <c r="AV1517" s="13" t="s">
        <v>85</v>
      </c>
      <c r="AW1517" s="13" t="s">
        <v>32</v>
      </c>
      <c r="AX1517" s="13" t="s">
        <v>76</v>
      </c>
      <c r="AY1517" s="252" t="s">
        <v>178</v>
      </c>
    </row>
    <row r="1518" s="15" customFormat="1">
      <c r="A1518" s="15"/>
      <c r="B1518" s="264"/>
      <c r="C1518" s="265"/>
      <c r="D1518" s="243" t="s">
        <v>186</v>
      </c>
      <c r="E1518" s="266" t="s">
        <v>1</v>
      </c>
      <c r="F1518" s="267" t="s">
        <v>217</v>
      </c>
      <c r="G1518" s="265"/>
      <c r="H1518" s="268">
        <v>2</v>
      </c>
      <c r="I1518" s="269"/>
      <c r="J1518" s="265"/>
      <c r="K1518" s="265"/>
      <c r="L1518" s="270"/>
      <c r="M1518" s="271"/>
      <c r="N1518" s="272"/>
      <c r="O1518" s="272"/>
      <c r="P1518" s="272"/>
      <c r="Q1518" s="272"/>
      <c r="R1518" s="272"/>
      <c r="S1518" s="272"/>
      <c r="T1518" s="27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4" t="s">
        <v>186</v>
      </c>
      <c r="AU1518" s="274" t="s">
        <v>85</v>
      </c>
      <c r="AV1518" s="15" t="s">
        <v>184</v>
      </c>
      <c r="AW1518" s="15" t="s">
        <v>32</v>
      </c>
      <c r="AX1518" s="15" t="s">
        <v>83</v>
      </c>
      <c r="AY1518" s="274" t="s">
        <v>178</v>
      </c>
    </row>
    <row r="1519" s="2" customFormat="1" ht="37.8" customHeight="1">
      <c r="A1519" s="39"/>
      <c r="B1519" s="40"/>
      <c r="C1519" s="228" t="s">
        <v>2921</v>
      </c>
      <c r="D1519" s="228" t="s">
        <v>180</v>
      </c>
      <c r="E1519" s="229" t="s">
        <v>2922</v>
      </c>
      <c r="F1519" s="230" t="s">
        <v>2923</v>
      </c>
      <c r="G1519" s="231" t="s">
        <v>420</v>
      </c>
      <c r="H1519" s="232">
        <v>1</v>
      </c>
      <c r="I1519" s="233"/>
      <c r="J1519" s="234">
        <f>ROUND(I1519*H1519,2)</f>
        <v>0</v>
      </c>
      <c r="K1519" s="230" t="s">
        <v>1</v>
      </c>
      <c r="L1519" s="45"/>
      <c r="M1519" s="235" t="s">
        <v>1</v>
      </c>
      <c r="N1519" s="236" t="s">
        <v>41</v>
      </c>
      <c r="O1519" s="92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274</v>
      </c>
      <c r="AT1519" s="239" t="s">
        <v>180</v>
      </c>
      <c r="AU1519" s="239" t="s">
        <v>85</v>
      </c>
      <c r="AY1519" s="18" t="s">
        <v>178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83</v>
      </c>
      <c r="BK1519" s="240">
        <f>ROUND(I1519*H1519,2)</f>
        <v>0</v>
      </c>
      <c r="BL1519" s="18" t="s">
        <v>274</v>
      </c>
      <c r="BM1519" s="239" t="s">
        <v>2924</v>
      </c>
    </row>
    <row r="1520" s="13" customFormat="1">
      <c r="A1520" s="13"/>
      <c r="B1520" s="241"/>
      <c r="C1520" s="242"/>
      <c r="D1520" s="243" t="s">
        <v>186</v>
      </c>
      <c r="E1520" s="244" t="s">
        <v>1</v>
      </c>
      <c r="F1520" s="245" t="s">
        <v>83</v>
      </c>
      <c r="G1520" s="242"/>
      <c r="H1520" s="246">
        <v>1</v>
      </c>
      <c r="I1520" s="247"/>
      <c r="J1520" s="242"/>
      <c r="K1520" s="242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186</v>
      </c>
      <c r="AU1520" s="252" t="s">
        <v>85</v>
      </c>
      <c r="AV1520" s="13" t="s">
        <v>85</v>
      </c>
      <c r="AW1520" s="13" t="s">
        <v>32</v>
      </c>
      <c r="AX1520" s="13" t="s">
        <v>83</v>
      </c>
      <c r="AY1520" s="252" t="s">
        <v>178</v>
      </c>
    </row>
    <row r="1521" s="2" customFormat="1" ht="44.25" customHeight="1">
      <c r="A1521" s="39"/>
      <c r="B1521" s="40"/>
      <c r="C1521" s="228" t="s">
        <v>2925</v>
      </c>
      <c r="D1521" s="228" t="s">
        <v>180</v>
      </c>
      <c r="E1521" s="229" t="s">
        <v>2926</v>
      </c>
      <c r="F1521" s="230" t="s">
        <v>2927</v>
      </c>
      <c r="G1521" s="231" t="s">
        <v>420</v>
      </c>
      <c r="H1521" s="232">
        <v>5</v>
      </c>
      <c r="I1521" s="233"/>
      <c r="J1521" s="234">
        <f>ROUND(I1521*H1521,2)</f>
        <v>0</v>
      </c>
      <c r="K1521" s="230" t="s">
        <v>1</v>
      </c>
      <c r="L1521" s="45"/>
      <c r="M1521" s="235" t="s">
        <v>1</v>
      </c>
      <c r="N1521" s="236" t="s">
        <v>41</v>
      </c>
      <c r="O1521" s="92"/>
      <c r="P1521" s="237">
        <f>O1521*H1521</f>
        <v>0</v>
      </c>
      <c r="Q1521" s="237">
        <v>0</v>
      </c>
      <c r="R1521" s="237">
        <f>Q1521*H1521</f>
        <v>0</v>
      </c>
      <c r="S1521" s="237">
        <v>0</v>
      </c>
      <c r="T1521" s="238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9" t="s">
        <v>274</v>
      </c>
      <c r="AT1521" s="239" t="s">
        <v>180</v>
      </c>
      <c r="AU1521" s="239" t="s">
        <v>85</v>
      </c>
      <c r="AY1521" s="18" t="s">
        <v>178</v>
      </c>
      <c r="BE1521" s="240">
        <f>IF(N1521="základní",J1521,0)</f>
        <v>0</v>
      </c>
      <c r="BF1521" s="240">
        <f>IF(N1521="snížená",J1521,0)</f>
        <v>0</v>
      </c>
      <c r="BG1521" s="240">
        <f>IF(N1521="zákl. přenesená",J1521,0)</f>
        <v>0</v>
      </c>
      <c r="BH1521" s="240">
        <f>IF(N1521="sníž. přenesená",J1521,0)</f>
        <v>0</v>
      </c>
      <c r="BI1521" s="240">
        <f>IF(N1521="nulová",J1521,0)</f>
        <v>0</v>
      </c>
      <c r="BJ1521" s="18" t="s">
        <v>83</v>
      </c>
      <c r="BK1521" s="240">
        <f>ROUND(I1521*H1521,2)</f>
        <v>0</v>
      </c>
      <c r="BL1521" s="18" t="s">
        <v>274</v>
      </c>
      <c r="BM1521" s="239" t="s">
        <v>2928</v>
      </c>
    </row>
    <row r="1522" s="13" customFormat="1">
      <c r="A1522" s="13"/>
      <c r="B1522" s="241"/>
      <c r="C1522" s="242"/>
      <c r="D1522" s="243" t="s">
        <v>186</v>
      </c>
      <c r="E1522" s="244" t="s">
        <v>1</v>
      </c>
      <c r="F1522" s="245" t="s">
        <v>96</v>
      </c>
      <c r="G1522" s="242"/>
      <c r="H1522" s="246">
        <v>3</v>
      </c>
      <c r="I1522" s="247"/>
      <c r="J1522" s="242"/>
      <c r="K1522" s="242"/>
      <c r="L1522" s="248"/>
      <c r="M1522" s="249"/>
      <c r="N1522" s="250"/>
      <c r="O1522" s="250"/>
      <c r="P1522" s="250"/>
      <c r="Q1522" s="250"/>
      <c r="R1522" s="250"/>
      <c r="S1522" s="250"/>
      <c r="T1522" s="25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2" t="s">
        <v>186</v>
      </c>
      <c r="AU1522" s="252" t="s">
        <v>85</v>
      </c>
      <c r="AV1522" s="13" t="s">
        <v>85</v>
      </c>
      <c r="AW1522" s="13" t="s">
        <v>32</v>
      </c>
      <c r="AX1522" s="13" t="s">
        <v>76</v>
      </c>
      <c r="AY1522" s="252" t="s">
        <v>178</v>
      </c>
    </row>
    <row r="1523" s="13" customFormat="1">
      <c r="A1523" s="13"/>
      <c r="B1523" s="241"/>
      <c r="C1523" s="242"/>
      <c r="D1523" s="243" t="s">
        <v>186</v>
      </c>
      <c r="E1523" s="244" t="s">
        <v>1</v>
      </c>
      <c r="F1523" s="245" t="s">
        <v>85</v>
      </c>
      <c r="G1523" s="242"/>
      <c r="H1523" s="246">
        <v>2</v>
      </c>
      <c r="I1523" s="247"/>
      <c r="J1523" s="242"/>
      <c r="K1523" s="242"/>
      <c r="L1523" s="248"/>
      <c r="M1523" s="249"/>
      <c r="N1523" s="250"/>
      <c r="O1523" s="250"/>
      <c r="P1523" s="250"/>
      <c r="Q1523" s="250"/>
      <c r="R1523" s="250"/>
      <c r="S1523" s="250"/>
      <c r="T1523" s="25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2" t="s">
        <v>186</v>
      </c>
      <c r="AU1523" s="252" t="s">
        <v>85</v>
      </c>
      <c r="AV1523" s="13" t="s">
        <v>85</v>
      </c>
      <c r="AW1523" s="13" t="s">
        <v>32</v>
      </c>
      <c r="AX1523" s="13" t="s">
        <v>76</v>
      </c>
      <c r="AY1523" s="252" t="s">
        <v>178</v>
      </c>
    </row>
    <row r="1524" s="15" customFormat="1">
      <c r="A1524" s="15"/>
      <c r="B1524" s="264"/>
      <c r="C1524" s="265"/>
      <c r="D1524" s="243" t="s">
        <v>186</v>
      </c>
      <c r="E1524" s="266" t="s">
        <v>1</v>
      </c>
      <c r="F1524" s="267" t="s">
        <v>217</v>
      </c>
      <c r="G1524" s="265"/>
      <c r="H1524" s="268">
        <v>5</v>
      </c>
      <c r="I1524" s="269"/>
      <c r="J1524" s="265"/>
      <c r="K1524" s="265"/>
      <c r="L1524" s="270"/>
      <c r="M1524" s="271"/>
      <c r="N1524" s="272"/>
      <c r="O1524" s="272"/>
      <c r="P1524" s="272"/>
      <c r="Q1524" s="272"/>
      <c r="R1524" s="272"/>
      <c r="S1524" s="272"/>
      <c r="T1524" s="273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74" t="s">
        <v>186</v>
      </c>
      <c r="AU1524" s="274" t="s">
        <v>85</v>
      </c>
      <c r="AV1524" s="15" t="s">
        <v>184</v>
      </c>
      <c r="AW1524" s="15" t="s">
        <v>32</v>
      </c>
      <c r="AX1524" s="15" t="s">
        <v>83</v>
      </c>
      <c r="AY1524" s="274" t="s">
        <v>178</v>
      </c>
    </row>
    <row r="1525" s="2" customFormat="1" ht="37.8" customHeight="1">
      <c r="A1525" s="39"/>
      <c r="B1525" s="40"/>
      <c r="C1525" s="228" t="s">
        <v>2929</v>
      </c>
      <c r="D1525" s="228" t="s">
        <v>180</v>
      </c>
      <c r="E1525" s="229" t="s">
        <v>2930</v>
      </c>
      <c r="F1525" s="230" t="s">
        <v>2931</v>
      </c>
      <c r="G1525" s="231" t="s">
        <v>420</v>
      </c>
      <c r="H1525" s="232">
        <v>1</v>
      </c>
      <c r="I1525" s="233"/>
      <c r="J1525" s="234">
        <f>ROUND(I1525*H1525,2)</f>
        <v>0</v>
      </c>
      <c r="K1525" s="230" t="s">
        <v>1</v>
      </c>
      <c r="L1525" s="45"/>
      <c r="M1525" s="235" t="s">
        <v>1</v>
      </c>
      <c r="N1525" s="236" t="s">
        <v>41</v>
      </c>
      <c r="O1525" s="92"/>
      <c r="P1525" s="237">
        <f>O1525*H1525</f>
        <v>0</v>
      </c>
      <c r="Q1525" s="237">
        <v>0</v>
      </c>
      <c r="R1525" s="237">
        <f>Q1525*H1525</f>
        <v>0</v>
      </c>
      <c r="S1525" s="237">
        <v>0</v>
      </c>
      <c r="T1525" s="238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9" t="s">
        <v>274</v>
      </c>
      <c r="AT1525" s="239" t="s">
        <v>180</v>
      </c>
      <c r="AU1525" s="239" t="s">
        <v>85</v>
      </c>
      <c r="AY1525" s="18" t="s">
        <v>178</v>
      </c>
      <c r="BE1525" s="240">
        <f>IF(N1525="základní",J1525,0)</f>
        <v>0</v>
      </c>
      <c r="BF1525" s="240">
        <f>IF(N1525="snížená",J1525,0)</f>
        <v>0</v>
      </c>
      <c r="BG1525" s="240">
        <f>IF(N1525="zákl. přenesená",J1525,0)</f>
        <v>0</v>
      </c>
      <c r="BH1525" s="240">
        <f>IF(N1525="sníž. přenesená",J1525,0)</f>
        <v>0</v>
      </c>
      <c r="BI1525" s="240">
        <f>IF(N1525="nulová",J1525,0)</f>
        <v>0</v>
      </c>
      <c r="BJ1525" s="18" t="s">
        <v>83</v>
      </c>
      <c r="BK1525" s="240">
        <f>ROUND(I1525*H1525,2)</f>
        <v>0</v>
      </c>
      <c r="BL1525" s="18" t="s">
        <v>274</v>
      </c>
      <c r="BM1525" s="239" t="s">
        <v>2932</v>
      </c>
    </row>
    <row r="1526" s="13" customFormat="1">
      <c r="A1526" s="13"/>
      <c r="B1526" s="241"/>
      <c r="C1526" s="242"/>
      <c r="D1526" s="243" t="s">
        <v>186</v>
      </c>
      <c r="E1526" s="244" t="s">
        <v>1</v>
      </c>
      <c r="F1526" s="245" t="s">
        <v>83</v>
      </c>
      <c r="G1526" s="242"/>
      <c r="H1526" s="246">
        <v>1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186</v>
      </c>
      <c r="AU1526" s="252" t="s">
        <v>85</v>
      </c>
      <c r="AV1526" s="13" t="s">
        <v>85</v>
      </c>
      <c r="AW1526" s="13" t="s">
        <v>32</v>
      </c>
      <c r="AX1526" s="13" t="s">
        <v>83</v>
      </c>
      <c r="AY1526" s="252" t="s">
        <v>178</v>
      </c>
    </row>
    <row r="1527" s="2" customFormat="1" ht="37.8" customHeight="1">
      <c r="A1527" s="39"/>
      <c r="B1527" s="40"/>
      <c r="C1527" s="228" t="s">
        <v>2933</v>
      </c>
      <c r="D1527" s="228" t="s">
        <v>180</v>
      </c>
      <c r="E1527" s="229" t="s">
        <v>2934</v>
      </c>
      <c r="F1527" s="230" t="s">
        <v>2935</v>
      </c>
      <c r="G1527" s="231" t="s">
        <v>420</v>
      </c>
      <c r="H1527" s="232">
        <v>1</v>
      </c>
      <c r="I1527" s="233"/>
      <c r="J1527" s="234">
        <f>ROUND(I1527*H1527,2)</f>
        <v>0</v>
      </c>
      <c r="K1527" s="230" t="s">
        <v>1</v>
      </c>
      <c r="L1527" s="45"/>
      <c r="M1527" s="235" t="s">
        <v>1</v>
      </c>
      <c r="N1527" s="236" t="s">
        <v>41</v>
      </c>
      <c r="O1527" s="92"/>
      <c r="P1527" s="237">
        <f>O1527*H1527</f>
        <v>0</v>
      </c>
      <c r="Q1527" s="237">
        <v>0</v>
      </c>
      <c r="R1527" s="237">
        <f>Q1527*H1527</f>
        <v>0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274</v>
      </c>
      <c r="AT1527" s="239" t="s">
        <v>180</v>
      </c>
      <c r="AU1527" s="239" t="s">
        <v>85</v>
      </c>
      <c r="AY1527" s="18" t="s">
        <v>178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83</v>
      </c>
      <c r="BK1527" s="240">
        <f>ROUND(I1527*H1527,2)</f>
        <v>0</v>
      </c>
      <c r="BL1527" s="18" t="s">
        <v>274</v>
      </c>
      <c r="BM1527" s="239" t="s">
        <v>2936</v>
      </c>
    </row>
    <row r="1528" s="13" customFormat="1">
      <c r="A1528" s="13"/>
      <c r="B1528" s="241"/>
      <c r="C1528" s="242"/>
      <c r="D1528" s="243" t="s">
        <v>186</v>
      </c>
      <c r="E1528" s="244" t="s">
        <v>1</v>
      </c>
      <c r="F1528" s="245" t="s">
        <v>83</v>
      </c>
      <c r="G1528" s="242"/>
      <c r="H1528" s="246">
        <v>1</v>
      </c>
      <c r="I1528" s="247"/>
      <c r="J1528" s="242"/>
      <c r="K1528" s="242"/>
      <c r="L1528" s="248"/>
      <c r="M1528" s="249"/>
      <c r="N1528" s="250"/>
      <c r="O1528" s="250"/>
      <c r="P1528" s="250"/>
      <c r="Q1528" s="250"/>
      <c r="R1528" s="250"/>
      <c r="S1528" s="250"/>
      <c r="T1528" s="25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2" t="s">
        <v>186</v>
      </c>
      <c r="AU1528" s="252" t="s">
        <v>85</v>
      </c>
      <c r="AV1528" s="13" t="s">
        <v>85</v>
      </c>
      <c r="AW1528" s="13" t="s">
        <v>32</v>
      </c>
      <c r="AX1528" s="13" t="s">
        <v>83</v>
      </c>
      <c r="AY1528" s="252" t="s">
        <v>178</v>
      </c>
    </row>
    <row r="1529" s="2" customFormat="1" ht="37.8" customHeight="1">
      <c r="A1529" s="39"/>
      <c r="B1529" s="40"/>
      <c r="C1529" s="228" t="s">
        <v>2937</v>
      </c>
      <c r="D1529" s="228" t="s">
        <v>180</v>
      </c>
      <c r="E1529" s="229" t="s">
        <v>2938</v>
      </c>
      <c r="F1529" s="230" t="s">
        <v>2939</v>
      </c>
      <c r="G1529" s="231" t="s">
        <v>420</v>
      </c>
      <c r="H1529" s="232">
        <v>2</v>
      </c>
      <c r="I1529" s="233"/>
      <c r="J1529" s="234">
        <f>ROUND(I1529*H1529,2)</f>
        <v>0</v>
      </c>
      <c r="K1529" s="230" t="s">
        <v>1</v>
      </c>
      <c r="L1529" s="45"/>
      <c r="M1529" s="235" t="s">
        <v>1</v>
      </c>
      <c r="N1529" s="236" t="s">
        <v>41</v>
      </c>
      <c r="O1529" s="92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274</v>
      </c>
      <c r="AT1529" s="239" t="s">
        <v>180</v>
      </c>
      <c r="AU1529" s="239" t="s">
        <v>85</v>
      </c>
      <c r="AY1529" s="18" t="s">
        <v>178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83</v>
      </c>
      <c r="BK1529" s="240">
        <f>ROUND(I1529*H1529,2)</f>
        <v>0</v>
      </c>
      <c r="BL1529" s="18" t="s">
        <v>274</v>
      </c>
      <c r="BM1529" s="239" t="s">
        <v>2940</v>
      </c>
    </row>
    <row r="1530" s="13" customFormat="1">
      <c r="A1530" s="13"/>
      <c r="B1530" s="241"/>
      <c r="C1530" s="242"/>
      <c r="D1530" s="243" t="s">
        <v>186</v>
      </c>
      <c r="E1530" s="244" t="s">
        <v>1</v>
      </c>
      <c r="F1530" s="245" t="s">
        <v>85</v>
      </c>
      <c r="G1530" s="242"/>
      <c r="H1530" s="246">
        <v>2</v>
      </c>
      <c r="I1530" s="247"/>
      <c r="J1530" s="242"/>
      <c r="K1530" s="242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186</v>
      </c>
      <c r="AU1530" s="252" t="s">
        <v>85</v>
      </c>
      <c r="AV1530" s="13" t="s">
        <v>85</v>
      </c>
      <c r="AW1530" s="13" t="s">
        <v>32</v>
      </c>
      <c r="AX1530" s="13" t="s">
        <v>83</v>
      </c>
      <c r="AY1530" s="252" t="s">
        <v>178</v>
      </c>
    </row>
    <row r="1531" s="2" customFormat="1" ht="37.8" customHeight="1">
      <c r="A1531" s="39"/>
      <c r="B1531" s="40"/>
      <c r="C1531" s="228" t="s">
        <v>2941</v>
      </c>
      <c r="D1531" s="228" t="s">
        <v>180</v>
      </c>
      <c r="E1531" s="229" t="s">
        <v>2942</v>
      </c>
      <c r="F1531" s="230" t="s">
        <v>2943</v>
      </c>
      <c r="G1531" s="231" t="s">
        <v>420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41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274</v>
      </c>
      <c r="AT1531" s="239" t="s">
        <v>180</v>
      </c>
      <c r="AU1531" s="239" t="s">
        <v>85</v>
      </c>
      <c r="AY1531" s="18" t="s">
        <v>178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83</v>
      </c>
      <c r="BK1531" s="240">
        <f>ROUND(I1531*H1531,2)</f>
        <v>0</v>
      </c>
      <c r="BL1531" s="18" t="s">
        <v>274</v>
      </c>
      <c r="BM1531" s="239" t="s">
        <v>2944</v>
      </c>
    </row>
    <row r="1532" s="13" customFormat="1">
      <c r="A1532" s="13"/>
      <c r="B1532" s="241"/>
      <c r="C1532" s="242"/>
      <c r="D1532" s="243" t="s">
        <v>186</v>
      </c>
      <c r="E1532" s="244" t="s">
        <v>1</v>
      </c>
      <c r="F1532" s="245" t="s">
        <v>83</v>
      </c>
      <c r="G1532" s="242"/>
      <c r="H1532" s="246">
        <v>1</v>
      </c>
      <c r="I1532" s="247"/>
      <c r="J1532" s="242"/>
      <c r="K1532" s="242"/>
      <c r="L1532" s="248"/>
      <c r="M1532" s="249"/>
      <c r="N1532" s="250"/>
      <c r="O1532" s="250"/>
      <c r="P1532" s="250"/>
      <c r="Q1532" s="250"/>
      <c r="R1532" s="250"/>
      <c r="S1532" s="250"/>
      <c r="T1532" s="25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2" t="s">
        <v>186</v>
      </c>
      <c r="AU1532" s="252" t="s">
        <v>85</v>
      </c>
      <c r="AV1532" s="13" t="s">
        <v>85</v>
      </c>
      <c r="AW1532" s="13" t="s">
        <v>32</v>
      </c>
      <c r="AX1532" s="13" t="s">
        <v>83</v>
      </c>
      <c r="AY1532" s="252" t="s">
        <v>178</v>
      </c>
    </row>
    <row r="1533" s="2" customFormat="1" ht="37.8" customHeight="1">
      <c r="A1533" s="39"/>
      <c r="B1533" s="40"/>
      <c r="C1533" s="228" t="s">
        <v>2945</v>
      </c>
      <c r="D1533" s="228" t="s">
        <v>180</v>
      </c>
      <c r="E1533" s="229" t="s">
        <v>2946</v>
      </c>
      <c r="F1533" s="230" t="s">
        <v>2947</v>
      </c>
      <c r="G1533" s="231" t="s">
        <v>420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41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274</v>
      </c>
      <c r="AT1533" s="239" t="s">
        <v>180</v>
      </c>
      <c r="AU1533" s="239" t="s">
        <v>85</v>
      </c>
      <c r="AY1533" s="18" t="s">
        <v>178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83</v>
      </c>
      <c r="BK1533" s="240">
        <f>ROUND(I1533*H1533,2)</f>
        <v>0</v>
      </c>
      <c r="BL1533" s="18" t="s">
        <v>274</v>
      </c>
      <c r="BM1533" s="239" t="s">
        <v>2948</v>
      </c>
    </row>
    <row r="1534" s="13" customFormat="1">
      <c r="A1534" s="13"/>
      <c r="B1534" s="241"/>
      <c r="C1534" s="242"/>
      <c r="D1534" s="243" t="s">
        <v>186</v>
      </c>
      <c r="E1534" s="244" t="s">
        <v>1</v>
      </c>
      <c r="F1534" s="245" t="s">
        <v>83</v>
      </c>
      <c r="G1534" s="242"/>
      <c r="H1534" s="246">
        <v>1</v>
      </c>
      <c r="I1534" s="247"/>
      <c r="J1534" s="242"/>
      <c r="K1534" s="242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186</v>
      </c>
      <c r="AU1534" s="252" t="s">
        <v>85</v>
      </c>
      <c r="AV1534" s="13" t="s">
        <v>85</v>
      </c>
      <c r="AW1534" s="13" t="s">
        <v>32</v>
      </c>
      <c r="AX1534" s="13" t="s">
        <v>83</v>
      </c>
      <c r="AY1534" s="252" t="s">
        <v>178</v>
      </c>
    </row>
    <row r="1535" s="2" customFormat="1" ht="37.8" customHeight="1">
      <c r="A1535" s="39"/>
      <c r="B1535" s="40"/>
      <c r="C1535" s="228" t="s">
        <v>2949</v>
      </c>
      <c r="D1535" s="228" t="s">
        <v>180</v>
      </c>
      <c r="E1535" s="229" t="s">
        <v>2950</v>
      </c>
      <c r="F1535" s="230" t="s">
        <v>2951</v>
      </c>
      <c r="G1535" s="231" t="s">
        <v>420</v>
      </c>
      <c r="H1535" s="232">
        <v>2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41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274</v>
      </c>
      <c r="AT1535" s="239" t="s">
        <v>180</v>
      </c>
      <c r="AU1535" s="239" t="s">
        <v>85</v>
      </c>
      <c r="AY1535" s="18" t="s">
        <v>178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83</v>
      </c>
      <c r="BK1535" s="240">
        <f>ROUND(I1535*H1535,2)</f>
        <v>0</v>
      </c>
      <c r="BL1535" s="18" t="s">
        <v>274</v>
      </c>
      <c r="BM1535" s="239" t="s">
        <v>2952</v>
      </c>
    </row>
    <row r="1536" s="13" customFormat="1">
      <c r="A1536" s="13"/>
      <c r="B1536" s="241"/>
      <c r="C1536" s="242"/>
      <c r="D1536" s="243" t="s">
        <v>186</v>
      </c>
      <c r="E1536" s="244" t="s">
        <v>1</v>
      </c>
      <c r="F1536" s="245" t="s">
        <v>85</v>
      </c>
      <c r="G1536" s="242"/>
      <c r="H1536" s="246">
        <v>2</v>
      </c>
      <c r="I1536" s="247"/>
      <c r="J1536" s="242"/>
      <c r="K1536" s="242"/>
      <c r="L1536" s="248"/>
      <c r="M1536" s="249"/>
      <c r="N1536" s="250"/>
      <c r="O1536" s="250"/>
      <c r="P1536" s="250"/>
      <c r="Q1536" s="250"/>
      <c r="R1536" s="250"/>
      <c r="S1536" s="250"/>
      <c r="T1536" s="25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2" t="s">
        <v>186</v>
      </c>
      <c r="AU1536" s="252" t="s">
        <v>85</v>
      </c>
      <c r="AV1536" s="13" t="s">
        <v>85</v>
      </c>
      <c r="AW1536" s="13" t="s">
        <v>32</v>
      </c>
      <c r="AX1536" s="13" t="s">
        <v>83</v>
      </c>
      <c r="AY1536" s="252" t="s">
        <v>178</v>
      </c>
    </row>
    <row r="1537" s="2" customFormat="1" ht="44.25" customHeight="1">
      <c r="A1537" s="39"/>
      <c r="B1537" s="40"/>
      <c r="C1537" s="228" t="s">
        <v>2953</v>
      </c>
      <c r="D1537" s="228" t="s">
        <v>180</v>
      </c>
      <c r="E1537" s="229" t="s">
        <v>2954</v>
      </c>
      <c r="F1537" s="230" t="s">
        <v>2955</v>
      </c>
      <c r="G1537" s="231" t="s">
        <v>420</v>
      </c>
      <c r="H1537" s="232">
        <v>1</v>
      </c>
      <c r="I1537" s="233"/>
      <c r="J1537" s="234">
        <f>ROUND(I1537*H1537,2)</f>
        <v>0</v>
      </c>
      <c r="K1537" s="230" t="s">
        <v>1</v>
      </c>
      <c r="L1537" s="45"/>
      <c r="M1537" s="235" t="s">
        <v>1</v>
      </c>
      <c r="N1537" s="236" t="s">
        <v>41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274</v>
      </c>
      <c r="AT1537" s="239" t="s">
        <v>180</v>
      </c>
      <c r="AU1537" s="239" t="s">
        <v>85</v>
      </c>
      <c r="AY1537" s="18" t="s">
        <v>178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83</v>
      </c>
      <c r="BK1537" s="240">
        <f>ROUND(I1537*H1537,2)</f>
        <v>0</v>
      </c>
      <c r="BL1537" s="18" t="s">
        <v>274</v>
      </c>
      <c r="BM1537" s="239" t="s">
        <v>2956</v>
      </c>
    </row>
    <row r="1538" s="13" customFormat="1">
      <c r="A1538" s="13"/>
      <c r="B1538" s="241"/>
      <c r="C1538" s="242"/>
      <c r="D1538" s="243" t="s">
        <v>186</v>
      </c>
      <c r="E1538" s="244" t="s">
        <v>1</v>
      </c>
      <c r="F1538" s="245" t="s">
        <v>83</v>
      </c>
      <c r="G1538" s="242"/>
      <c r="H1538" s="246">
        <v>1</v>
      </c>
      <c r="I1538" s="247"/>
      <c r="J1538" s="242"/>
      <c r="K1538" s="242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186</v>
      </c>
      <c r="AU1538" s="252" t="s">
        <v>85</v>
      </c>
      <c r="AV1538" s="13" t="s">
        <v>85</v>
      </c>
      <c r="AW1538" s="13" t="s">
        <v>32</v>
      </c>
      <c r="AX1538" s="13" t="s">
        <v>83</v>
      </c>
      <c r="AY1538" s="252" t="s">
        <v>178</v>
      </c>
    </row>
    <row r="1539" s="2" customFormat="1" ht="24.15" customHeight="1">
      <c r="A1539" s="39"/>
      <c r="B1539" s="40"/>
      <c r="C1539" s="228" t="s">
        <v>2957</v>
      </c>
      <c r="D1539" s="228" t="s">
        <v>180</v>
      </c>
      <c r="E1539" s="229" t="s">
        <v>2958</v>
      </c>
      <c r="F1539" s="230" t="s">
        <v>2959</v>
      </c>
      <c r="G1539" s="231" t="s">
        <v>420</v>
      </c>
      <c r="H1539" s="232">
        <v>32</v>
      </c>
      <c r="I1539" s="233"/>
      <c r="J1539" s="234">
        <f>ROUND(I1539*H1539,2)</f>
        <v>0</v>
      </c>
      <c r="K1539" s="230" t="s">
        <v>194</v>
      </c>
      <c r="L1539" s="45"/>
      <c r="M1539" s="235" t="s">
        <v>1</v>
      </c>
      <c r="N1539" s="236" t="s">
        <v>41</v>
      </c>
      <c r="O1539" s="92"/>
      <c r="P1539" s="237">
        <f>O1539*H1539</f>
        <v>0</v>
      </c>
      <c r="Q1539" s="237">
        <v>0</v>
      </c>
      <c r="R1539" s="237">
        <f>Q1539*H1539</f>
        <v>0</v>
      </c>
      <c r="S1539" s="237">
        <v>0.024</v>
      </c>
      <c r="T1539" s="238">
        <f>S1539*H1539</f>
        <v>0.76800000000000002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274</v>
      </c>
      <c r="AT1539" s="239" t="s">
        <v>180</v>
      </c>
      <c r="AU1539" s="239" t="s">
        <v>85</v>
      </c>
      <c r="AY1539" s="18" t="s">
        <v>178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83</v>
      </c>
      <c r="BK1539" s="240">
        <f>ROUND(I1539*H1539,2)</f>
        <v>0</v>
      </c>
      <c r="BL1539" s="18" t="s">
        <v>274</v>
      </c>
      <c r="BM1539" s="239" t="s">
        <v>2960</v>
      </c>
    </row>
    <row r="1540" s="13" customFormat="1">
      <c r="A1540" s="13"/>
      <c r="B1540" s="241"/>
      <c r="C1540" s="242"/>
      <c r="D1540" s="243" t="s">
        <v>186</v>
      </c>
      <c r="E1540" s="244" t="s">
        <v>1</v>
      </c>
      <c r="F1540" s="245" t="s">
        <v>848</v>
      </c>
      <c r="G1540" s="242"/>
      <c r="H1540" s="246">
        <v>1</v>
      </c>
      <c r="I1540" s="247"/>
      <c r="J1540" s="242"/>
      <c r="K1540" s="242"/>
      <c r="L1540" s="248"/>
      <c r="M1540" s="249"/>
      <c r="N1540" s="250"/>
      <c r="O1540" s="250"/>
      <c r="P1540" s="250"/>
      <c r="Q1540" s="250"/>
      <c r="R1540" s="250"/>
      <c r="S1540" s="250"/>
      <c r="T1540" s="25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2" t="s">
        <v>186</v>
      </c>
      <c r="AU1540" s="252" t="s">
        <v>85</v>
      </c>
      <c r="AV1540" s="13" t="s">
        <v>85</v>
      </c>
      <c r="AW1540" s="13" t="s">
        <v>32</v>
      </c>
      <c r="AX1540" s="13" t="s">
        <v>76</v>
      </c>
      <c r="AY1540" s="252" t="s">
        <v>178</v>
      </c>
    </row>
    <row r="1541" s="13" customFormat="1">
      <c r="A1541" s="13"/>
      <c r="B1541" s="241"/>
      <c r="C1541" s="242"/>
      <c r="D1541" s="243" t="s">
        <v>186</v>
      </c>
      <c r="E1541" s="244" t="s">
        <v>1</v>
      </c>
      <c r="F1541" s="245" t="s">
        <v>2961</v>
      </c>
      <c r="G1541" s="242"/>
      <c r="H1541" s="246">
        <v>13</v>
      </c>
      <c r="I1541" s="247"/>
      <c r="J1541" s="242"/>
      <c r="K1541" s="242"/>
      <c r="L1541" s="248"/>
      <c r="M1541" s="249"/>
      <c r="N1541" s="250"/>
      <c r="O1541" s="250"/>
      <c r="P1541" s="250"/>
      <c r="Q1541" s="250"/>
      <c r="R1541" s="250"/>
      <c r="S1541" s="250"/>
      <c r="T1541" s="25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2" t="s">
        <v>186</v>
      </c>
      <c r="AU1541" s="252" t="s">
        <v>85</v>
      </c>
      <c r="AV1541" s="13" t="s">
        <v>85</v>
      </c>
      <c r="AW1541" s="13" t="s">
        <v>32</v>
      </c>
      <c r="AX1541" s="13" t="s">
        <v>76</v>
      </c>
      <c r="AY1541" s="252" t="s">
        <v>178</v>
      </c>
    </row>
    <row r="1542" s="13" customFormat="1">
      <c r="A1542" s="13"/>
      <c r="B1542" s="241"/>
      <c r="C1542" s="242"/>
      <c r="D1542" s="243" t="s">
        <v>186</v>
      </c>
      <c r="E1542" s="244" t="s">
        <v>1</v>
      </c>
      <c r="F1542" s="245" t="s">
        <v>850</v>
      </c>
      <c r="G1542" s="242"/>
      <c r="H1542" s="246">
        <v>18</v>
      </c>
      <c r="I1542" s="247"/>
      <c r="J1542" s="242"/>
      <c r="K1542" s="242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186</v>
      </c>
      <c r="AU1542" s="252" t="s">
        <v>85</v>
      </c>
      <c r="AV1542" s="13" t="s">
        <v>85</v>
      </c>
      <c r="AW1542" s="13" t="s">
        <v>32</v>
      </c>
      <c r="AX1542" s="13" t="s">
        <v>76</v>
      </c>
      <c r="AY1542" s="252" t="s">
        <v>178</v>
      </c>
    </row>
    <row r="1543" s="15" customFormat="1">
      <c r="A1543" s="15"/>
      <c r="B1543" s="264"/>
      <c r="C1543" s="265"/>
      <c r="D1543" s="243" t="s">
        <v>186</v>
      </c>
      <c r="E1543" s="266" t="s">
        <v>1</v>
      </c>
      <c r="F1543" s="267" t="s">
        <v>217</v>
      </c>
      <c r="G1543" s="265"/>
      <c r="H1543" s="268">
        <v>32</v>
      </c>
      <c r="I1543" s="269"/>
      <c r="J1543" s="265"/>
      <c r="K1543" s="265"/>
      <c r="L1543" s="270"/>
      <c r="M1543" s="271"/>
      <c r="N1543" s="272"/>
      <c r="O1543" s="272"/>
      <c r="P1543" s="272"/>
      <c r="Q1543" s="272"/>
      <c r="R1543" s="272"/>
      <c r="S1543" s="272"/>
      <c r="T1543" s="273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74" t="s">
        <v>186</v>
      </c>
      <c r="AU1543" s="274" t="s">
        <v>85</v>
      </c>
      <c r="AV1543" s="15" t="s">
        <v>184</v>
      </c>
      <c r="AW1543" s="15" t="s">
        <v>32</v>
      </c>
      <c r="AX1543" s="15" t="s">
        <v>83</v>
      </c>
      <c r="AY1543" s="274" t="s">
        <v>178</v>
      </c>
    </row>
    <row r="1544" s="2" customFormat="1" ht="24.15" customHeight="1">
      <c r="A1544" s="39"/>
      <c r="B1544" s="40"/>
      <c r="C1544" s="228" t="s">
        <v>2962</v>
      </c>
      <c r="D1544" s="228" t="s">
        <v>180</v>
      </c>
      <c r="E1544" s="229" t="s">
        <v>2963</v>
      </c>
      <c r="F1544" s="230" t="s">
        <v>2964</v>
      </c>
      <c r="G1544" s="231" t="s">
        <v>204</v>
      </c>
      <c r="H1544" s="232">
        <v>5.9539999999999997</v>
      </c>
      <c r="I1544" s="233"/>
      <c r="J1544" s="234">
        <f>ROUND(I1544*H1544,2)</f>
        <v>0</v>
      </c>
      <c r="K1544" s="230" t="s">
        <v>194</v>
      </c>
      <c r="L1544" s="45"/>
      <c r="M1544" s="235" t="s">
        <v>1</v>
      </c>
      <c r="N1544" s="236" t="s">
        <v>41</v>
      </c>
      <c r="O1544" s="92"/>
      <c r="P1544" s="237">
        <f>O1544*H1544</f>
        <v>0</v>
      </c>
      <c r="Q1544" s="237">
        <v>0</v>
      </c>
      <c r="R1544" s="237">
        <f>Q1544*H1544</f>
        <v>0</v>
      </c>
      <c r="S1544" s="237">
        <v>0.028000000000000001</v>
      </c>
      <c r="T1544" s="238">
        <f>S1544*H1544</f>
        <v>0.166712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274</v>
      </c>
      <c r="AT1544" s="239" t="s">
        <v>180</v>
      </c>
      <c r="AU1544" s="239" t="s">
        <v>85</v>
      </c>
      <c r="AY1544" s="18" t="s">
        <v>178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83</v>
      </c>
      <c r="BK1544" s="240">
        <f>ROUND(I1544*H1544,2)</f>
        <v>0</v>
      </c>
      <c r="BL1544" s="18" t="s">
        <v>274</v>
      </c>
      <c r="BM1544" s="239" t="s">
        <v>2965</v>
      </c>
    </row>
    <row r="1545" s="13" customFormat="1">
      <c r="A1545" s="13"/>
      <c r="B1545" s="241"/>
      <c r="C1545" s="242"/>
      <c r="D1545" s="243" t="s">
        <v>186</v>
      </c>
      <c r="E1545" s="244" t="s">
        <v>1</v>
      </c>
      <c r="F1545" s="245" t="s">
        <v>2061</v>
      </c>
      <c r="G1545" s="242"/>
      <c r="H1545" s="246">
        <v>3.0830000000000002</v>
      </c>
      <c r="I1545" s="247"/>
      <c r="J1545" s="242"/>
      <c r="K1545" s="242"/>
      <c r="L1545" s="248"/>
      <c r="M1545" s="249"/>
      <c r="N1545" s="250"/>
      <c r="O1545" s="250"/>
      <c r="P1545" s="250"/>
      <c r="Q1545" s="250"/>
      <c r="R1545" s="250"/>
      <c r="S1545" s="250"/>
      <c r="T1545" s="25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2" t="s">
        <v>186</v>
      </c>
      <c r="AU1545" s="252" t="s">
        <v>85</v>
      </c>
      <c r="AV1545" s="13" t="s">
        <v>85</v>
      </c>
      <c r="AW1545" s="13" t="s">
        <v>32</v>
      </c>
      <c r="AX1545" s="13" t="s">
        <v>76</v>
      </c>
      <c r="AY1545" s="252" t="s">
        <v>178</v>
      </c>
    </row>
    <row r="1546" s="13" customFormat="1">
      <c r="A1546" s="13"/>
      <c r="B1546" s="241"/>
      <c r="C1546" s="242"/>
      <c r="D1546" s="243" t="s">
        <v>186</v>
      </c>
      <c r="E1546" s="244" t="s">
        <v>1</v>
      </c>
      <c r="F1546" s="245" t="s">
        <v>2062</v>
      </c>
      <c r="G1546" s="242"/>
      <c r="H1546" s="246">
        <v>2.871</v>
      </c>
      <c r="I1546" s="247"/>
      <c r="J1546" s="242"/>
      <c r="K1546" s="242"/>
      <c r="L1546" s="248"/>
      <c r="M1546" s="249"/>
      <c r="N1546" s="250"/>
      <c r="O1546" s="250"/>
      <c r="P1546" s="250"/>
      <c r="Q1546" s="250"/>
      <c r="R1546" s="250"/>
      <c r="S1546" s="250"/>
      <c r="T1546" s="25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2" t="s">
        <v>186</v>
      </c>
      <c r="AU1546" s="252" t="s">
        <v>85</v>
      </c>
      <c r="AV1546" s="13" t="s">
        <v>85</v>
      </c>
      <c r="AW1546" s="13" t="s">
        <v>32</v>
      </c>
      <c r="AX1546" s="13" t="s">
        <v>76</v>
      </c>
      <c r="AY1546" s="252" t="s">
        <v>178</v>
      </c>
    </row>
    <row r="1547" s="15" customFormat="1">
      <c r="A1547" s="15"/>
      <c r="B1547" s="264"/>
      <c r="C1547" s="265"/>
      <c r="D1547" s="243" t="s">
        <v>186</v>
      </c>
      <c r="E1547" s="266" t="s">
        <v>1</v>
      </c>
      <c r="F1547" s="267" t="s">
        <v>217</v>
      </c>
      <c r="G1547" s="265"/>
      <c r="H1547" s="268">
        <v>5.9539999999999997</v>
      </c>
      <c r="I1547" s="269"/>
      <c r="J1547" s="265"/>
      <c r="K1547" s="265"/>
      <c r="L1547" s="270"/>
      <c r="M1547" s="271"/>
      <c r="N1547" s="272"/>
      <c r="O1547" s="272"/>
      <c r="P1547" s="272"/>
      <c r="Q1547" s="272"/>
      <c r="R1547" s="272"/>
      <c r="S1547" s="272"/>
      <c r="T1547" s="273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74" t="s">
        <v>186</v>
      </c>
      <c r="AU1547" s="274" t="s">
        <v>85</v>
      </c>
      <c r="AV1547" s="15" t="s">
        <v>184</v>
      </c>
      <c r="AW1547" s="15" t="s">
        <v>32</v>
      </c>
      <c r="AX1547" s="15" t="s">
        <v>83</v>
      </c>
      <c r="AY1547" s="274" t="s">
        <v>178</v>
      </c>
    </row>
    <row r="1548" s="2" customFormat="1" ht="24.15" customHeight="1">
      <c r="A1548" s="39"/>
      <c r="B1548" s="40"/>
      <c r="C1548" s="228" t="s">
        <v>2966</v>
      </c>
      <c r="D1548" s="228" t="s">
        <v>180</v>
      </c>
      <c r="E1548" s="229" t="s">
        <v>932</v>
      </c>
      <c r="F1548" s="230" t="s">
        <v>933</v>
      </c>
      <c r="G1548" s="231" t="s">
        <v>934</v>
      </c>
      <c r="H1548" s="299"/>
      <c r="I1548" s="233"/>
      <c r="J1548" s="234">
        <f>ROUND(I1548*H1548,2)</f>
        <v>0</v>
      </c>
      <c r="K1548" s="230" t="s">
        <v>194</v>
      </c>
      <c r="L1548" s="45"/>
      <c r="M1548" s="235" t="s">
        <v>1</v>
      </c>
      <c r="N1548" s="236" t="s">
        <v>41</v>
      </c>
      <c r="O1548" s="92"/>
      <c r="P1548" s="237">
        <f>O1548*H1548</f>
        <v>0</v>
      </c>
      <c r="Q1548" s="237">
        <v>0</v>
      </c>
      <c r="R1548" s="237">
        <f>Q1548*H1548</f>
        <v>0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274</v>
      </c>
      <c r="AT1548" s="239" t="s">
        <v>180</v>
      </c>
      <c r="AU1548" s="239" t="s">
        <v>85</v>
      </c>
      <c r="AY1548" s="18" t="s">
        <v>178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83</v>
      </c>
      <c r="BK1548" s="240">
        <f>ROUND(I1548*H1548,2)</f>
        <v>0</v>
      </c>
      <c r="BL1548" s="18" t="s">
        <v>274</v>
      </c>
      <c r="BM1548" s="239" t="s">
        <v>2967</v>
      </c>
    </row>
    <row r="1549" s="12" customFormat="1" ht="22.8" customHeight="1">
      <c r="A1549" s="12"/>
      <c r="B1549" s="212"/>
      <c r="C1549" s="213"/>
      <c r="D1549" s="214" t="s">
        <v>75</v>
      </c>
      <c r="E1549" s="226" t="s">
        <v>936</v>
      </c>
      <c r="F1549" s="226" t="s">
        <v>937</v>
      </c>
      <c r="G1549" s="213"/>
      <c r="H1549" s="213"/>
      <c r="I1549" s="216"/>
      <c r="J1549" s="227">
        <f>BK1549</f>
        <v>0</v>
      </c>
      <c r="K1549" s="213"/>
      <c r="L1549" s="218"/>
      <c r="M1549" s="219"/>
      <c r="N1549" s="220"/>
      <c r="O1549" s="220"/>
      <c r="P1549" s="221">
        <f>SUM(P1550:P1671)</f>
        <v>0</v>
      </c>
      <c r="Q1549" s="220"/>
      <c r="R1549" s="221">
        <f>SUM(R1550:R1671)</f>
        <v>0.39455857999999999</v>
      </c>
      <c r="S1549" s="220"/>
      <c r="T1549" s="222">
        <f>SUM(T1550:T1671)</f>
        <v>2.0033599999999998</v>
      </c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R1549" s="223" t="s">
        <v>85</v>
      </c>
      <c r="AT1549" s="224" t="s">
        <v>75</v>
      </c>
      <c r="AU1549" s="224" t="s">
        <v>83</v>
      </c>
      <c r="AY1549" s="223" t="s">
        <v>178</v>
      </c>
      <c r="BK1549" s="225">
        <f>SUM(BK1550:BK1671)</f>
        <v>0</v>
      </c>
    </row>
    <row r="1550" s="2" customFormat="1" ht="16.5" customHeight="1">
      <c r="A1550" s="39"/>
      <c r="B1550" s="40"/>
      <c r="C1550" s="228" t="s">
        <v>2968</v>
      </c>
      <c r="D1550" s="228" t="s">
        <v>180</v>
      </c>
      <c r="E1550" s="229" t="s">
        <v>2969</v>
      </c>
      <c r="F1550" s="230" t="s">
        <v>2970</v>
      </c>
      <c r="G1550" s="231" t="s">
        <v>204</v>
      </c>
      <c r="H1550" s="232">
        <v>8.1199999999999992</v>
      </c>
      <c r="I1550" s="233"/>
      <c r="J1550" s="234">
        <f>ROUND(I1550*H1550,2)</f>
        <v>0</v>
      </c>
      <c r="K1550" s="230" t="s">
        <v>194</v>
      </c>
      <c r="L1550" s="45"/>
      <c r="M1550" s="235" t="s">
        <v>1</v>
      </c>
      <c r="N1550" s="236" t="s">
        <v>41</v>
      </c>
      <c r="O1550" s="92"/>
      <c r="P1550" s="237">
        <f>O1550*H1550</f>
        <v>0</v>
      </c>
      <c r="Q1550" s="237">
        <v>0</v>
      </c>
      <c r="R1550" s="237">
        <f>Q1550*H1550</f>
        <v>0</v>
      </c>
      <c r="S1550" s="237">
        <v>0.033000000000000002</v>
      </c>
      <c r="T1550" s="238">
        <f>S1550*H1550</f>
        <v>0.26795999999999998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274</v>
      </c>
      <c r="AT1550" s="239" t="s">
        <v>180</v>
      </c>
      <c r="AU1550" s="239" t="s">
        <v>85</v>
      </c>
      <c r="AY1550" s="18" t="s">
        <v>178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83</v>
      </c>
      <c r="BK1550" s="240">
        <f>ROUND(I1550*H1550,2)</f>
        <v>0</v>
      </c>
      <c r="BL1550" s="18" t="s">
        <v>274</v>
      </c>
      <c r="BM1550" s="239" t="s">
        <v>2971</v>
      </c>
    </row>
    <row r="1551" s="13" customFormat="1">
      <c r="A1551" s="13"/>
      <c r="B1551" s="241"/>
      <c r="C1551" s="242"/>
      <c r="D1551" s="243" t="s">
        <v>186</v>
      </c>
      <c r="E1551" s="244" t="s">
        <v>1</v>
      </c>
      <c r="F1551" s="245" t="s">
        <v>2972</v>
      </c>
      <c r="G1551" s="242"/>
      <c r="H1551" s="246">
        <v>8.1199999999999992</v>
      </c>
      <c r="I1551" s="247"/>
      <c r="J1551" s="242"/>
      <c r="K1551" s="242"/>
      <c r="L1551" s="248"/>
      <c r="M1551" s="249"/>
      <c r="N1551" s="250"/>
      <c r="O1551" s="250"/>
      <c r="P1551" s="250"/>
      <c r="Q1551" s="250"/>
      <c r="R1551" s="250"/>
      <c r="S1551" s="250"/>
      <c r="T1551" s="25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2" t="s">
        <v>186</v>
      </c>
      <c r="AU1551" s="252" t="s">
        <v>85</v>
      </c>
      <c r="AV1551" s="13" t="s">
        <v>85</v>
      </c>
      <c r="AW1551" s="13" t="s">
        <v>32</v>
      </c>
      <c r="AX1551" s="13" t="s">
        <v>83</v>
      </c>
      <c r="AY1551" s="252" t="s">
        <v>178</v>
      </c>
    </row>
    <row r="1552" s="2" customFormat="1" ht="33" customHeight="1">
      <c r="A1552" s="39"/>
      <c r="B1552" s="40"/>
      <c r="C1552" s="228" t="s">
        <v>2973</v>
      </c>
      <c r="D1552" s="228" t="s">
        <v>180</v>
      </c>
      <c r="E1552" s="229" t="s">
        <v>2974</v>
      </c>
      <c r="F1552" s="230" t="s">
        <v>2975</v>
      </c>
      <c r="G1552" s="231" t="s">
        <v>291</v>
      </c>
      <c r="H1552" s="232">
        <v>8</v>
      </c>
      <c r="I1552" s="233"/>
      <c r="J1552" s="234">
        <f>ROUND(I1552*H1552,2)</f>
        <v>0</v>
      </c>
      <c r="K1552" s="230" t="s">
        <v>1</v>
      </c>
      <c r="L1552" s="45"/>
      <c r="M1552" s="235" t="s">
        <v>1</v>
      </c>
      <c r="N1552" s="236" t="s">
        <v>41</v>
      </c>
      <c r="O1552" s="92"/>
      <c r="P1552" s="237">
        <f>O1552*H1552</f>
        <v>0</v>
      </c>
      <c r="Q1552" s="237">
        <v>0.00040000000000000002</v>
      </c>
      <c r="R1552" s="237">
        <f>Q1552*H1552</f>
        <v>0.0032000000000000002</v>
      </c>
      <c r="S1552" s="237">
        <v>0</v>
      </c>
      <c r="T1552" s="238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9" t="s">
        <v>274</v>
      </c>
      <c r="AT1552" s="239" t="s">
        <v>180</v>
      </c>
      <c r="AU1552" s="239" t="s">
        <v>85</v>
      </c>
      <c r="AY1552" s="18" t="s">
        <v>178</v>
      </c>
      <c r="BE1552" s="240">
        <f>IF(N1552="základní",J1552,0)</f>
        <v>0</v>
      </c>
      <c r="BF1552" s="240">
        <f>IF(N1552="snížená",J1552,0)</f>
        <v>0</v>
      </c>
      <c r="BG1552" s="240">
        <f>IF(N1552="zákl. přenesená",J1552,0)</f>
        <v>0</v>
      </c>
      <c r="BH1552" s="240">
        <f>IF(N1552="sníž. přenesená",J1552,0)</f>
        <v>0</v>
      </c>
      <c r="BI1552" s="240">
        <f>IF(N1552="nulová",J1552,0)</f>
        <v>0</v>
      </c>
      <c r="BJ1552" s="18" t="s">
        <v>83</v>
      </c>
      <c r="BK1552" s="240">
        <f>ROUND(I1552*H1552,2)</f>
        <v>0</v>
      </c>
      <c r="BL1552" s="18" t="s">
        <v>274</v>
      </c>
      <c r="BM1552" s="239" t="s">
        <v>2976</v>
      </c>
    </row>
    <row r="1553" s="13" customFormat="1">
      <c r="A1553" s="13"/>
      <c r="B1553" s="241"/>
      <c r="C1553" s="242"/>
      <c r="D1553" s="243" t="s">
        <v>186</v>
      </c>
      <c r="E1553" s="244" t="s">
        <v>1</v>
      </c>
      <c r="F1553" s="245" t="s">
        <v>2977</v>
      </c>
      <c r="G1553" s="242"/>
      <c r="H1553" s="246">
        <v>8</v>
      </c>
      <c r="I1553" s="247"/>
      <c r="J1553" s="242"/>
      <c r="K1553" s="242"/>
      <c r="L1553" s="248"/>
      <c r="M1553" s="249"/>
      <c r="N1553" s="250"/>
      <c r="O1553" s="250"/>
      <c r="P1553" s="250"/>
      <c r="Q1553" s="250"/>
      <c r="R1553" s="250"/>
      <c r="S1553" s="250"/>
      <c r="T1553" s="25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2" t="s">
        <v>186</v>
      </c>
      <c r="AU1553" s="252" t="s">
        <v>85</v>
      </c>
      <c r="AV1553" s="13" t="s">
        <v>85</v>
      </c>
      <c r="AW1553" s="13" t="s">
        <v>32</v>
      </c>
      <c r="AX1553" s="13" t="s">
        <v>83</v>
      </c>
      <c r="AY1553" s="252" t="s">
        <v>178</v>
      </c>
    </row>
    <row r="1554" s="2" customFormat="1" ht="33" customHeight="1">
      <c r="A1554" s="39"/>
      <c r="B1554" s="40"/>
      <c r="C1554" s="228" t="s">
        <v>2978</v>
      </c>
      <c r="D1554" s="228" t="s">
        <v>180</v>
      </c>
      <c r="E1554" s="229" t="s">
        <v>2979</v>
      </c>
      <c r="F1554" s="230" t="s">
        <v>2980</v>
      </c>
      <c r="G1554" s="231" t="s">
        <v>291</v>
      </c>
      <c r="H1554" s="232">
        <v>2</v>
      </c>
      <c r="I1554" s="233"/>
      <c r="J1554" s="234">
        <f>ROUND(I1554*H1554,2)</f>
        <v>0</v>
      </c>
      <c r="K1554" s="230" t="s">
        <v>1</v>
      </c>
      <c r="L1554" s="45"/>
      <c r="M1554" s="235" t="s">
        <v>1</v>
      </c>
      <c r="N1554" s="236" t="s">
        <v>41</v>
      </c>
      <c r="O1554" s="92"/>
      <c r="P1554" s="237">
        <f>O1554*H1554</f>
        <v>0</v>
      </c>
      <c r="Q1554" s="237">
        <v>0.00040000000000000002</v>
      </c>
      <c r="R1554" s="237">
        <f>Q1554*H1554</f>
        <v>0.00080000000000000004</v>
      </c>
      <c r="S1554" s="237">
        <v>0</v>
      </c>
      <c r="T1554" s="238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9" t="s">
        <v>274</v>
      </c>
      <c r="AT1554" s="239" t="s">
        <v>180</v>
      </c>
      <c r="AU1554" s="239" t="s">
        <v>85</v>
      </c>
      <c r="AY1554" s="18" t="s">
        <v>178</v>
      </c>
      <c r="BE1554" s="240">
        <f>IF(N1554="základní",J1554,0)</f>
        <v>0</v>
      </c>
      <c r="BF1554" s="240">
        <f>IF(N1554="snížená",J1554,0)</f>
        <v>0</v>
      </c>
      <c r="BG1554" s="240">
        <f>IF(N1554="zákl. přenesená",J1554,0)</f>
        <v>0</v>
      </c>
      <c r="BH1554" s="240">
        <f>IF(N1554="sníž. přenesená",J1554,0)</f>
        <v>0</v>
      </c>
      <c r="BI1554" s="240">
        <f>IF(N1554="nulová",J1554,0)</f>
        <v>0</v>
      </c>
      <c r="BJ1554" s="18" t="s">
        <v>83</v>
      </c>
      <c r="BK1554" s="240">
        <f>ROUND(I1554*H1554,2)</f>
        <v>0</v>
      </c>
      <c r="BL1554" s="18" t="s">
        <v>274</v>
      </c>
      <c r="BM1554" s="239" t="s">
        <v>2981</v>
      </c>
    </row>
    <row r="1555" s="13" customFormat="1">
      <c r="A1555" s="13"/>
      <c r="B1555" s="241"/>
      <c r="C1555" s="242"/>
      <c r="D1555" s="243" t="s">
        <v>186</v>
      </c>
      <c r="E1555" s="244" t="s">
        <v>1</v>
      </c>
      <c r="F1555" s="245" t="s">
        <v>2982</v>
      </c>
      <c r="G1555" s="242"/>
      <c r="H1555" s="246">
        <v>2</v>
      </c>
      <c r="I1555" s="247"/>
      <c r="J1555" s="242"/>
      <c r="K1555" s="242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186</v>
      </c>
      <c r="AU1555" s="252" t="s">
        <v>85</v>
      </c>
      <c r="AV1555" s="13" t="s">
        <v>85</v>
      </c>
      <c r="AW1555" s="13" t="s">
        <v>32</v>
      </c>
      <c r="AX1555" s="13" t="s">
        <v>83</v>
      </c>
      <c r="AY1555" s="252" t="s">
        <v>178</v>
      </c>
    </row>
    <row r="1556" s="2" customFormat="1" ht="24.15" customHeight="1">
      <c r="A1556" s="39"/>
      <c r="B1556" s="40"/>
      <c r="C1556" s="228" t="s">
        <v>2983</v>
      </c>
      <c r="D1556" s="228" t="s">
        <v>180</v>
      </c>
      <c r="E1556" s="229" t="s">
        <v>2984</v>
      </c>
      <c r="F1556" s="230" t="s">
        <v>2985</v>
      </c>
      <c r="G1556" s="231" t="s">
        <v>291</v>
      </c>
      <c r="H1556" s="232">
        <v>10</v>
      </c>
      <c r="I1556" s="233"/>
      <c r="J1556" s="234">
        <f>ROUND(I1556*H1556,2)</f>
        <v>0</v>
      </c>
      <c r="K1556" s="230" t="s">
        <v>1</v>
      </c>
      <c r="L1556" s="45"/>
      <c r="M1556" s="235" t="s">
        <v>1</v>
      </c>
      <c r="N1556" s="236" t="s">
        <v>41</v>
      </c>
      <c r="O1556" s="92"/>
      <c r="P1556" s="237">
        <f>O1556*H1556</f>
        <v>0</v>
      </c>
      <c r="Q1556" s="237">
        <v>0.00040000000000000002</v>
      </c>
      <c r="R1556" s="237">
        <f>Q1556*H1556</f>
        <v>0.0040000000000000001</v>
      </c>
      <c r="S1556" s="237">
        <v>0</v>
      </c>
      <c r="T1556" s="238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9" t="s">
        <v>274</v>
      </c>
      <c r="AT1556" s="239" t="s">
        <v>180</v>
      </c>
      <c r="AU1556" s="239" t="s">
        <v>85</v>
      </c>
      <c r="AY1556" s="18" t="s">
        <v>178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8" t="s">
        <v>83</v>
      </c>
      <c r="BK1556" s="240">
        <f>ROUND(I1556*H1556,2)</f>
        <v>0</v>
      </c>
      <c r="BL1556" s="18" t="s">
        <v>274</v>
      </c>
      <c r="BM1556" s="239" t="s">
        <v>2986</v>
      </c>
    </row>
    <row r="1557" s="13" customFormat="1">
      <c r="A1557" s="13"/>
      <c r="B1557" s="241"/>
      <c r="C1557" s="242"/>
      <c r="D1557" s="243" t="s">
        <v>186</v>
      </c>
      <c r="E1557" s="244" t="s">
        <v>1</v>
      </c>
      <c r="F1557" s="245" t="s">
        <v>2987</v>
      </c>
      <c r="G1557" s="242"/>
      <c r="H1557" s="246">
        <v>10</v>
      </c>
      <c r="I1557" s="247"/>
      <c r="J1557" s="242"/>
      <c r="K1557" s="242"/>
      <c r="L1557" s="248"/>
      <c r="M1557" s="249"/>
      <c r="N1557" s="250"/>
      <c r="O1557" s="250"/>
      <c r="P1557" s="250"/>
      <c r="Q1557" s="250"/>
      <c r="R1557" s="250"/>
      <c r="S1557" s="250"/>
      <c r="T1557" s="25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2" t="s">
        <v>186</v>
      </c>
      <c r="AU1557" s="252" t="s">
        <v>85</v>
      </c>
      <c r="AV1557" s="13" t="s">
        <v>85</v>
      </c>
      <c r="AW1557" s="13" t="s">
        <v>32</v>
      </c>
      <c r="AX1557" s="13" t="s">
        <v>83</v>
      </c>
      <c r="AY1557" s="252" t="s">
        <v>178</v>
      </c>
    </row>
    <row r="1558" s="2" customFormat="1" ht="24.15" customHeight="1">
      <c r="A1558" s="39"/>
      <c r="B1558" s="40"/>
      <c r="C1558" s="228" t="s">
        <v>2988</v>
      </c>
      <c r="D1558" s="228" t="s">
        <v>180</v>
      </c>
      <c r="E1558" s="229" t="s">
        <v>2989</v>
      </c>
      <c r="F1558" s="230" t="s">
        <v>2990</v>
      </c>
      <c r="G1558" s="231" t="s">
        <v>291</v>
      </c>
      <c r="H1558" s="232">
        <v>10</v>
      </c>
      <c r="I1558" s="233"/>
      <c r="J1558" s="234">
        <f>ROUND(I1558*H1558,2)</f>
        <v>0</v>
      </c>
      <c r="K1558" s="230" t="s">
        <v>1</v>
      </c>
      <c r="L1558" s="45"/>
      <c r="M1558" s="235" t="s">
        <v>1</v>
      </c>
      <c r="N1558" s="236" t="s">
        <v>41</v>
      </c>
      <c r="O1558" s="92"/>
      <c r="P1558" s="237">
        <f>O1558*H1558</f>
        <v>0</v>
      </c>
      <c r="Q1558" s="237">
        <v>0.00040000000000000002</v>
      </c>
      <c r="R1558" s="237">
        <f>Q1558*H1558</f>
        <v>0.0040000000000000001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274</v>
      </c>
      <c r="AT1558" s="239" t="s">
        <v>180</v>
      </c>
      <c r="AU1558" s="239" t="s">
        <v>85</v>
      </c>
      <c r="AY1558" s="18" t="s">
        <v>178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83</v>
      </c>
      <c r="BK1558" s="240">
        <f>ROUND(I1558*H1558,2)</f>
        <v>0</v>
      </c>
      <c r="BL1558" s="18" t="s">
        <v>274</v>
      </c>
      <c r="BM1558" s="239" t="s">
        <v>2991</v>
      </c>
    </row>
    <row r="1559" s="13" customFormat="1">
      <c r="A1559" s="13"/>
      <c r="B1559" s="241"/>
      <c r="C1559" s="242"/>
      <c r="D1559" s="243" t="s">
        <v>186</v>
      </c>
      <c r="E1559" s="244" t="s">
        <v>1</v>
      </c>
      <c r="F1559" s="245" t="s">
        <v>2992</v>
      </c>
      <c r="G1559" s="242"/>
      <c r="H1559" s="246">
        <v>10</v>
      </c>
      <c r="I1559" s="247"/>
      <c r="J1559" s="242"/>
      <c r="K1559" s="242"/>
      <c r="L1559" s="248"/>
      <c r="M1559" s="249"/>
      <c r="N1559" s="250"/>
      <c r="O1559" s="250"/>
      <c r="P1559" s="250"/>
      <c r="Q1559" s="250"/>
      <c r="R1559" s="250"/>
      <c r="S1559" s="250"/>
      <c r="T1559" s="25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2" t="s">
        <v>186</v>
      </c>
      <c r="AU1559" s="252" t="s">
        <v>85</v>
      </c>
      <c r="AV1559" s="13" t="s">
        <v>85</v>
      </c>
      <c r="AW1559" s="13" t="s">
        <v>32</v>
      </c>
      <c r="AX1559" s="13" t="s">
        <v>83</v>
      </c>
      <c r="AY1559" s="252" t="s">
        <v>178</v>
      </c>
    </row>
    <row r="1560" s="2" customFormat="1" ht="33" customHeight="1">
      <c r="A1560" s="39"/>
      <c r="B1560" s="40"/>
      <c r="C1560" s="228" t="s">
        <v>2993</v>
      </c>
      <c r="D1560" s="228" t="s">
        <v>180</v>
      </c>
      <c r="E1560" s="229" t="s">
        <v>2994</v>
      </c>
      <c r="F1560" s="230" t="s">
        <v>2995</v>
      </c>
      <c r="G1560" s="231" t="s">
        <v>291</v>
      </c>
      <c r="H1560" s="232">
        <v>13</v>
      </c>
      <c r="I1560" s="233"/>
      <c r="J1560" s="234">
        <f>ROUND(I1560*H1560,2)</f>
        <v>0</v>
      </c>
      <c r="K1560" s="230" t="s">
        <v>1</v>
      </c>
      <c r="L1560" s="45"/>
      <c r="M1560" s="235" t="s">
        <v>1</v>
      </c>
      <c r="N1560" s="236" t="s">
        <v>41</v>
      </c>
      <c r="O1560" s="92"/>
      <c r="P1560" s="237">
        <f>O1560*H1560</f>
        <v>0</v>
      </c>
      <c r="Q1560" s="237">
        <v>0.00040000000000000002</v>
      </c>
      <c r="R1560" s="237">
        <f>Q1560*H1560</f>
        <v>0.0052000000000000006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274</v>
      </c>
      <c r="AT1560" s="239" t="s">
        <v>180</v>
      </c>
      <c r="AU1560" s="239" t="s">
        <v>85</v>
      </c>
      <c r="AY1560" s="18" t="s">
        <v>178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83</v>
      </c>
      <c r="BK1560" s="240">
        <f>ROUND(I1560*H1560,2)</f>
        <v>0</v>
      </c>
      <c r="BL1560" s="18" t="s">
        <v>274</v>
      </c>
      <c r="BM1560" s="239" t="s">
        <v>2996</v>
      </c>
    </row>
    <row r="1561" s="13" customFormat="1">
      <c r="A1561" s="13"/>
      <c r="B1561" s="241"/>
      <c r="C1561" s="242"/>
      <c r="D1561" s="243" t="s">
        <v>186</v>
      </c>
      <c r="E1561" s="244" t="s">
        <v>1</v>
      </c>
      <c r="F1561" s="245" t="s">
        <v>2997</v>
      </c>
      <c r="G1561" s="242"/>
      <c r="H1561" s="246">
        <v>13</v>
      </c>
      <c r="I1561" s="247"/>
      <c r="J1561" s="242"/>
      <c r="K1561" s="242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2" t="s">
        <v>186</v>
      </c>
      <c r="AU1561" s="252" t="s">
        <v>85</v>
      </c>
      <c r="AV1561" s="13" t="s">
        <v>85</v>
      </c>
      <c r="AW1561" s="13" t="s">
        <v>32</v>
      </c>
      <c r="AX1561" s="13" t="s">
        <v>83</v>
      </c>
      <c r="AY1561" s="252" t="s">
        <v>178</v>
      </c>
    </row>
    <row r="1562" s="2" customFormat="1" ht="24.15" customHeight="1">
      <c r="A1562" s="39"/>
      <c r="B1562" s="40"/>
      <c r="C1562" s="228" t="s">
        <v>2998</v>
      </c>
      <c r="D1562" s="228" t="s">
        <v>180</v>
      </c>
      <c r="E1562" s="229" t="s">
        <v>2999</v>
      </c>
      <c r="F1562" s="230" t="s">
        <v>3000</v>
      </c>
      <c r="G1562" s="231" t="s">
        <v>291</v>
      </c>
      <c r="H1562" s="232">
        <v>13</v>
      </c>
      <c r="I1562" s="233"/>
      <c r="J1562" s="234">
        <f>ROUND(I1562*H1562,2)</f>
        <v>0</v>
      </c>
      <c r="K1562" s="230" t="s">
        <v>1</v>
      </c>
      <c r="L1562" s="45"/>
      <c r="M1562" s="235" t="s">
        <v>1</v>
      </c>
      <c r="N1562" s="236" t="s">
        <v>41</v>
      </c>
      <c r="O1562" s="92"/>
      <c r="P1562" s="237">
        <f>O1562*H1562</f>
        <v>0</v>
      </c>
      <c r="Q1562" s="237">
        <v>0.00040000000000000002</v>
      </c>
      <c r="R1562" s="237">
        <f>Q1562*H1562</f>
        <v>0.0052000000000000006</v>
      </c>
      <c r="S1562" s="237">
        <v>0</v>
      </c>
      <c r="T1562" s="238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9" t="s">
        <v>274</v>
      </c>
      <c r="AT1562" s="239" t="s">
        <v>180</v>
      </c>
      <c r="AU1562" s="239" t="s">
        <v>85</v>
      </c>
      <c r="AY1562" s="18" t="s">
        <v>178</v>
      </c>
      <c r="BE1562" s="240">
        <f>IF(N1562="základní",J1562,0)</f>
        <v>0</v>
      </c>
      <c r="BF1562" s="240">
        <f>IF(N1562="snížená",J1562,0)</f>
        <v>0</v>
      </c>
      <c r="BG1562" s="240">
        <f>IF(N1562="zákl. přenesená",J1562,0)</f>
        <v>0</v>
      </c>
      <c r="BH1562" s="240">
        <f>IF(N1562="sníž. přenesená",J1562,0)</f>
        <v>0</v>
      </c>
      <c r="BI1562" s="240">
        <f>IF(N1562="nulová",J1562,0)</f>
        <v>0</v>
      </c>
      <c r="BJ1562" s="18" t="s">
        <v>83</v>
      </c>
      <c r="BK1562" s="240">
        <f>ROUND(I1562*H1562,2)</f>
        <v>0</v>
      </c>
      <c r="BL1562" s="18" t="s">
        <v>274</v>
      </c>
      <c r="BM1562" s="239" t="s">
        <v>3001</v>
      </c>
    </row>
    <row r="1563" s="13" customFormat="1">
      <c r="A1563" s="13"/>
      <c r="B1563" s="241"/>
      <c r="C1563" s="242"/>
      <c r="D1563" s="243" t="s">
        <v>186</v>
      </c>
      <c r="E1563" s="244" t="s">
        <v>1</v>
      </c>
      <c r="F1563" s="245" t="s">
        <v>3002</v>
      </c>
      <c r="G1563" s="242"/>
      <c r="H1563" s="246">
        <v>13</v>
      </c>
      <c r="I1563" s="247"/>
      <c r="J1563" s="242"/>
      <c r="K1563" s="242"/>
      <c r="L1563" s="248"/>
      <c r="M1563" s="249"/>
      <c r="N1563" s="250"/>
      <c r="O1563" s="250"/>
      <c r="P1563" s="250"/>
      <c r="Q1563" s="250"/>
      <c r="R1563" s="250"/>
      <c r="S1563" s="250"/>
      <c r="T1563" s="25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2" t="s">
        <v>186</v>
      </c>
      <c r="AU1563" s="252" t="s">
        <v>85</v>
      </c>
      <c r="AV1563" s="13" t="s">
        <v>85</v>
      </c>
      <c r="AW1563" s="13" t="s">
        <v>32</v>
      </c>
      <c r="AX1563" s="13" t="s">
        <v>83</v>
      </c>
      <c r="AY1563" s="252" t="s">
        <v>178</v>
      </c>
    </row>
    <row r="1564" s="2" customFormat="1" ht="24.15" customHeight="1">
      <c r="A1564" s="39"/>
      <c r="B1564" s="40"/>
      <c r="C1564" s="228" t="s">
        <v>3003</v>
      </c>
      <c r="D1564" s="228" t="s">
        <v>180</v>
      </c>
      <c r="E1564" s="229" t="s">
        <v>3004</v>
      </c>
      <c r="F1564" s="230" t="s">
        <v>3005</v>
      </c>
      <c r="G1564" s="231" t="s">
        <v>291</v>
      </c>
      <c r="H1564" s="232">
        <v>36.149999999999999</v>
      </c>
      <c r="I1564" s="233"/>
      <c r="J1564" s="234">
        <f>ROUND(I1564*H1564,2)</f>
        <v>0</v>
      </c>
      <c r="K1564" s="230" t="s">
        <v>194</v>
      </c>
      <c r="L1564" s="45"/>
      <c r="M1564" s="235" t="s">
        <v>1</v>
      </c>
      <c r="N1564" s="236" t="s">
        <v>41</v>
      </c>
      <c r="O1564" s="92"/>
      <c r="P1564" s="237">
        <f>O1564*H1564</f>
        <v>0</v>
      </c>
      <c r="Q1564" s="237">
        <v>0</v>
      </c>
      <c r="R1564" s="237">
        <f>Q1564*H1564</f>
        <v>0</v>
      </c>
      <c r="S1564" s="237">
        <v>0.016</v>
      </c>
      <c r="T1564" s="238">
        <f>S1564*H1564</f>
        <v>0.57840000000000003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9" t="s">
        <v>274</v>
      </c>
      <c r="AT1564" s="239" t="s">
        <v>180</v>
      </c>
      <c r="AU1564" s="239" t="s">
        <v>85</v>
      </c>
      <c r="AY1564" s="18" t="s">
        <v>178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8" t="s">
        <v>83</v>
      </c>
      <c r="BK1564" s="240">
        <f>ROUND(I1564*H1564,2)</f>
        <v>0</v>
      </c>
      <c r="BL1564" s="18" t="s">
        <v>274</v>
      </c>
      <c r="BM1564" s="239" t="s">
        <v>3006</v>
      </c>
    </row>
    <row r="1565" s="13" customFormat="1">
      <c r="A1565" s="13"/>
      <c r="B1565" s="241"/>
      <c r="C1565" s="242"/>
      <c r="D1565" s="243" t="s">
        <v>186</v>
      </c>
      <c r="E1565" s="244" t="s">
        <v>1</v>
      </c>
      <c r="F1565" s="245" t="s">
        <v>3007</v>
      </c>
      <c r="G1565" s="242"/>
      <c r="H1565" s="246">
        <v>6.2000000000000002</v>
      </c>
      <c r="I1565" s="247"/>
      <c r="J1565" s="242"/>
      <c r="K1565" s="242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186</v>
      </c>
      <c r="AU1565" s="252" t="s">
        <v>85</v>
      </c>
      <c r="AV1565" s="13" t="s">
        <v>85</v>
      </c>
      <c r="AW1565" s="13" t="s">
        <v>32</v>
      </c>
      <c r="AX1565" s="13" t="s">
        <v>76</v>
      </c>
      <c r="AY1565" s="252" t="s">
        <v>178</v>
      </c>
    </row>
    <row r="1566" s="13" customFormat="1">
      <c r="A1566" s="13"/>
      <c r="B1566" s="241"/>
      <c r="C1566" s="242"/>
      <c r="D1566" s="243" t="s">
        <v>186</v>
      </c>
      <c r="E1566" s="244" t="s">
        <v>1</v>
      </c>
      <c r="F1566" s="245" t="s">
        <v>3008</v>
      </c>
      <c r="G1566" s="242"/>
      <c r="H1566" s="246">
        <v>5.1500000000000004</v>
      </c>
      <c r="I1566" s="247"/>
      <c r="J1566" s="242"/>
      <c r="K1566" s="242"/>
      <c r="L1566" s="248"/>
      <c r="M1566" s="249"/>
      <c r="N1566" s="250"/>
      <c r="O1566" s="250"/>
      <c r="P1566" s="250"/>
      <c r="Q1566" s="250"/>
      <c r="R1566" s="250"/>
      <c r="S1566" s="250"/>
      <c r="T1566" s="25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2" t="s">
        <v>186</v>
      </c>
      <c r="AU1566" s="252" t="s">
        <v>85</v>
      </c>
      <c r="AV1566" s="13" t="s">
        <v>85</v>
      </c>
      <c r="AW1566" s="13" t="s">
        <v>32</v>
      </c>
      <c r="AX1566" s="13" t="s">
        <v>76</v>
      </c>
      <c r="AY1566" s="252" t="s">
        <v>178</v>
      </c>
    </row>
    <row r="1567" s="14" customFormat="1">
      <c r="A1567" s="14"/>
      <c r="B1567" s="253"/>
      <c r="C1567" s="254"/>
      <c r="D1567" s="243" t="s">
        <v>186</v>
      </c>
      <c r="E1567" s="255" t="s">
        <v>1</v>
      </c>
      <c r="F1567" s="256" t="s">
        <v>209</v>
      </c>
      <c r="G1567" s="254"/>
      <c r="H1567" s="257">
        <v>11.35</v>
      </c>
      <c r="I1567" s="258"/>
      <c r="J1567" s="254"/>
      <c r="K1567" s="254"/>
      <c r="L1567" s="259"/>
      <c r="M1567" s="260"/>
      <c r="N1567" s="261"/>
      <c r="O1567" s="261"/>
      <c r="P1567" s="261"/>
      <c r="Q1567" s="261"/>
      <c r="R1567" s="261"/>
      <c r="S1567" s="261"/>
      <c r="T1567" s="26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3" t="s">
        <v>186</v>
      </c>
      <c r="AU1567" s="263" t="s">
        <v>85</v>
      </c>
      <c r="AV1567" s="14" t="s">
        <v>96</v>
      </c>
      <c r="AW1567" s="14" t="s">
        <v>32</v>
      </c>
      <c r="AX1567" s="14" t="s">
        <v>76</v>
      </c>
      <c r="AY1567" s="263" t="s">
        <v>178</v>
      </c>
    </row>
    <row r="1568" s="13" customFormat="1">
      <c r="A1568" s="13"/>
      <c r="B1568" s="241"/>
      <c r="C1568" s="242"/>
      <c r="D1568" s="243" t="s">
        <v>186</v>
      </c>
      <c r="E1568" s="244" t="s">
        <v>1</v>
      </c>
      <c r="F1568" s="245" t="s">
        <v>3009</v>
      </c>
      <c r="G1568" s="242"/>
      <c r="H1568" s="246">
        <v>24.800000000000001</v>
      </c>
      <c r="I1568" s="247"/>
      <c r="J1568" s="242"/>
      <c r="K1568" s="242"/>
      <c r="L1568" s="248"/>
      <c r="M1568" s="249"/>
      <c r="N1568" s="250"/>
      <c r="O1568" s="250"/>
      <c r="P1568" s="250"/>
      <c r="Q1568" s="250"/>
      <c r="R1568" s="250"/>
      <c r="S1568" s="250"/>
      <c r="T1568" s="25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2" t="s">
        <v>186</v>
      </c>
      <c r="AU1568" s="252" t="s">
        <v>85</v>
      </c>
      <c r="AV1568" s="13" t="s">
        <v>85</v>
      </c>
      <c r="AW1568" s="13" t="s">
        <v>32</v>
      </c>
      <c r="AX1568" s="13" t="s">
        <v>76</v>
      </c>
      <c r="AY1568" s="252" t="s">
        <v>178</v>
      </c>
    </row>
    <row r="1569" s="15" customFormat="1">
      <c r="A1569" s="15"/>
      <c r="B1569" s="264"/>
      <c r="C1569" s="265"/>
      <c r="D1569" s="243" t="s">
        <v>186</v>
      </c>
      <c r="E1569" s="266" t="s">
        <v>1</v>
      </c>
      <c r="F1569" s="267" t="s">
        <v>217</v>
      </c>
      <c r="G1569" s="265"/>
      <c r="H1569" s="268">
        <v>36.149999999999999</v>
      </c>
      <c r="I1569" s="269"/>
      <c r="J1569" s="265"/>
      <c r="K1569" s="265"/>
      <c r="L1569" s="270"/>
      <c r="M1569" s="271"/>
      <c r="N1569" s="272"/>
      <c r="O1569" s="272"/>
      <c r="P1569" s="272"/>
      <c r="Q1569" s="272"/>
      <c r="R1569" s="272"/>
      <c r="S1569" s="272"/>
      <c r="T1569" s="273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4" t="s">
        <v>186</v>
      </c>
      <c r="AU1569" s="274" t="s">
        <v>85</v>
      </c>
      <c r="AV1569" s="15" t="s">
        <v>184</v>
      </c>
      <c r="AW1569" s="15" t="s">
        <v>32</v>
      </c>
      <c r="AX1569" s="15" t="s">
        <v>83</v>
      </c>
      <c r="AY1569" s="274" t="s">
        <v>178</v>
      </c>
    </row>
    <row r="1570" s="2" customFormat="1" ht="24.15" customHeight="1">
      <c r="A1570" s="39"/>
      <c r="B1570" s="40"/>
      <c r="C1570" s="228" t="s">
        <v>3010</v>
      </c>
      <c r="D1570" s="228" t="s">
        <v>180</v>
      </c>
      <c r="E1570" s="229" t="s">
        <v>3011</v>
      </c>
      <c r="F1570" s="230" t="s">
        <v>3012</v>
      </c>
      <c r="G1570" s="231" t="s">
        <v>420</v>
      </c>
      <c r="H1570" s="232">
        <v>5</v>
      </c>
      <c r="I1570" s="233"/>
      <c r="J1570" s="234">
        <f>ROUND(I1570*H1570,2)</f>
        <v>0</v>
      </c>
      <c r="K1570" s="230" t="s">
        <v>1</v>
      </c>
      <c r="L1570" s="45"/>
      <c r="M1570" s="235" t="s">
        <v>1</v>
      </c>
      <c r="N1570" s="236" t="s">
        <v>41</v>
      </c>
      <c r="O1570" s="92"/>
      <c r="P1570" s="237">
        <f>O1570*H1570</f>
        <v>0</v>
      </c>
      <c r="Q1570" s="237">
        <v>0</v>
      </c>
      <c r="R1570" s="237">
        <f>Q1570*H1570</f>
        <v>0</v>
      </c>
      <c r="S1570" s="237">
        <v>0.099000000000000005</v>
      </c>
      <c r="T1570" s="238">
        <f>S1570*H1570</f>
        <v>0.495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9" t="s">
        <v>274</v>
      </c>
      <c r="AT1570" s="239" t="s">
        <v>180</v>
      </c>
      <c r="AU1570" s="239" t="s">
        <v>85</v>
      </c>
      <c r="AY1570" s="18" t="s">
        <v>178</v>
      </c>
      <c r="BE1570" s="240">
        <f>IF(N1570="základní",J1570,0)</f>
        <v>0</v>
      </c>
      <c r="BF1570" s="240">
        <f>IF(N1570="snížená",J1570,0)</f>
        <v>0</v>
      </c>
      <c r="BG1570" s="240">
        <f>IF(N1570="zákl. přenesená",J1570,0)</f>
        <v>0</v>
      </c>
      <c r="BH1570" s="240">
        <f>IF(N1570="sníž. přenesená",J1570,0)</f>
        <v>0</v>
      </c>
      <c r="BI1570" s="240">
        <f>IF(N1570="nulová",J1570,0)</f>
        <v>0</v>
      </c>
      <c r="BJ1570" s="18" t="s">
        <v>83</v>
      </c>
      <c r="BK1570" s="240">
        <f>ROUND(I1570*H1570,2)</f>
        <v>0</v>
      </c>
      <c r="BL1570" s="18" t="s">
        <v>274</v>
      </c>
      <c r="BM1570" s="239" t="s">
        <v>3013</v>
      </c>
    </row>
    <row r="1571" s="2" customFormat="1" ht="37.8" customHeight="1">
      <c r="A1571" s="39"/>
      <c r="B1571" s="40"/>
      <c r="C1571" s="228" t="s">
        <v>3014</v>
      </c>
      <c r="D1571" s="228" t="s">
        <v>180</v>
      </c>
      <c r="E1571" s="229" t="s">
        <v>3015</v>
      </c>
      <c r="F1571" s="230" t="s">
        <v>3016</v>
      </c>
      <c r="G1571" s="231" t="s">
        <v>1532</v>
      </c>
      <c r="H1571" s="232">
        <v>1</v>
      </c>
      <c r="I1571" s="233"/>
      <c r="J1571" s="234">
        <f>ROUND(I1571*H1571,2)</f>
        <v>0</v>
      </c>
      <c r="K1571" s="230" t="s">
        <v>1</v>
      </c>
      <c r="L1571" s="45"/>
      <c r="M1571" s="235" t="s">
        <v>1</v>
      </c>
      <c r="N1571" s="236" t="s">
        <v>41</v>
      </c>
      <c r="O1571" s="92"/>
      <c r="P1571" s="237">
        <f>O1571*H1571</f>
        <v>0</v>
      </c>
      <c r="Q1571" s="237">
        <v>0.00040000000000000002</v>
      </c>
      <c r="R1571" s="237">
        <f>Q1571*H1571</f>
        <v>0.00040000000000000002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274</v>
      </c>
      <c r="AT1571" s="239" t="s">
        <v>180</v>
      </c>
      <c r="AU1571" s="239" t="s">
        <v>85</v>
      </c>
      <c r="AY1571" s="18" t="s">
        <v>178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83</v>
      </c>
      <c r="BK1571" s="240">
        <f>ROUND(I1571*H1571,2)</f>
        <v>0</v>
      </c>
      <c r="BL1571" s="18" t="s">
        <v>274</v>
      </c>
      <c r="BM1571" s="239" t="s">
        <v>3017</v>
      </c>
    </row>
    <row r="1572" s="13" customFormat="1">
      <c r="A1572" s="13"/>
      <c r="B1572" s="241"/>
      <c r="C1572" s="242"/>
      <c r="D1572" s="243" t="s">
        <v>186</v>
      </c>
      <c r="E1572" s="244" t="s">
        <v>1</v>
      </c>
      <c r="F1572" s="245" t="s">
        <v>83</v>
      </c>
      <c r="G1572" s="242"/>
      <c r="H1572" s="246">
        <v>1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186</v>
      </c>
      <c r="AU1572" s="252" t="s">
        <v>85</v>
      </c>
      <c r="AV1572" s="13" t="s">
        <v>85</v>
      </c>
      <c r="AW1572" s="13" t="s">
        <v>32</v>
      </c>
      <c r="AX1572" s="13" t="s">
        <v>83</v>
      </c>
      <c r="AY1572" s="252" t="s">
        <v>178</v>
      </c>
    </row>
    <row r="1573" s="2" customFormat="1" ht="33" customHeight="1">
      <c r="A1573" s="39"/>
      <c r="B1573" s="40"/>
      <c r="C1573" s="228" t="s">
        <v>3018</v>
      </c>
      <c r="D1573" s="228" t="s">
        <v>180</v>
      </c>
      <c r="E1573" s="229" t="s">
        <v>3019</v>
      </c>
      <c r="F1573" s="230" t="s">
        <v>3020</v>
      </c>
      <c r="G1573" s="231" t="s">
        <v>291</v>
      </c>
      <c r="H1573" s="232">
        <v>4.6849999999999996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41</v>
      </c>
      <c r="O1573" s="92"/>
      <c r="P1573" s="237">
        <f>O1573*H1573</f>
        <v>0</v>
      </c>
      <c r="Q1573" s="237">
        <v>0.00040000000000000002</v>
      </c>
      <c r="R1573" s="237">
        <f>Q1573*H1573</f>
        <v>0.001874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274</v>
      </c>
      <c r="AT1573" s="239" t="s">
        <v>180</v>
      </c>
      <c r="AU1573" s="239" t="s">
        <v>85</v>
      </c>
      <c r="AY1573" s="18" t="s">
        <v>178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83</v>
      </c>
      <c r="BK1573" s="240">
        <f>ROUND(I1573*H1573,2)</f>
        <v>0</v>
      </c>
      <c r="BL1573" s="18" t="s">
        <v>274</v>
      </c>
      <c r="BM1573" s="239" t="s">
        <v>3021</v>
      </c>
    </row>
    <row r="1574" s="13" customFormat="1">
      <c r="A1574" s="13"/>
      <c r="B1574" s="241"/>
      <c r="C1574" s="242"/>
      <c r="D1574" s="243" t="s">
        <v>186</v>
      </c>
      <c r="E1574" s="244" t="s">
        <v>1</v>
      </c>
      <c r="F1574" s="245" t="s">
        <v>3022</v>
      </c>
      <c r="G1574" s="242"/>
      <c r="H1574" s="246">
        <v>4.6849999999999996</v>
      </c>
      <c r="I1574" s="247"/>
      <c r="J1574" s="242"/>
      <c r="K1574" s="242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186</v>
      </c>
      <c r="AU1574" s="252" t="s">
        <v>85</v>
      </c>
      <c r="AV1574" s="13" t="s">
        <v>85</v>
      </c>
      <c r="AW1574" s="13" t="s">
        <v>32</v>
      </c>
      <c r="AX1574" s="13" t="s">
        <v>83</v>
      </c>
      <c r="AY1574" s="252" t="s">
        <v>178</v>
      </c>
    </row>
    <row r="1575" s="2" customFormat="1" ht="33" customHeight="1">
      <c r="A1575" s="39"/>
      <c r="B1575" s="40"/>
      <c r="C1575" s="228" t="s">
        <v>3023</v>
      </c>
      <c r="D1575" s="228" t="s">
        <v>180</v>
      </c>
      <c r="E1575" s="229" t="s">
        <v>3024</v>
      </c>
      <c r="F1575" s="230" t="s">
        <v>3025</v>
      </c>
      <c r="G1575" s="231" t="s">
        <v>291</v>
      </c>
      <c r="H1575" s="232">
        <v>4.3200000000000003</v>
      </c>
      <c r="I1575" s="233"/>
      <c r="J1575" s="234">
        <f>ROUND(I1575*H1575,2)</f>
        <v>0</v>
      </c>
      <c r="K1575" s="230" t="s">
        <v>1</v>
      </c>
      <c r="L1575" s="45"/>
      <c r="M1575" s="235" t="s">
        <v>1</v>
      </c>
      <c r="N1575" s="236" t="s">
        <v>41</v>
      </c>
      <c r="O1575" s="92"/>
      <c r="P1575" s="237">
        <f>O1575*H1575</f>
        <v>0</v>
      </c>
      <c r="Q1575" s="237">
        <v>0.00040000000000000002</v>
      </c>
      <c r="R1575" s="237">
        <f>Q1575*H1575</f>
        <v>0.0017280000000000002</v>
      </c>
      <c r="S1575" s="237">
        <v>0</v>
      </c>
      <c r="T1575" s="238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9" t="s">
        <v>274</v>
      </c>
      <c r="AT1575" s="239" t="s">
        <v>180</v>
      </c>
      <c r="AU1575" s="239" t="s">
        <v>85</v>
      </c>
      <c r="AY1575" s="18" t="s">
        <v>178</v>
      </c>
      <c r="BE1575" s="240">
        <f>IF(N1575="základní",J1575,0)</f>
        <v>0</v>
      </c>
      <c r="BF1575" s="240">
        <f>IF(N1575="snížená",J1575,0)</f>
        <v>0</v>
      </c>
      <c r="BG1575" s="240">
        <f>IF(N1575="zákl. přenesená",J1575,0)</f>
        <v>0</v>
      </c>
      <c r="BH1575" s="240">
        <f>IF(N1575="sníž. přenesená",J1575,0)</f>
        <v>0</v>
      </c>
      <c r="BI1575" s="240">
        <f>IF(N1575="nulová",J1575,0)</f>
        <v>0</v>
      </c>
      <c r="BJ1575" s="18" t="s">
        <v>83</v>
      </c>
      <c r="BK1575" s="240">
        <f>ROUND(I1575*H1575,2)</f>
        <v>0</v>
      </c>
      <c r="BL1575" s="18" t="s">
        <v>274</v>
      </c>
      <c r="BM1575" s="239" t="s">
        <v>3026</v>
      </c>
    </row>
    <row r="1576" s="13" customFormat="1">
      <c r="A1576" s="13"/>
      <c r="B1576" s="241"/>
      <c r="C1576" s="242"/>
      <c r="D1576" s="243" t="s">
        <v>186</v>
      </c>
      <c r="E1576" s="244" t="s">
        <v>1</v>
      </c>
      <c r="F1576" s="245" t="s">
        <v>3027</v>
      </c>
      <c r="G1576" s="242"/>
      <c r="H1576" s="246">
        <v>4.3200000000000003</v>
      </c>
      <c r="I1576" s="247"/>
      <c r="J1576" s="242"/>
      <c r="K1576" s="242"/>
      <c r="L1576" s="248"/>
      <c r="M1576" s="249"/>
      <c r="N1576" s="250"/>
      <c r="O1576" s="250"/>
      <c r="P1576" s="250"/>
      <c r="Q1576" s="250"/>
      <c r="R1576" s="250"/>
      <c r="S1576" s="250"/>
      <c r="T1576" s="251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2" t="s">
        <v>186</v>
      </c>
      <c r="AU1576" s="252" t="s">
        <v>85</v>
      </c>
      <c r="AV1576" s="13" t="s">
        <v>85</v>
      </c>
      <c r="AW1576" s="13" t="s">
        <v>32</v>
      </c>
      <c r="AX1576" s="13" t="s">
        <v>83</v>
      </c>
      <c r="AY1576" s="252" t="s">
        <v>178</v>
      </c>
    </row>
    <row r="1577" s="2" customFormat="1" ht="33" customHeight="1">
      <c r="A1577" s="39"/>
      <c r="B1577" s="40"/>
      <c r="C1577" s="228" t="s">
        <v>3028</v>
      </c>
      <c r="D1577" s="228" t="s">
        <v>180</v>
      </c>
      <c r="E1577" s="229" t="s">
        <v>3029</v>
      </c>
      <c r="F1577" s="230" t="s">
        <v>3030</v>
      </c>
      <c r="G1577" s="231" t="s">
        <v>291</v>
      </c>
      <c r="H1577" s="232">
        <v>4.6349999999999998</v>
      </c>
      <c r="I1577" s="233"/>
      <c r="J1577" s="234">
        <f>ROUND(I1577*H1577,2)</f>
        <v>0</v>
      </c>
      <c r="K1577" s="230" t="s">
        <v>1</v>
      </c>
      <c r="L1577" s="45"/>
      <c r="M1577" s="235" t="s">
        <v>1</v>
      </c>
      <c r="N1577" s="236" t="s">
        <v>41</v>
      </c>
      <c r="O1577" s="92"/>
      <c r="P1577" s="237">
        <f>O1577*H1577</f>
        <v>0</v>
      </c>
      <c r="Q1577" s="237">
        <v>0.00040000000000000002</v>
      </c>
      <c r="R1577" s="237">
        <f>Q1577*H1577</f>
        <v>0.001854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274</v>
      </c>
      <c r="AT1577" s="239" t="s">
        <v>180</v>
      </c>
      <c r="AU1577" s="239" t="s">
        <v>85</v>
      </c>
      <c r="AY1577" s="18" t="s">
        <v>178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83</v>
      </c>
      <c r="BK1577" s="240">
        <f>ROUND(I1577*H1577,2)</f>
        <v>0</v>
      </c>
      <c r="BL1577" s="18" t="s">
        <v>274</v>
      </c>
      <c r="BM1577" s="239" t="s">
        <v>3031</v>
      </c>
    </row>
    <row r="1578" s="13" customFormat="1">
      <c r="A1578" s="13"/>
      <c r="B1578" s="241"/>
      <c r="C1578" s="242"/>
      <c r="D1578" s="243" t="s">
        <v>186</v>
      </c>
      <c r="E1578" s="244" t="s">
        <v>1</v>
      </c>
      <c r="F1578" s="245" t="s">
        <v>3032</v>
      </c>
      <c r="G1578" s="242"/>
      <c r="H1578" s="246">
        <v>4.6349999999999998</v>
      </c>
      <c r="I1578" s="247"/>
      <c r="J1578" s="242"/>
      <c r="K1578" s="242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2" t="s">
        <v>186</v>
      </c>
      <c r="AU1578" s="252" t="s">
        <v>85</v>
      </c>
      <c r="AV1578" s="13" t="s">
        <v>85</v>
      </c>
      <c r="AW1578" s="13" t="s">
        <v>32</v>
      </c>
      <c r="AX1578" s="13" t="s">
        <v>83</v>
      </c>
      <c r="AY1578" s="252" t="s">
        <v>178</v>
      </c>
    </row>
    <row r="1579" s="2" customFormat="1" ht="33" customHeight="1">
      <c r="A1579" s="39"/>
      <c r="B1579" s="40"/>
      <c r="C1579" s="228" t="s">
        <v>3033</v>
      </c>
      <c r="D1579" s="228" t="s">
        <v>180</v>
      </c>
      <c r="E1579" s="229" t="s">
        <v>3034</v>
      </c>
      <c r="F1579" s="230" t="s">
        <v>3035</v>
      </c>
      <c r="G1579" s="231" t="s">
        <v>291</v>
      </c>
      <c r="H1579" s="232">
        <v>1.1399999999999999</v>
      </c>
      <c r="I1579" s="233"/>
      <c r="J1579" s="234">
        <f>ROUND(I1579*H1579,2)</f>
        <v>0</v>
      </c>
      <c r="K1579" s="230" t="s">
        <v>1</v>
      </c>
      <c r="L1579" s="45"/>
      <c r="M1579" s="235" t="s">
        <v>1</v>
      </c>
      <c r="N1579" s="236" t="s">
        <v>41</v>
      </c>
      <c r="O1579" s="92"/>
      <c r="P1579" s="237">
        <f>O1579*H1579</f>
        <v>0</v>
      </c>
      <c r="Q1579" s="237">
        <v>0.00040000000000000002</v>
      </c>
      <c r="R1579" s="237">
        <f>Q1579*H1579</f>
        <v>0.00045599999999999997</v>
      </c>
      <c r="S1579" s="237">
        <v>0</v>
      </c>
      <c r="T1579" s="238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9" t="s">
        <v>274</v>
      </c>
      <c r="AT1579" s="239" t="s">
        <v>180</v>
      </c>
      <c r="AU1579" s="239" t="s">
        <v>85</v>
      </c>
      <c r="AY1579" s="18" t="s">
        <v>178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8" t="s">
        <v>83</v>
      </c>
      <c r="BK1579" s="240">
        <f>ROUND(I1579*H1579,2)</f>
        <v>0</v>
      </c>
      <c r="BL1579" s="18" t="s">
        <v>274</v>
      </c>
      <c r="BM1579" s="239" t="s">
        <v>3036</v>
      </c>
    </row>
    <row r="1580" s="13" customFormat="1">
      <c r="A1580" s="13"/>
      <c r="B1580" s="241"/>
      <c r="C1580" s="242"/>
      <c r="D1580" s="243" t="s">
        <v>186</v>
      </c>
      <c r="E1580" s="244" t="s">
        <v>1</v>
      </c>
      <c r="F1580" s="245" t="s">
        <v>3037</v>
      </c>
      <c r="G1580" s="242"/>
      <c r="H1580" s="246">
        <v>1.1399999999999999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186</v>
      </c>
      <c r="AU1580" s="252" t="s">
        <v>85</v>
      </c>
      <c r="AV1580" s="13" t="s">
        <v>85</v>
      </c>
      <c r="AW1580" s="13" t="s">
        <v>32</v>
      </c>
      <c r="AX1580" s="13" t="s">
        <v>83</v>
      </c>
      <c r="AY1580" s="252" t="s">
        <v>178</v>
      </c>
    </row>
    <row r="1581" s="2" customFormat="1" ht="33" customHeight="1">
      <c r="A1581" s="39"/>
      <c r="B1581" s="40"/>
      <c r="C1581" s="228" t="s">
        <v>3038</v>
      </c>
      <c r="D1581" s="228" t="s">
        <v>180</v>
      </c>
      <c r="E1581" s="229" t="s">
        <v>3039</v>
      </c>
      <c r="F1581" s="230" t="s">
        <v>3040</v>
      </c>
      <c r="G1581" s="231" t="s">
        <v>291</v>
      </c>
      <c r="H1581" s="232">
        <v>6.2000000000000002</v>
      </c>
      <c r="I1581" s="233"/>
      <c r="J1581" s="234">
        <f>ROUND(I1581*H1581,2)</f>
        <v>0</v>
      </c>
      <c r="K1581" s="230" t="s">
        <v>1</v>
      </c>
      <c r="L1581" s="45"/>
      <c r="M1581" s="235" t="s">
        <v>1</v>
      </c>
      <c r="N1581" s="236" t="s">
        <v>41</v>
      </c>
      <c r="O1581" s="92"/>
      <c r="P1581" s="237">
        <f>O1581*H1581</f>
        <v>0</v>
      </c>
      <c r="Q1581" s="237">
        <v>0.00040000000000000002</v>
      </c>
      <c r="R1581" s="237">
        <f>Q1581*H1581</f>
        <v>0.00248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274</v>
      </c>
      <c r="AT1581" s="239" t="s">
        <v>180</v>
      </c>
      <c r="AU1581" s="239" t="s">
        <v>85</v>
      </c>
      <c r="AY1581" s="18" t="s">
        <v>178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83</v>
      </c>
      <c r="BK1581" s="240">
        <f>ROUND(I1581*H1581,2)</f>
        <v>0</v>
      </c>
      <c r="BL1581" s="18" t="s">
        <v>274</v>
      </c>
      <c r="BM1581" s="239" t="s">
        <v>3041</v>
      </c>
    </row>
    <row r="1582" s="13" customFormat="1">
      <c r="A1582" s="13"/>
      <c r="B1582" s="241"/>
      <c r="C1582" s="242"/>
      <c r="D1582" s="243" t="s">
        <v>186</v>
      </c>
      <c r="E1582" s="244" t="s">
        <v>1</v>
      </c>
      <c r="F1582" s="245" t="s">
        <v>3042</v>
      </c>
      <c r="G1582" s="242"/>
      <c r="H1582" s="246">
        <v>6.2000000000000002</v>
      </c>
      <c r="I1582" s="247"/>
      <c r="J1582" s="242"/>
      <c r="K1582" s="242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186</v>
      </c>
      <c r="AU1582" s="252" t="s">
        <v>85</v>
      </c>
      <c r="AV1582" s="13" t="s">
        <v>85</v>
      </c>
      <c r="AW1582" s="13" t="s">
        <v>32</v>
      </c>
      <c r="AX1582" s="13" t="s">
        <v>83</v>
      </c>
      <c r="AY1582" s="252" t="s">
        <v>178</v>
      </c>
    </row>
    <row r="1583" s="2" customFormat="1" ht="33" customHeight="1">
      <c r="A1583" s="39"/>
      <c r="B1583" s="40"/>
      <c r="C1583" s="228" t="s">
        <v>3043</v>
      </c>
      <c r="D1583" s="228" t="s">
        <v>180</v>
      </c>
      <c r="E1583" s="229" t="s">
        <v>3044</v>
      </c>
      <c r="F1583" s="230" t="s">
        <v>3045</v>
      </c>
      <c r="G1583" s="231" t="s">
        <v>291</v>
      </c>
      <c r="H1583" s="232">
        <v>0.51500000000000001</v>
      </c>
      <c r="I1583" s="233"/>
      <c r="J1583" s="234">
        <f>ROUND(I1583*H1583,2)</f>
        <v>0</v>
      </c>
      <c r="K1583" s="230" t="s">
        <v>1</v>
      </c>
      <c r="L1583" s="45"/>
      <c r="M1583" s="235" t="s">
        <v>1</v>
      </c>
      <c r="N1583" s="236" t="s">
        <v>41</v>
      </c>
      <c r="O1583" s="92"/>
      <c r="P1583" s="237">
        <f>O1583*H1583</f>
        <v>0</v>
      </c>
      <c r="Q1583" s="237">
        <v>0.00040000000000000002</v>
      </c>
      <c r="R1583" s="237">
        <f>Q1583*H1583</f>
        <v>0.00020600000000000002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274</v>
      </c>
      <c r="AT1583" s="239" t="s">
        <v>180</v>
      </c>
      <c r="AU1583" s="239" t="s">
        <v>85</v>
      </c>
      <c r="AY1583" s="18" t="s">
        <v>178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83</v>
      </c>
      <c r="BK1583" s="240">
        <f>ROUND(I1583*H1583,2)</f>
        <v>0</v>
      </c>
      <c r="BL1583" s="18" t="s">
        <v>274</v>
      </c>
      <c r="BM1583" s="239" t="s">
        <v>3046</v>
      </c>
    </row>
    <row r="1584" s="13" customFormat="1">
      <c r="A1584" s="13"/>
      <c r="B1584" s="241"/>
      <c r="C1584" s="242"/>
      <c r="D1584" s="243" t="s">
        <v>186</v>
      </c>
      <c r="E1584" s="244" t="s">
        <v>1</v>
      </c>
      <c r="F1584" s="245" t="s">
        <v>3047</v>
      </c>
      <c r="G1584" s="242"/>
      <c r="H1584" s="246">
        <v>0.51500000000000001</v>
      </c>
      <c r="I1584" s="247"/>
      <c r="J1584" s="242"/>
      <c r="K1584" s="242"/>
      <c r="L1584" s="248"/>
      <c r="M1584" s="249"/>
      <c r="N1584" s="250"/>
      <c r="O1584" s="250"/>
      <c r="P1584" s="250"/>
      <c r="Q1584" s="250"/>
      <c r="R1584" s="250"/>
      <c r="S1584" s="250"/>
      <c r="T1584" s="251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2" t="s">
        <v>186</v>
      </c>
      <c r="AU1584" s="252" t="s">
        <v>85</v>
      </c>
      <c r="AV1584" s="13" t="s">
        <v>85</v>
      </c>
      <c r="AW1584" s="13" t="s">
        <v>32</v>
      </c>
      <c r="AX1584" s="13" t="s">
        <v>83</v>
      </c>
      <c r="AY1584" s="252" t="s">
        <v>178</v>
      </c>
    </row>
    <row r="1585" s="2" customFormat="1" ht="33" customHeight="1">
      <c r="A1585" s="39"/>
      <c r="B1585" s="40"/>
      <c r="C1585" s="228" t="s">
        <v>3048</v>
      </c>
      <c r="D1585" s="228" t="s">
        <v>180</v>
      </c>
      <c r="E1585" s="229" t="s">
        <v>3049</v>
      </c>
      <c r="F1585" s="230" t="s">
        <v>3050</v>
      </c>
      <c r="G1585" s="231" t="s">
        <v>291</v>
      </c>
      <c r="H1585" s="232">
        <v>0.81999999999999995</v>
      </c>
      <c r="I1585" s="233"/>
      <c r="J1585" s="234">
        <f>ROUND(I1585*H1585,2)</f>
        <v>0</v>
      </c>
      <c r="K1585" s="230" t="s">
        <v>1</v>
      </c>
      <c r="L1585" s="45"/>
      <c r="M1585" s="235" t="s">
        <v>1</v>
      </c>
      <c r="N1585" s="236" t="s">
        <v>41</v>
      </c>
      <c r="O1585" s="92"/>
      <c r="P1585" s="237">
        <f>O1585*H1585</f>
        <v>0</v>
      </c>
      <c r="Q1585" s="237">
        <v>0.00040000000000000002</v>
      </c>
      <c r="R1585" s="237">
        <f>Q1585*H1585</f>
        <v>0.000328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274</v>
      </c>
      <c r="AT1585" s="239" t="s">
        <v>180</v>
      </c>
      <c r="AU1585" s="239" t="s">
        <v>85</v>
      </c>
      <c r="AY1585" s="18" t="s">
        <v>178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83</v>
      </c>
      <c r="BK1585" s="240">
        <f>ROUND(I1585*H1585,2)</f>
        <v>0</v>
      </c>
      <c r="BL1585" s="18" t="s">
        <v>274</v>
      </c>
      <c r="BM1585" s="239" t="s">
        <v>3051</v>
      </c>
    </row>
    <row r="1586" s="13" customFormat="1">
      <c r="A1586" s="13"/>
      <c r="B1586" s="241"/>
      <c r="C1586" s="242"/>
      <c r="D1586" s="243" t="s">
        <v>186</v>
      </c>
      <c r="E1586" s="244" t="s">
        <v>1</v>
      </c>
      <c r="F1586" s="245" t="s">
        <v>3052</v>
      </c>
      <c r="G1586" s="242"/>
      <c r="H1586" s="246">
        <v>0.81999999999999995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186</v>
      </c>
      <c r="AU1586" s="252" t="s">
        <v>85</v>
      </c>
      <c r="AV1586" s="13" t="s">
        <v>85</v>
      </c>
      <c r="AW1586" s="13" t="s">
        <v>32</v>
      </c>
      <c r="AX1586" s="13" t="s">
        <v>83</v>
      </c>
      <c r="AY1586" s="252" t="s">
        <v>178</v>
      </c>
    </row>
    <row r="1587" s="2" customFormat="1" ht="33" customHeight="1">
      <c r="A1587" s="39"/>
      <c r="B1587" s="40"/>
      <c r="C1587" s="228" t="s">
        <v>3053</v>
      </c>
      <c r="D1587" s="228" t="s">
        <v>180</v>
      </c>
      <c r="E1587" s="229" t="s">
        <v>3054</v>
      </c>
      <c r="F1587" s="230" t="s">
        <v>3055</v>
      </c>
      <c r="G1587" s="231" t="s">
        <v>291</v>
      </c>
      <c r="H1587" s="232">
        <v>11.449999999999999</v>
      </c>
      <c r="I1587" s="233"/>
      <c r="J1587" s="234">
        <f>ROUND(I1587*H1587,2)</f>
        <v>0</v>
      </c>
      <c r="K1587" s="230" t="s">
        <v>1</v>
      </c>
      <c r="L1587" s="45"/>
      <c r="M1587" s="235" t="s">
        <v>1</v>
      </c>
      <c r="N1587" s="236" t="s">
        <v>41</v>
      </c>
      <c r="O1587" s="92"/>
      <c r="P1587" s="237">
        <f>O1587*H1587</f>
        <v>0</v>
      </c>
      <c r="Q1587" s="237">
        <v>0.00040000000000000002</v>
      </c>
      <c r="R1587" s="237">
        <f>Q1587*H1587</f>
        <v>0.0045799999999999999</v>
      </c>
      <c r="S1587" s="237">
        <v>0</v>
      </c>
      <c r="T1587" s="238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9" t="s">
        <v>274</v>
      </c>
      <c r="AT1587" s="239" t="s">
        <v>180</v>
      </c>
      <c r="AU1587" s="239" t="s">
        <v>85</v>
      </c>
      <c r="AY1587" s="18" t="s">
        <v>178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83</v>
      </c>
      <c r="BK1587" s="240">
        <f>ROUND(I1587*H1587,2)</f>
        <v>0</v>
      </c>
      <c r="BL1587" s="18" t="s">
        <v>274</v>
      </c>
      <c r="BM1587" s="239" t="s">
        <v>3056</v>
      </c>
    </row>
    <row r="1588" s="13" customFormat="1">
      <c r="A1588" s="13"/>
      <c r="B1588" s="241"/>
      <c r="C1588" s="242"/>
      <c r="D1588" s="243" t="s">
        <v>186</v>
      </c>
      <c r="E1588" s="244" t="s">
        <v>1</v>
      </c>
      <c r="F1588" s="245" t="s">
        <v>3057</v>
      </c>
      <c r="G1588" s="242"/>
      <c r="H1588" s="246">
        <v>11.449999999999999</v>
      </c>
      <c r="I1588" s="247"/>
      <c r="J1588" s="242"/>
      <c r="K1588" s="242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2" t="s">
        <v>186</v>
      </c>
      <c r="AU1588" s="252" t="s">
        <v>85</v>
      </c>
      <c r="AV1588" s="13" t="s">
        <v>85</v>
      </c>
      <c r="AW1588" s="13" t="s">
        <v>32</v>
      </c>
      <c r="AX1588" s="13" t="s">
        <v>83</v>
      </c>
      <c r="AY1588" s="252" t="s">
        <v>178</v>
      </c>
    </row>
    <row r="1589" s="2" customFormat="1" ht="33" customHeight="1">
      <c r="A1589" s="39"/>
      <c r="B1589" s="40"/>
      <c r="C1589" s="228" t="s">
        <v>3058</v>
      </c>
      <c r="D1589" s="228" t="s">
        <v>180</v>
      </c>
      <c r="E1589" s="229" t="s">
        <v>3059</v>
      </c>
      <c r="F1589" s="230" t="s">
        <v>3060</v>
      </c>
      <c r="G1589" s="231" t="s">
        <v>291</v>
      </c>
      <c r="H1589" s="232">
        <v>1.1399999999999999</v>
      </c>
      <c r="I1589" s="233"/>
      <c r="J1589" s="234">
        <f>ROUND(I1589*H1589,2)</f>
        <v>0</v>
      </c>
      <c r="K1589" s="230" t="s">
        <v>1</v>
      </c>
      <c r="L1589" s="45"/>
      <c r="M1589" s="235" t="s">
        <v>1</v>
      </c>
      <c r="N1589" s="236" t="s">
        <v>41</v>
      </c>
      <c r="O1589" s="92"/>
      <c r="P1589" s="237">
        <f>O1589*H1589</f>
        <v>0</v>
      </c>
      <c r="Q1589" s="237">
        <v>0.00040000000000000002</v>
      </c>
      <c r="R1589" s="237">
        <f>Q1589*H1589</f>
        <v>0.00045599999999999997</v>
      </c>
      <c r="S1589" s="237">
        <v>0</v>
      </c>
      <c r="T1589" s="238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9" t="s">
        <v>274</v>
      </c>
      <c r="AT1589" s="239" t="s">
        <v>180</v>
      </c>
      <c r="AU1589" s="239" t="s">
        <v>85</v>
      </c>
      <c r="AY1589" s="18" t="s">
        <v>178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8" t="s">
        <v>83</v>
      </c>
      <c r="BK1589" s="240">
        <f>ROUND(I1589*H1589,2)</f>
        <v>0</v>
      </c>
      <c r="BL1589" s="18" t="s">
        <v>274</v>
      </c>
      <c r="BM1589" s="239" t="s">
        <v>3061</v>
      </c>
    </row>
    <row r="1590" s="13" customFormat="1">
      <c r="A1590" s="13"/>
      <c r="B1590" s="241"/>
      <c r="C1590" s="242"/>
      <c r="D1590" s="243" t="s">
        <v>186</v>
      </c>
      <c r="E1590" s="244" t="s">
        <v>1</v>
      </c>
      <c r="F1590" s="245" t="s">
        <v>3062</v>
      </c>
      <c r="G1590" s="242"/>
      <c r="H1590" s="246">
        <v>1.1399999999999999</v>
      </c>
      <c r="I1590" s="247"/>
      <c r="J1590" s="242"/>
      <c r="K1590" s="242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2" t="s">
        <v>186</v>
      </c>
      <c r="AU1590" s="252" t="s">
        <v>85</v>
      </c>
      <c r="AV1590" s="13" t="s">
        <v>85</v>
      </c>
      <c r="AW1590" s="13" t="s">
        <v>32</v>
      </c>
      <c r="AX1590" s="13" t="s">
        <v>83</v>
      </c>
      <c r="AY1590" s="252" t="s">
        <v>178</v>
      </c>
    </row>
    <row r="1591" s="2" customFormat="1" ht="33" customHeight="1">
      <c r="A1591" s="39"/>
      <c r="B1591" s="40"/>
      <c r="C1591" s="228" t="s">
        <v>3063</v>
      </c>
      <c r="D1591" s="228" t="s">
        <v>180</v>
      </c>
      <c r="E1591" s="229" t="s">
        <v>3064</v>
      </c>
      <c r="F1591" s="230" t="s">
        <v>3065</v>
      </c>
      <c r="G1591" s="231" t="s">
        <v>291</v>
      </c>
      <c r="H1591" s="232">
        <v>1.54</v>
      </c>
      <c r="I1591" s="233"/>
      <c r="J1591" s="234">
        <f>ROUND(I1591*H1591,2)</f>
        <v>0</v>
      </c>
      <c r="K1591" s="230" t="s">
        <v>1</v>
      </c>
      <c r="L1591" s="45"/>
      <c r="M1591" s="235" t="s">
        <v>1</v>
      </c>
      <c r="N1591" s="236" t="s">
        <v>41</v>
      </c>
      <c r="O1591" s="92"/>
      <c r="P1591" s="237">
        <f>O1591*H1591</f>
        <v>0</v>
      </c>
      <c r="Q1591" s="237">
        <v>0.00040000000000000002</v>
      </c>
      <c r="R1591" s="237">
        <f>Q1591*H1591</f>
        <v>0.00061600000000000001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274</v>
      </c>
      <c r="AT1591" s="239" t="s">
        <v>180</v>
      </c>
      <c r="AU1591" s="239" t="s">
        <v>85</v>
      </c>
      <c r="AY1591" s="18" t="s">
        <v>178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83</v>
      </c>
      <c r="BK1591" s="240">
        <f>ROUND(I1591*H1591,2)</f>
        <v>0</v>
      </c>
      <c r="BL1591" s="18" t="s">
        <v>274</v>
      </c>
      <c r="BM1591" s="239" t="s">
        <v>3066</v>
      </c>
    </row>
    <row r="1592" s="13" customFormat="1">
      <c r="A1592" s="13"/>
      <c r="B1592" s="241"/>
      <c r="C1592" s="242"/>
      <c r="D1592" s="243" t="s">
        <v>186</v>
      </c>
      <c r="E1592" s="244" t="s">
        <v>1</v>
      </c>
      <c r="F1592" s="245" t="s">
        <v>3067</v>
      </c>
      <c r="G1592" s="242"/>
      <c r="H1592" s="246">
        <v>1.54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186</v>
      </c>
      <c r="AU1592" s="252" t="s">
        <v>85</v>
      </c>
      <c r="AV1592" s="13" t="s">
        <v>85</v>
      </c>
      <c r="AW1592" s="13" t="s">
        <v>32</v>
      </c>
      <c r="AX1592" s="13" t="s">
        <v>83</v>
      </c>
      <c r="AY1592" s="252" t="s">
        <v>178</v>
      </c>
    </row>
    <row r="1593" s="2" customFormat="1" ht="33" customHeight="1">
      <c r="A1593" s="39"/>
      <c r="B1593" s="40"/>
      <c r="C1593" s="228" t="s">
        <v>3068</v>
      </c>
      <c r="D1593" s="228" t="s">
        <v>180</v>
      </c>
      <c r="E1593" s="229" t="s">
        <v>3069</v>
      </c>
      <c r="F1593" s="230" t="s">
        <v>3070</v>
      </c>
      <c r="G1593" s="231" t="s">
        <v>291</v>
      </c>
      <c r="H1593" s="232">
        <v>1.49</v>
      </c>
      <c r="I1593" s="233"/>
      <c r="J1593" s="234">
        <f>ROUND(I1593*H1593,2)</f>
        <v>0</v>
      </c>
      <c r="K1593" s="230" t="s">
        <v>1</v>
      </c>
      <c r="L1593" s="45"/>
      <c r="M1593" s="235" t="s">
        <v>1</v>
      </c>
      <c r="N1593" s="236" t="s">
        <v>41</v>
      </c>
      <c r="O1593" s="92"/>
      <c r="P1593" s="237">
        <f>O1593*H1593</f>
        <v>0</v>
      </c>
      <c r="Q1593" s="237">
        <v>0.00040000000000000002</v>
      </c>
      <c r="R1593" s="237">
        <f>Q1593*H1593</f>
        <v>0.00059600000000000007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274</v>
      </c>
      <c r="AT1593" s="239" t="s">
        <v>180</v>
      </c>
      <c r="AU1593" s="239" t="s">
        <v>85</v>
      </c>
      <c r="AY1593" s="18" t="s">
        <v>178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83</v>
      </c>
      <c r="BK1593" s="240">
        <f>ROUND(I1593*H1593,2)</f>
        <v>0</v>
      </c>
      <c r="BL1593" s="18" t="s">
        <v>274</v>
      </c>
      <c r="BM1593" s="239" t="s">
        <v>3071</v>
      </c>
    </row>
    <row r="1594" s="13" customFormat="1">
      <c r="A1594" s="13"/>
      <c r="B1594" s="241"/>
      <c r="C1594" s="242"/>
      <c r="D1594" s="243" t="s">
        <v>186</v>
      </c>
      <c r="E1594" s="244" t="s">
        <v>1</v>
      </c>
      <c r="F1594" s="245" t="s">
        <v>3072</v>
      </c>
      <c r="G1594" s="242"/>
      <c r="H1594" s="246">
        <v>1.49</v>
      </c>
      <c r="I1594" s="247"/>
      <c r="J1594" s="242"/>
      <c r="K1594" s="242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2" t="s">
        <v>186</v>
      </c>
      <c r="AU1594" s="252" t="s">
        <v>85</v>
      </c>
      <c r="AV1594" s="13" t="s">
        <v>85</v>
      </c>
      <c r="AW1594" s="13" t="s">
        <v>32</v>
      </c>
      <c r="AX1594" s="13" t="s">
        <v>83</v>
      </c>
      <c r="AY1594" s="252" t="s">
        <v>178</v>
      </c>
    </row>
    <row r="1595" s="2" customFormat="1" ht="33" customHeight="1">
      <c r="A1595" s="39"/>
      <c r="B1595" s="40"/>
      <c r="C1595" s="228" t="s">
        <v>3073</v>
      </c>
      <c r="D1595" s="228" t="s">
        <v>180</v>
      </c>
      <c r="E1595" s="229" t="s">
        <v>3074</v>
      </c>
      <c r="F1595" s="230" t="s">
        <v>3075</v>
      </c>
      <c r="G1595" s="231" t="s">
        <v>291</v>
      </c>
      <c r="H1595" s="232">
        <v>1.7849999999999999</v>
      </c>
      <c r="I1595" s="233"/>
      <c r="J1595" s="234">
        <f>ROUND(I1595*H1595,2)</f>
        <v>0</v>
      </c>
      <c r="K1595" s="230" t="s">
        <v>1</v>
      </c>
      <c r="L1595" s="45"/>
      <c r="M1595" s="235" t="s">
        <v>1</v>
      </c>
      <c r="N1595" s="236" t="s">
        <v>41</v>
      </c>
      <c r="O1595" s="92"/>
      <c r="P1595" s="237">
        <f>O1595*H1595</f>
        <v>0</v>
      </c>
      <c r="Q1595" s="237">
        <v>0.00040000000000000002</v>
      </c>
      <c r="R1595" s="237">
        <f>Q1595*H1595</f>
        <v>0.00071400000000000001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274</v>
      </c>
      <c r="AT1595" s="239" t="s">
        <v>180</v>
      </c>
      <c r="AU1595" s="239" t="s">
        <v>85</v>
      </c>
      <c r="AY1595" s="18" t="s">
        <v>178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83</v>
      </c>
      <c r="BK1595" s="240">
        <f>ROUND(I1595*H1595,2)</f>
        <v>0</v>
      </c>
      <c r="BL1595" s="18" t="s">
        <v>274</v>
      </c>
      <c r="BM1595" s="239" t="s">
        <v>3076</v>
      </c>
    </row>
    <row r="1596" s="13" customFormat="1">
      <c r="A1596" s="13"/>
      <c r="B1596" s="241"/>
      <c r="C1596" s="242"/>
      <c r="D1596" s="243" t="s">
        <v>186</v>
      </c>
      <c r="E1596" s="244" t="s">
        <v>1</v>
      </c>
      <c r="F1596" s="245" t="s">
        <v>3077</v>
      </c>
      <c r="G1596" s="242"/>
      <c r="H1596" s="246">
        <v>1.7849999999999999</v>
      </c>
      <c r="I1596" s="247"/>
      <c r="J1596" s="242"/>
      <c r="K1596" s="242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2" t="s">
        <v>186</v>
      </c>
      <c r="AU1596" s="252" t="s">
        <v>85</v>
      </c>
      <c r="AV1596" s="13" t="s">
        <v>85</v>
      </c>
      <c r="AW1596" s="13" t="s">
        <v>32</v>
      </c>
      <c r="AX1596" s="13" t="s">
        <v>83</v>
      </c>
      <c r="AY1596" s="252" t="s">
        <v>178</v>
      </c>
    </row>
    <row r="1597" s="2" customFormat="1" ht="33" customHeight="1">
      <c r="A1597" s="39"/>
      <c r="B1597" s="40"/>
      <c r="C1597" s="228" t="s">
        <v>3078</v>
      </c>
      <c r="D1597" s="228" t="s">
        <v>180</v>
      </c>
      <c r="E1597" s="229" t="s">
        <v>3079</v>
      </c>
      <c r="F1597" s="230" t="s">
        <v>3080</v>
      </c>
      <c r="G1597" s="231" t="s">
        <v>291</v>
      </c>
      <c r="H1597" s="232">
        <v>9.1199999999999992</v>
      </c>
      <c r="I1597" s="233"/>
      <c r="J1597" s="234">
        <f>ROUND(I1597*H1597,2)</f>
        <v>0</v>
      </c>
      <c r="K1597" s="230" t="s">
        <v>1</v>
      </c>
      <c r="L1597" s="45"/>
      <c r="M1597" s="235" t="s">
        <v>1</v>
      </c>
      <c r="N1597" s="236" t="s">
        <v>41</v>
      </c>
      <c r="O1597" s="92"/>
      <c r="P1597" s="237">
        <f>O1597*H1597</f>
        <v>0</v>
      </c>
      <c r="Q1597" s="237">
        <v>0.00040000000000000002</v>
      </c>
      <c r="R1597" s="237">
        <f>Q1597*H1597</f>
        <v>0.0036479999999999998</v>
      </c>
      <c r="S1597" s="237">
        <v>0</v>
      </c>
      <c r="T1597" s="238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9" t="s">
        <v>274</v>
      </c>
      <c r="AT1597" s="239" t="s">
        <v>180</v>
      </c>
      <c r="AU1597" s="239" t="s">
        <v>85</v>
      </c>
      <c r="AY1597" s="18" t="s">
        <v>178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8" t="s">
        <v>83</v>
      </c>
      <c r="BK1597" s="240">
        <f>ROUND(I1597*H1597,2)</f>
        <v>0</v>
      </c>
      <c r="BL1597" s="18" t="s">
        <v>274</v>
      </c>
      <c r="BM1597" s="239" t="s">
        <v>3081</v>
      </c>
    </row>
    <row r="1598" s="13" customFormat="1">
      <c r="A1598" s="13"/>
      <c r="B1598" s="241"/>
      <c r="C1598" s="242"/>
      <c r="D1598" s="243" t="s">
        <v>186</v>
      </c>
      <c r="E1598" s="244" t="s">
        <v>1</v>
      </c>
      <c r="F1598" s="245" t="s">
        <v>3082</v>
      </c>
      <c r="G1598" s="242"/>
      <c r="H1598" s="246">
        <v>9.1199999999999992</v>
      </c>
      <c r="I1598" s="247"/>
      <c r="J1598" s="242"/>
      <c r="K1598" s="242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2" t="s">
        <v>186</v>
      </c>
      <c r="AU1598" s="252" t="s">
        <v>85</v>
      </c>
      <c r="AV1598" s="13" t="s">
        <v>85</v>
      </c>
      <c r="AW1598" s="13" t="s">
        <v>32</v>
      </c>
      <c r="AX1598" s="13" t="s">
        <v>83</v>
      </c>
      <c r="AY1598" s="252" t="s">
        <v>178</v>
      </c>
    </row>
    <row r="1599" s="2" customFormat="1" ht="33" customHeight="1">
      <c r="A1599" s="39"/>
      <c r="B1599" s="40"/>
      <c r="C1599" s="228" t="s">
        <v>3083</v>
      </c>
      <c r="D1599" s="228" t="s">
        <v>180</v>
      </c>
      <c r="E1599" s="229" t="s">
        <v>3084</v>
      </c>
      <c r="F1599" s="230" t="s">
        <v>3085</v>
      </c>
      <c r="G1599" s="231" t="s">
        <v>291</v>
      </c>
      <c r="H1599" s="232">
        <v>2.1899999999999999</v>
      </c>
      <c r="I1599" s="233"/>
      <c r="J1599" s="234">
        <f>ROUND(I1599*H1599,2)</f>
        <v>0</v>
      </c>
      <c r="K1599" s="230" t="s">
        <v>1</v>
      </c>
      <c r="L1599" s="45"/>
      <c r="M1599" s="235" t="s">
        <v>1</v>
      </c>
      <c r="N1599" s="236" t="s">
        <v>41</v>
      </c>
      <c r="O1599" s="92"/>
      <c r="P1599" s="237">
        <f>O1599*H1599</f>
        <v>0</v>
      </c>
      <c r="Q1599" s="237">
        <v>0.00040000000000000002</v>
      </c>
      <c r="R1599" s="237">
        <f>Q1599*H1599</f>
        <v>0.00087600000000000004</v>
      </c>
      <c r="S1599" s="237">
        <v>0</v>
      </c>
      <c r="T1599" s="238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9" t="s">
        <v>274</v>
      </c>
      <c r="AT1599" s="239" t="s">
        <v>180</v>
      </c>
      <c r="AU1599" s="239" t="s">
        <v>85</v>
      </c>
      <c r="AY1599" s="18" t="s">
        <v>178</v>
      </c>
      <c r="BE1599" s="240">
        <f>IF(N1599="základní",J1599,0)</f>
        <v>0</v>
      </c>
      <c r="BF1599" s="240">
        <f>IF(N1599="snížená",J1599,0)</f>
        <v>0</v>
      </c>
      <c r="BG1599" s="240">
        <f>IF(N1599="zákl. přenesená",J1599,0)</f>
        <v>0</v>
      </c>
      <c r="BH1599" s="240">
        <f>IF(N1599="sníž. přenesená",J1599,0)</f>
        <v>0</v>
      </c>
      <c r="BI1599" s="240">
        <f>IF(N1599="nulová",J1599,0)</f>
        <v>0</v>
      </c>
      <c r="BJ1599" s="18" t="s">
        <v>83</v>
      </c>
      <c r="BK1599" s="240">
        <f>ROUND(I1599*H1599,2)</f>
        <v>0</v>
      </c>
      <c r="BL1599" s="18" t="s">
        <v>274</v>
      </c>
      <c r="BM1599" s="239" t="s">
        <v>3086</v>
      </c>
    </row>
    <row r="1600" s="13" customFormat="1">
      <c r="A1600" s="13"/>
      <c r="B1600" s="241"/>
      <c r="C1600" s="242"/>
      <c r="D1600" s="243" t="s">
        <v>186</v>
      </c>
      <c r="E1600" s="244" t="s">
        <v>1</v>
      </c>
      <c r="F1600" s="245" t="s">
        <v>3087</v>
      </c>
      <c r="G1600" s="242"/>
      <c r="H1600" s="246">
        <v>2.1899999999999999</v>
      </c>
      <c r="I1600" s="247"/>
      <c r="J1600" s="242"/>
      <c r="K1600" s="242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2" t="s">
        <v>186</v>
      </c>
      <c r="AU1600" s="252" t="s">
        <v>85</v>
      </c>
      <c r="AV1600" s="13" t="s">
        <v>85</v>
      </c>
      <c r="AW1600" s="13" t="s">
        <v>32</v>
      </c>
      <c r="AX1600" s="13" t="s">
        <v>83</v>
      </c>
      <c r="AY1600" s="252" t="s">
        <v>178</v>
      </c>
    </row>
    <row r="1601" s="2" customFormat="1" ht="33" customHeight="1">
      <c r="A1601" s="39"/>
      <c r="B1601" s="40"/>
      <c r="C1601" s="228" t="s">
        <v>3088</v>
      </c>
      <c r="D1601" s="228" t="s">
        <v>180</v>
      </c>
      <c r="E1601" s="229" t="s">
        <v>3089</v>
      </c>
      <c r="F1601" s="230" t="s">
        <v>3090</v>
      </c>
      <c r="G1601" s="231" t="s">
        <v>291</v>
      </c>
      <c r="H1601" s="232">
        <v>11.4</v>
      </c>
      <c r="I1601" s="233"/>
      <c r="J1601" s="234">
        <f>ROUND(I1601*H1601,2)</f>
        <v>0</v>
      </c>
      <c r="K1601" s="230" t="s">
        <v>1</v>
      </c>
      <c r="L1601" s="45"/>
      <c r="M1601" s="235" t="s">
        <v>1</v>
      </c>
      <c r="N1601" s="236" t="s">
        <v>41</v>
      </c>
      <c r="O1601" s="92"/>
      <c r="P1601" s="237">
        <f>O1601*H1601</f>
        <v>0</v>
      </c>
      <c r="Q1601" s="237">
        <v>0.00040000000000000002</v>
      </c>
      <c r="R1601" s="237">
        <f>Q1601*H1601</f>
        <v>0.0045600000000000007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274</v>
      </c>
      <c r="AT1601" s="239" t="s">
        <v>180</v>
      </c>
      <c r="AU1601" s="239" t="s">
        <v>85</v>
      </c>
      <c r="AY1601" s="18" t="s">
        <v>178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83</v>
      </c>
      <c r="BK1601" s="240">
        <f>ROUND(I1601*H1601,2)</f>
        <v>0</v>
      </c>
      <c r="BL1601" s="18" t="s">
        <v>274</v>
      </c>
      <c r="BM1601" s="239" t="s">
        <v>3091</v>
      </c>
    </row>
    <row r="1602" s="13" customFormat="1">
      <c r="A1602" s="13"/>
      <c r="B1602" s="241"/>
      <c r="C1602" s="242"/>
      <c r="D1602" s="243" t="s">
        <v>186</v>
      </c>
      <c r="E1602" s="244" t="s">
        <v>1</v>
      </c>
      <c r="F1602" s="245" t="s">
        <v>3092</v>
      </c>
      <c r="G1602" s="242"/>
      <c r="H1602" s="246">
        <v>11.4</v>
      </c>
      <c r="I1602" s="247"/>
      <c r="J1602" s="242"/>
      <c r="K1602" s="242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2" t="s">
        <v>186</v>
      </c>
      <c r="AU1602" s="252" t="s">
        <v>85</v>
      </c>
      <c r="AV1602" s="13" t="s">
        <v>85</v>
      </c>
      <c r="AW1602" s="13" t="s">
        <v>32</v>
      </c>
      <c r="AX1602" s="13" t="s">
        <v>83</v>
      </c>
      <c r="AY1602" s="252" t="s">
        <v>178</v>
      </c>
    </row>
    <row r="1603" s="2" customFormat="1" ht="33" customHeight="1">
      <c r="A1603" s="39"/>
      <c r="B1603" s="40"/>
      <c r="C1603" s="228" t="s">
        <v>3093</v>
      </c>
      <c r="D1603" s="228" t="s">
        <v>180</v>
      </c>
      <c r="E1603" s="229" t="s">
        <v>3094</v>
      </c>
      <c r="F1603" s="230" t="s">
        <v>3095</v>
      </c>
      <c r="G1603" s="231" t="s">
        <v>291</v>
      </c>
      <c r="H1603" s="232">
        <v>1.7849999999999999</v>
      </c>
      <c r="I1603" s="233"/>
      <c r="J1603" s="234">
        <f>ROUND(I1603*H1603,2)</f>
        <v>0</v>
      </c>
      <c r="K1603" s="230" t="s">
        <v>1</v>
      </c>
      <c r="L1603" s="45"/>
      <c r="M1603" s="235" t="s">
        <v>1</v>
      </c>
      <c r="N1603" s="236" t="s">
        <v>41</v>
      </c>
      <c r="O1603" s="92"/>
      <c r="P1603" s="237">
        <f>O1603*H1603</f>
        <v>0</v>
      </c>
      <c r="Q1603" s="237">
        <v>0.00040000000000000002</v>
      </c>
      <c r="R1603" s="237">
        <f>Q1603*H1603</f>
        <v>0.00071400000000000001</v>
      </c>
      <c r="S1603" s="237">
        <v>0</v>
      </c>
      <c r="T1603" s="238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9" t="s">
        <v>274</v>
      </c>
      <c r="AT1603" s="239" t="s">
        <v>180</v>
      </c>
      <c r="AU1603" s="239" t="s">
        <v>85</v>
      </c>
      <c r="AY1603" s="18" t="s">
        <v>178</v>
      </c>
      <c r="BE1603" s="240">
        <f>IF(N1603="základní",J1603,0)</f>
        <v>0</v>
      </c>
      <c r="BF1603" s="240">
        <f>IF(N1603="snížená",J1603,0)</f>
        <v>0</v>
      </c>
      <c r="BG1603" s="240">
        <f>IF(N1603="zákl. přenesená",J1603,0)</f>
        <v>0</v>
      </c>
      <c r="BH1603" s="240">
        <f>IF(N1603="sníž. přenesená",J1603,0)</f>
        <v>0</v>
      </c>
      <c r="BI1603" s="240">
        <f>IF(N1603="nulová",J1603,0)</f>
        <v>0</v>
      </c>
      <c r="BJ1603" s="18" t="s">
        <v>83</v>
      </c>
      <c r="BK1603" s="240">
        <f>ROUND(I1603*H1603,2)</f>
        <v>0</v>
      </c>
      <c r="BL1603" s="18" t="s">
        <v>274</v>
      </c>
      <c r="BM1603" s="239" t="s">
        <v>3096</v>
      </c>
    </row>
    <row r="1604" s="13" customFormat="1">
      <c r="A1604" s="13"/>
      <c r="B1604" s="241"/>
      <c r="C1604" s="242"/>
      <c r="D1604" s="243" t="s">
        <v>186</v>
      </c>
      <c r="E1604" s="244" t="s">
        <v>1</v>
      </c>
      <c r="F1604" s="245" t="s">
        <v>3097</v>
      </c>
      <c r="G1604" s="242"/>
      <c r="H1604" s="246">
        <v>1.7849999999999999</v>
      </c>
      <c r="I1604" s="247"/>
      <c r="J1604" s="242"/>
      <c r="K1604" s="242"/>
      <c r="L1604" s="248"/>
      <c r="M1604" s="249"/>
      <c r="N1604" s="250"/>
      <c r="O1604" s="250"/>
      <c r="P1604" s="250"/>
      <c r="Q1604" s="250"/>
      <c r="R1604" s="250"/>
      <c r="S1604" s="250"/>
      <c r="T1604" s="25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2" t="s">
        <v>186</v>
      </c>
      <c r="AU1604" s="252" t="s">
        <v>85</v>
      </c>
      <c r="AV1604" s="13" t="s">
        <v>85</v>
      </c>
      <c r="AW1604" s="13" t="s">
        <v>32</v>
      </c>
      <c r="AX1604" s="13" t="s">
        <v>83</v>
      </c>
      <c r="AY1604" s="252" t="s">
        <v>178</v>
      </c>
    </row>
    <row r="1605" s="2" customFormat="1" ht="24.15" customHeight="1">
      <c r="A1605" s="39"/>
      <c r="B1605" s="40"/>
      <c r="C1605" s="228" t="s">
        <v>3098</v>
      </c>
      <c r="D1605" s="228" t="s">
        <v>180</v>
      </c>
      <c r="E1605" s="229" t="s">
        <v>3099</v>
      </c>
      <c r="F1605" s="230" t="s">
        <v>3100</v>
      </c>
      <c r="G1605" s="231" t="s">
        <v>1532</v>
      </c>
      <c r="H1605" s="232">
        <v>1</v>
      </c>
      <c r="I1605" s="233"/>
      <c r="J1605" s="234">
        <f>ROUND(I1605*H1605,2)</f>
        <v>0</v>
      </c>
      <c r="K1605" s="230" t="s">
        <v>1</v>
      </c>
      <c r="L1605" s="45"/>
      <c r="M1605" s="235" t="s">
        <v>1</v>
      </c>
      <c r="N1605" s="236" t="s">
        <v>41</v>
      </c>
      <c r="O1605" s="92"/>
      <c r="P1605" s="237">
        <f>O1605*H1605</f>
        <v>0</v>
      </c>
      <c r="Q1605" s="237">
        <v>0</v>
      </c>
      <c r="R1605" s="237">
        <f>Q1605*H1605</f>
        <v>0</v>
      </c>
      <c r="S1605" s="237">
        <v>0</v>
      </c>
      <c r="T1605" s="238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9" t="s">
        <v>274</v>
      </c>
      <c r="AT1605" s="239" t="s">
        <v>180</v>
      </c>
      <c r="AU1605" s="239" t="s">
        <v>85</v>
      </c>
      <c r="AY1605" s="18" t="s">
        <v>178</v>
      </c>
      <c r="BE1605" s="240">
        <f>IF(N1605="základní",J1605,0)</f>
        <v>0</v>
      </c>
      <c r="BF1605" s="240">
        <f>IF(N1605="snížená",J1605,0)</f>
        <v>0</v>
      </c>
      <c r="BG1605" s="240">
        <f>IF(N1605="zákl. přenesená",J1605,0)</f>
        <v>0</v>
      </c>
      <c r="BH1605" s="240">
        <f>IF(N1605="sníž. přenesená",J1605,0)</f>
        <v>0</v>
      </c>
      <c r="BI1605" s="240">
        <f>IF(N1605="nulová",J1605,0)</f>
        <v>0</v>
      </c>
      <c r="BJ1605" s="18" t="s">
        <v>83</v>
      </c>
      <c r="BK1605" s="240">
        <f>ROUND(I1605*H1605,2)</f>
        <v>0</v>
      </c>
      <c r="BL1605" s="18" t="s">
        <v>274</v>
      </c>
      <c r="BM1605" s="239" t="s">
        <v>3101</v>
      </c>
    </row>
    <row r="1606" s="13" customFormat="1">
      <c r="A1606" s="13"/>
      <c r="B1606" s="241"/>
      <c r="C1606" s="242"/>
      <c r="D1606" s="243" t="s">
        <v>186</v>
      </c>
      <c r="E1606" s="244" t="s">
        <v>1</v>
      </c>
      <c r="F1606" s="245" t="s">
        <v>83</v>
      </c>
      <c r="G1606" s="242"/>
      <c r="H1606" s="246">
        <v>1</v>
      </c>
      <c r="I1606" s="247"/>
      <c r="J1606" s="242"/>
      <c r="K1606" s="242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186</v>
      </c>
      <c r="AU1606" s="252" t="s">
        <v>85</v>
      </c>
      <c r="AV1606" s="13" t="s">
        <v>85</v>
      </c>
      <c r="AW1606" s="13" t="s">
        <v>32</v>
      </c>
      <c r="AX1606" s="13" t="s">
        <v>83</v>
      </c>
      <c r="AY1606" s="252" t="s">
        <v>178</v>
      </c>
    </row>
    <row r="1607" s="2" customFormat="1" ht="16.5" customHeight="1">
      <c r="A1607" s="39"/>
      <c r="B1607" s="40"/>
      <c r="C1607" s="228" t="s">
        <v>3102</v>
      </c>
      <c r="D1607" s="228" t="s">
        <v>180</v>
      </c>
      <c r="E1607" s="229" t="s">
        <v>3103</v>
      </c>
      <c r="F1607" s="230" t="s">
        <v>3104</v>
      </c>
      <c r="G1607" s="231" t="s">
        <v>1532</v>
      </c>
      <c r="H1607" s="232">
        <v>1</v>
      </c>
      <c r="I1607" s="233"/>
      <c r="J1607" s="234">
        <f>ROUND(I1607*H1607,2)</f>
        <v>0</v>
      </c>
      <c r="K1607" s="230" t="s">
        <v>1</v>
      </c>
      <c r="L1607" s="45"/>
      <c r="M1607" s="235" t="s">
        <v>1</v>
      </c>
      <c r="N1607" s="236" t="s">
        <v>41</v>
      </c>
      <c r="O1607" s="92"/>
      <c r="P1607" s="237">
        <f>O1607*H1607</f>
        <v>0</v>
      </c>
      <c r="Q1607" s="237">
        <v>0</v>
      </c>
      <c r="R1607" s="237">
        <f>Q1607*H1607</f>
        <v>0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274</v>
      </c>
      <c r="AT1607" s="239" t="s">
        <v>180</v>
      </c>
      <c r="AU1607" s="239" t="s">
        <v>85</v>
      </c>
      <c r="AY1607" s="18" t="s">
        <v>178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83</v>
      </c>
      <c r="BK1607" s="240">
        <f>ROUND(I1607*H1607,2)</f>
        <v>0</v>
      </c>
      <c r="BL1607" s="18" t="s">
        <v>274</v>
      </c>
      <c r="BM1607" s="239" t="s">
        <v>3105</v>
      </c>
    </row>
    <row r="1608" s="13" customFormat="1">
      <c r="A1608" s="13"/>
      <c r="B1608" s="241"/>
      <c r="C1608" s="242"/>
      <c r="D1608" s="243" t="s">
        <v>186</v>
      </c>
      <c r="E1608" s="244" t="s">
        <v>1</v>
      </c>
      <c r="F1608" s="245" t="s">
        <v>83</v>
      </c>
      <c r="G1608" s="242"/>
      <c r="H1608" s="246">
        <v>1</v>
      </c>
      <c r="I1608" s="247"/>
      <c r="J1608" s="242"/>
      <c r="K1608" s="242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2" t="s">
        <v>186</v>
      </c>
      <c r="AU1608" s="252" t="s">
        <v>85</v>
      </c>
      <c r="AV1608" s="13" t="s">
        <v>85</v>
      </c>
      <c r="AW1608" s="13" t="s">
        <v>32</v>
      </c>
      <c r="AX1608" s="13" t="s">
        <v>83</v>
      </c>
      <c r="AY1608" s="252" t="s">
        <v>178</v>
      </c>
    </row>
    <row r="1609" s="2" customFormat="1" ht="24.15" customHeight="1">
      <c r="A1609" s="39"/>
      <c r="B1609" s="40"/>
      <c r="C1609" s="228" t="s">
        <v>3106</v>
      </c>
      <c r="D1609" s="228" t="s">
        <v>180</v>
      </c>
      <c r="E1609" s="229" t="s">
        <v>3107</v>
      </c>
      <c r="F1609" s="230" t="s">
        <v>3108</v>
      </c>
      <c r="G1609" s="231" t="s">
        <v>204</v>
      </c>
      <c r="H1609" s="232">
        <v>9.6799999999999997</v>
      </c>
      <c r="I1609" s="233"/>
      <c r="J1609" s="234">
        <f>ROUND(I1609*H1609,2)</f>
        <v>0</v>
      </c>
      <c r="K1609" s="230" t="s">
        <v>846</v>
      </c>
      <c r="L1609" s="45"/>
      <c r="M1609" s="235" t="s">
        <v>1</v>
      </c>
      <c r="N1609" s="236" t="s">
        <v>41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</v>
      </c>
      <c r="T1609" s="238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274</v>
      </c>
      <c r="AT1609" s="239" t="s">
        <v>180</v>
      </c>
      <c r="AU1609" s="239" t="s">
        <v>85</v>
      </c>
      <c r="AY1609" s="18" t="s">
        <v>178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83</v>
      </c>
      <c r="BK1609" s="240">
        <f>ROUND(I1609*H1609,2)</f>
        <v>0</v>
      </c>
      <c r="BL1609" s="18" t="s">
        <v>274</v>
      </c>
      <c r="BM1609" s="239" t="s">
        <v>3109</v>
      </c>
    </row>
    <row r="1610" s="13" customFormat="1">
      <c r="A1610" s="13"/>
      <c r="B1610" s="241"/>
      <c r="C1610" s="242"/>
      <c r="D1610" s="243" t="s">
        <v>186</v>
      </c>
      <c r="E1610" s="244" t="s">
        <v>1</v>
      </c>
      <c r="F1610" s="245" t="s">
        <v>3110</v>
      </c>
      <c r="G1610" s="242"/>
      <c r="H1610" s="246">
        <v>6.7999999999999998</v>
      </c>
      <c r="I1610" s="247"/>
      <c r="J1610" s="242"/>
      <c r="K1610" s="242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2" t="s">
        <v>186</v>
      </c>
      <c r="AU1610" s="252" t="s">
        <v>85</v>
      </c>
      <c r="AV1610" s="13" t="s">
        <v>85</v>
      </c>
      <c r="AW1610" s="13" t="s">
        <v>32</v>
      </c>
      <c r="AX1610" s="13" t="s">
        <v>76</v>
      </c>
      <c r="AY1610" s="252" t="s">
        <v>178</v>
      </c>
    </row>
    <row r="1611" s="13" customFormat="1">
      <c r="A1611" s="13"/>
      <c r="B1611" s="241"/>
      <c r="C1611" s="242"/>
      <c r="D1611" s="243" t="s">
        <v>186</v>
      </c>
      <c r="E1611" s="244" t="s">
        <v>1</v>
      </c>
      <c r="F1611" s="245" t="s">
        <v>3111</v>
      </c>
      <c r="G1611" s="242"/>
      <c r="H1611" s="246">
        <v>2.8799999999999999</v>
      </c>
      <c r="I1611" s="247"/>
      <c r="J1611" s="242"/>
      <c r="K1611" s="242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186</v>
      </c>
      <c r="AU1611" s="252" t="s">
        <v>85</v>
      </c>
      <c r="AV1611" s="13" t="s">
        <v>85</v>
      </c>
      <c r="AW1611" s="13" t="s">
        <v>32</v>
      </c>
      <c r="AX1611" s="13" t="s">
        <v>76</v>
      </c>
      <c r="AY1611" s="252" t="s">
        <v>178</v>
      </c>
    </row>
    <row r="1612" s="15" customFormat="1">
      <c r="A1612" s="15"/>
      <c r="B1612" s="264"/>
      <c r="C1612" s="265"/>
      <c r="D1612" s="243" t="s">
        <v>186</v>
      </c>
      <c r="E1612" s="266" t="s">
        <v>1</v>
      </c>
      <c r="F1612" s="267" t="s">
        <v>217</v>
      </c>
      <c r="G1612" s="265"/>
      <c r="H1612" s="268">
        <v>9.6799999999999997</v>
      </c>
      <c r="I1612" s="269"/>
      <c r="J1612" s="265"/>
      <c r="K1612" s="265"/>
      <c r="L1612" s="270"/>
      <c r="M1612" s="271"/>
      <c r="N1612" s="272"/>
      <c r="O1612" s="272"/>
      <c r="P1612" s="272"/>
      <c r="Q1612" s="272"/>
      <c r="R1612" s="272"/>
      <c r="S1612" s="272"/>
      <c r="T1612" s="273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74" t="s">
        <v>186</v>
      </c>
      <c r="AU1612" s="274" t="s">
        <v>85</v>
      </c>
      <c r="AV1612" s="15" t="s">
        <v>184</v>
      </c>
      <c r="AW1612" s="15" t="s">
        <v>32</v>
      </c>
      <c r="AX1612" s="15" t="s">
        <v>83</v>
      </c>
      <c r="AY1612" s="274" t="s">
        <v>178</v>
      </c>
    </row>
    <row r="1613" s="2" customFormat="1" ht="16.5" customHeight="1">
      <c r="A1613" s="39"/>
      <c r="B1613" s="40"/>
      <c r="C1613" s="285" t="s">
        <v>3112</v>
      </c>
      <c r="D1613" s="285" t="s">
        <v>232</v>
      </c>
      <c r="E1613" s="286" t="s">
        <v>3113</v>
      </c>
      <c r="F1613" s="287" t="s">
        <v>3114</v>
      </c>
      <c r="G1613" s="288" t="s">
        <v>204</v>
      </c>
      <c r="H1613" s="289">
        <v>10.742000000000001</v>
      </c>
      <c r="I1613" s="290"/>
      <c r="J1613" s="291">
        <f>ROUND(I1613*H1613,2)</f>
        <v>0</v>
      </c>
      <c r="K1613" s="287" t="s">
        <v>194</v>
      </c>
      <c r="L1613" s="292"/>
      <c r="M1613" s="293" t="s">
        <v>1</v>
      </c>
      <c r="N1613" s="294" t="s">
        <v>41</v>
      </c>
      <c r="O1613" s="92"/>
      <c r="P1613" s="237">
        <f>O1613*H1613</f>
        <v>0</v>
      </c>
      <c r="Q1613" s="237">
        <v>0.017999999999999999</v>
      </c>
      <c r="R1613" s="237">
        <f>Q1613*H1613</f>
        <v>0.193356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377</v>
      </c>
      <c r="AT1613" s="239" t="s">
        <v>232</v>
      </c>
      <c r="AU1613" s="239" t="s">
        <v>85</v>
      </c>
      <c r="AY1613" s="18" t="s">
        <v>178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83</v>
      </c>
      <c r="BK1613" s="240">
        <f>ROUND(I1613*H1613,2)</f>
        <v>0</v>
      </c>
      <c r="BL1613" s="18" t="s">
        <v>274</v>
      </c>
      <c r="BM1613" s="239" t="s">
        <v>3115</v>
      </c>
    </row>
    <row r="1614" s="13" customFormat="1">
      <c r="A1614" s="13"/>
      <c r="B1614" s="241"/>
      <c r="C1614" s="242"/>
      <c r="D1614" s="243" t="s">
        <v>186</v>
      </c>
      <c r="E1614" s="244" t="s">
        <v>1</v>
      </c>
      <c r="F1614" s="245" t="s">
        <v>3116</v>
      </c>
      <c r="G1614" s="242"/>
      <c r="H1614" s="246">
        <v>10.23</v>
      </c>
      <c r="I1614" s="247"/>
      <c r="J1614" s="242"/>
      <c r="K1614" s="242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186</v>
      </c>
      <c r="AU1614" s="252" t="s">
        <v>85</v>
      </c>
      <c r="AV1614" s="13" t="s">
        <v>85</v>
      </c>
      <c r="AW1614" s="13" t="s">
        <v>32</v>
      </c>
      <c r="AX1614" s="13" t="s">
        <v>83</v>
      </c>
      <c r="AY1614" s="252" t="s">
        <v>178</v>
      </c>
    </row>
    <row r="1615" s="13" customFormat="1">
      <c r="A1615" s="13"/>
      <c r="B1615" s="241"/>
      <c r="C1615" s="242"/>
      <c r="D1615" s="243" t="s">
        <v>186</v>
      </c>
      <c r="E1615" s="242"/>
      <c r="F1615" s="245" t="s">
        <v>3117</v>
      </c>
      <c r="G1615" s="242"/>
      <c r="H1615" s="246">
        <v>10.742000000000001</v>
      </c>
      <c r="I1615" s="247"/>
      <c r="J1615" s="242"/>
      <c r="K1615" s="242"/>
      <c r="L1615" s="248"/>
      <c r="M1615" s="249"/>
      <c r="N1615" s="250"/>
      <c r="O1615" s="250"/>
      <c r="P1615" s="250"/>
      <c r="Q1615" s="250"/>
      <c r="R1615" s="250"/>
      <c r="S1615" s="250"/>
      <c r="T1615" s="25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2" t="s">
        <v>186</v>
      </c>
      <c r="AU1615" s="252" t="s">
        <v>85</v>
      </c>
      <c r="AV1615" s="13" t="s">
        <v>85</v>
      </c>
      <c r="AW1615" s="13" t="s">
        <v>4</v>
      </c>
      <c r="AX1615" s="13" t="s">
        <v>83</v>
      </c>
      <c r="AY1615" s="252" t="s">
        <v>178</v>
      </c>
    </row>
    <row r="1616" s="2" customFormat="1" ht="24.15" customHeight="1">
      <c r="A1616" s="39"/>
      <c r="B1616" s="40"/>
      <c r="C1616" s="228" t="s">
        <v>3118</v>
      </c>
      <c r="D1616" s="228" t="s">
        <v>180</v>
      </c>
      <c r="E1616" s="229" t="s">
        <v>3119</v>
      </c>
      <c r="F1616" s="230" t="s">
        <v>3120</v>
      </c>
      <c r="G1616" s="231" t="s">
        <v>291</v>
      </c>
      <c r="H1616" s="232">
        <v>22.800000000000001</v>
      </c>
      <c r="I1616" s="233"/>
      <c r="J1616" s="234">
        <f>ROUND(I1616*H1616,2)</f>
        <v>0</v>
      </c>
      <c r="K1616" s="230" t="s">
        <v>194</v>
      </c>
      <c r="L1616" s="45"/>
      <c r="M1616" s="235" t="s">
        <v>1</v>
      </c>
      <c r="N1616" s="236" t="s">
        <v>41</v>
      </c>
      <c r="O1616" s="92"/>
      <c r="P1616" s="237">
        <f>O1616*H1616</f>
        <v>0</v>
      </c>
      <c r="Q1616" s="237">
        <v>0</v>
      </c>
      <c r="R1616" s="237">
        <f>Q1616*H1616</f>
        <v>0</v>
      </c>
      <c r="S1616" s="237">
        <v>0</v>
      </c>
      <c r="T1616" s="238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39" t="s">
        <v>274</v>
      </c>
      <c r="AT1616" s="239" t="s">
        <v>180</v>
      </c>
      <c r="AU1616" s="239" t="s">
        <v>85</v>
      </c>
      <c r="AY1616" s="18" t="s">
        <v>178</v>
      </c>
      <c r="BE1616" s="240">
        <f>IF(N1616="základní",J1616,0)</f>
        <v>0</v>
      </c>
      <c r="BF1616" s="240">
        <f>IF(N1616="snížená",J1616,0)</f>
        <v>0</v>
      </c>
      <c r="BG1616" s="240">
        <f>IF(N1616="zákl. přenesená",J1616,0)</f>
        <v>0</v>
      </c>
      <c r="BH1616" s="240">
        <f>IF(N1616="sníž. přenesená",J1616,0)</f>
        <v>0</v>
      </c>
      <c r="BI1616" s="240">
        <f>IF(N1616="nulová",J1616,0)</f>
        <v>0</v>
      </c>
      <c r="BJ1616" s="18" t="s">
        <v>83</v>
      </c>
      <c r="BK1616" s="240">
        <f>ROUND(I1616*H1616,2)</f>
        <v>0</v>
      </c>
      <c r="BL1616" s="18" t="s">
        <v>274</v>
      </c>
      <c r="BM1616" s="239" t="s">
        <v>3121</v>
      </c>
    </row>
    <row r="1617" s="13" customFormat="1">
      <c r="A1617" s="13"/>
      <c r="B1617" s="241"/>
      <c r="C1617" s="242"/>
      <c r="D1617" s="243" t="s">
        <v>186</v>
      </c>
      <c r="E1617" s="244" t="s">
        <v>1</v>
      </c>
      <c r="F1617" s="245" t="s">
        <v>3122</v>
      </c>
      <c r="G1617" s="242"/>
      <c r="H1617" s="246">
        <v>10.800000000000001</v>
      </c>
      <c r="I1617" s="247"/>
      <c r="J1617" s="242"/>
      <c r="K1617" s="242"/>
      <c r="L1617" s="248"/>
      <c r="M1617" s="249"/>
      <c r="N1617" s="250"/>
      <c r="O1617" s="250"/>
      <c r="P1617" s="250"/>
      <c r="Q1617" s="250"/>
      <c r="R1617" s="250"/>
      <c r="S1617" s="250"/>
      <c r="T1617" s="25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2" t="s">
        <v>186</v>
      </c>
      <c r="AU1617" s="252" t="s">
        <v>85</v>
      </c>
      <c r="AV1617" s="13" t="s">
        <v>85</v>
      </c>
      <c r="AW1617" s="13" t="s">
        <v>32</v>
      </c>
      <c r="AX1617" s="13" t="s">
        <v>76</v>
      </c>
      <c r="AY1617" s="252" t="s">
        <v>178</v>
      </c>
    </row>
    <row r="1618" s="13" customFormat="1">
      <c r="A1618" s="13"/>
      <c r="B1618" s="241"/>
      <c r="C1618" s="242"/>
      <c r="D1618" s="243" t="s">
        <v>186</v>
      </c>
      <c r="E1618" s="244" t="s">
        <v>1</v>
      </c>
      <c r="F1618" s="245" t="s">
        <v>3123</v>
      </c>
      <c r="G1618" s="242"/>
      <c r="H1618" s="246">
        <v>12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186</v>
      </c>
      <c r="AU1618" s="252" t="s">
        <v>85</v>
      </c>
      <c r="AV1618" s="13" t="s">
        <v>85</v>
      </c>
      <c r="AW1618" s="13" t="s">
        <v>32</v>
      </c>
      <c r="AX1618" s="13" t="s">
        <v>76</v>
      </c>
      <c r="AY1618" s="252" t="s">
        <v>178</v>
      </c>
    </row>
    <row r="1619" s="15" customFormat="1">
      <c r="A1619" s="15"/>
      <c r="B1619" s="264"/>
      <c r="C1619" s="265"/>
      <c r="D1619" s="243" t="s">
        <v>186</v>
      </c>
      <c r="E1619" s="266" t="s">
        <v>1</v>
      </c>
      <c r="F1619" s="267" t="s">
        <v>217</v>
      </c>
      <c r="G1619" s="265"/>
      <c r="H1619" s="268">
        <v>22.800000000000001</v>
      </c>
      <c r="I1619" s="269"/>
      <c r="J1619" s="265"/>
      <c r="K1619" s="265"/>
      <c r="L1619" s="270"/>
      <c r="M1619" s="271"/>
      <c r="N1619" s="272"/>
      <c r="O1619" s="272"/>
      <c r="P1619" s="272"/>
      <c r="Q1619" s="272"/>
      <c r="R1619" s="272"/>
      <c r="S1619" s="272"/>
      <c r="T1619" s="273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4" t="s">
        <v>186</v>
      </c>
      <c r="AU1619" s="274" t="s">
        <v>85</v>
      </c>
      <c r="AV1619" s="15" t="s">
        <v>184</v>
      </c>
      <c r="AW1619" s="15" t="s">
        <v>32</v>
      </c>
      <c r="AX1619" s="15" t="s">
        <v>83</v>
      </c>
      <c r="AY1619" s="274" t="s">
        <v>178</v>
      </c>
    </row>
    <row r="1620" s="2" customFormat="1" ht="21.75" customHeight="1">
      <c r="A1620" s="39"/>
      <c r="B1620" s="40"/>
      <c r="C1620" s="285" t="s">
        <v>3124</v>
      </c>
      <c r="D1620" s="285" t="s">
        <v>232</v>
      </c>
      <c r="E1620" s="286" t="s">
        <v>3125</v>
      </c>
      <c r="F1620" s="287" t="s">
        <v>3126</v>
      </c>
      <c r="G1620" s="288" t="s">
        <v>291</v>
      </c>
      <c r="H1620" s="289">
        <v>25.079999999999998</v>
      </c>
      <c r="I1620" s="290"/>
      <c r="J1620" s="291">
        <f>ROUND(I1620*H1620,2)</f>
        <v>0</v>
      </c>
      <c r="K1620" s="287" t="s">
        <v>194</v>
      </c>
      <c r="L1620" s="292"/>
      <c r="M1620" s="293" t="s">
        <v>1</v>
      </c>
      <c r="N1620" s="294" t="s">
        <v>41</v>
      </c>
      <c r="O1620" s="92"/>
      <c r="P1620" s="237">
        <f>O1620*H1620</f>
        <v>0</v>
      </c>
      <c r="Q1620" s="237">
        <v>0.00020000000000000001</v>
      </c>
      <c r="R1620" s="237">
        <f>Q1620*H1620</f>
        <v>0.0050159999999999996</v>
      </c>
      <c r="S1620" s="237">
        <v>0</v>
      </c>
      <c r="T1620" s="238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9" t="s">
        <v>377</v>
      </c>
      <c r="AT1620" s="239" t="s">
        <v>232</v>
      </c>
      <c r="AU1620" s="239" t="s">
        <v>85</v>
      </c>
      <c r="AY1620" s="18" t="s">
        <v>178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8" t="s">
        <v>83</v>
      </c>
      <c r="BK1620" s="240">
        <f>ROUND(I1620*H1620,2)</f>
        <v>0</v>
      </c>
      <c r="BL1620" s="18" t="s">
        <v>274</v>
      </c>
      <c r="BM1620" s="239" t="s">
        <v>3127</v>
      </c>
    </row>
    <row r="1621" s="13" customFormat="1">
      <c r="A1621" s="13"/>
      <c r="B1621" s="241"/>
      <c r="C1621" s="242"/>
      <c r="D1621" s="243" t="s">
        <v>186</v>
      </c>
      <c r="E1621" s="242"/>
      <c r="F1621" s="245" t="s">
        <v>3128</v>
      </c>
      <c r="G1621" s="242"/>
      <c r="H1621" s="246">
        <v>25.079999999999998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186</v>
      </c>
      <c r="AU1621" s="252" t="s">
        <v>85</v>
      </c>
      <c r="AV1621" s="13" t="s">
        <v>85</v>
      </c>
      <c r="AW1621" s="13" t="s">
        <v>4</v>
      </c>
      <c r="AX1621" s="13" t="s">
        <v>83</v>
      </c>
      <c r="AY1621" s="252" t="s">
        <v>178</v>
      </c>
    </row>
    <row r="1622" s="2" customFormat="1" ht="24.15" customHeight="1">
      <c r="A1622" s="39"/>
      <c r="B1622" s="40"/>
      <c r="C1622" s="228" t="s">
        <v>3129</v>
      </c>
      <c r="D1622" s="228" t="s">
        <v>180</v>
      </c>
      <c r="E1622" s="229" t="s">
        <v>3130</v>
      </c>
      <c r="F1622" s="230" t="s">
        <v>3131</v>
      </c>
      <c r="G1622" s="231" t="s">
        <v>204</v>
      </c>
      <c r="H1622" s="232">
        <v>4.4100000000000001</v>
      </c>
      <c r="I1622" s="233"/>
      <c r="J1622" s="234">
        <f>ROUND(I1622*H1622,2)</f>
        <v>0</v>
      </c>
      <c r="K1622" s="230" t="s">
        <v>1</v>
      </c>
      <c r="L1622" s="45"/>
      <c r="M1622" s="235" t="s">
        <v>1</v>
      </c>
      <c r="N1622" s="236" t="s">
        <v>41</v>
      </c>
      <c r="O1622" s="92"/>
      <c r="P1622" s="237">
        <f>O1622*H1622</f>
        <v>0</v>
      </c>
      <c r="Q1622" s="237">
        <v>0.00072999999999999996</v>
      </c>
      <c r="R1622" s="237">
        <f>Q1622*H1622</f>
        <v>0.0032193</v>
      </c>
      <c r="S1622" s="237">
        <v>0</v>
      </c>
      <c r="T1622" s="238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39" t="s">
        <v>274</v>
      </c>
      <c r="AT1622" s="239" t="s">
        <v>180</v>
      </c>
      <c r="AU1622" s="239" t="s">
        <v>85</v>
      </c>
      <c r="AY1622" s="18" t="s">
        <v>178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8" t="s">
        <v>83</v>
      </c>
      <c r="BK1622" s="240">
        <f>ROUND(I1622*H1622,2)</f>
        <v>0</v>
      </c>
      <c r="BL1622" s="18" t="s">
        <v>274</v>
      </c>
      <c r="BM1622" s="239" t="s">
        <v>3132</v>
      </c>
    </row>
    <row r="1623" s="13" customFormat="1">
      <c r="A1623" s="13"/>
      <c r="B1623" s="241"/>
      <c r="C1623" s="242"/>
      <c r="D1623" s="243" t="s">
        <v>186</v>
      </c>
      <c r="E1623" s="244" t="s">
        <v>1</v>
      </c>
      <c r="F1623" s="245" t="s">
        <v>3133</v>
      </c>
      <c r="G1623" s="242"/>
      <c r="H1623" s="246">
        <v>4.4100000000000001</v>
      </c>
      <c r="I1623" s="247"/>
      <c r="J1623" s="242"/>
      <c r="K1623" s="242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2" t="s">
        <v>186</v>
      </c>
      <c r="AU1623" s="252" t="s">
        <v>85</v>
      </c>
      <c r="AV1623" s="13" t="s">
        <v>85</v>
      </c>
      <c r="AW1623" s="13" t="s">
        <v>32</v>
      </c>
      <c r="AX1623" s="13" t="s">
        <v>83</v>
      </c>
      <c r="AY1623" s="252" t="s">
        <v>178</v>
      </c>
    </row>
    <row r="1624" s="2" customFormat="1" ht="24.15" customHeight="1">
      <c r="A1624" s="39"/>
      <c r="B1624" s="40"/>
      <c r="C1624" s="228" t="s">
        <v>3134</v>
      </c>
      <c r="D1624" s="228" t="s">
        <v>180</v>
      </c>
      <c r="E1624" s="229" t="s">
        <v>3135</v>
      </c>
      <c r="F1624" s="230" t="s">
        <v>3136</v>
      </c>
      <c r="G1624" s="231" t="s">
        <v>204</v>
      </c>
      <c r="H1624" s="232">
        <v>3.0830000000000002</v>
      </c>
      <c r="I1624" s="233"/>
      <c r="J1624" s="234">
        <f>ROUND(I1624*H1624,2)</f>
        <v>0</v>
      </c>
      <c r="K1624" s="230" t="s">
        <v>1</v>
      </c>
      <c r="L1624" s="45"/>
      <c r="M1624" s="235" t="s">
        <v>1</v>
      </c>
      <c r="N1624" s="236" t="s">
        <v>41</v>
      </c>
      <c r="O1624" s="92"/>
      <c r="P1624" s="237">
        <f>O1624*H1624</f>
        <v>0</v>
      </c>
      <c r="Q1624" s="237">
        <v>0.00072999999999999996</v>
      </c>
      <c r="R1624" s="237">
        <f>Q1624*H1624</f>
        <v>0.0022505900000000002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274</v>
      </c>
      <c r="AT1624" s="239" t="s">
        <v>180</v>
      </c>
      <c r="AU1624" s="239" t="s">
        <v>85</v>
      </c>
      <c r="AY1624" s="18" t="s">
        <v>178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83</v>
      </c>
      <c r="BK1624" s="240">
        <f>ROUND(I1624*H1624,2)</f>
        <v>0</v>
      </c>
      <c r="BL1624" s="18" t="s">
        <v>274</v>
      </c>
      <c r="BM1624" s="239" t="s">
        <v>3137</v>
      </c>
    </row>
    <row r="1625" s="13" customFormat="1">
      <c r="A1625" s="13"/>
      <c r="B1625" s="241"/>
      <c r="C1625" s="242"/>
      <c r="D1625" s="243" t="s">
        <v>186</v>
      </c>
      <c r="E1625" s="244" t="s">
        <v>1</v>
      </c>
      <c r="F1625" s="245" t="s">
        <v>3138</v>
      </c>
      <c r="G1625" s="242"/>
      <c r="H1625" s="246">
        <v>3.0830000000000002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186</v>
      </c>
      <c r="AU1625" s="252" t="s">
        <v>85</v>
      </c>
      <c r="AV1625" s="13" t="s">
        <v>85</v>
      </c>
      <c r="AW1625" s="13" t="s">
        <v>32</v>
      </c>
      <c r="AX1625" s="13" t="s">
        <v>83</v>
      </c>
      <c r="AY1625" s="252" t="s">
        <v>178</v>
      </c>
    </row>
    <row r="1626" s="2" customFormat="1" ht="24.15" customHeight="1">
      <c r="A1626" s="39"/>
      <c r="B1626" s="40"/>
      <c r="C1626" s="228" t="s">
        <v>3139</v>
      </c>
      <c r="D1626" s="228" t="s">
        <v>180</v>
      </c>
      <c r="E1626" s="229" t="s">
        <v>3140</v>
      </c>
      <c r="F1626" s="230" t="s">
        <v>3141</v>
      </c>
      <c r="G1626" s="231" t="s">
        <v>204</v>
      </c>
      <c r="H1626" s="232">
        <v>11.042999999999999</v>
      </c>
      <c r="I1626" s="233"/>
      <c r="J1626" s="234">
        <f>ROUND(I1626*H1626,2)</f>
        <v>0</v>
      </c>
      <c r="K1626" s="230" t="s">
        <v>1</v>
      </c>
      <c r="L1626" s="45"/>
      <c r="M1626" s="235" t="s">
        <v>1</v>
      </c>
      <c r="N1626" s="236" t="s">
        <v>41</v>
      </c>
      <c r="O1626" s="92"/>
      <c r="P1626" s="237">
        <f>O1626*H1626</f>
        <v>0</v>
      </c>
      <c r="Q1626" s="237">
        <v>0.00072999999999999996</v>
      </c>
      <c r="R1626" s="237">
        <f>Q1626*H1626</f>
        <v>0.0080613899999999999</v>
      </c>
      <c r="S1626" s="237">
        <v>0</v>
      </c>
      <c r="T1626" s="238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9" t="s">
        <v>274</v>
      </c>
      <c r="AT1626" s="239" t="s">
        <v>180</v>
      </c>
      <c r="AU1626" s="239" t="s">
        <v>85</v>
      </c>
      <c r="AY1626" s="18" t="s">
        <v>178</v>
      </c>
      <c r="BE1626" s="240">
        <f>IF(N1626="základní",J1626,0)</f>
        <v>0</v>
      </c>
      <c r="BF1626" s="240">
        <f>IF(N1626="snížená",J1626,0)</f>
        <v>0</v>
      </c>
      <c r="BG1626" s="240">
        <f>IF(N1626="zákl. přenesená",J1626,0)</f>
        <v>0</v>
      </c>
      <c r="BH1626" s="240">
        <f>IF(N1626="sníž. přenesená",J1626,0)</f>
        <v>0</v>
      </c>
      <c r="BI1626" s="240">
        <f>IF(N1626="nulová",J1626,0)</f>
        <v>0</v>
      </c>
      <c r="BJ1626" s="18" t="s">
        <v>83</v>
      </c>
      <c r="BK1626" s="240">
        <f>ROUND(I1626*H1626,2)</f>
        <v>0</v>
      </c>
      <c r="BL1626" s="18" t="s">
        <v>274</v>
      </c>
      <c r="BM1626" s="239" t="s">
        <v>3142</v>
      </c>
    </row>
    <row r="1627" s="13" customFormat="1">
      <c r="A1627" s="13"/>
      <c r="B1627" s="241"/>
      <c r="C1627" s="242"/>
      <c r="D1627" s="243" t="s">
        <v>186</v>
      </c>
      <c r="E1627" s="244" t="s">
        <v>1</v>
      </c>
      <c r="F1627" s="245" t="s">
        <v>3143</v>
      </c>
      <c r="G1627" s="242"/>
      <c r="H1627" s="246">
        <v>11.042999999999999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186</v>
      </c>
      <c r="AU1627" s="252" t="s">
        <v>85</v>
      </c>
      <c r="AV1627" s="13" t="s">
        <v>85</v>
      </c>
      <c r="AW1627" s="13" t="s">
        <v>32</v>
      </c>
      <c r="AX1627" s="13" t="s">
        <v>83</v>
      </c>
      <c r="AY1627" s="252" t="s">
        <v>178</v>
      </c>
    </row>
    <row r="1628" s="2" customFormat="1" ht="24.15" customHeight="1">
      <c r="A1628" s="39"/>
      <c r="B1628" s="40"/>
      <c r="C1628" s="228" t="s">
        <v>3144</v>
      </c>
      <c r="D1628" s="228" t="s">
        <v>180</v>
      </c>
      <c r="E1628" s="229" t="s">
        <v>3145</v>
      </c>
      <c r="F1628" s="230" t="s">
        <v>3146</v>
      </c>
      <c r="G1628" s="231" t="s">
        <v>204</v>
      </c>
      <c r="H1628" s="232">
        <v>13.642</v>
      </c>
      <c r="I1628" s="233"/>
      <c r="J1628" s="234">
        <f>ROUND(I1628*H1628,2)</f>
        <v>0</v>
      </c>
      <c r="K1628" s="230" t="s">
        <v>1</v>
      </c>
      <c r="L1628" s="45"/>
      <c r="M1628" s="235" t="s">
        <v>1</v>
      </c>
      <c r="N1628" s="236" t="s">
        <v>41</v>
      </c>
      <c r="O1628" s="92"/>
      <c r="P1628" s="237">
        <f>O1628*H1628</f>
        <v>0</v>
      </c>
      <c r="Q1628" s="237">
        <v>0.00072999999999999996</v>
      </c>
      <c r="R1628" s="237">
        <f>Q1628*H1628</f>
        <v>0.0099586599999999994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274</v>
      </c>
      <c r="AT1628" s="239" t="s">
        <v>180</v>
      </c>
      <c r="AU1628" s="239" t="s">
        <v>85</v>
      </c>
      <c r="AY1628" s="18" t="s">
        <v>178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83</v>
      </c>
      <c r="BK1628" s="240">
        <f>ROUND(I1628*H1628,2)</f>
        <v>0</v>
      </c>
      <c r="BL1628" s="18" t="s">
        <v>274</v>
      </c>
      <c r="BM1628" s="239" t="s">
        <v>3147</v>
      </c>
    </row>
    <row r="1629" s="13" customFormat="1">
      <c r="A1629" s="13"/>
      <c r="B1629" s="241"/>
      <c r="C1629" s="242"/>
      <c r="D1629" s="243" t="s">
        <v>186</v>
      </c>
      <c r="E1629" s="244" t="s">
        <v>1</v>
      </c>
      <c r="F1629" s="245" t="s">
        <v>3148</v>
      </c>
      <c r="G1629" s="242"/>
      <c r="H1629" s="246">
        <v>13.642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186</v>
      </c>
      <c r="AU1629" s="252" t="s">
        <v>85</v>
      </c>
      <c r="AV1629" s="13" t="s">
        <v>85</v>
      </c>
      <c r="AW1629" s="13" t="s">
        <v>32</v>
      </c>
      <c r="AX1629" s="13" t="s">
        <v>83</v>
      </c>
      <c r="AY1629" s="252" t="s">
        <v>178</v>
      </c>
    </row>
    <row r="1630" s="2" customFormat="1" ht="24.15" customHeight="1">
      <c r="A1630" s="39"/>
      <c r="B1630" s="40"/>
      <c r="C1630" s="228" t="s">
        <v>3149</v>
      </c>
      <c r="D1630" s="228" t="s">
        <v>180</v>
      </c>
      <c r="E1630" s="229" t="s">
        <v>3150</v>
      </c>
      <c r="F1630" s="230" t="s">
        <v>3151</v>
      </c>
      <c r="G1630" s="231" t="s">
        <v>204</v>
      </c>
      <c r="H1630" s="232">
        <v>4.0970000000000004</v>
      </c>
      <c r="I1630" s="233"/>
      <c r="J1630" s="234">
        <f>ROUND(I1630*H1630,2)</f>
        <v>0</v>
      </c>
      <c r="K1630" s="230" t="s">
        <v>1</v>
      </c>
      <c r="L1630" s="45"/>
      <c r="M1630" s="235" t="s">
        <v>1</v>
      </c>
      <c r="N1630" s="236" t="s">
        <v>41</v>
      </c>
      <c r="O1630" s="92"/>
      <c r="P1630" s="237">
        <f>O1630*H1630</f>
        <v>0</v>
      </c>
      <c r="Q1630" s="237">
        <v>0.00072999999999999996</v>
      </c>
      <c r="R1630" s="237">
        <f>Q1630*H1630</f>
        <v>0.00299081</v>
      </c>
      <c r="S1630" s="237">
        <v>0</v>
      </c>
      <c r="T1630" s="238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39" t="s">
        <v>274</v>
      </c>
      <c r="AT1630" s="239" t="s">
        <v>180</v>
      </c>
      <c r="AU1630" s="239" t="s">
        <v>85</v>
      </c>
      <c r="AY1630" s="18" t="s">
        <v>178</v>
      </c>
      <c r="BE1630" s="240">
        <f>IF(N1630="základní",J1630,0)</f>
        <v>0</v>
      </c>
      <c r="BF1630" s="240">
        <f>IF(N1630="snížená",J1630,0)</f>
        <v>0</v>
      </c>
      <c r="BG1630" s="240">
        <f>IF(N1630="zákl. přenesená",J1630,0)</f>
        <v>0</v>
      </c>
      <c r="BH1630" s="240">
        <f>IF(N1630="sníž. přenesená",J1630,0)</f>
        <v>0</v>
      </c>
      <c r="BI1630" s="240">
        <f>IF(N1630="nulová",J1630,0)</f>
        <v>0</v>
      </c>
      <c r="BJ1630" s="18" t="s">
        <v>83</v>
      </c>
      <c r="BK1630" s="240">
        <f>ROUND(I1630*H1630,2)</f>
        <v>0</v>
      </c>
      <c r="BL1630" s="18" t="s">
        <v>274</v>
      </c>
      <c r="BM1630" s="239" t="s">
        <v>3152</v>
      </c>
    </row>
    <row r="1631" s="13" customFormat="1">
      <c r="A1631" s="13"/>
      <c r="B1631" s="241"/>
      <c r="C1631" s="242"/>
      <c r="D1631" s="243" t="s">
        <v>186</v>
      </c>
      <c r="E1631" s="244" t="s">
        <v>1</v>
      </c>
      <c r="F1631" s="245" t="s">
        <v>3153</v>
      </c>
      <c r="G1631" s="242"/>
      <c r="H1631" s="246">
        <v>4.0970000000000004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186</v>
      </c>
      <c r="AU1631" s="252" t="s">
        <v>85</v>
      </c>
      <c r="AV1631" s="13" t="s">
        <v>85</v>
      </c>
      <c r="AW1631" s="13" t="s">
        <v>32</v>
      </c>
      <c r="AX1631" s="13" t="s">
        <v>83</v>
      </c>
      <c r="AY1631" s="252" t="s">
        <v>178</v>
      </c>
    </row>
    <row r="1632" s="2" customFormat="1" ht="24.15" customHeight="1">
      <c r="A1632" s="39"/>
      <c r="B1632" s="40"/>
      <c r="C1632" s="228" t="s">
        <v>3154</v>
      </c>
      <c r="D1632" s="228" t="s">
        <v>180</v>
      </c>
      <c r="E1632" s="229" t="s">
        <v>3155</v>
      </c>
      <c r="F1632" s="230" t="s">
        <v>3156</v>
      </c>
      <c r="G1632" s="231" t="s">
        <v>204</v>
      </c>
      <c r="H1632" s="232">
        <v>5.3550000000000004</v>
      </c>
      <c r="I1632" s="233"/>
      <c r="J1632" s="234">
        <f>ROUND(I1632*H1632,2)</f>
        <v>0</v>
      </c>
      <c r="K1632" s="230" t="s">
        <v>1</v>
      </c>
      <c r="L1632" s="45"/>
      <c r="M1632" s="235" t="s">
        <v>1</v>
      </c>
      <c r="N1632" s="236" t="s">
        <v>41</v>
      </c>
      <c r="O1632" s="92"/>
      <c r="P1632" s="237">
        <f>O1632*H1632</f>
        <v>0</v>
      </c>
      <c r="Q1632" s="237">
        <v>0.00072999999999999996</v>
      </c>
      <c r="R1632" s="237">
        <f>Q1632*H1632</f>
        <v>0.0039091500000000001</v>
      </c>
      <c r="S1632" s="237">
        <v>0</v>
      </c>
      <c r="T1632" s="238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9" t="s">
        <v>274</v>
      </c>
      <c r="AT1632" s="239" t="s">
        <v>180</v>
      </c>
      <c r="AU1632" s="239" t="s">
        <v>85</v>
      </c>
      <c r="AY1632" s="18" t="s">
        <v>178</v>
      </c>
      <c r="BE1632" s="240">
        <f>IF(N1632="základní",J1632,0)</f>
        <v>0</v>
      </c>
      <c r="BF1632" s="240">
        <f>IF(N1632="snížená",J1632,0)</f>
        <v>0</v>
      </c>
      <c r="BG1632" s="240">
        <f>IF(N1632="zákl. přenesená",J1632,0)</f>
        <v>0</v>
      </c>
      <c r="BH1632" s="240">
        <f>IF(N1632="sníž. přenesená",J1632,0)</f>
        <v>0</v>
      </c>
      <c r="BI1632" s="240">
        <f>IF(N1632="nulová",J1632,0)</f>
        <v>0</v>
      </c>
      <c r="BJ1632" s="18" t="s">
        <v>83</v>
      </c>
      <c r="BK1632" s="240">
        <f>ROUND(I1632*H1632,2)</f>
        <v>0</v>
      </c>
      <c r="BL1632" s="18" t="s">
        <v>274</v>
      </c>
      <c r="BM1632" s="239" t="s">
        <v>3157</v>
      </c>
    </row>
    <row r="1633" s="13" customFormat="1">
      <c r="A1633" s="13"/>
      <c r="B1633" s="241"/>
      <c r="C1633" s="242"/>
      <c r="D1633" s="243" t="s">
        <v>186</v>
      </c>
      <c r="E1633" s="244" t="s">
        <v>1</v>
      </c>
      <c r="F1633" s="245" t="s">
        <v>3158</v>
      </c>
      <c r="G1633" s="242"/>
      <c r="H1633" s="246">
        <v>5.3550000000000004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186</v>
      </c>
      <c r="AU1633" s="252" t="s">
        <v>85</v>
      </c>
      <c r="AV1633" s="13" t="s">
        <v>85</v>
      </c>
      <c r="AW1633" s="13" t="s">
        <v>32</v>
      </c>
      <c r="AX1633" s="13" t="s">
        <v>83</v>
      </c>
      <c r="AY1633" s="252" t="s">
        <v>178</v>
      </c>
    </row>
    <row r="1634" s="2" customFormat="1" ht="24.15" customHeight="1">
      <c r="A1634" s="39"/>
      <c r="B1634" s="40"/>
      <c r="C1634" s="228" t="s">
        <v>3159</v>
      </c>
      <c r="D1634" s="228" t="s">
        <v>180</v>
      </c>
      <c r="E1634" s="229" t="s">
        <v>3160</v>
      </c>
      <c r="F1634" s="230" t="s">
        <v>3161</v>
      </c>
      <c r="G1634" s="231" t="s">
        <v>204</v>
      </c>
      <c r="H1634" s="232">
        <v>4.0800000000000001</v>
      </c>
      <c r="I1634" s="233"/>
      <c r="J1634" s="234">
        <f>ROUND(I1634*H1634,2)</f>
        <v>0</v>
      </c>
      <c r="K1634" s="230" t="s">
        <v>1</v>
      </c>
      <c r="L1634" s="45"/>
      <c r="M1634" s="235" t="s">
        <v>1</v>
      </c>
      <c r="N1634" s="236" t="s">
        <v>41</v>
      </c>
      <c r="O1634" s="92"/>
      <c r="P1634" s="237">
        <f>O1634*H1634</f>
        <v>0</v>
      </c>
      <c r="Q1634" s="237">
        <v>0.00072999999999999996</v>
      </c>
      <c r="R1634" s="237">
        <f>Q1634*H1634</f>
        <v>0.0029784</v>
      </c>
      <c r="S1634" s="237">
        <v>0</v>
      </c>
      <c r="T1634" s="238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39" t="s">
        <v>274</v>
      </c>
      <c r="AT1634" s="239" t="s">
        <v>180</v>
      </c>
      <c r="AU1634" s="239" t="s">
        <v>85</v>
      </c>
      <c r="AY1634" s="18" t="s">
        <v>178</v>
      </c>
      <c r="BE1634" s="240">
        <f>IF(N1634="základní",J1634,0)</f>
        <v>0</v>
      </c>
      <c r="BF1634" s="240">
        <f>IF(N1634="snížená",J1634,0)</f>
        <v>0</v>
      </c>
      <c r="BG1634" s="240">
        <f>IF(N1634="zákl. přenesená",J1634,0)</f>
        <v>0</v>
      </c>
      <c r="BH1634" s="240">
        <f>IF(N1634="sníž. přenesená",J1634,0)</f>
        <v>0</v>
      </c>
      <c r="BI1634" s="240">
        <f>IF(N1634="nulová",J1634,0)</f>
        <v>0</v>
      </c>
      <c r="BJ1634" s="18" t="s">
        <v>83</v>
      </c>
      <c r="BK1634" s="240">
        <f>ROUND(I1634*H1634,2)</f>
        <v>0</v>
      </c>
      <c r="BL1634" s="18" t="s">
        <v>274</v>
      </c>
      <c r="BM1634" s="239" t="s">
        <v>3162</v>
      </c>
    </row>
    <row r="1635" s="13" customFormat="1">
      <c r="A1635" s="13"/>
      <c r="B1635" s="241"/>
      <c r="C1635" s="242"/>
      <c r="D1635" s="243" t="s">
        <v>186</v>
      </c>
      <c r="E1635" s="244" t="s">
        <v>1</v>
      </c>
      <c r="F1635" s="245" t="s">
        <v>3163</v>
      </c>
      <c r="G1635" s="242"/>
      <c r="H1635" s="246">
        <v>4.0800000000000001</v>
      </c>
      <c r="I1635" s="247"/>
      <c r="J1635" s="242"/>
      <c r="K1635" s="242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2" t="s">
        <v>186</v>
      </c>
      <c r="AU1635" s="252" t="s">
        <v>85</v>
      </c>
      <c r="AV1635" s="13" t="s">
        <v>85</v>
      </c>
      <c r="AW1635" s="13" t="s">
        <v>32</v>
      </c>
      <c r="AX1635" s="13" t="s">
        <v>83</v>
      </c>
      <c r="AY1635" s="252" t="s">
        <v>178</v>
      </c>
    </row>
    <row r="1636" s="2" customFormat="1" ht="24.15" customHeight="1">
      <c r="A1636" s="39"/>
      <c r="B1636" s="40"/>
      <c r="C1636" s="228" t="s">
        <v>3164</v>
      </c>
      <c r="D1636" s="228" t="s">
        <v>180</v>
      </c>
      <c r="E1636" s="229" t="s">
        <v>3165</v>
      </c>
      <c r="F1636" s="230" t="s">
        <v>3166</v>
      </c>
      <c r="G1636" s="231" t="s">
        <v>204</v>
      </c>
      <c r="H1636" s="232">
        <v>3.3530000000000002</v>
      </c>
      <c r="I1636" s="233"/>
      <c r="J1636" s="234">
        <f>ROUND(I1636*H1636,2)</f>
        <v>0</v>
      </c>
      <c r="K1636" s="230" t="s">
        <v>1</v>
      </c>
      <c r="L1636" s="45"/>
      <c r="M1636" s="235" t="s">
        <v>1</v>
      </c>
      <c r="N1636" s="236" t="s">
        <v>41</v>
      </c>
      <c r="O1636" s="92"/>
      <c r="P1636" s="237">
        <f>O1636*H1636</f>
        <v>0</v>
      </c>
      <c r="Q1636" s="237">
        <v>0.00072999999999999996</v>
      </c>
      <c r="R1636" s="237">
        <f>Q1636*H1636</f>
        <v>0.0024476900000000002</v>
      </c>
      <c r="S1636" s="237">
        <v>0</v>
      </c>
      <c r="T1636" s="238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9" t="s">
        <v>274</v>
      </c>
      <c r="AT1636" s="239" t="s">
        <v>180</v>
      </c>
      <c r="AU1636" s="239" t="s">
        <v>85</v>
      </c>
      <c r="AY1636" s="18" t="s">
        <v>178</v>
      </c>
      <c r="BE1636" s="240">
        <f>IF(N1636="základní",J1636,0)</f>
        <v>0</v>
      </c>
      <c r="BF1636" s="240">
        <f>IF(N1636="snížená",J1636,0)</f>
        <v>0</v>
      </c>
      <c r="BG1636" s="240">
        <f>IF(N1636="zákl. přenesená",J1636,0)</f>
        <v>0</v>
      </c>
      <c r="BH1636" s="240">
        <f>IF(N1636="sníž. přenesená",J1636,0)</f>
        <v>0</v>
      </c>
      <c r="BI1636" s="240">
        <f>IF(N1636="nulová",J1636,0)</f>
        <v>0</v>
      </c>
      <c r="BJ1636" s="18" t="s">
        <v>83</v>
      </c>
      <c r="BK1636" s="240">
        <f>ROUND(I1636*H1636,2)</f>
        <v>0</v>
      </c>
      <c r="BL1636" s="18" t="s">
        <v>274</v>
      </c>
      <c r="BM1636" s="239" t="s">
        <v>3167</v>
      </c>
    </row>
    <row r="1637" s="13" customFormat="1">
      <c r="A1637" s="13"/>
      <c r="B1637" s="241"/>
      <c r="C1637" s="242"/>
      <c r="D1637" s="243" t="s">
        <v>186</v>
      </c>
      <c r="E1637" s="244" t="s">
        <v>1</v>
      </c>
      <c r="F1637" s="245" t="s">
        <v>3168</v>
      </c>
      <c r="G1637" s="242"/>
      <c r="H1637" s="246">
        <v>3.3530000000000002</v>
      </c>
      <c r="I1637" s="247"/>
      <c r="J1637" s="242"/>
      <c r="K1637" s="242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2" t="s">
        <v>186</v>
      </c>
      <c r="AU1637" s="252" t="s">
        <v>85</v>
      </c>
      <c r="AV1637" s="13" t="s">
        <v>85</v>
      </c>
      <c r="AW1637" s="13" t="s">
        <v>32</v>
      </c>
      <c r="AX1637" s="13" t="s">
        <v>83</v>
      </c>
      <c r="AY1637" s="252" t="s">
        <v>178</v>
      </c>
    </row>
    <row r="1638" s="2" customFormat="1" ht="24.15" customHeight="1">
      <c r="A1638" s="39"/>
      <c r="B1638" s="40"/>
      <c r="C1638" s="228" t="s">
        <v>3169</v>
      </c>
      <c r="D1638" s="228" t="s">
        <v>180</v>
      </c>
      <c r="E1638" s="229" t="s">
        <v>3170</v>
      </c>
      <c r="F1638" s="230" t="s">
        <v>3171</v>
      </c>
      <c r="G1638" s="231" t="s">
        <v>204</v>
      </c>
      <c r="H1638" s="232">
        <v>4.9160000000000004</v>
      </c>
      <c r="I1638" s="233"/>
      <c r="J1638" s="234">
        <f>ROUND(I1638*H1638,2)</f>
        <v>0</v>
      </c>
      <c r="K1638" s="230" t="s">
        <v>1</v>
      </c>
      <c r="L1638" s="45"/>
      <c r="M1638" s="235" t="s">
        <v>1</v>
      </c>
      <c r="N1638" s="236" t="s">
        <v>41</v>
      </c>
      <c r="O1638" s="92"/>
      <c r="P1638" s="237">
        <f>O1638*H1638</f>
        <v>0</v>
      </c>
      <c r="Q1638" s="237">
        <v>0.00072999999999999996</v>
      </c>
      <c r="R1638" s="237">
        <f>Q1638*H1638</f>
        <v>0.0035886799999999999</v>
      </c>
      <c r="S1638" s="237">
        <v>0</v>
      </c>
      <c r="T1638" s="238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39" t="s">
        <v>274</v>
      </c>
      <c r="AT1638" s="239" t="s">
        <v>180</v>
      </c>
      <c r="AU1638" s="239" t="s">
        <v>85</v>
      </c>
      <c r="AY1638" s="18" t="s">
        <v>178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8" t="s">
        <v>83</v>
      </c>
      <c r="BK1638" s="240">
        <f>ROUND(I1638*H1638,2)</f>
        <v>0</v>
      </c>
      <c r="BL1638" s="18" t="s">
        <v>274</v>
      </c>
      <c r="BM1638" s="239" t="s">
        <v>3172</v>
      </c>
    </row>
    <row r="1639" s="13" customFormat="1">
      <c r="A1639" s="13"/>
      <c r="B1639" s="241"/>
      <c r="C1639" s="242"/>
      <c r="D1639" s="243" t="s">
        <v>186</v>
      </c>
      <c r="E1639" s="244" t="s">
        <v>1</v>
      </c>
      <c r="F1639" s="245" t="s">
        <v>3173</v>
      </c>
      <c r="G1639" s="242"/>
      <c r="H1639" s="246">
        <v>4.9160000000000004</v>
      </c>
      <c r="I1639" s="247"/>
      <c r="J1639" s="242"/>
      <c r="K1639" s="242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2" t="s">
        <v>186</v>
      </c>
      <c r="AU1639" s="252" t="s">
        <v>85</v>
      </c>
      <c r="AV1639" s="13" t="s">
        <v>85</v>
      </c>
      <c r="AW1639" s="13" t="s">
        <v>32</v>
      </c>
      <c r="AX1639" s="13" t="s">
        <v>83</v>
      </c>
      <c r="AY1639" s="252" t="s">
        <v>178</v>
      </c>
    </row>
    <row r="1640" s="2" customFormat="1" ht="24.15" customHeight="1">
      <c r="A1640" s="39"/>
      <c r="B1640" s="40"/>
      <c r="C1640" s="228" t="s">
        <v>3174</v>
      </c>
      <c r="D1640" s="228" t="s">
        <v>180</v>
      </c>
      <c r="E1640" s="229" t="s">
        <v>3175</v>
      </c>
      <c r="F1640" s="230" t="s">
        <v>3176</v>
      </c>
      <c r="G1640" s="231" t="s">
        <v>204</v>
      </c>
      <c r="H1640" s="232">
        <v>4.3499999999999996</v>
      </c>
      <c r="I1640" s="233"/>
      <c r="J1640" s="234">
        <f>ROUND(I1640*H1640,2)</f>
        <v>0</v>
      </c>
      <c r="K1640" s="230" t="s">
        <v>1</v>
      </c>
      <c r="L1640" s="45"/>
      <c r="M1640" s="235" t="s">
        <v>1</v>
      </c>
      <c r="N1640" s="236" t="s">
        <v>41</v>
      </c>
      <c r="O1640" s="92"/>
      <c r="P1640" s="237">
        <f>O1640*H1640</f>
        <v>0</v>
      </c>
      <c r="Q1640" s="237">
        <v>0.00072999999999999996</v>
      </c>
      <c r="R1640" s="237">
        <f>Q1640*H1640</f>
        <v>0.0031754999999999995</v>
      </c>
      <c r="S1640" s="237">
        <v>0</v>
      </c>
      <c r="T1640" s="238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9" t="s">
        <v>274</v>
      </c>
      <c r="AT1640" s="239" t="s">
        <v>180</v>
      </c>
      <c r="AU1640" s="239" t="s">
        <v>85</v>
      </c>
      <c r="AY1640" s="18" t="s">
        <v>178</v>
      </c>
      <c r="BE1640" s="240">
        <f>IF(N1640="základní",J1640,0)</f>
        <v>0</v>
      </c>
      <c r="BF1640" s="240">
        <f>IF(N1640="snížená",J1640,0)</f>
        <v>0</v>
      </c>
      <c r="BG1640" s="240">
        <f>IF(N1640="zákl. přenesená",J1640,0)</f>
        <v>0</v>
      </c>
      <c r="BH1640" s="240">
        <f>IF(N1640="sníž. přenesená",J1640,0)</f>
        <v>0</v>
      </c>
      <c r="BI1640" s="240">
        <f>IF(N1640="nulová",J1640,0)</f>
        <v>0</v>
      </c>
      <c r="BJ1640" s="18" t="s">
        <v>83</v>
      </c>
      <c r="BK1640" s="240">
        <f>ROUND(I1640*H1640,2)</f>
        <v>0</v>
      </c>
      <c r="BL1640" s="18" t="s">
        <v>274</v>
      </c>
      <c r="BM1640" s="239" t="s">
        <v>3177</v>
      </c>
    </row>
    <row r="1641" s="13" customFormat="1">
      <c r="A1641" s="13"/>
      <c r="B1641" s="241"/>
      <c r="C1641" s="242"/>
      <c r="D1641" s="243" t="s">
        <v>186</v>
      </c>
      <c r="E1641" s="244" t="s">
        <v>1</v>
      </c>
      <c r="F1641" s="245" t="s">
        <v>3178</v>
      </c>
      <c r="G1641" s="242"/>
      <c r="H1641" s="246">
        <v>4.3499999999999996</v>
      </c>
      <c r="I1641" s="247"/>
      <c r="J1641" s="242"/>
      <c r="K1641" s="242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186</v>
      </c>
      <c r="AU1641" s="252" t="s">
        <v>85</v>
      </c>
      <c r="AV1641" s="13" t="s">
        <v>85</v>
      </c>
      <c r="AW1641" s="13" t="s">
        <v>32</v>
      </c>
      <c r="AX1641" s="13" t="s">
        <v>83</v>
      </c>
      <c r="AY1641" s="252" t="s">
        <v>178</v>
      </c>
    </row>
    <row r="1642" s="2" customFormat="1" ht="24.15" customHeight="1">
      <c r="A1642" s="39"/>
      <c r="B1642" s="40"/>
      <c r="C1642" s="228" t="s">
        <v>3179</v>
      </c>
      <c r="D1642" s="228" t="s">
        <v>180</v>
      </c>
      <c r="E1642" s="229" t="s">
        <v>3180</v>
      </c>
      <c r="F1642" s="230" t="s">
        <v>3181</v>
      </c>
      <c r="G1642" s="231" t="s">
        <v>204</v>
      </c>
      <c r="H1642" s="232">
        <v>4.0170000000000003</v>
      </c>
      <c r="I1642" s="233"/>
      <c r="J1642" s="234">
        <f>ROUND(I1642*H1642,2)</f>
        <v>0</v>
      </c>
      <c r="K1642" s="230" t="s">
        <v>1</v>
      </c>
      <c r="L1642" s="45"/>
      <c r="M1642" s="235" t="s">
        <v>1</v>
      </c>
      <c r="N1642" s="236" t="s">
        <v>41</v>
      </c>
      <c r="O1642" s="92"/>
      <c r="P1642" s="237">
        <f>O1642*H1642</f>
        <v>0</v>
      </c>
      <c r="Q1642" s="237">
        <v>0.00072999999999999996</v>
      </c>
      <c r="R1642" s="237">
        <f>Q1642*H1642</f>
        <v>0.0029324100000000003</v>
      </c>
      <c r="S1642" s="237">
        <v>0</v>
      </c>
      <c r="T1642" s="238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39" t="s">
        <v>274</v>
      </c>
      <c r="AT1642" s="239" t="s">
        <v>180</v>
      </c>
      <c r="AU1642" s="239" t="s">
        <v>85</v>
      </c>
      <c r="AY1642" s="18" t="s">
        <v>178</v>
      </c>
      <c r="BE1642" s="240">
        <f>IF(N1642="základní",J1642,0)</f>
        <v>0</v>
      </c>
      <c r="BF1642" s="240">
        <f>IF(N1642="snížená",J1642,0)</f>
        <v>0</v>
      </c>
      <c r="BG1642" s="240">
        <f>IF(N1642="zákl. přenesená",J1642,0)</f>
        <v>0</v>
      </c>
      <c r="BH1642" s="240">
        <f>IF(N1642="sníž. přenesená",J1642,0)</f>
        <v>0</v>
      </c>
      <c r="BI1642" s="240">
        <f>IF(N1642="nulová",J1642,0)</f>
        <v>0</v>
      </c>
      <c r="BJ1642" s="18" t="s">
        <v>83</v>
      </c>
      <c r="BK1642" s="240">
        <f>ROUND(I1642*H1642,2)</f>
        <v>0</v>
      </c>
      <c r="BL1642" s="18" t="s">
        <v>274</v>
      </c>
      <c r="BM1642" s="239" t="s">
        <v>3182</v>
      </c>
    </row>
    <row r="1643" s="13" customFormat="1">
      <c r="A1643" s="13"/>
      <c r="B1643" s="241"/>
      <c r="C1643" s="242"/>
      <c r="D1643" s="243" t="s">
        <v>186</v>
      </c>
      <c r="E1643" s="244" t="s">
        <v>1</v>
      </c>
      <c r="F1643" s="245" t="s">
        <v>3183</v>
      </c>
      <c r="G1643" s="242"/>
      <c r="H1643" s="246">
        <v>4.0170000000000003</v>
      </c>
      <c r="I1643" s="247"/>
      <c r="J1643" s="242"/>
      <c r="K1643" s="242"/>
      <c r="L1643" s="248"/>
      <c r="M1643" s="249"/>
      <c r="N1643" s="250"/>
      <c r="O1643" s="250"/>
      <c r="P1643" s="250"/>
      <c r="Q1643" s="250"/>
      <c r="R1643" s="250"/>
      <c r="S1643" s="250"/>
      <c r="T1643" s="25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2" t="s">
        <v>186</v>
      </c>
      <c r="AU1643" s="252" t="s">
        <v>85</v>
      </c>
      <c r="AV1643" s="13" t="s">
        <v>85</v>
      </c>
      <c r="AW1643" s="13" t="s">
        <v>32</v>
      </c>
      <c r="AX1643" s="13" t="s">
        <v>83</v>
      </c>
      <c r="AY1643" s="252" t="s">
        <v>178</v>
      </c>
    </row>
    <row r="1644" s="2" customFormat="1" ht="21.75" customHeight="1">
      <c r="A1644" s="39"/>
      <c r="B1644" s="40"/>
      <c r="C1644" s="228" t="s">
        <v>3184</v>
      </c>
      <c r="D1644" s="228" t="s">
        <v>180</v>
      </c>
      <c r="E1644" s="229" t="s">
        <v>3185</v>
      </c>
      <c r="F1644" s="230" t="s">
        <v>3186</v>
      </c>
      <c r="G1644" s="231" t="s">
        <v>420</v>
      </c>
      <c r="H1644" s="232">
        <v>1</v>
      </c>
      <c r="I1644" s="233"/>
      <c r="J1644" s="234">
        <f>ROUND(I1644*H1644,2)</f>
        <v>0</v>
      </c>
      <c r="K1644" s="230" t="s">
        <v>1</v>
      </c>
      <c r="L1644" s="45"/>
      <c r="M1644" s="235" t="s">
        <v>1</v>
      </c>
      <c r="N1644" s="236" t="s">
        <v>41</v>
      </c>
      <c r="O1644" s="92"/>
      <c r="P1644" s="237">
        <f>O1644*H1644</f>
        <v>0</v>
      </c>
      <c r="Q1644" s="237">
        <v>0</v>
      </c>
      <c r="R1644" s="237">
        <f>Q1644*H1644</f>
        <v>0</v>
      </c>
      <c r="S1644" s="237">
        <v>0.13700000000000001</v>
      </c>
      <c r="T1644" s="238">
        <f>S1644*H1644</f>
        <v>0.13700000000000001</v>
      </c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R1644" s="239" t="s">
        <v>274</v>
      </c>
      <c r="AT1644" s="239" t="s">
        <v>180</v>
      </c>
      <c r="AU1644" s="239" t="s">
        <v>85</v>
      </c>
      <c r="AY1644" s="18" t="s">
        <v>178</v>
      </c>
      <c r="BE1644" s="240">
        <f>IF(N1644="základní",J1644,0)</f>
        <v>0</v>
      </c>
      <c r="BF1644" s="240">
        <f>IF(N1644="snížená",J1644,0)</f>
        <v>0</v>
      </c>
      <c r="BG1644" s="240">
        <f>IF(N1644="zákl. přenesená",J1644,0)</f>
        <v>0</v>
      </c>
      <c r="BH1644" s="240">
        <f>IF(N1644="sníž. přenesená",J1644,0)</f>
        <v>0</v>
      </c>
      <c r="BI1644" s="240">
        <f>IF(N1644="nulová",J1644,0)</f>
        <v>0</v>
      </c>
      <c r="BJ1644" s="18" t="s">
        <v>83</v>
      </c>
      <c r="BK1644" s="240">
        <f>ROUND(I1644*H1644,2)</f>
        <v>0</v>
      </c>
      <c r="BL1644" s="18" t="s">
        <v>274</v>
      </c>
      <c r="BM1644" s="239" t="s">
        <v>3187</v>
      </c>
    </row>
    <row r="1645" s="2" customFormat="1" ht="24.15" customHeight="1">
      <c r="A1645" s="39"/>
      <c r="B1645" s="40"/>
      <c r="C1645" s="228" t="s">
        <v>3188</v>
      </c>
      <c r="D1645" s="228" t="s">
        <v>180</v>
      </c>
      <c r="E1645" s="229" t="s">
        <v>3189</v>
      </c>
      <c r="F1645" s="230" t="s">
        <v>3190</v>
      </c>
      <c r="G1645" s="231" t="s">
        <v>204</v>
      </c>
      <c r="H1645" s="232">
        <v>1.6000000000000001</v>
      </c>
      <c r="I1645" s="233"/>
      <c r="J1645" s="234">
        <f>ROUND(I1645*H1645,2)</f>
        <v>0</v>
      </c>
      <c r="K1645" s="230" t="s">
        <v>194</v>
      </c>
      <c r="L1645" s="45"/>
      <c r="M1645" s="235" t="s">
        <v>1</v>
      </c>
      <c r="N1645" s="236" t="s">
        <v>41</v>
      </c>
      <c r="O1645" s="92"/>
      <c r="P1645" s="237">
        <f>O1645*H1645</f>
        <v>0</v>
      </c>
      <c r="Q1645" s="237">
        <v>0.00012999999999999999</v>
      </c>
      <c r="R1645" s="237">
        <f>Q1645*H1645</f>
        <v>0.00020799999999999999</v>
      </c>
      <c r="S1645" s="237">
        <v>0</v>
      </c>
      <c r="T1645" s="238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9" t="s">
        <v>274</v>
      </c>
      <c r="AT1645" s="239" t="s">
        <v>180</v>
      </c>
      <c r="AU1645" s="239" t="s">
        <v>85</v>
      </c>
      <c r="AY1645" s="18" t="s">
        <v>178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8" t="s">
        <v>83</v>
      </c>
      <c r="BK1645" s="240">
        <f>ROUND(I1645*H1645,2)</f>
        <v>0</v>
      </c>
      <c r="BL1645" s="18" t="s">
        <v>274</v>
      </c>
      <c r="BM1645" s="239" t="s">
        <v>3191</v>
      </c>
    </row>
    <row r="1646" s="13" customFormat="1">
      <c r="A1646" s="13"/>
      <c r="B1646" s="241"/>
      <c r="C1646" s="242"/>
      <c r="D1646" s="243" t="s">
        <v>186</v>
      </c>
      <c r="E1646" s="244" t="s">
        <v>1</v>
      </c>
      <c r="F1646" s="245" t="s">
        <v>3192</v>
      </c>
      <c r="G1646" s="242"/>
      <c r="H1646" s="246">
        <v>1.6000000000000001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186</v>
      </c>
      <c r="AU1646" s="252" t="s">
        <v>85</v>
      </c>
      <c r="AV1646" s="13" t="s">
        <v>85</v>
      </c>
      <c r="AW1646" s="13" t="s">
        <v>32</v>
      </c>
      <c r="AX1646" s="13" t="s">
        <v>83</v>
      </c>
      <c r="AY1646" s="252" t="s">
        <v>178</v>
      </c>
    </row>
    <row r="1647" s="2" customFormat="1" ht="16.5" customHeight="1">
      <c r="A1647" s="39"/>
      <c r="B1647" s="40"/>
      <c r="C1647" s="285" t="s">
        <v>3193</v>
      </c>
      <c r="D1647" s="285" t="s">
        <v>232</v>
      </c>
      <c r="E1647" s="286" t="s">
        <v>3194</v>
      </c>
      <c r="F1647" s="287" t="s">
        <v>3195</v>
      </c>
      <c r="G1647" s="288" t="s">
        <v>420</v>
      </c>
      <c r="H1647" s="289">
        <v>10</v>
      </c>
      <c r="I1647" s="290"/>
      <c r="J1647" s="291">
        <f>ROUND(I1647*H1647,2)</f>
        <v>0</v>
      </c>
      <c r="K1647" s="287" t="s">
        <v>194</v>
      </c>
      <c r="L1647" s="292"/>
      <c r="M1647" s="293" t="s">
        <v>1</v>
      </c>
      <c r="N1647" s="294" t="s">
        <v>41</v>
      </c>
      <c r="O1647" s="92"/>
      <c r="P1647" s="237">
        <f>O1647*H1647</f>
        <v>0</v>
      </c>
      <c r="Q1647" s="237">
        <v>0.00109</v>
      </c>
      <c r="R1647" s="237">
        <f>Q1647*H1647</f>
        <v>0.0109</v>
      </c>
      <c r="S1647" s="237">
        <v>0</v>
      </c>
      <c r="T1647" s="238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9" t="s">
        <v>377</v>
      </c>
      <c r="AT1647" s="239" t="s">
        <v>232</v>
      </c>
      <c r="AU1647" s="239" t="s">
        <v>85</v>
      </c>
      <c r="AY1647" s="18" t="s">
        <v>178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8" t="s">
        <v>83</v>
      </c>
      <c r="BK1647" s="240">
        <f>ROUND(I1647*H1647,2)</f>
        <v>0</v>
      </c>
      <c r="BL1647" s="18" t="s">
        <v>274</v>
      </c>
      <c r="BM1647" s="239" t="s">
        <v>3196</v>
      </c>
    </row>
    <row r="1648" s="2" customFormat="1" ht="24.15" customHeight="1">
      <c r="A1648" s="39"/>
      <c r="B1648" s="40"/>
      <c r="C1648" s="228" t="s">
        <v>3197</v>
      </c>
      <c r="D1648" s="228" t="s">
        <v>180</v>
      </c>
      <c r="E1648" s="229" t="s">
        <v>3198</v>
      </c>
      <c r="F1648" s="230" t="s">
        <v>3199</v>
      </c>
      <c r="G1648" s="231" t="s">
        <v>420</v>
      </c>
      <c r="H1648" s="232">
        <v>1</v>
      </c>
      <c r="I1648" s="233"/>
      <c r="J1648" s="234">
        <f>ROUND(I1648*H1648,2)</f>
        <v>0</v>
      </c>
      <c r="K1648" s="230" t="s">
        <v>194</v>
      </c>
      <c r="L1648" s="45"/>
      <c r="M1648" s="235" t="s">
        <v>1</v>
      </c>
      <c r="N1648" s="236" t="s">
        <v>41</v>
      </c>
      <c r="O1648" s="92"/>
      <c r="P1648" s="237">
        <f>O1648*H1648</f>
        <v>0</v>
      </c>
      <c r="Q1648" s="237">
        <v>0</v>
      </c>
      <c r="R1648" s="237">
        <f>Q1648*H1648</f>
        <v>0</v>
      </c>
      <c r="S1648" s="237">
        <v>0</v>
      </c>
      <c r="T1648" s="238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39" t="s">
        <v>274</v>
      </c>
      <c r="AT1648" s="239" t="s">
        <v>180</v>
      </c>
      <c r="AU1648" s="239" t="s">
        <v>85</v>
      </c>
      <c r="AY1648" s="18" t="s">
        <v>178</v>
      </c>
      <c r="BE1648" s="240">
        <f>IF(N1648="základní",J1648,0)</f>
        <v>0</v>
      </c>
      <c r="BF1648" s="240">
        <f>IF(N1648="snížená",J1648,0)</f>
        <v>0</v>
      </c>
      <c r="BG1648" s="240">
        <f>IF(N1648="zákl. přenesená",J1648,0)</f>
        <v>0</v>
      </c>
      <c r="BH1648" s="240">
        <f>IF(N1648="sníž. přenesená",J1648,0)</f>
        <v>0</v>
      </c>
      <c r="BI1648" s="240">
        <f>IF(N1648="nulová",J1648,0)</f>
        <v>0</v>
      </c>
      <c r="BJ1648" s="18" t="s">
        <v>83</v>
      </c>
      <c r="BK1648" s="240">
        <f>ROUND(I1648*H1648,2)</f>
        <v>0</v>
      </c>
      <c r="BL1648" s="18" t="s">
        <v>274</v>
      </c>
      <c r="BM1648" s="239" t="s">
        <v>3200</v>
      </c>
    </row>
    <row r="1649" s="13" customFormat="1">
      <c r="A1649" s="13"/>
      <c r="B1649" s="241"/>
      <c r="C1649" s="242"/>
      <c r="D1649" s="243" t="s">
        <v>186</v>
      </c>
      <c r="E1649" s="244" t="s">
        <v>1</v>
      </c>
      <c r="F1649" s="245" t="s">
        <v>83</v>
      </c>
      <c r="G1649" s="242"/>
      <c r="H1649" s="246">
        <v>1</v>
      </c>
      <c r="I1649" s="247"/>
      <c r="J1649" s="242"/>
      <c r="K1649" s="242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186</v>
      </c>
      <c r="AU1649" s="252" t="s">
        <v>85</v>
      </c>
      <c r="AV1649" s="13" t="s">
        <v>85</v>
      </c>
      <c r="AW1649" s="13" t="s">
        <v>32</v>
      </c>
      <c r="AX1649" s="13" t="s">
        <v>83</v>
      </c>
      <c r="AY1649" s="252" t="s">
        <v>178</v>
      </c>
    </row>
    <row r="1650" s="2" customFormat="1" ht="37.8" customHeight="1">
      <c r="A1650" s="39"/>
      <c r="B1650" s="40"/>
      <c r="C1650" s="285" t="s">
        <v>3201</v>
      </c>
      <c r="D1650" s="285" t="s">
        <v>232</v>
      </c>
      <c r="E1650" s="286" t="s">
        <v>3202</v>
      </c>
      <c r="F1650" s="287" t="s">
        <v>3203</v>
      </c>
      <c r="G1650" s="288" t="s">
        <v>420</v>
      </c>
      <c r="H1650" s="289">
        <v>1</v>
      </c>
      <c r="I1650" s="290"/>
      <c r="J1650" s="291">
        <f>ROUND(I1650*H1650,2)</f>
        <v>0</v>
      </c>
      <c r="K1650" s="287" t="s">
        <v>1</v>
      </c>
      <c r="L1650" s="292"/>
      <c r="M1650" s="293" t="s">
        <v>1</v>
      </c>
      <c r="N1650" s="294" t="s">
        <v>41</v>
      </c>
      <c r="O1650" s="92"/>
      <c r="P1650" s="237">
        <f>O1650*H1650</f>
        <v>0</v>
      </c>
      <c r="Q1650" s="237">
        <v>0.066299999999999998</v>
      </c>
      <c r="R1650" s="237">
        <f>Q1650*H1650</f>
        <v>0.066299999999999998</v>
      </c>
      <c r="S1650" s="237">
        <v>0</v>
      </c>
      <c r="T1650" s="238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9" t="s">
        <v>377</v>
      </c>
      <c r="AT1650" s="239" t="s">
        <v>232</v>
      </c>
      <c r="AU1650" s="239" t="s">
        <v>85</v>
      </c>
      <c r="AY1650" s="18" t="s">
        <v>178</v>
      </c>
      <c r="BE1650" s="240">
        <f>IF(N1650="základní",J1650,0)</f>
        <v>0</v>
      </c>
      <c r="BF1650" s="240">
        <f>IF(N1650="snížená",J1650,0)</f>
        <v>0</v>
      </c>
      <c r="BG1650" s="240">
        <f>IF(N1650="zákl. přenesená",J1650,0)</f>
        <v>0</v>
      </c>
      <c r="BH1650" s="240">
        <f>IF(N1650="sníž. přenesená",J1650,0)</f>
        <v>0</v>
      </c>
      <c r="BI1650" s="240">
        <f>IF(N1650="nulová",J1650,0)</f>
        <v>0</v>
      </c>
      <c r="BJ1650" s="18" t="s">
        <v>83</v>
      </c>
      <c r="BK1650" s="240">
        <f>ROUND(I1650*H1650,2)</f>
        <v>0</v>
      </c>
      <c r="BL1650" s="18" t="s">
        <v>274</v>
      </c>
      <c r="BM1650" s="239" t="s">
        <v>3204</v>
      </c>
    </row>
    <row r="1651" s="2" customFormat="1" ht="24.15" customHeight="1">
      <c r="A1651" s="39"/>
      <c r="B1651" s="40"/>
      <c r="C1651" s="228" t="s">
        <v>3205</v>
      </c>
      <c r="D1651" s="228" t="s">
        <v>180</v>
      </c>
      <c r="E1651" s="229" t="s">
        <v>3206</v>
      </c>
      <c r="F1651" s="230" t="s">
        <v>3207</v>
      </c>
      <c r="G1651" s="231" t="s">
        <v>420</v>
      </c>
      <c r="H1651" s="232">
        <v>4</v>
      </c>
      <c r="I1651" s="233"/>
      <c r="J1651" s="234">
        <f>ROUND(I1651*H1651,2)</f>
        <v>0</v>
      </c>
      <c r="K1651" s="230" t="s">
        <v>194</v>
      </c>
      <c r="L1651" s="45"/>
      <c r="M1651" s="235" t="s">
        <v>1</v>
      </c>
      <c r="N1651" s="236" t="s">
        <v>41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0.024</v>
      </c>
      <c r="T1651" s="238">
        <f>S1651*H1651</f>
        <v>0.096000000000000002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274</v>
      </c>
      <c r="AT1651" s="239" t="s">
        <v>180</v>
      </c>
      <c r="AU1651" s="239" t="s">
        <v>85</v>
      </c>
      <c r="AY1651" s="18" t="s">
        <v>178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83</v>
      </c>
      <c r="BK1651" s="240">
        <f>ROUND(I1651*H1651,2)</f>
        <v>0</v>
      </c>
      <c r="BL1651" s="18" t="s">
        <v>274</v>
      </c>
      <c r="BM1651" s="239" t="s">
        <v>3208</v>
      </c>
    </row>
    <row r="1652" s="13" customFormat="1">
      <c r="A1652" s="13"/>
      <c r="B1652" s="241"/>
      <c r="C1652" s="242"/>
      <c r="D1652" s="243" t="s">
        <v>186</v>
      </c>
      <c r="E1652" s="244" t="s">
        <v>1</v>
      </c>
      <c r="F1652" s="245" t="s">
        <v>3209</v>
      </c>
      <c r="G1652" s="242"/>
      <c r="H1652" s="246">
        <v>4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186</v>
      </c>
      <c r="AU1652" s="252" t="s">
        <v>85</v>
      </c>
      <c r="AV1652" s="13" t="s">
        <v>85</v>
      </c>
      <c r="AW1652" s="13" t="s">
        <v>32</v>
      </c>
      <c r="AX1652" s="13" t="s">
        <v>83</v>
      </c>
      <c r="AY1652" s="252" t="s">
        <v>178</v>
      </c>
    </row>
    <row r="1653" s="2" customFormat="1" ht="16.5" customHeight="1">
      <c r="A1653" s="39"/>
      <c r="B1653" s="40"/>
      <c r="C1653" s="228" t="s">
        <v>3210</v>
      </c>
      <c r="D1653" s="228" t="s">
        <v>180</v>
      </c>
      <c r="E1653" s="229" t="s">
        <v>3211</v>
      </c>
      <c r="F1653" s="230" t="s">
        <v>3212</v>
      </c>
      <c r="G1653" s="231" t="s">
        <v>420</v>
      </c>
      <c r="H1653" s="232">
        <v>4</v>
      </c>
      <c r="I1653" s="233"/>
      <c r="J1653" s="234">
        <f>ROUND(I1653*H1653,2)</f>
        <v>0</v>
      </c>
      <c r="K1653" s="230" t="s">
        <v>194</v>
      </c>
      <c r="L1653" s="45"/>
      <c r="M1653" s="235" t="s">
        <v>1</v>
      </c>
      <c r="N1653" s="236" t="s">
        <v>41</v>
      </c>
      <c r="O1653" s="92"/>
      <c r="P1653" s="237">
        <f>O1653*H1653</f>
        <v>0</v>
      </c>
      <c r="Q1653" s="237">
        <v>0</v>
      </c>
      <c r="R1653" s="237">
        <f>Q1653*H1653</f>
        <v>0</v>
      </c>
      <c r="S1653" s="237">
        <v>0.081000000000000003</v>
      </c>
      <c r="T1653" s="238">
        <f>S1653*H1653</f>
        <v>0.32400000000000001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274</v>
      </c>
      <c r="AT1653" s="239" t="s">
        <v>180</v>
      </c>
      <c r="AU1653" s="239" t="s">
        <v>85</v>
      </c>
      <c r="AY1653" s="18" t="s">
        <v>178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83</v>
      </c>
      <c r="BK1653" s="240">
        <f>ROUND(I1653*H1653,2)</f>
        <v>0</v>
      </c>
      <c r="BL1653" s="18" t="s">
        <v>274</v>
      </c>
      <c r="BM1653" s="239" t="s">
        <v>3213</v>
      </c>
    </row>
    <row r="1654" s="13" customFormat="1">
      <c r="A1654" s="13"/>
      <c r="B1654" s="241"/>
      <c r="C1654" s="242"/>
      <c r="D1654" s="243" t="s">
        <v>186</v>
      </c>
      <c r="E1654" s="244" t="s">
        <v>1</v>
      </c>
      <c r="F1654" s="245" t="s">
        <v>3214</v>
      </c>
      <c r="G1654" s="242"/>
      <c r="H1654" s="246">
        <v>4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186</v>
      </c>
      <c r="AU1654" s="252" t="s">
        <v>85</v>
      </c>
      <c r="AV1654" s="13" t="s">
        <v>85</v>
      </c>
      <c r="AW1654" s="13" t="s">
        <v>32</v>
      </c>
      <c r="AX1654" s="13" t="s">
        <v>83</v>
      </c>
      <c r="AY1654" s="252" t="s">
        <v>178</v>
      </c>
    </row>
    <row r="1655" s="2" customFormat="1" ht="44.25" customHeight="1">
      <c r="A1655" s="39"/>
      <c r="B1655" s="40"/>
      <c r="C1655" s="228" t="s">
        <v>3215</v>
      </c>
      <c r="D1655" s="228" t="s">
        <v>180</v>
      </c>
      <c r="E1655" s="229" t="s">
        <v>3216</v>
      </c>
      <c r="F1655" s="230" t="s">
        <v>3217</v>
      </c>
      <c r="G1655" s="231" t="s">
        <v>204</v>
      </c>
      <c r="H1655" s="232">
        <v>5.4000000000000004</v>
      </c>
      <c r="I1655" s="233"/>
      <c r="J1655" s="234">
        <f>ROUND(I1655*H1655,2)</f>
        <v>0</v>
      </c>
      <c r="K1655" s="230" t="s">
        <v>1</v>
      </c>
      <c r="L1655" s="45"/>
      <c r="M1655" s="235" t="s">
        <v>1</v>
      </c>
      <c r="N1655" s="236" t="s">
        <v>41</v>
      </c>
      <c r="O1655" s="92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9" t="s">
        <v>274</v>
      </c>
      <c r="AT1655" s="239" t="s">
        <v>180</v>
      </c>
      <c r="AU1655" s="239" t="s">
        <v>85</v>
      </c>
      <c r="AY1655" s="18" t="s">
        <v>178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83</v>
      </c>
      <c r="BK1655" s="240">
        <f>ROUND(I1655*H1655,2)</f>
        <v>0</v>
      </c>
      <c r="BL1655" s="18" t="s">
        <v>274</v>
      </c>
      <c r="BM1655" s="239" t="s">
        <v>3218</v>
      </c>
    </row>
    <row r="1656" s="13" customFormat="1">
      <c r="A1656" s="13"/>
      <c r="B1656" s="241"/>
      <c r="C1656" s="242"/>
      <c r="D1656" s="243" t="s">
        <v>186</v>
      </c>
      <c r="E1656" s="244" t="s">
        <v>1</v>
      </c>
      <c r="F1656" s="245" t="s">
        <v>3219</v>
      </c>
      <c r="G1656" s="242"/>
      <c r="H1656" s="246">
        <v>2.625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186</v>
      </c>
      <c r="AU1656" s="252" t="s">
        <v>85</v>
      </c>
      <c r="AV1656" s="13" t="s">
        <v>85</v>
      </c>
      <c r="AW1656" s="13" t="s">
        <v>32</v>
      </c>
      <c r="AX1656" s="13" t="s">
        <v>76</v>
      </c>
      <c r="AY1656" s="252" t="s">
        <v>178</v>
      </c>
    </row>
    <row r="1657" s="13" customFormat="1">
      <c r="A1657" s="13"/>
      <c r="B1657" s="241"/>
      <c r="C1657" s="242"/>
      <c r="D1657" s="243" t="s">
        <v>186</v>
      </c>
      <c r="E1657" s="244" t="s">
        <v>1</v>
      </c>
      <c r="F1657" s="245" t="s">
        <v>3220</v>
      </c>
      <c r="G1657" s="242"/>
      <c r="H1657" s="246">
        <v>2.7749999999999999</v>
      </c>
      <c r="I1657" s="247"/>
      <c r="J1657" s="242"/>
      <c r="K1657" s="242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186</v>
      </c>
      <c r="AU1657" s="252" t="s">
        <v>85</v>
      </c>
      <c r="AV1657" s="13" t="s">
        <v>85</v>
      </c>
      <c r="AW1657" s="13" t="s">
        <v>32</v>
      </c>
      <c r="AX1657" s="13" t="s">
        <v>76</v>
      </c>
      <c r="AY1657" s="252" t="s">
        <v>178</v>
      </c>
    </row>
    <row r="1658" s="15" customFormat="1">
      <c r="A1658" s="15"/>
      <c r="B1658" s="264"/>
      <c r="C1658" s="265"/>
      <c r="D1658" s="243" t="s">
        <v>186</v>
      </c>
      <c r="E1658" s="266" t="s">
        <v>1</v>
      </c>
      <c r="F1658" s="267" t="s">
        <v>217</v>
      </c>
      <c r="G1658" s="265"/>
      <c r="H1658" s="268">
        <v>5.4000000000000004</v>
      </c>
      <c r="I1658" s="269"/>
      <c r="J1658" s="265"/>
      <c r="K1658" s="265"/>
      <c r="L1658" s="270"/>
      <c r="M1658" s="271"/>
      <c r="N1658" s="272"/>
      <c r="O1658" s="272"/>
      <c r="P1658" s="272"/>
      <c r="Q1658" s="272"/>
      <c r="R1658" s="272"/>
      <c r="S1658" s="272"/>
      <c r="T1658" s="273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74" t="s">
        <v>186</v>
      </c>
      <c r="AU1658" s="274" t="s">
        <v>85</v>
      </c>
      <c r="AV1658" s="15" t="s">
        <v>184</v>
      </c>
      <c r="AW1658" s="15" t="s">
        <v>32</v>
      </c>
      <c r="AX1658" s="15" t="s">
        <v>83</v>
      </c>
      <c r="AY1658" s="274" t="s">
        <v>178</v>
      </c>
    </row>
    <row r="1659" s="2" customFormat="1" ht="21.75" customHeight="1">
      <c r="A1659" s="39"/>
      <c r="B1659" s="40"/>
      <c r="C1659" s="228" t="s">
        <v>3221</v>
      </c>
      <c r="D1659" s="228" t="s">
        <v>180</v>
      </c>
      <c r="E1659" s="229" t="s">
        <v>3222</v>
      </c>
      <c r="F1659" s="230" t="s">
        <v>3223</v>
      </c>
      <c r="G1659" s="231" t="s">
        <v>420</v>
      </c>
      <c r="H1659" s="232">
        <v>1</v>
      </c>
      <c r="I1659" s="233"/>
      <c r="J1659" s="234">
        <f>ROUND(I1659*H1659,2)</f>
        <v>0</v>
      </c>
      <c r="K1659" s="230" t="s">
        <v>194</v>
      </c>
      <c r="L1659" s="45"/>
      <c r="M1659" s="235" t="s">
        <v>1</v>
      </c>
      <c r="N1659" s="236" t="s">
        <v>41</v>
      </c>
      <c r="O1659" s="92"/>
      <c r="P1659" s="237">
        <f>O1659*H1659</f>
        <v>0</v>
      </c>
      <c r="Q1659" s="237">
        <v>0</v>
      </c>
      <c r="R1659" s="237">
        <f>Q1659*H1659</f>
        <v>0</v>
      </c>
      <c r="S1659" s="237">
        <v>0</v>
      </c>
      <c r="T1659" s="238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9" t="s">
        <v>274</v>
      </c>
      <c r="AT1659" s="239" t="s">
        <v>180</v>
      </c>
      <c r="AU1659" s="239" t="s">
        <v>85</v>
      </c>
      <c r="AY1659" s="18" t="s">
        <v>178</v>
      </c>
      <c r="BE1659" s="240">
        <f>IF(N1659="základní",J1659,0)</f>
        <v>0</v>
      </c>
      <c r="BF1659" s="240">
        <f>IF(N1659="snížená",J1659,0)</f>
        <v>0</v>
      </c>
      <c r="BG1659" s="240">
        <f>IF(N1659="zákl. přenesená",J1659,0)</f>
        <v>0</v>
      </c>
      <c r="BH1659" s="240">
        <f>IF(N1659="sníž. přenesená",J1659,0)</f>
        <v>0</v>
      </c>
      <c r="BI1659" s="240">
        <f>IF(N1659="nulová",J1659,0)</f>
        <v>0</v>
      </c>
      <c r="BJ1659" s="18" t="s">
        <v>83</v>
      </c>
      <c r="BK1659" s="240">
        <f>ROUND(I1659*H1659,2)</f>
        <v>0</v>
      </c>
      <c r="BL1659" s="18" t="s">
        <v>274</v>
      </c>
      <c r="BM1659" s="239" t="s">
        <v>3224</v>
      </c>
    </row>
    <row r="1660" s="13" customFormat="1">
      <c r="A1660" s="13"/>
      <c r="B1660" s="241"/>
      <c r="C1660" s="242"/>
      <c r="D1660" s="243" t="s">
        <v>186</v>
      </c>
      <c r="E1660" s="244" t="s">
        <v>1</v>
      </c>
      <c r="F1660" s="245" t="s">
        <v>3225</v>
      </c>
      <c r="G1660" s="242"/>
      <c r="H1660" s="246">
        <v>1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186</v>
      </c>
      <c r="AU1660" s="252" t="s">
        <v>85</v>
      </c>
      <c r="AV1660" s="13" t="s">
        <v>85</v>
      </c>
      <c r="AW1660" s="13" t="s">
        <v>32</v>
      </c>
      <c r="AX1660" s="13" t="s">
        <v>83</v>
      </c>
      <c r="AY1660" s="252" t="s">
        <v>178</v>
      </c>
    </row>
    <row r="1661" s="2" customFormat="1" ht="16.5" customHeight="1">
      <c r="A1661" s="39"/>
      <c r="B1661" s="40"/>
      <c r="C1661" s="228" t="s">
        <v>3226</v>
      </c>
      <c r="D1661" s="228" t="s">
        <v>180</v>
      </c>
      <c r="E1661" s="229" t="s">
        <v>3227</v>
      </c>
      <c r="F1661" s="230" t="s">
        <v>3228</v>
      </c>
      <c r="G1661" s="231" t="s">
        <v>291</v>
      </c>
      <c r="H1661" s="232">
        <v>4.2000000000000002</v>
      </c>
      <c r="I1661" s="233"/>
      <c r="J1661" s="234">
        <f>ROUND(I1661*H1661,2)</f>
        <v>0</v>
      </c>
      <c r="K1661" s="230" t="s">
        <v>194</v>
      </c>
      <c r="L1661" s="45"/>
      <c r="M1661" s="235" t="s">
        <v>1</v>
      </c>
      <c r="N1661" s="236" t="s">
        <v>41</v>
      </c>
      <c r="O1661" s="92"/>
      <c r="P1661" s="237">
        <f>O1661*H1661</f>
        <v>0</v>
      </c>
      <c r="Q1661" s="237">
        <v>0</v>
      </c>
      <c r="R1661" s="237">
        <f>Q1661*H1661</f>
        <v>0</v>
      </c>
      <c r="S1661" s="237">
        <v>0</v>
      </c>
      <c r="T1661" s="238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9" t="s">
        <v>274</v>
      </c>
      <c r="AT1661" s="239" t="s">
        <v>180</v>
      </c>
      <c r="AU1661" s="239" t="s">
        <v>85</v>
      </c>
      <c r="AY1661" s="18" t="s">
        <v>178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8" t="s">
        <v>83</v>
      </c>
      <c r="BK1661" s="240">
        <f>ROUND(I1661*H1661,2)</f>
        <v>0</v>
      </c>
      <c r="BL1661" s="18" t="s">
        <v>274</v>
      </c>
      <c r="BM1661" s="239" t="s">
        <v>3229</v>
      </c>
    </row>
    <row r="1662" s="13" customFormat="1">
      <c r="A1662" s="13"/>
      <c r="B1662" s="241"/>
      <c r="C1662" s="242"/>
      <c r="D1662" s="243" t="s">
        <v>186</v>
      </c>
      <c r="E1662" s="244" t="s">
        <v>1</v>
      </c>
      <c r="F1662" s="245" t="s">
        <v>3230</v>
      </c>
      <c r="G1662" s="242"/>
      <c r="H1662" s="246">
        <v>1</v>
      </c>
      <c r="I1662" s="247"/>
      <c r="J1662" s="242"/>
      <c r="K1662" s="242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2" t="s">
        <v>186</v>
      </c>
      <c r="AU1662" s="252" t="s">
        <v>85</v>
      </c>
      <c r="AV1662" s="13" t="s">
        <v>85</v>
      </c>
      <c r="AW1662" s="13" t="s">
        <v>32</v>
      </c>
      <c r="AX1662" s="13" t="s">
        <v>76</v>
      </c>
      <c r="AY1662" s="252" t="s">
        <v>178</v>
      </c>
    </row>
    <row r="1663" s="13" customFormat="1">
      <c r="A1663" s="13"/>
      <c r="B1663" s="241"/>
      <c r="C1663" s="242"/>
      <c r="D1663" s="243" t="s">
        <v>186</v>
      </c>
      <c r="E1663" s="244" t="s">
        <v>1</v>
      </c>
      <c r="F1663" s="245" t="s">
        <v>3231</v>
      </c>
      <c r="G1663" s="242"/>
      <c r="H1663" s="246">
        <v>3.2000000000000002</v>
      </c>
      <c r="I1663" s="247"/>
      <c r="J1663" s="242"/>
      <c r="K1663" s="242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2" t="s">
        <v>186</v>
      </c>
      <c r="AU1663" s="252" t="s">
        <v>85</v>
      </c>
      <c r="AV1663" s="13" t="s">
        <v>85</v>
      </c>
      <c r="AW1663" s="13" t="s">
        <v>32</v>
      </c>
      <c r="AX1663" s="13" t="s">
        <v>76</v>
      </c>
      <c r="AY1663" s="252" t="s">
        <v>178</v>
      </c>
    </row>
    <row r="1664" s="15" customFormat="1">
      <c r="A1664" s="15"/>
      <c r="B1664" s="264"/>
      <c r="C1664" s="265"/>
      <c r="D1664" s="243" t="s">
        <v>186</v>
      </c>
      <c r="E1664" s="266" t="s">
        <v>1</v>
      </c>
      <c r="F1664" s="267" t="s">
        <v>217</v>
      </c>
      <c r="G1664" s="265"/>
      <c r="H1664" s="268">
        <v>4.2000000000000002</v>
      </c>
      <c r="I1664" s="269"/>
      <c r="J1664" s="265"/>
      <c r="K1664" s="265"/>
      <c r="L1664" s="270"/>
      <c r="M1664" s="271"/>
      <c r="N1664" s="272"/>
      <c r="O1664" s="272"/>
      <c r="P1664" s="272"/>
      <c r="Q1664" s="272"/>
      <c r="R1664" s="272"/>
      <c r="S1664" s="272"/>
      <c r="T1664" s="273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74" t="s">
        <v>186</v>
      </c>
      <c r="AU1664" s="274" t="s">
        <v>85</v>
      </c>
      <c r="AV1664" s="15" t="s">
        <v>184</v>
      </c>
      <c r="AW1664" s="15" t="s">
        <v>32</v>
      </c>
      <c r="AX1664" s="15" t="s">
        <v>83</v>
      </c>
      <c r="AY1664" s="274" t="s">
        <v>178</v>
      </c>
    </row>
    <row r="1665" s="2" customFormat="1" ht="16.5" customHeight="1">
      <c r="A1665" s="39"/>
      <c r="B1665" s="40"/>
      <c r="C1665" s="285" t="s">
        <v>3232</v>
      </c>
      <c r="D1665" s="285" t="s">
        <v>232</v>
      </c>
      <c r="E1665" s="286" t="s">
        <v>3233</v>
      </c>
      <c r="F1665" s="287" t="s">
        <v>3234</v>
      </c>
      <c r="G1665" s="288" t="s">
        <v>420</v>
      </c>
      <c r="H1665" s="289">
        <v>4.2000000000000002</v>
      </c>
      <c r="I1665" s="290"/>
      <c r="J1665" s="291">
        <f>ROUND(I1665*H1665,2)</f>
        <v>0</v>
      </c>
      <c r="K1665" s="287" t="s">
        <v>194</v>
      </c>
      <c r="L1665" s="292"/>
      <c r="M1665" s="293" t="s">
        <v>1</v>
      </c>
      <c r="N1665" s="294" t="s">
        <v>41</v>
      </c>
      <c r="O1665" s="92"/>
      <c r="P1665" s="237">
        <f>O1665*H1665</f>
        <v>0</v>
      </c>
      <c r="Q1665" s="237">
        <v>0.0058999999999999999</v>
      </c>
      <c r="R1665" s="237">
        <f>Q1665*H1665</f>
        <v>0.02478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377</v>
      </c>
      <c r="AT1665" s="239" t="s">
        <v>232</v>
      </c>
      <c r="AU1665" s="239" t="s">
        <v>85</v>
      </c>
      <c r="AY1665" s="18" t="s">
        <v>178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83</v>
      </c>
      <c r="BK1665" s="240">
        <f>ROUND(I1665*H1665,2)</f>
        <v>0</v>
      </c>
      <c r="BL1665" s="18" t="s">
        <v>274</v>
      </c>
      <c r="BM1665" s="239" t="s">
        <v>3235</v>
      </c>
    </row>
    <row r="1666" s="2" customFormat="1" ht="21.75" customHeight="1">
      <c r="A1666" s="39"/>
      <c r="B1666" s="40"/>
      <c r="C1666" s="228" t="s">
        <v>3236</v>
      </c>
      <c r="D1666" s="228" t="s">
        <v>180</v>
      </c>
      <c r="E1666" s="229" t="s">
        <v>3237</v>
      </c>
      <c r="F1666" s="230" t="s">
        <v>3238</v>
      </c>
      <c r="G1666" s="231" t="s">
        <v>291</v>
      </c>
      <c r="H1666" s="232">
        <v>3</v>
      </c>
      <c r="I1666" s="233"/>
      <c r="J1666" s="234">
        <f>ROUND(I1666*H1666,2)</f>
        <v>0</v>
      </c>
      <c r="K1666" s="230" t="s">
        <v>194</v>
      </c>
      <c r="L1666" s="45"/>
      <c r="M1666" s="235" t="s">
        <v>1</v>
      </c>
      <c r="N1666" s="236" t="s">
        <v>41</v>
      </c>
      <c r="O1666" s="92"/>
      <c r="P1666" s="237">
        <f>O1666*H1666</f>
        <v>0</v>
      </c>
      <c r="Q1666" s="237">
        <v>0</v>
      </c>
      <c r="R1666" s="237">
        <f>Q1666*H1666</f>
        <v>0</v>
      </c>
      <c r="S1666" s="237">
        <v>0.035000000000000003</v>
      </c>
      <c r="T1666" s="238">
        <f>S1666*H1666</f>
        <v>0.10500000000000001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274</v>
      </c>
      <c r="AT1666" s="239" t="s">
        <v>180</v>
      </c>
      <c r="AU1666" s="239" t="s">
        <v>85</v>
      </c>
      <c r="AY1666" s="18" t="s">
        <v>178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83</v>
      </c>
      <c r="BK1666" s="240">
        <f>ROUND(I1666*H1666,2)</f>
        <v>0</v>
      </c>
      <c r="BL1666" s="18" t="s">
        <v>274</v>
      </c>
      <c r="BM1666" s="239" t="s">
        <v>3239</v>
      </c>
    </row>
    <row r="1667" s="13" customFormat="1">
      <c r="A1667" s="13"/>
      <c r="B1667" s="241"/>
      <c r="C1667" s="242"/>
      <c r="D1667" s="243" t="s">
        <v>186</v>
      </c>
      <c r="E1667" s="244" t="s">
        <v>1</v>
      </c>
      <c r="F1667" s="245" t="s">
        <v>3240</v>
      </c>
      <c r="G1667" s="242"/>
      <c r="H1667" s="246">
        <v>3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186</v>
      </c>
      <c r="AU1667" s="252" t="s">
        <v>85</v>
      </c>
      <c r="AV1667" s="13" t="s">
        <v>85</v>
      </c>
      <c r="AW1667" s="13" t="s">
        <v>32</v>
      </c>
      <c r="AX1667" s="13" t="s">
        <v>83</v>
      </c>
      <c r="AY1667" s="252" t="s">
        <v>178</v>
      </c>
    </row>
    <row r="1668" s="2" customFormat="1" ht="24.15" customHeight="1">
      <c r="A1668" s="39"/>
      <c r="B1668" s="40"/>
      <c r="C1668" s="228" t="s">
        <v>3241</v>
      </c>
      <c r="D1668" s="228" t="s">
        <v>180</v>
      </c>
      <c r="E1668" s="229" t="s">
        <v>3242</v>
      </c>
      <c r="F1668" s="230" t="s">
        <v>3243</v>
      </c>
      <c r="G1668" s="231" t="s">
        <v>1532</v>
      </c>
      <c r="H1668" s="232">
        <v>1</v>
      </c>
      <c r="I1668" s="233"/>
      <c r="J1668" s="234">
        <f>ROUND(I1668*H1668,2)</f>
        <v>0</v>
      </c>
      <c r="K1668" s="230" t="s">
        <v>1</v>
      </c>
      <c r="L1668" s="45"/>
      <c r="M1668" s="235" t="s">
        <v>1</v>
      </c>
      <c r="N1668" s="236" t="s">
        <v>41</v>
      </c>
      <c r="O1668" s="92"/>
      <c r="P1668" s="237">
        <f>O1668*H1668</f>
        <v>0</v>
      </c>
      <c r="Q1668" s="237">
        <v>0</v>
      </c>
      <c r="R1668" s="237">
        <f>Q1668*H1668</f>
        <v>0</v>
      </c>
      <c r="S1668" s="237">
        <v>0</v>
      </c>
      <c r="T1668" s="238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9" t="s">
        <v>274</v>
      </c>
      <c r="AT1668" s="239" t="s">
        <v>180</v>
      </c>
      <c r="AU1668" s="239" t="s">
        <v>85</v>
      </c>
      <c r="AY1668" s="18" t="s">
        <v>178</v>
      </c>
      <c r="BE1668" s="240">
        <f>IF(N1668="základní",J1668,0)</f>
        <v>0</v>
      </c>
      <c r="BF1668" s="240">
        <f>IF(N1668="snížená",J1668,0)</f>
        <v>0</v>
      </c>
      <c r="BG1668" s="240">
        <f>IF(N1668="zákl. přenesená",J1668,0)</f>
        <v>0</v>
      </c>
      <c r="BH1668" s="240">
        <f>IF(N1668="sníž. přenesená",J1668,0)</f>
        <v>0</v>
      </c>
      <c r="BI1668" s="240">
        <f>IF(N1668="nulová",J1668,0)</f>
        <v>0</v>
      </c>
      <c r="BJ1668" s="18" t="s">
        <v>83</v>
      </c>
      <c r="BK1668" s="240">
        <f>ROUND(I1668*H1668,2)</f>
        <v>0</v>
      </c>
      <c r="BL1668" s="18" t="s">
        <v>274</v>
      </c>
      <c r="BM1668" s="239" t="s">
        <v>3244</v>
      </c>
    </row>
    <row r="1669" s="2" customFormat="1" ht="24.15" customHeight="1">
      <c r="A1669" s="39"/>
      <c r="B1669" s="40"/>
      <c r="C1669" s="228" t="s">
        <v>3245</v>
      </c>
      <c r="D1669" s="228" t="s">
        <v>180</v>
      </c>
      <c r="E1669" s="229" t="s">
        <v>3246</v>
      </c>
      <c r="F1669" s="230" t="s">
        <v>3247</v>
      </c>
      <c r="G1669" s="231" t="s">
        <v>1532</v>
      </c>
      <c r="H1669" s="232">
        <v>1</v>
      </c>
      <c r="I1669" s="233"/>
      <c r="J1669" s="234">
        <f>ROUND(I1669*H1669,2)</f>
        <v>0</v>
      </c>
      <c r="K1669" s="230" t="s">
        <v>1</v>
      </c>
      <c r="L1669" s="45"/>
      <c r="M1669" s="235" t="s">
        <v>1</v>
      </c>
      <c r="N1669" s="236" t="s">
        <v>41</v>
      </c>
      <c r="O1669" s="92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9" t="s">
        <v>274</v>
      </c>
      <c r="AT1669" s="239" t="s">
        <v>180</v>
      </c>
      <c r="AU1669" s="239" t="s">
        <v>85</v>
      </c>
      <c r="AY1669" s="18" t="s">
        <v>178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83</v>
      </c>
      <c r="BK1669" s="240">
        <f>ROUND(I1669*H1669,2)</f>
        <v>0</v>
      </c>
      <c r="BL1669" s="18" t="s">
        <v>274</v>
      </c>
      <c r="BM1669" s="239" t="s">
        <v>3248</v>
      </c>
    </row>
    <row r="1670" s="13" customFormat="1">
      <c r="A1670" s="13"/>
      <c r="B1670" s="241"/>
      <c r="C1670" s="242"/>
      <c r="D1670" s="243" t="s">
        <v>186</v>
      </c>
      <c r="E1670" s="244" t="s">
        <v>1</v>
      </c>
      <c r="F1670" s="245" t="s">
        <v>3249</v>
      </c>
      <c r="G1670" s="242"/>
      <c r="H1670" s="246">
        <v>1</v>
      </c>
      <c r="I1670" s="247"/>
      <c r="J1670" s="242"/>
      <c r="K1670" s="242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2" t="s">
        <v>186</v>
      </c>
      <c r="AU1670" s="252" t="s">
        <v>85</v>
      </c>
      <c r="AV1670" s="13" t="s">
        <v>85</v>
      </c>
      <c r="AW1670" s="13" t="s">
        <v>32</v>
      </c>
      <c r="AX1670" s="13" t="s">
        <v>83</v>
      </c>
      <c r="AY1670" s="252" t="s">
        <v>178</v>
      </c>
    </row>
    <row r="1671" s="2" customFormat="1" ht="33" customHeight="1">
      <c r="A1671" s="39"/>
      <c r="B1671" s="40"/>
      <c r="C1671" s="228" t="s">
        <v>3250</v>
      </c>
      <c r="D1671" s="228" t="s">
        <v>180</v>
      </c>
      <c r="E1671" s="229" t="s">
        <v>947</v>
      </c>
      <c r="F1671" s="230" t="s">
        <v>948</v>
      </c>
      <c r="G1671" s="231" t="s">
        <v>934</v>
      </c>
      <c r="H1671" s="299"/>
      <c r="I1671" s="233"/>
      <c r="J1671" s="234">
        <f>ROUND(I1671*H1671,2)</f>
        <v>0</v>
      </c>
      <c r="K1671" s="230" t="s">
        <v>194</v>
      </c>
      <c r="L1671" s="45"/>
      <c r="M1671" s="235" t="s">
        <v>1</v>
      </c>
      <c r="N1671" s="236" t="s">
        <v>41</v>
      </c>
      <c r="O1671" s="92"/>
      <c r="P1671" s="237">
        <f>O1671*H1671</f>
        <v>0</v>
      </c>
      <c r="Q1671" s="237">
        <v>0</v>
      </c>
      <c r="R1671" s="237">
        <f>Q1671*H1671</f>
        <v>0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274</v>
      </c>
      <c r="AT1671" s="239" t="s">
        <v>180</v>
      </c>
      <c r="AU1671" s="239" t="s">
        <v>85</v>
      </c>
      <c r="AY1671" s="18" t="s">
        <v>178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83</v>
      </c>
      <c r="BK1671" s="240">
        <f>ROUND(I1671*H1671,2)</f>
        <v>0</v>
      </c>
      <c r="BL1671" s="18" t="s">
        <v>274</v>
      </c>
      <c r="BM1671" s="239" t="s">
        <v>3251</v>
      </c>
    </row>
    <row r="1672" s="12" customFormat="1" ht="22.8" customHeight="1">
      <c r="A1672" s="12"/>
      <c r="B1672" s="212"/>
      <c r="C1672" s="213"/>
      <c r="D1672" s="214" t="s">
        <v>75</v>
      </c>
      <c r="E1672" s="226" t="s">
        <v>3252</v>
      </c>
      <c r="F1672" s="226" t="s">
        <v>3253</v>
      </c>
      <c r="G1672" s="213"/>
      <c r="H1672" s="213"/>
      <c r="I1672" s="216"/>
      <c r="J1672" s="227">
        <f>BK1672</f>
        <v>0</v>
      </c>
      <c r="K1672" s="213"/>
      <c r="L1672" s="218"/>
      <c r="M1672" s="219"/>
      <c r="N1672" s="220"/>
      <c r="O1672" s="220"/>
      <c r="P1672" s="221">
        <f>SUM(P1673:P1860)</f>
        <v>0</v>
      </c>
      <c r="Q1672" s="220"/>
      <c r="R1672" s="221">
        <f>SUM(R1673:R1860)</f>
        <v>14.594988449999999</v>
      </c>
      <c r="S1672" s="220"/>
      <c r="T1672" s="222">
        <f>SUM(T1673:T1860)</f>
        <v>14.949807499999999</v>
      </c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R1672" s="223" t="s">
        <v>85</v>
      </c>
      <c r="AT1672" s="224" t="s">
        <v>75</v>
      </c>
      <c r="AU1672" s="224" t="s">
        <v>83</v>
      </c>
      <c r="AY1672" s="223" t="s">
        <v>178</v>
      </c>
      <c r="BK1672" s="225">
        <f>SUM(BK1673:BK1860)</f>
        <v>0</v>
      </c>
    </row>
    <row r="1673" s="2" customFormat="1" ht="16.5" customHeight="1">
      <c r="A1673" s="39"/>
      <c r="B1673" s="40"/>
      <c r="C1673" s="228" t="s">
        <v>3254</v>
      </c>
      <c r="D1673" s="228" t="s">
        <v>180</v>
      </c>
      <c r="E1673" s="229" t="s">
        <v>3255</v>
      </c>
      <c r="F1673" s="230" t="s">
        <v>3256</v>
      </c>
      <c r="G1673" s="231" t="s">
        <v>204</v>
      </c>
      <c r="H1673" s="232">
        <v>331.83999999999997</v>
      </c>
      <c r="I1673" s="233"/>
      <c r="J1673" s="234">
        <f>ROUND(I1673*H1673,2)</f>
        <v>0</v>
      </c>
      <c r="K1673" s="230" t="s">
        <v>194</v>
      </c>
      <c r="L1673" s="45"/>
      <c r="M1673" s="235" t="s">
        <v>1</v>
      </c>
      <c r="N1673" s="236" t="s">
        <v>41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274</v>
      </c>
      <c r="AT1673" s="239" t="s">
        <v>180</v>
      </c>
      <c r="AU1673" s="239" t="s">
        <v>85</v>
      </c>
      <c r="AY1673" s="18" t="s">
        <v>178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83</v>
      </c>
      <c r="BK1673" s="240">
        <f>ROUND(I1673*H1673,2)</f>
        <v>0</v>
      </c>
      <c r="BL1673" s="18" t="s">
        <v>274</v>
      </c>
      <c r="BM1673" s="239" t="s">
        <v>3257</v>
      </c>
    </row>
    <row r="1674" s="13" customFormat="1">
      <c r="A1674" s="13"/>
      <c r="B1674" s="241"/>
      <c r="C1674" s="242"/>
      <c r="D1674" s="243" t="s">
        <v>186</v>
      </c>
      <c r="E1674" s="244" t="s">
        <v>1</v>
      </c>
      <c r="F1674" s="245" t="s">
        <v>2549</v>
      </c>
      <c r="G1674" s="242"/>
      <c r="H1674" s="246">
        <v>14.970000000000001</v>
      </c>
      <c r="I1674" s="247"/>
      <c r="J1674" s="242"/>
      <c r="K1674" s="242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2" t="s">
        <v>186</v>
      </c>
      <c r="AU1674" s="252" t="s">
        <v>85</v>
      </c>
      <c r="AV1674" s="13" t="s">
        <v>85</v>
      </c>
      <c r="AW1674" s="13" t="s">
        <v>32</v>
      </c>
      <c r="AX1674" s="13" t="s">
        <v>76</v>
      </c>
      <c r="AY1674" s="252" t="s">
        <v>178</v>
      </c>
    </row>
    <row r="1675" s="13" customFormat="1">
      <c r="A1675" s="13"/>
      <c r="B1675" s="241"/>
      <c r="C1675" s="242"/>
      <c r="D1675" s="243" t="s">
        <v>186</v>
      </c>
      <c r="E1675" s="244" t="s">
        <v>1</v>
      </c>
      <c r="F1675" s="245" t="s">
        <v>2550</v>
      </c>
      <c r="G1675" s="242"/>
      <c r="H1675" s="246">
        <v>12.960000000000001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186</v>
      </c>
      <c r="AU1675" s="252" t="s">
        <v>85</v>
      </c>
      <c r="AV1675" s="13" t="s">
        <v>85</v>
      </c>
      <c r="AW1675" s="13" t="s">
        <v>32</v>
      </c>
      <c r="AX1675" s="13" t="s">
        <v>76</v>
      </c>
      <c r="AY1675" s="252" t="s">
        <v>178</v>
      </c>
    </row>
    <row r="1676" s="13" customFormat="1">
      <c r="A1676" s="13"/>
      <c r="B1676" s="241"/>
      <c r="C1676" s="242"/>
      <c r="D1676" s="243" t="s">
        <v>186</v>
      </c>
      <c r="E1676" s="244" t="s">
        <v>1</v>
      </c>
      <c r="F1676" s="245" t="s">
        <v>2551</v>
      </c>
      <c r="G1676" s="242"/>
      <c r="H1676" s="246">
        <v>10.26</v>
      </c>
      <c r="I1676" s="247"/>
      <c r="J1676" s="242"/>
      <c r="K1676" s="242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186</v>
      </c>
      <c r="AU1676" s="252" t="s">
        <v>85</v>
      </c>
      <c r="AV1676" s="13" t="s">
        <v>85</v>
      </c>
      <c r="AW1676" s="13" t="s">
        <v>32</v>
      </c>
      <c r="AX1676" s="13" t="s">
        <v>76</v>
      </c>
      <c r="AY1676" s="252" t="s">
        <v>178</v>
      </c>
    </row>
    <row r="1677" s="13" customFormat="1">
      <c r="A1677" s="13"/>
      <c r="B1677" s="241"/>
      <c r="C1677" s="242"/>
      <c r="D1677" s="243" t="s">
        <v>186</v>
      </c>
      <c r="E1677" s="244" t="s">
        <v>1</v>
      </c>
      <c r="F1677" s="245" t="s">
        <v>2576</v>
      </c>
      <c r="G1677" s="242"/>
      <c r="H1677" s="246">
        <v>4.9100000000000001</v>
      </c>
      <c r="I1677" s="247"/>
      <c r="J1677" s="242"/>
      <c r="K1677" s="242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2" t="s">
        <v>186</v>
      </c>
      <c r="AU1677" s="252" t="s">
        <v>85</v>
      </c>
      <c r="AV1677" s="13" t="s">
        <v>85</v>
      </c>
      <c r="AW1677" s="13" t="s">
        <v>32</v>
      </c>
      <c r="AX1677" s="13" t="s">
        <v>76</v>
      </c>
      <c r="AY1677" s="252" t="s">
        <v>178</v>
      </c>
    </row>
    <row r="1678" s="13" customFormat="1">
      <c r="A1678" s="13"/>
      <c r="B1678" s="241"/>
      <c r="C1678" s="242"/>
      <c r="D1678" s="243" t="s">
        <v>186</v>
      </c>
      <c r="E1678" s="244" t="s">
        <v>1</v>
      </c>
      <c r="F1678" s="245" t="s">
        <v>2552</v>
      </c>
      <c r="G1678" s="242"/>
      <c r="H1678" s="246">
        <v>8.7799999999999994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186</v>
      </c>
      <c r="AU1678" s="252" t="s">
        <v>85</v>
      </c>
      <c r="AV1678" s="13" t="s">
        <v>85</v>
      </c>
      <c r="AW1678" s="13" t="s">
        <v>32</v>
      </c>
      <c r="AX1678" s="13" t="s">
        <v>76</v>
      </c>
      <c r="AY1678" s="252" t="s">
        <v>178</v>
      </c>
    </row>
    <row r="1679" s="13" customFormat="1">
      <c r="A1679" s="13"/>
      <c r="B1679" s="241"/>
      <c r="C1679" s="242"/>
      <c r="D1679" s="243" t="s">
        <v>186</v>
      </c>
      <c r="E1679" s="244" t="s">
        <v>1</v>
      </c>
      <c r="F1679" s="245" t="s">
        <v>2553</v>
      </c>
      <c r="G1679" s="242"/>
      <c r="H1679" s="246">
        <v>9.3499999999999996</v>
      </c>
      <c r="I1679" s="247"/>
      <c r="J1679" s="242"/>
      <c r="K1679" s="242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2" t="s">
        <v>186</v>
      </c>
      <c r="AU1679" s="252" t="s">
        <v>85</v>
      </c>
      <c r="AV1679" s="13" t="s">
        <v>85</v>
      </c>
      <c r="AW1679" s="13" t="s">
        <v>32</v>
      </c>
      <c r="AX1679" s="13" t="s">
        <v>76</v>
      </c>
      <c r="AY1679" s="252" t="s">
        <v>178</v>
      </c>
    </row>
    <row r="1680" s="13" customFormat="1">
      <c r="A1680" s="13"/>
      <c r="B1680" s="241"/>
      <c r="C1680" s="242"/>
      <c r="D1680" s="243" t="s">
        <v>186</v>
      </c>
      <c r="E1680" s="244" t="s">
        <v>1</v>
      </c>
      <c r="F1680" s="245" t="s">
        <v>2554</v>
      </c>
      <c r="G1680" s="242"/>
      <c r="H1680" s="246">
        <v>4.5899999999999999</v>
      </c>
      <c r="I1680" s="247"/>
      <c r="J1680" s="242"/>
      <c r="K1680" s="242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2" t="s">
        <v>186</v>
      </c>
      <c r="AU1680" s="252" t="s">
        <v>85</v>
      </c>
      <c r="AV1680" s="13" t="s">
        <v>85</v>
      </c>
      <c r="AW1680" s="13" t="s">
        <v>32</v>
      </c>
      <c r="AX1680" s="13" t="s">
        <v>76</v>
      </c>
      <c r="AY1680" s="252" t="s">
        <v>178</v>
      </c>
    </row>
    <row r="1681" s="13" customFormat="1">
      <c r="A1681" s="13"/>
      <c r="B1681" s="241"/>
      <c r="C1681" s="242"/>
      <c r="D1681" s="243" t="s">
        <v>186</v>
      </c>
      <c r="E1681" s="244" t="s">
        <v>1</v>
      </c>
      <c r="F1681" s="245" t="s">
        <v>2577</v>
      </c>
      <c r="G1681" s="242"/>
      <c r="H1681" s="246">
        <v>3.3700000000000001</v>
      </c>
      <c r="I1681" s="247"/>
      <c r="J1681" s="242"/>
      <c r="K1681" s="242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186</v>
      </c>
      <c r="AU1681" s="252" t="s">
        <v>85</v>
      </c>
      <c r="AV1681" s="13" t="s">
        <v>85</v>
      </c>
      <c r="AW1681" s="13" t="s">
        <v>32</v>
      </c>
      <c r="AX1681" s="13" t="s">
        <v>76</v>
      </c>
      <c r="AY1681" s="252" t="s">
        <v>178</v>
      </c>
    </row>
    <row r="1682" s="13" customFormat="1">
      <c r="A1682" s="13"/>
      <c r="B1682" s="241"/>
      <c r="C1682" s="242"/>
      <c r="D1682" s="243" t="s">
        <v>186</v>
      </c>
      <c r="E1682" s="244" t="s">
        <v>1</v>
      </c>
      <c r="F1682" s="245" t="s">
        <v>2578</v>
      </c>
      <c r="G1682" s="242"/>
      <c r="H1682" s="246">
        <v>1.94</v>
      </c>
      <c r="I1682" s="247"/>
      <c r="J1682" s="242"/>
      <c r="K1682" s="242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2" t="s">
        <v>186</v>
      </c>
      <c r="AU1682" s="252" t="s">
        <v>85</v>
      </c>
      <c r="AV1682" s="13" t="s">
        <v>85</v>
      </c>
      <c r="AW1682" s="13" t="s">
        <v>32</v>
      </c>
      <c r="AX1682" s="13" t="s">
        <v>76</v>
      </c>
      <c r="AY1682" s="252" t="s">
        <v>178</v>
      </c>
    </row>
    <row r="1683" s="13" customFormat="1">
      <c r="A1683" s="13"/>
      <c r="B1683" s="241"/>
      <c r="C1683" s="242"/>
      <c r="D1683" s="243" t="s">
        <v>186</v>
      </c>
      <c r="E1683" s="244" t="s">
        <v>1</v>
      </c>
      <c r="F1683" s="245" t="s">
        <v>2556</v>
      </c>
      <c r="G1683" s="242"/>
      <c r="H1683" s="246">
        <v>6.04</v>
      </c>
      <c r="I1683" s="247"/>
      <c r="J1683" s="242"/>
      <c r="K1683" s="242"/>
      <c r="L1683" s="248"/>
      <c r="M1683" s="249"/>
      <c r="N1683" s="250"/>
      <c r="O1683" s="250"/>
      <c r="P1683" s="250"/>
      <c r="Q1683" s="250"/>
      <c r="R1683" s="250"/>
      <c r="S1683" s="250"/>
      <c r="T1683" s="25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2" t="s">
        <v>186</v>
      </c>
      <c r="AU1683" s="252" t="s">
        <v>85</v>
      </c>
      <c r="AV1683" s="13" t="s">
        <v>85</v>
      </c>
      <c r="AW1683" s="13" t="s">
        <v>32</v>
      </c>
      <c r="AX1683" s="13" t="s">
        <v>76</v>
      </c>
      <c r="AY1683" s="252" t="s">
        <v>178</v>
      </c>
    </row>
    <row r="1684" s="14" customFormat="1">
      <c r="A1684" s="14"/>
      <c r="B1684" s="253"/>
      <c r="C1684" s="254"/>
      <c r="D1684" s="243" t="s">
        <v>186</v>
      </c>
      <c r="E1684" s="255" t="s">
        <v>1</v>
      </c>
      <c r="F1684" s="256" t="s">
        <v>209</v>
      </c>
      <c r="G1684" s="254"/>
      <c r="H1684" s="257">
        <v>77.170000000000002</v>
      </c>
      <c r="I1684" s="258"/>
      <c r="J1684" s="254"/>
      <c r="K1684" s="254"/>
      <c r="L1684" s="259"/>
      <c r="M1684" s="260"/>
      <c r="N1684" s="261"/>
      <c r="O1684" s="261"/>
      <c r="P1684" s="261"/>
      <c r="Q1684" s="261"/>
      <c r="R1684" s="261"/>
      <c r="S1684" s="261"/>
      <c r="T1684" s="26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3" t="s">
        <v>186</v>
      </c>
      <c r="AU1684" s="263" t="s">
        <v>85</v>
      </c>
      <c r="AV1684" s="14" t="s">
        <v>96</v>
      </c>
      <c r="AW1684" s="14" t="s">
        <v>32</v>
      </c>
      <c r="AX1684" s="14" t="s">
        <v>76</v>
      </c>
      <c r="AY1684" s="263" t="s">
        <v>178</v>
      </c>
    </row>
    <row r="1685" s="13" customFormat="1">
      <c r="A1685" s="13"/>
      <c r="B1685" s="241"/>
      <c r="C1685" s="242"/>
      <c r="D1685" s="243" t="s">
        <v>186</v>
      </c>
      <c r="E1685" s="244" t="s">
        <v>1</v>
      </c>
      <c r="F1685" s="245" t="s">
        <v>2557</v>
      </c>
      <c r="G1685" s="242"/>
      <c r="H1685" s="246">
        <v>14.550000000000001</v>
      </c>
      <c r="I1685" s="247"/>
      <c r="J1685" s="242"/>
      <c r="K1685" s="242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2" t="s">
        <v>186</v>
      </c>
      <c r="AU1685" s="252" t="s">
        <v>85</v>
      </c>
      <c r="AV1685" s="13" t="s">
        <v>85</v>
      </c>
      <c r="AW1685" s="13" t="s">
        <v>32</v>
      </c>
      <c r="AX1685" s="13" t="s">
        <v>76</v>
      </c>
      <c r="AY1685" s="252" t="s">
        <v>178</v>
      </c>
    </row>
    <row r="1686" s="13" customFormat="1">
      <c r="A1686" s="13"/>
      <c r="B1686" s="241"/>
      <c r="C1686" s="242"/>
      <c r="D1686" s="243" t="s">
        <v>186</v>
      </c>
      <c r="E1686" s="244" t="s">
        <v>1</v>
      </c>
      <c r="F1686" s="245" t="s">
        <v>2579</v>
      </c>
      <c r="G1686" s="242"/>
      <c r="H1686" s="246">
        <v>5.0499999999999998</v>
      </c>
      <c r="I1686" s="247"/>
      <c r="J1686" s="242"/>
      <c r="K1686" s="242"/>
      <c r="L1686" s="248"/>
      <c r="M1686" s="249"/>
      <c r="N1686" s="250"/>
      <c r="O1686" s="250"/>
      <c r="P1686" s="250"/>
      <c r="Q1686" s="250"/>
      <c r="R1686" s="250"/>
      <c r="S1686" s="250"/>
      <c r="T1686" s="251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2" t="s">
        <v>186</v>
      </c>
      <c r="AU1686" s="252" t="s">
        <v>85</v>
      </c>
      <c r="AV1686" s="13" t="s">
        <v>85</v>
      </c>
      <c r="AW1686" s="13" t="s">
        <v>32</v>
      </c>
      <c r="AX1686" s="13" t="s">
        <v>76</v>
      </c>
      <c r="AY1686" s="252" t="s">
        <v>178</v>
      </c>
    </row>
    <row r="1687" s="13" customFormat="1">
      <c r="A1687" s="13"/>
      <c r="B1687" s="241"/>
      <c r="C1687" s="242"/>
      <c r="D1687" s="243" t="s">
        <v>186</v>
      </c>
      <c r="E1687" s="244" t="s">
        <v>1</v>
      </c>
      <c r="F1687" s="245" t="s">
        <v>2580</v>
      </c>
      <c r="G1687" s="242"/>
      <c r="H1687" s="246">
        <v>3.75</v>
      </c>
      <c r="I1687" s="247"/>
      <c r="J1687" s="242"/>
      <c r="K1687" s="242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186</v>
      </c>
      <c r="AU1687" s="252" t="s">
        <v>85</v>
      </c>
      <c r="AV1687" s="13" t="s">
        <v>85</v>
      </c>
      <c r="AW1687" s="13" t="s">
        <v>32</v>
      </c>
      <c r="AX1687" s="13" t="s">
        <v>76</v>
      </c>
      <c r="AY1687" s="252" t="s">
        <v>178</v>
      </c>
    </row>
    <row r="1688" s="13" customFormat="1">
      <c r="A1688" s="13"/>
      <c r="B1688" s="241"/>
      <c r="C1688" s="242"/>
      <c r="D1688" s="243" t="s">
        <v>186</v>
      </c>
      <c r="E1688" s="244" t="s">
        <v>1</v>
      </c>
      <c r="F1688" s="245" t="s">
        <v>2559</v>
      </c>
      <c r="G1688" s="242"/>
      <c r="H1688" s="246">
        <v>15.27</v>
      </c>
      <c r="I1688" s="247"/>
      <c r="J1688" s="242"/>
      <c r="K1688" s="242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2" t="s">
        <v>186</v>
      </c>
      <c r="AU1688" s="252" t="s">
        <v>85</v>
      </c>
      <c r="AV1688" s="13" t="s">
        <v>85</v>
      </c>
      <c r="AW1688" s="13" t="s">
        <v>32</v>
      </c>
      <c r="AX1688" s="13" t="s">
        <v>76</v>
      </c>
      <c r="AY1688" s="252" t="s">
        <v>178</v>
      </c>
    </row>
    <row r="1689" s="13" customFormat="1">
      <c r="A1689" s="13"/>
      <c r="B1689" s="241"/>
      <c r="C1689" s="242"/>
      <c r="D1689" s="243" t="s">
        <v>186</v>
      </c>
      <c r="E1689" s="244" t="s">
        <v>1</v>
      </c>
      <c r="F1689" s="245" t="s">
        <v>2581</v>
      </c>
      <c r="G1689" s="242"/>
      <c r="H1689" s="246">
        <v>6.5899999999999999</v>
      </c>
      <c r="I1689" s="247"/>
      <c r="J1689" s="242"/>
      <c r="K1689" s="242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186</v>
      </c>
      <c r="AU1689" s="252" t="s">
        <v>85</v>
      </c>
      <c r="AV1689" s="13" t="s">
        <v>85</v>
      </c>
      <c r="AW1689" s="13" t="s">
        <v>32</v>
      </c>
      <c r="AX1689" s="13" t="s">
        <v>76</v>
      </c>
      <c r="AY1689" s="252" t="s">
        <v>178</v>
      </c>
    </row>
    <row r="1690" s="13" customFormat="1">
      <c r="A1690" s="13"/>
      <c r="B1690" s="241"/>
      <c r="C1690" s="242"/>
      <c r="D1690" s="243" t="s">
        <v>186</v>
      </c>
      <c r="E1690" s="244" t="s">
        <v>1</v>
      </c>
      <c r="F1690" s="245" t="s">
        <v>2582</v>
      </c>
      <c r="G1690" s="242"/>
      <c r="H1690" s="246">
        <v>7.0300000000000002</v>
      </c>
      <c r="I1690" s="247"/>
      <c r="J1690" s="242"/>
      <c r="K1690" s="242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2" t="s">
        <v>186</v>
      </c>
      <c r="AU1690" s="252" t="s">
        <v>85</v>
      </c>
      <c r="AV1690" s="13" t="s">
        <v>85</v>
      </c>
      <c r="AW1690" s="13" t="s">
        <v>32</v>
      </c>
      <c r="AX1690" s="13" t="s">
        <v>76</v>
      </c>
      <c r="AY1690" s="252" t="s">
        <v>178</v>
      </c>
    </row>
    <row r="1691" s="13" customFormat="1">
      <c r="A1691" s="13"/>
      <c r="B1691" s="241"/>
      <c r="C1691" s="242"/>
      <c r="D1691" s="243" t="s">
        <v>186</v>
      </c>
      <c r="E1691" s="244" t="s">
        <v>1</v>
      </c>
      <c r="F1691" s="245" t="s">
        <v>2583</v>
      </c>
      <c r="G1691" s="242"/>
      <c r="H1691" s="246">
        <v>3.3199999999999998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186</v>
      </c>
      <c r="AU1691" s="252" t="s">
        <v>85</v>
      </c>
      <c r="AV1691" s="13" t="s">
        <v>85</v>
      </c>
      <c r="AW1691" s="13" t="s">
        <v>32</v>
      </c>
      <c r="AX1691" s="13" t="s">
        <v>76</v>
      </c>
      <c r="AY1691" s="252" t="s">
        <v>178</v>
      </c>
    </row>
    <row r="1692" s="13" customFormat="1">
      <c r="A1692" s="13"/>
      <c r="B1692" s="241"/>
      <c r="C1692" s="242"/>
      <c r="D1692" s="243" t="s">
        <v>186</v>
      </c>
      <c r="E1692" s="244" t="s">
        <v>1</v>
      </c>
      <c r="F1692" s="245" t="s">
        <v>2584</v>
      </c>
      <c r="G1692" s="242"/>
      <c r="H1692" s="246">
        <v>5.1699999999999999</v>
      </c>
      <c r="I1692" s="247"/>
      <c r="J1692" s="242"/>
      <c r="K1692" s="242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2" t="s">
        <v>186</v>
      </c>
      <c r="AU1692" s="252" t="s">
        <v>85</v>
      </c>
      <c r="AV1692" s="13" t="s">
        <v>85</v>
      </c>
      <c r="AW1692" s="13" t="s">
        <v>32</v>
      </c>
      <c r="AX1692" s="13" t="s">
        <v>76</v>
      </c>
      <c r="AY1692" s="252" t="s">
        <v>178</v>
      </c>
    </row>
    <row r="1693" s="13" customFormat="1">
      <c r="A1693" s="13"/>
      <c r="B1693" s="241"/>
      <c r="C1693" s="242"/>
      <c r="D1693" s="243" t="s">
        <v>186</v>
      </c>
      <c r="E1693" s="244" t="s">
        <v>1</v>
      </c>
      <c r="F1693" s="245" t="s">
        <v>2585</v>
      </c>
      <c r="G1693" s="242"/>
      <c r="H1693" s="246">
        <v>3.1099999999999999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186</v>
      </c>
      <c r="AU1693" s="252" t="s">
        <v>85</v>
      </c>
      <c r="AV1693" s="13" t="s">
        <v>85</v>
      </c>
      <c r="AW1693" s="13" t="s">
        <v>32</v>
      </c>
      <c r="AX1693" s="13" t="s">
        <v>76</v>
      </c>
      <c r="AY1693" s="252" t="s">
        <v>178</v>
      </c>
    </row>
    <row r="1694" s="13" customFormat="1">
      <c r="A1694" s="13"/>
      <c r="B1694" s="241"/>
      <c r="C1694" s="242"/>
      <c r="D1694" s="243" t="s">
        <v>186</v>
      </c>
      <c r="E1694" s="244" t="s">
        <v>1</v>
      </c>
      <c r="F1694" s="245" t="s">
        <v>2560</v>
      </c>
      <c r="G1694" s="242"/>
      <c r="H1694" s="246">
        <v>5.9500000000000002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186</v>
      </c>
      <c r="AU1694" s="252" t="s">
        <v>85</v>
      </c>
      <c r="AV1694" s="13" t="s">
        <v>85</v>
      </c>
      <c r="AW1694" s="13" t="s">
        <v>32</v>
      </c>
      <c r="AX1694" s="13" t="s">
        <v>76</v>
      </c>
      <c r="AY1694" s="252" t="s">
        <v>178</v>
      </c>
    </row>
    <row r="1695" s="13" customFormat="1">
      <c r="A1695" s="13"/>
      <c r="B1695" s="241"/>
      <c r="C1695" s="242"/>
      <c r="D1695" s="243" t="s">
        <v>186</v>
      </c>
      <c r="E1695" s="244" t="s">
        <v>1</v>
      </c>
      <c r="F1695" s="245" t="s">
        <v>2586</v>
      </c>
      <c r="G1695" s="242"/>
      <c r="H1695" s="246">
        <v>24.010000000000002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186</v>
      </c>
      <c r="AU1695" s="252" t="s">
        <v>85</v>
      </c>
      <c r="AV1695" s="13" t="s">
        <v>85</v>
      </c>
      <c r="AW1695" s="13" t="s">
        <v>32</v>
      </c>
      <c r="AX1695" s="13" t="s">
        <v>76</v>
      </c>
      <c r="AY1695" s="252" t="s">
        <v>178</v>
      </c>
    </row>
    <row r="1696" s="13" customFormat="1">
      <c r="A1696" s="13"/>
      <c r="B1696" s="241"/>
      <c r="C1696" s="242"/>
      <c r="D1696" s="243" t="s">
        <v>186</v>
      </c>
      <c r="E1696" s="244" t="s">
        <v>1</v>
      </c>
      <c r="F1696" s="245" t="s">
        <v>2561</v>
      </c>
      <c r="G1696" s="242"/>
      <c r="H1696" s="246">
        <v>57.619999999999997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186</v>
      </c>
      <c r="AU1696" s="252" t="s">
        <v>85</v>
      </c>
      <c r="AV1696" s="13" t="s">
        <v>85</v>
      </c>
      <c r="AW1696" s="13" t="s">
        <v>32</v>
      </c>
      <c r="AX1696" s="13" t="s">
        <v>76</v>
      </c>
      <c r="AY1696" s="252" t="s">
        <v>178</v>
      </c>
    </row>
    <row r="1697" s="13" customFormat="1">
      <c r="A1697" s="13"/>
      <c r="B1697" s="241"/>
      <c r="C1697" s="242"/>
      <c r="D1697" s="243" t="s">
        <v>186</v>
      </c>
      <c r="E1697" s="244" t="s">
        <v>1</v>
      </c>
      <c r="F1697" s="245" t="s">
        <v>2562</v>
      </c>
      <c r="G1697" s="242"/>
      <c r="H1697" s="246">
        <v>16.09</v>
      </c>
      <c r="I1697" s="247"/>
      <c r="J1697" s="242"/>
      <c r="K1697" s="242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2" t="s">
        <v>186</v>
      </c>
      <c r="AU1697" s="252" t="s">
        <v>85</v>
      </c>
      <c r="AV1697" s="13" t="s">
        <v>85</v>
      </c>
      <c r="AW1697" s="13" t="s">
        <v>32</v>
      </c>
      <c r="AX1697" s="13" t="s">
        <v>76</v>
      </c>
      <c r="AY1697" s="252" t="s">
        <v>178</v>
      </c>
    </row>
    <row r="1698" s="13" customFormat="1">
      <c r="A1698" s="13"/>
      <c r="B1698" s="241"/>
      <c r="C1698" s="242"/>
      <c r="D1698" s="243" t="s">
        <v>186</v>
      </c>
      <c r="E1698" s="244" t="s">
        <v>1</v>
      </c>
      <c r="F1698" s="245" t="s">
        <v>2587</v>
      </c>
      <c r="G1698" s="242"/>
      <c r="H1698" s="246">
        <v>2.6099999999999999</v>
      </c>
      <c r="I1698" s="247"/>
      <c r="J1698" s="242"/>
      <c r="K1698" s="242"/>
      <c r="L1698" s="248"/>
      <c r="M1698" s="249"/>
      <c r="N1698" s="250"/>
      <c r="O1698" s="250"/>
      <c r="P1698" s="250"/>
      <c r="Q1698" s="250"/>
      <c r="R1698" s="250"/>
      <c r="S1698" s="250"/>
      <c r="T1698" s="25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2" t="s">
        <v>186</v>
      </c>
      <c r="AU1698" s="252" t="s">
        <v>85</v>
      </c>
      <c r="AV1698" s="13" t="s">
        <v>85</v>
      </c>
      <c r="AW1698" s="13" t="s">
        <v>32</v>
      </c>
      <c r="AX1698" s="13" t="s">
        <v>76</v>
      </c>
      <c r="AY1698" s="252" t="s">
        <v>178</v>
      </c>
    </row>
    <row r="1699" s="13" customFormat="1">
      <c r="A1699" s="13"/>
      <c r="B1699" s="241"/>
      <c r="C1699" s="242"/>
      <c r="D1699" s="243" t="s">
        <v>186</v>
      </c>
      <c r="E1699" s="244" t="s">
        <v>1</v>
      </c>
      <c r="F1699" s="245" t="s">
        <v>2563</v>
      </c>
      <c r="G1699" s="242"/>
      <c r="H1699" s="246">
        <v>1.8799999999999999</v>
      </c>
      <c r="I1699" s="247"/>
      <c r="J1699" s="242"/>
      <c r="K1699" s="242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2" t="s">
        <v>186</v>
      </c>
      <c r="AU1699" s="252" t="s">
        <v>85</v>
      </c>
      <c r="AV1699" s="13" t="s">
        <v>85</v>
      </c>
      <c r="AW1699" s="13" t="s">
        <v>32</v>
      </c>
      <c r="AX1699" s="13" t="s">
        <v>76</v>
      </c>
      <c r="AY1699" s="252" t="s">
        <v>178</v>
      </c>
    </row>
    <row r="1700" s="13" customFormat="1">
      <c r="A1700" s="13"/>
      <c r="B1700" s="241"/>
      <c r="C1700" s="242"/>
      <c r="D1700" s="243" t="s">
        <v>186</v>
      </c>
      <c r="E1700" s="244" t="s">
        <v>1</v>
      </c>
      <c r="F1700" s="245" t="s">
        <v>3258</v>
      </c>
      <c r="G1700" s="242"/>
      <c r="H1700" s="246">
        <v>30.57</v>
      </c>
      <c r="I1700" s="247"/>
      <c r="J1700" s="242"/>
      <c r="K1700" s="242"/>
      <c r="L1700" s="248"/>
      <c r="M1700" s="249"/>
      <c r="N1700" s="250"/>
      <c r="O1700" s="250"/>
      <c r="P1700" s="250"/>
      <c r="Q1700" s="250"/>
      <c r="R1700" s="250"/>
      <c r="S1700" s="250"/>
      <c r="T1700" s="25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2" t="s">
        <v>186</v>
      </c>
      <c r="AU1700" s="252" t="s">
        <v>85</v>
      </c>
      <c r="AV1700" s="13" t="s">
        <v>85</v>
      </c>
      <c r="AW1700" s="13" t="s">
        <v>32</v>
      </c>
      <c r="AX1700" s="13" t="s">
        <v>76</v>
      </c>
      <c r="AY1700" s="252" t="s">
        <v>178</v>
      </c>
    </row>
    <row r="1701" s="14" customFormat="1">
      <c r="A1701" s="14"/>
      <c r="B1701" s="253"/>
      <c r="C1701" s="254"/>
      <c r="D1701" s="243" t="s">
        <v>186</v>
      </c>
      <c r="E1701" s="255" t="s">
        <v>1</v>
      </c>
      <c r="F1701" s="256" t="s">
        <v>209</v>
      </c>
      <c r="G1701" s="254"/>
      <c r="H1701" s="257">
        <v>202.56999999999999</v>
      </c>
      <c r="I1701" s="258"/>
      <c r="J1701" s="254"/>
      <c r="K1701" s="254"/>
      <c r="L1701" s="259"/>
      <c r="M1701" s="260"/>
      <c r="N1701" s="261"/>
      <c r="O1701" s="261"/>
      <c r="P1701" s="261"/>
      <c r="Q1701" s="261"/>
      <c r="R1701" s="261"/>
      <c r="S1701" s="261"/>
      <c r="T1701" s="26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3" t="s">
        <v>186</v>
      </c>
      <c r="AU1701" s="263" t="s">
        <v>85</v>
      </c>
      <c r="AV1701" s="14" t="s">
        <v>96</v>
      </c>
      <c r="AW1701" s="14" t="s">
        <v>32</v>
      </c>
      <c r="AX1701" s="14" t="s">
        <v>76</v>
      </c>
      <c r="AY1701" s="263" t="s">
        <v>178</v>
      </c>
    </row>
    <row r="1702" s="13" customFormat="1">
      <c r="A1702" s="13"/>
      <c r="B1702" s="241"/>
      <c r="C1702" s="242"/>
      <c r="D1702" s="243" t="s">
        <v>186</v>
      </c>
      <c r="E1702" s="244" t="s">
        <v>1</v>
      </c>
      <c r="F1702" s="245" t="s">
        <v>2588</v>
      </c>
      <c r="G1702" s="242"/>
      <c r="H1702" s="246">
        <v>6.0300000000000002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186</v>
      </c>
      <c r="AU1702" s="252" t="s">
        <v>85</v>
      </c>
      <c r="AV1702" s="13" t="s">
        <v>85</v>
      </c>
      <c r="AW1702" s="13" t="s">
        <v>32</v>
      </c>
      <c r="AX1702" s="13" t="s">
        <v>76</v>
      </c>
      <c r="AY1702" s="252" t="s">
        <v>178</v>
      </c>
    </row>
    <row r="1703" s="13" customFormat="1">
      <c r="A1703" s="13"/>
      <c r="B1703" s="241"/>
      <c r="C1703" s="242"/>
      <c r="D1703" s="243" t="s">
        <v>186</v>
      </c>
      <c r="E1703" s="244" t="s">
        <v>1</v>
      </c>
      <c r="F1703" s="245" t="s">
        <v>2589</v>
      </c>
      <c r="G1703" s="242"/>
      <c r="H1703" s="246">
        <v>6.3700000000000001</v>
      </c>
      <c r="I1703" s="247"/>
      <c r="J1703" s="242"/>
      <c r="K1703" s="242"/>
      <c r="L1703" s="248"/>
      <c r="M1703" s="249"/>
      <c r="N1703" s="250"/>
      <c r="O1703" s="250"/>
      <c r="P1703" s="250"/>
      <c r="Q1703" s="250"/>
      <c r="R1703" s="250"/>
      <c r="S1703" s="250"/>
      <c r="T1703" s="25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2" t="s">
        <v>186</v>
      </c>
      <c r="AU1703" s="252" t="s">
        <v>85</v>
      </c>
      <c r="AV1703" s="13" t="s">
        <v>85</v>
      </c>
      <c r="AW1703" s="13" t="s">
        <v>32</v>
      </c>
      <c r="AX1703" s="13" t="s">
        <v>76</v>
      </c>
      <c r="AY1703" s="252" t="s">
        <v>178</v>
      </c>
    </row>
    <row r="1704" s="13" customFormat="1">
      <c r="A1704" s="13"/>
      <c r="B1704" s="241"/>
      <c r="C1704" s="242"/>
      <c r="D1704" s="243" t="s">
        <v>186</v>
      </c>
      <c r="E1704" s="244" t="s">
        <v>1</v>
      </c>
      <c r="F1704" s="245" t="s">
        <v>2590</v>
      </c>
      <c r="G1704" s="242"/>
      <c r="H1704" s="246">
        <v>6.9299999999999997</v>
      </c>
      <c r="I1704" s="247"/>
      <c r="J1704" s="242"/>
      <c r="K1704" s="242"/>
      <c r="L1704" s="248"/>
      <c r="M1704" s="249"/>
      <c r="N1704" s="250"/>
      <c r="O1704" s="250"/>
      <c r="P1704" s="250"/>
      <c r="Q1704" s="250"/>
      <c r="R1704" s="250"/>
      <c r="S1704" s="250"/>
      <c r="T1704" s="25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2" t="s">
        <v>186</v>
      </c>
      <c r="AU1704" s="252" t="s">
        <v>85</v>
      </c>
      <c r="AV1704" s="13" t="s">
        <v>85</v>
      </c>
      <c r="AW1704" s="13" t="s">
        <v>32</v>
      </c>
      <c r="AX1704" s="13" t="s">
        <v>76</v>
      </c>
      <c r="AY1704" s="252" t="s">
        <v>178</v>
      </c>
    </row>
    <row r="1705" s="13" customFormat="1">
      <c r="A1705" s="13"/>
      <c r="B1705" s="241"/>
      <c r="C1705" s="242"/>
      <c r="D1705" s="243" t="s">
        <v>186</v>
      </c>
      <c r="E1705" s="244" t="s">
        <v>1</v>
      </c>
      <c r="F1705" s="245" t="s">
        <v>2591</v>
      </c>
      <c r="G1705" s="242"/>
      <c r="H1705" s="246">
        <v>3.5299999999999998</v>
      </c>
      <c r="I1705" s="247"/>
      <c r="J1705" s="242"/>
      <c r="K1705" s="242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186</v>
      </c>
      <c r="AU1705" s="252" t="s">
        <v>85</v>
      </c>
      <c r="AV1705" s="13" t="s">
        <v>85</v>
      </c>
      <c r="AW1705" s="13" t="s">
        <v>32</v>
      </c>
      <c r="AX1705" s="13" t="s">
        <v>76</v>
      </c>
      <c r="AY1705" s="252" t="s">
        <v>178</v>
      </c>
    </row>
    <row r="1706" s="13" customFormat="1">
      <c r="A1706" s="13"/>
      <c r="B1706" s="241"/>
      <c r="C1706" s="242"/>
      <c r="D1706" s="243" t="s">
        <v>186</v>
      </c>
      <c r="E1706" s="244" t="s">
        <v>1</v>
      </c>
      <c r="F1706" s="245" t="s">
        <v>3259</v>
      </c>
      <c r="G1706" s="242"/>
      <c r="H1706" s="246">
        <v>29.239999999999998</v>
      </c>
      <c r="I1706" s="247"/>
      <c r="J1706" s="242"/>
      <c r="K1706" s="242"/>
      <c r="L1706" s="248"/>
      <c r="M1706" s="249"/>
      <c r="N1706" s="250"/>
      <c r="O1706" s="250"/>
      <c r="P1706" s="250"/>
      <c r="Q1706" s="250"/>
      <c r="R1706" s="250"/>
      <c r="S1706" s="250"/>
      <c r="T1706" s="25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2" t="s">
        <v>186</v>
      </c>
      <c r="AU1706" s="252" t="s">
        <v>85</v>
      </c>
      <c r="AV1706" s="13" t="s">
        <v>85</v>
      </c>
      <c r="AW1706" s="13" t="s">
        <v>32</v>
      </c>
      <c r="AX1706" s="13" t="s">
        <v>76</v>
      </c>
      <c r="AY1706" s="252" t="s">
        <v>178</v>
      </c>
    </row>
    <row r="1707" s="14" customFormat="1">
      <c r="A1707" s="14"/>
      <c r="B1707" s="253"/>
      <c r="C1707" s="254"/>
      <c r="D1707" s="243" t="s">
        <v>186</v>
      </c>
      <c r="E1707" s="255" t="s">
        <v>1</v>
      </c>
      <c r="F1707" s="256" t="s">
        <v>209</v>
      </c>
      <c r="G1707" s="254"/>
      <c r="H1707" s="257">
        <v>52.100000000000001</v>
      </c>
      <c r="I1707" s="258"/>
      <c r="J1707" s="254"/>
      <c r="K1707" s="254"/>
      <c r="L1707" s="259"/>
      <c r="M1707" s="260"/>
      <c r="N1707" s="261"/>
      <c r="O1707" s="261"/>
      <c r="P1707" s="261"/>
      <c r="Q1707" s="261"/>
      <c r="R1707" s="261"/>
      <c r="S1707" s="261"/>
      <c r="T1707" s="26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3" t="s">
        <v>186</v>
      </c>
      <c r="AU1707" s="263" t="s">
        <v>85</v>
      </c>
      <c r="AV1707" s="14" t="s">
        <v>96</v>
      </c>
      <c r="AW1707" s="14" t="s">
        <v>32</v>
      </c>
      <c r="AX1707" s="14" t="s">
        <v>76</v>
      </c>
      <c r="AY1707" s="263" t="s">
        <v>178</v>
      </c>
    </row>
    <row r="1708" s="15" customFormat="1">
      <c r="A1708" s="15"/>
      <c r="B1708" s="264"/>
      <c r="C1708" s="265"/>
      <c r="D1708" s="243" t="s">
        <v>186</v>
      </c>
      <c r="E1708" s="266" t="s">
        <v>1</v>
      </c>
      <c r="F1708" s="267" t="s">
        <v>217</v>
      </c>
      <c r="G1708" s="265"/>
      <c r="H1708" s="268">
        <v>331.83999999999997</v>
      </c>
      <c r="I1708" s="269"/>
      <c r="J1708" s="265"/>
      <c r="K1708" s="265"/>
      <c r="L1708" s="270"/>
      <c r="M1708" s="271"/>
      <c r="N1708" s="272"/>
      <c r="O1708" s="272"/>
      <c r="P1708" s="272"/>
      <c r="Q1708" s="272"/>
      <c r="R1708" s="272"/>
      <c r="S1708" s="272"/>
      <c r="T1708" s="273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74" t="s">
        <v>186</v>
      </c>
      <c r="AU1708" s="274" t="s">
        <v>85</v>
      </c>
      <c r="AV1708" s="15" t="s">
        <v>184</v>
      </c>
      <c r="AW1708" s="15" t="s">
        <v>32</v>
      </c>
      <c r="AX1708" s="15" t="s">
        <v>83</v>
      </c>
      <c r="AY1708" s="274" t="s">
        <v>178</v>
      </c>
    </row>
    <row r="1709" s="2" customFormat="1" ht="16.5" customHeight="1">
      <c r="A1709" s="39"/>
      <c r="B1709" s="40"/>
      <c r="C1709" s="228" t="s">
        <v>3260</v>
      </c>
      <c r="D1709" s="228" t="s">
        <v>180</v>
      </c>
      <c r="E1709" s="229" t="s">
        <v>3261</v>
      </c>
      <c r="F1709" s="230" t="s">
        <v>3262</v>
      </c>
      <c r="G1709" s="231" t="s">
        <v>204</v>
      </c>
      <c r="H1709" s="232">
        <v>663.67999999999995</v>
      </c>
      <c r="I1709" s="233"/>
      <c r="J1709" s="234">
        <f>ROUND(I1709*H1709,2)</f>
        <v>0</v>
      </c>
      <c r="K1709" s="230" t="s">
        <v>194</v>
      </c>
      <c r="L1709" s="45"/>
      <c r="M1709" s="235" t="s">
        <v>1</v>
      </c>
      <c r="N1709" s="236" t="s">
        <v>41</v>
      </c>
      <c r="O1709" s="92"/>
      <c r="P1709" s="237">
        <f>O1709*H1709</f>
        <v>0</v>
      </c>
      <c r="Q1709" s="237">
        <v>0.00029999999999999997</v>
      </c>
      <c r="R1709" s="237">
        <f>Q1709*H1709</f>
        <v>0.19910399999999998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274</v>
      </c>
      <c r="AT1709" s="239" t="s">
        <v>180</v>
      </c>
      <c r="AU1709" s="239" t="s">
        <v>85</v>
      </c>
      <c r="AY1709" s="18" t="s">
        <v>178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83</v>
      </c>
      <c r="BK1709" s="240">
        <f>ROUND(I1709*H1709,2)</f>
        <v>0</v>
      </c>
      <c r="BL1709" s="18" t="s">
        <v>274</v>
      </c>
      <c r="BM1709" s="239" t="s">
        <v>3263</v>
      </c>
    </row>
    <row r="1710" s="13" customFormat="1">
      <c r="A1710" s="13"/>
      <c r="B1710" s="241"/>
      <c r="C1710" s="242"/>
      <c r="D1710" s="243" t="s">
        <v>186</v>
      </c>
      <c r="E1710" s="244" t="s">
        <v>1</v>
      </c>
      <c r="F1710" s="245" t="s">
        <v>3264</v>
      </c>
      <c r="G1710" s="242"/>
      <c r="H1710" s="246">
        <v>663.67999999999995</v>
      </c>
      <c r="I1710" s="247"/>
      <c r="J1710" s="242"/>
      <c r="K1710" s="242"/>
      <c r="L1710" s="248"/>
      <c r="M1710" s="249"/>
      <c r="N1710" s="250"/>
      <c r="O1710" s="250"/>
      <c r="P1710" s="250"/>
      <c r="Q1710" s="250"/>
      <c r="R1710" s="250"/>
      <c r="S1710" s="250"/>
      <c r="T1710" s="251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2" t="s">
        <v>186</v>
      </c>
      <c r="AU1710" s="252" t="s">
        <v>85</v>
      </c>
      <c r="AV1710" s="13" t="s">
        <v>85</v>
      </c>
      <c r="AW1710" s="13" t="s">
        <v>32</v>
      </c>
      <c r="AX1710" s="13" t="s">
        <v>83</v>
      </c>
      <c r="AY1710" s="252" t="s">
        <v>178</v>
      </c>
    </row>
    <row r="1711" s="2" customFormat="1" ht="24.15" customHeight="1">
      <c r="A1711" s="39"/>
      <c r="B1711" s="40"/>
      <c r="C1711" s="228" t="s">
        <v>3265</v>
      </c>
      <c r="D1711" s="228" t="s">
        <v>180</v>
      </c>
      <c r="E1711" s="229" t="s">
        <v>3266</v>
      </c>
      <c r="F1711" s="230" t="s">
        <v>3267</v>
      </c>
      <c r="G1711" s="231" t="s">
        <v>204</v>
      </c>
      <c r="H1711" s="232">
        <v>364</v>
      </c>
      <c r="I1711" s="233"/>
      <c r="J1711" s="234">
        <f>ROUND(I1711*H1711,2)</f>
        <v>0</v>
      </c>
      <c r="K1711" s="230" t="s">
        <v>194</v>
      </c>
      <c r="L1711" s="45"/>
      <c r="M1711" s="235" t="s">
        <v>1</v>
      </c>
      <c r="N1711" s="236" t="s">
        <v>41</v>
      </c>
      <c r="O1711" s="92"/>
      <c r="P1711" s="237">
        <f>O1711*H1711</f>
        <v>0</v>
      </c>
      <c r="Q1711" s="237">
        <v>0.0074999999999999997</v>
      </c>
      <c r="R1711" s="237">
        <f>Q1711*H1711</f>
        <v>2.73</v>
      </c>
      <c r="S1711" s="237">
        <v>0</v>
      </c>
      <c r="T1711" s="238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9" t="s">
        <v>274</v>
      </c>
      <c r="AT1711" s="239" t="s">
        <v>180</v>
      </c>
      <c r="AU1711" s="239" t="s">
        <v>85</v>
      </c>
      <c r="AY1711" s="18" t="s">
        <v>178</v>
      </c>
      <c r="BE1711" s="240">
        <f>IF(N1711="základní",J1711,0)</f>
        <v>0</v>
      </c>
      <c r="BF1711" s="240">
        <f>IF(N1711="snížená",J1711,0)</f>
        <v>0</v>
      </c>
      <c r="BG1711" s="240">
        <f>IF(N1711="zákl. přenesená",J1711,0)</f>
        <v>0</v>
      </c>
      <c r="BH1711" s="240">
        <f>IF(N1711="sníž. přenesená",J1711,0)</f>
        <v>0</v>
      </c>
      <c r="BI1711" s="240">
        <f>IF(N1711="nulová",J1711,0)</f>
        <v>0</v>
      </c>
      <c r="BJ1711" s="18" t="s">
        <v>83</v>
      </c>
      <c r="BK1711" s="240">
        <f>ROUND(I1711*H1711,2)</f>
        <v>0</v>
      </c>
      <c r="BL1711" s="18" t="s">
        <v>274</v>
      </c>
      <c r="BM1711" s="239" t="s">
        <v>3268</v>
      </c>
    </row>
    <row r="1712" s="2" customFormat="1" ht="33" customHeight="1">
      <c r="A1712" s="39"/>
      <c r="B1712" s="40"/>
      <c r="C1712" s="228" t="s">
        <v>3269</v>
      </c>
      <c r="D1712" s="228" t="s">
        <v>180</v>
      </c>
      <c r="E1712" s="229" t="s">
        <v>3270</v>
      </c>
      <c r="F1712" s="230" t="s">
        <v>3271</v>
      </c>
      <c r="G1712" s="231" t="s">
        <v>291</v>
      </c>
      <c r="H1712" s="232">
        <v>283.15499999999997</v>
      </c>
      <c r="I1712" s="233"/>
      <c r="J1712" s="234">
        <f>ROUND(I1712*H1712,2)</f>
        <v>0</v>
      </c>
      <c r="K1712" s="230" t="s">
        <v>194</v>
      </c>
      <c r="L1712" s="45"/>
      <c r="M1712" s="235" t="s">
        <v>1</v>
      </c>
      <c r="N1712" s="236" t="s">
        <v>41</v>
      </c>
      <c r="O1712" s="92"/>
      <c r="P1712" s="237">
        <f>O1712*H1712</f>
        <v>0</v>
      </c>
      <c r="Q1712" s="237">
        <v>0.00042999999999999999</v>
      </c>
      <c r="R1712" s="237">
        <f>Q1712*H1712</f>
        <v>0.12175664999999998</v>
      </c>
      <c r="S1712" s="237">
        <v>0</v>
      </c>
      <c r="T1712" s="238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39" t="s">
        <v>274</v>
      </c>
      <c r="AT1712" s="239" t="s">
        <v>180</v>
      </c>
      <c r="AU1712" s="239" t="s">
        <v>85</v>
      </c>
      <c r="AY1712" s="18" t="s">
        <v>178</v>
      </c>
      <c r="BE1712" s="240">
        <f>IF(N1712="základní",J1712,0)</f>
        <v>0</v>
      </c>
      <c r="BF1712" s="240">
        <f>IF(N1712="snížená",J1712,0)</f>
        <v>0</v>
      </c>
      <c r="BG1712" s="240">
        <f>IF(N1712="zákl. přenesená",J1712,0)</f>
        <v>0</v>
      </c>
      <c r="BH1712" s="240">
        <f>IF(N1712="sníž. přenesená",J1712,0)</f>
        <v>0</v>
      </c>
      <c r="BI1712" s="240">
        <f>IF(N1712="nulová",J1712,0)</f>
        <v>0</v>
      </c>
      <c r="BJ1712" s="18" t="s">
        <v>83</v>
      </c>
      <c r="BK1712" s="240">
        <f>ROUND(I1712*H1712,2)</f>
        <v>0</v>
      </c>
      <c r="BL1712" s="18" t="s">
        <v>274</v>
      </c>
      <c r="BM1712" s="239" t="s">
        <v>3272</v>
      </c>
    </row>
    <row r="1713" s="13" customFormat="1">
      <c r="A1713" s="13"/>
      <c r="B1713" s="241"/>
      <c r="C1713" s="242"/>
      <c r="D1713" s="243" t="s">
        <v>186</v>
      </c>
      <c r="E1713" s="244" t="s">
        <v>1</v>
      </c>
      <c r="F1713" s="245" t="s">
        <v>3273</v>
      </c>
      <c r="G1713" s="242"/>
      <c r="H1713" s="246">
        <v>11.1</v>
      </c>
      <c r="I1713" s="247"/>
      <c r="J1713" s="242"/>
      <c r="K1713" s="242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2" t="s">
        <v>186</v>
      </c>
      <c r="AU1713" s="252" t="s">
        <v>85</v>
      </c>
      <c r="AV1713" s="13" t="s">
        <v>85</v>
      </c>
      <c r="AW1713" s="13" t="s">
        <v>32</v>
      </c>
      <c r="AX1713" s="13" t="s">
        <v>76</v>
      </c>
      <c r="AY1713" s="252" t="s">
        <v>178</v>
      </c>
    </row>
    <row r="1714" s="13" customFormat="1">
      <c r="A1714" s="13"/>
      <c r="B1714" s="241"/>
      <c r="C1714" s="242"/>
      <c r="D1714" s="243" t="s">
        <v>186</v>
      </c>
      <c r="E1714" s="244" t="s">
        <v>1</v>
      </c>
      <c r="F1714" s="245" t="s">
        <v>3274</v>
      </c>
      <c r="G1714" s="242"/>
      <c r="H1714" s="246">
        <v>14.52</v>
      </c>
      <c r="I1714" s="247"/>
      <c r="J1714" s="242"/>
      <c r="K1714" s="242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2" t="s">
        <v>186</v>
      </c>
      <c r="AU1714" s="252" t="s">
        <v>85</v>
      </c>
      <c r="AV1714" s="13" t="s">
        <v>85</v>
      </c>
      <c r="AW1714" s="13" t="s">
        <v>32</v>
      </c>
      <c r="AX1714" s="13" t="s">
        <v>76</v>
      </c>
      <c r="AY1714" s="252" t="s">
        <v>178</v>
      </c>
    </row>
    <row r="1715" s="13" customFormat="1">
      <c r="A1715" s="13"/>
      <c r="B1715" s="241"/>
      <c r="C1715" s="242"/>
      <c r="D1715" s="243" t="s">
        <v>186</v>
      </c>
      <c r="E1715" s="244" t="s">
        <v>1</v>
      </c>
      <c r="F1715" s="245" t="s">
        <v>3275</v>
      </c>
      <c r="G1715" s="242"/>
      <c r="H1715" s="246">
        <v>12.810000000000001</v>
      </c>
      <c r="I1715" s="247"/>
      <c r="J1715" s="242"/>
      <c r="K1715" s="242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2" t="s">
        <v>186</v>
      </c>
      <c r="AU1715" s="252" t="s">
        <v>85</v>
      </c>
      <c r="AV1715" s="13" t="s">
        <v>85</v>
      </c>
      <c r="AW1715" s="13" t="s">
        <v>32</v>
      </c>
      <c r="AX1715" s="13" t="s">
        <v>76</v>
      </c>
      <c r="AY1715" s="252" t="s">
        <v>178</v>
      </c>
    </row>
    <row r="1716" s="13" customFormat="1">
      <c r="A1716" s="13"/>
      <c r="B1716" s="241"/>
      <c r="C1716" s="242"/>
      <c r="D1716" s="243" t="s">
        <v>186</v>
      </c>
      <c r="E1716" s="244" t="s">
        <v>1</v>
      </c>
      <c r="F1716" s="245" t="s">
        <v>3276</v>
      </c>
      <c r="G1716" s="242"/>
      <c r="H1716" s="246">
        <v>12.560000000000001</v>
      </c>
      <c r="I1716" s="247"/>
      <c r="J1716" s="242"/>
      <c r="K1716" s="242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2" t="s">
        <v>186</v>
      </c>
      <c r="AU1716" s="252" t="s">
        <v>85</v>
      </c>
      <c r="AV1716" s="13" t="s">
        <v>85</v>
      </c>
      <c r="AW1716" s="13" t="s">
        <v>32</v>
      </c>
      <c r="AX1716" s="13" t="s">
        <v>76</v>
      </c>
      <c r="AY1716" s="252" t="s">
        <v>178</v>
      </c>
    </row>
    <row r="1717" s="13" customFormat="1">
      <c r="A1717" s="13"/>
      <c r="B1717" s="241"/>
      <c r="C1717" s="242"/>
      <c r="D1717" s="243" t="s">
        <v>186</v>
      </c>
      <c r="E1717" s="244" t="s">
        <v>1</v>
      </c>
      <c r="F1717" s="245" t="s">
        <v>3277</v>
      </c>
      <c r="G1717" s="242"/>
      <c r="H1717" s="246">
        <v>12.359999999999999</v>
      </c>
      <c r="I1717" s="247"/>
      <c r="J1717" s="242"/>
      <c r="K1717" s="242"/>
      <c r="L1717" s="248"/>
      <c r="M1717" s="249"/>
      <c r="N1717" s="250"/>
      <c r="O1717" s="250"/>
      <c r="P1717" s="250"/>
      <c r="Q1717" s="250"/>
      <c r="R1717" s="250"/>
      <c r="S1717" s="250"/>
      <c r="T1717" s="25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2" t="s">
        <v>186</v>
      </c>
      <c r="AU1717" s="252" t="s">
        <v>85</v>
      </c>
      <c r="AV1717" s="13" t="s">
        <v>85</v>
      </c>
      <c r="AW1717" s="13" t="s">
        <v>32</v>
      </c>
      <c r="AX1717" s="13" t="s">
        <v>76</v>
      </c>
      <c r="AY1717" s="252" t="s">
        <v>178</v>
      </c>
    </row>
    <row r="1718" s="13" customFormat="1">
      <c r="A1718" s="13"/>
      <c r="B1718" s="241"/>
      <c r="C1718" s="242"/>
      <c r="D1718" s="243" t="s">
        <v>186</v>
      </c>
      <c r="E1718" s="244" t="s">
        <v>1</v>
      </c>
      <c r="F1718" s="245" t="s">
        <v>3278</v>
      </c>
      <c r="G1718" s="242"/>
      <c r="H1718" s="246">
        <v>8.8900000000000006</v>
      </c>
      <c r="I1718" s="247"/>
      <c r="J1718" s="242"/>
      <c r="K1718" s="242"/>
      <c r="L1718" s="248"/>
      <c r="M1718" s="249"/>
      <c r="N1718" s="250"/>
      <c r="O1718" s="250"/>
      <c r="P1718" s="250"/>
      <c r="Q1718" s="250"/>
      <c r="R1718" s="250"/>
      <c r="S1718" s="250"/>
      <c r="T1718" s="25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2" t="s">
        <v>186</v>
      </c>
      <c r="AU1718" s="252" t="s">
        <v>85</v>
      </c>
      <c r="AV1718" s="13" t="s">
        <v>85</v>
      </c>
      <c r="AW1718" s="13" t="s">
        <v>32</v>
      </c>
      <c r="AX1718" s="13" t="s">
        <v>76</v>
      </c>
      <c r="AY1718" s="252" t="s">
        <v>178</v>
      </c>
    </row>
    <row r="1719" s="13" customFormat="1">
      <c r="A1719" s="13"/>
      <c r="B1719" s="241"/>
      <c r="C1719" s="242"/>
      <c r="D1719" s="243" t="s">
        <v>186</v>
      </c>
      <c r="E1719" s="244" t="s">
        <v>1</v>
      </c>
      <c r="F1719" s="245" t="s">
        <v>3279</v>
      </c>
      <c r="G1719" s="242"/>
      <c r="H1719" s="246">
        <v>16.030000000000001</v>
      </c>
      <c r="I1719" s="247"/>
      <c r="J1719" s="242"/>
      <c r="K1719" s="242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2" t="s">
        <v>186</v>
      </c>
      <c r="AU1719" s="252" t="s">
        <v>85</v>
      </c>
      <c r="AV1719" s="13" t="s">
        <v>85</v>
      </c>
      <c r="AW1719" s="13" t="s">
        <v>32</v>
      </c>
      <c r="AX1719" s="13" t="s">
        <v>76</v>
      </c>
      <c r="AY1719" s="252" t="s">
        <v>178</v>
      </c>
    </row>
    <row r="1720" s="13" customFormat="1">
      <c r="A1720" s="13"/>
      <c r="B1720" s="241"/>
      <c r="C1720" s="242"/>
      <c r="D1720" s="243" t="s">
        <v>186</v>
      </c>
      <c r="E1720" s="244" t="s">
        <v>1</v>
      </c>
      <c r="F1720" s="245" t="s">
        <v>3280</v>
      </c>
      <c r="G1720" s="242"/>
      <c r="H1720" s="246">
        <v>5.8899999999999997</v>
      </c>
      <c r="I1720" s="247"/>
      <c r="J1720" s="242"/>
      <c r="K1720" s="242"/>
      <c r="L1720" s="248"/>
      <c r="M1720" s="249"/>
      <c r="N1720" s="250"/>
      <c r="O1720" s="250"/>
      <c r="P1720" s="250"/>
      <c r="Q1720" s="250"/>
      <c r="R1720" s="250"/>
      <c r="S1720" s="250"/>
      <c r="T1720" s="25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2" t="s">
        <v>186</v>
      </c>
      <c r="AU1720" s="252" t="s">
        <v>85</v>
      </c>
      <c r="AV1720" s="13" t="s">
        <v>85</v>
      </c>
      <c r="AW1720" s="13" t="s">
        <v>32</v>
      </c>
      <c r="AX1720" s="13" t="s">
        <v>76</v>
      </c>
      <c r="AY1720" s="252" t="s">
        <v>178</v>
      </c>
    </row>
    <row r="1721" s="13" customFormat="1">
      <c r="A1721" s="13"/>
      <c r="B1721" s="241"/>
      <c r="C1721" s="242"/>
      <c r="D1721" s="243" t="s">
        <v>186</v>
      </c>
      <c r="E1721" s="244" t="s">
        <v>1</v>
      </c>
      <c r="F1721" s="245" t="s">
        <v>3281</v>
      </c>
      <c r="G1721" s="242"/>
      <c r="H1721" s="246">
        <v>16.920000000000002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186</v>
      </c>
      <c r="AU1721" s="252" t="s">
        <v>85</v>
      </c>
      <c r="AV1721" s="13" t="s">
        <v>85</v>
      </c>
      <c r="AW1721" s="13" t="s">
        <v>32</v>
      </c>
      <c r="AX1721" s="13" t="s">
        <v>76</v>
      </c>
      <c r="AY1721" s="252" t="s">
        <v>178</v>
      </c>
    </row>
    <row r="1722" s="14" customFormat="1">
      <c r="A1722" s="14"/>
      <c r="B1722" s="253"/>
      <c r="C1722" s="254"/>
      <c r="D1722" s="243" t="s">
        <v>186</v>
      </c>
      <c r="E1722" s="255" t="s">
        <v>1</v>
      </c>
      <c r="F1722" s="256" t="s">
        <v>209</v>
      </c>
      <c r="G1722" s="254"/>
      <c r="H1722" s="257">
        <v>111.08</v>
      </c>
      <c r="I1722" s="258"/>
      <c r="J1722" s="254"/>
      <c r="K1722" s="254"/>
      <c r="L1722" s="259"/>
      <c r="M1722" s="260"/>
      <c r="N1722" s="261"/>
      <c r="O1722" s="261"/>
      <c r="P1722" s="261"/>
      <c r="Q1722" s="261"/>
      <c r="R1722" s="261"/>
      <c r="S1722" s="261"/>
      <c r="T1722" s="26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3" t="s">
        <v>186</v>
      </c>
      <c r="AU1722" s="263" t="s">
        <v>85</v>
      </c>
      <c r="AV1722" s="14" t="s">
        <v>96</v>
      </c>
      <c r="AW1722" s="14" t="s">
        <v>32</v>
      </c>
      <c r="AX1722" s="14" t="s">
        <v>76</v>
      </c>
      <c r="AY1722" s="263" t="s">
        <v>178</v>
      </c>
    </row>
    <row r="1723" s="13" customFormat="1">
      <c r="A1723" s="13"/>
      <c r="B1723" s="241"/>
      <c r="C1723" s="242"/>
      <c r="D1723" s="243" t="s">
        <v>186</v>
      </c>
      <c r="E1723" s="244" t="s">
        <v>1</v>
      </c>
      <c r="F1723" s="245" t="s">
        <v>3282</v>
      </c>
      <c r="G1723" s="242"/>
      <c r="H1723" s="246">
        <v>16.09</v>
      </c>
      <c r="I1723" s="247"/>
      <c r="J1723" s="242"/>
      <c r="K1723" s="242"/>
      <c r="L1723" s="248"/>
      <c r="M1723" s="249"/>
      <c r="N1723" s="250"/>
      <c r="O1723" s="250"/>
      <c r="P1723" s="250"/>
      <c r="Q1723" s="250"/>
      <c r="R1723" s="250"/>
      <c r="S1723" s="250"/>
      <c r="T1723" s="25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2" t="s">
        <v>186</v>
      </c>
      <c r="AU1723" s="252" t="s">
        <v>85</v>
      </c>
      <c r="AV1723" s="13" t="s">
        <v>85</v>
      </c>
      <c r="AW1723" s="13" t="s">
        <v>32</v>
      </c>
      <c r="AX1723" s="13" t="s">
        <v>76</v>
      </c>
      <c r="AY1723" s="252" t="s">
        <v>178</v>
      </c>
    </row>
    <row r="1724" s="13" customFormat="1">
      <c r="A1724" s="13"/>
      <c r="B1724" s="241"/>
      <c r="C1724" s="242"/>
      <c r="D1724" s="243" t="s">
        <v>186</v>
      </c>
      <c r="E1724" s="244" t="s">
        <v>1</v>
      </c>
      <c r="F1724" s="245" t="s">
        <v>3283</v>
      </c>
      <c r="G1724" s="242"/>
      <c r="H1724" s="246">
        <v>9.2899999999999991</v>
      </c>
      <c r="I1724" s="247"/>
      <c r="J1724" s="242"/>
      <c r="K1724" s="242"/>
      <c r="L1724" s="248"/>
      <c r="M1724" s="249"/>
      <c r="N1724" s="250"/>
      <c r="O1724" s="250"/>
      <c r="P1724" s="250"/>
      <c r="Q1724" s="250"/>
      <c r="R1724" s="250"/>
      <c r="S1724" s="250"/>
      <c r="T1724" s="25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2" t="s">
        <v>186</v>
      </c>
      <c r="AU1724" s="252" t="s">
        <v>85</v>
      </c>
      <c r="AV1724" s="13" t="s">
        <v>85</v>
      </c>
      <c r="AW1724" s="13" t="s">
        <v>32</v>
      </c>
      <c r="AX1724" s="13" t="s">
        <v>76</v>
      </c>
      <c r="AY1724" s="252" t="s">
        <v>178</v>
      </c>
    </row>
    <row r="1725" s="13" customFormat="1">
      <c r="A1725" s="13"/>
      <c r="B1725" s="241"/>
      <c r="C1725" s="242"/>
      <c r="D1725" s="243" t="s">
        <v>186</v>
      </c>
      <c r="E1725" s="244" t="s">
        <v>1</v>
      </c>
      <c r="F1725" s="245" t="s">
        <v>3284</v>
      </c>
      <c r="G1725" s="242"/>
      <c r="H1725" s="246">
        <v>13.529999999999999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186</v>
      </c>
      <c r="AU1725" s="252" t="s">
        <v>85</v>
      </c>
      <c r="AV1725" s="13" t="s">
        <v>85</v>
      </c>
      <c r="AW1725" s="13" t="s">
        <v>32</v>
      </c>
      <c r="AX1725" s="13" t="s">
        <v>76</v>
      </c>
      <c r="AY1725" s="252" t="s">
        <v>178</v>
      </c>
    </row>
    <row r="1726" s="13" customFormat="1">
      <c r="A1726" s="13"/>
      <c r="B1726" s="241"/>
      <c r="C1726" s="242"/>
      <c r="D1726" s="243" t="s">
        <v>186</v>
      </c>
      <c r="E1726" s="244" t="s">
        <v>1</v>
      </c>
      <c r="F1726" s="245" t="s">
        <v>3285</v>
      </c>
      <c r="G1726" s="242"/>
      <c r="H1726" s="246">
        <v>9.2400000000000002</v>
      </c>
      <c r="I1726" s="247"/>
      <c r="J1726" s="242"/>
      <c r="K1726" s="242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2" t="s">
        <v>186</v>
      </c>
      <c r="AU1726" s="252" t="s">
        <v>85</v>
      </c>
      <c r="AV1726" s="13" t="s">
        <v>85</v>
      </c>
      <c r="AW1726" s="13" t="s">
        <v>32</v>
      </c>
      <c r="AX1726" s="13" t="s">
        <v>76</v>
      </c>
      <c r="AY1726" s="252" t="s">
        <v>178</v>
      </c>
    </row>
    <row r="1727" s="13" customFormat="1">
      <c r="A1727" s="13"/>
      <c r="B1727" s="241"/>
      <c r="C1727" s="242"/>
      <c r="D1727" s="243" t="s">
        <v>186</v>
      </c>
      <c r="E1727" s="244" t="s">
        <v>1</v>
      </c>
      <c r="F1727" s="245" t="s">
        <v>3286</v>
      </c>
      <c r="G1727" s="242"/>
      <c r="H1727" s="246">
        <v>19.609999999999999</v>
      </c>
      <c r="I1727" s="247"/>
      <c r="J1727" s="242"/>
      <c r="K1727" s="242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2" t="s">
        <v>186</v>
      </c>
      <c r="AU1727" s="252" t="s">
        <v>85</v>
      </c>
      <c r="AV1727" s="13" t="s">
        <v>85</v>
      </c>
      <c r="AW1727" s="13" t="s">
        <v>32</v>
      </c>
      <c r="AX1727" s="13" t="s">
        <v>76</v>
      </c>
      <c r="AY1727" s="252" t="s">
        <v>178</v>
      </c>
    </row>
    <row r="1728" s="13" customFormat="1">
      <c r="A1728" s="13"/>
      <c r="B1728" s="241"/>
      <c r="C1728" s="242"/>
      <c r="D1728" s="243" t="s">
        <v>186</v>
      </c>
      <c r="E1728" s="244" t="s">
        <v>1</v>
      </c>
      <c r="F1728" s="245" t="s">
        <v>3287</v>
      </c>
      <c r="G1728" s="242"/>
      <c r="H1728" s="246">
        <v>34.979999999999997</v>
      </c>
      <c r="I1728" s="247"/>
      <c r="J1728" s="242"/>
      <c r="K1728" s="242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186</v>
      </c>
      <c r="AU1728" s="252" t="s">
        <v>85</v>
      </c>
      <c r="AV1728" s="13" t="s">
        <v>85</v>
      </c>
      <c r="AW1728" s="13" t="s">
        <v>32</v>
      </c>
      <c r="AX1728" s="13" t="s">
        <v>76</v>
      </c>
      <c r="AY1728" s="252" t="s">
        <v>178</v>
      </c>
    </row>
    <row r="1729" s="13" customFormat="1">
      <c r="A1729" s="13"/>
      <c r="B1729" s="241"/>
      <c r="C1729" s="242"/>
      <c r="D1729" s="243" t="s">
        <v>186</v>
      </c>
      <c r="E1729" s="244" t="s">
        <v>1</v>
      </c>
      <c r="F1729" s="245" t="s">
        <v>3288</v>
      </c>
      <c r="G1729" s="242"/>
      <c r="H1729" s="246">
        <v>15.199999999999999</v>
      </c>
      <c r="I1729" s="247"/>
      <c r="J1729" s="242"/>
      <c r="K1729" s="242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2" t="s">
        <v>186</v>
      </c>
      <c r="AU1729" s="252" t="s">
        <v>85</v>
      </c>
      <c r="AV1729" s="13" t="s">
        <v>85</v>
      </c>
      <c r="AW1729" s="13" t="s">
        <v>32</v>
      </c>
      <c r="AX1729" s="13" t="s">
        <v>76</v>
      </c>
      <c r="AY1729" s="252" t="s">
        <v>178</v>
      </c>
    </row>
    <row r="1730" s="13" customFormat="1">
      <c r="A1730" s="13"/>
      <c r="B1730" s="241"/>
      <c r="C1730" s="242"/>
      <c r="D1730" s="243" t="s">
        <v>186</v>
      </c>
      <c r="E1730" s="244" t="s">
        <v>1</v>
      </c>
      <c r="F1730" s="245" t="s">
        <v>3289</v>
      </c>
      <c r="G1730" s="242"/>
      <c r="H1730" s="246">
        <v>5.54</v>
      </c>
      <c r="I1730" s="247"/>
      <c r="J1730" s="242"/>
      <c r="K1730" s="242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186</v>
      </c>
      <c r="AU1730" s="252" t="s">
        <v>85</v>
      </c>
      <c r="AV1730" s="13" t="s">
        <v>85</v>
      </c>
      <c r="AW1730" s="13" t="s">
        <v>32</v>
      </c>
      <c r="AX1730" s="13" t="s">
        <v>76</v>
      </c>
      <c r="AY1730" s="252" t="s">
        <v>178</v>
      </c>
    </row>
    <row r="1731" s="13" customFormat="1">
      <c r="A1731" s="13"/>
      <c r="B1731" s="241"/>
      <c r="C1731" s="242"/>
      <c r="D1731" s="243" t="s">
        <v>186</v>
      </c>
      <c r="E1731" s="244" t="s">
        <v>1</v>
      </c>
      <c r="F1731" s="245" t="s">
        <v>3290</v>
      </c>
      <c r="G1731" s="242"/>
      <c r="H1731" s="246">
        <v>6.1799999999999997</v>
      </c>
      <c r="I1731" s="247"/>
      <c r="J1731" s="242"/>
      <c r="K1731" s="242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2" t="s">
        <v>186</v>
      </c>
      <c r="AU1731" s="252" t="s">
        <v>85</v>
      </c>
      <c r="AV1731" s="13" t="s">
        <v>85</v>
      </c>
      <c r="AW1731" s="13" t="s">
        <v>32</v>
      </c>
      <c r="AX1731" s="13" t="s">
        <v>76</v>
      </c>
      <c r="AY1731" s="252" t="s">
        <v>178</v>
      </c>
    </row>
    <row r="1732" s="13" customFormat="1">
      <c r="A1732" s="13"/>
      <c r="B1732" s="241"/>
      <c r="C1732" s="242"/>
      <c r="D1732" s="243" t="s">
        <v>186</v>
      </c>
      <c r="E1732" s="244" t="s">
        <v>1</v>
      </c>
      <c r="F1732" s="245" t="s">
        <v>3291</v>
      </c>
      <c r="G1732" s="242"/>
      <c r="H1732" s="246">
        <v>5.0549999999999997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186</v>
      </c>
      <c r="AU1732" s="252" t="s">
        <v>85</v>
      </c>
      <c r="AV1732" s="13" t="s">
        <v>85</v>
      </c>
      <c r="AW1732" s="13" t="s">
        <v>32</v>
      </c>
      <c r="AX1732" s="13" t="s">
        <v>76</v>
      </c>
      <c r="AY1732" s="252" t="s">
        <v>178</v>
      </c>
    </row>
    <row r="1733" s="13" customFormat="1">
      <c r="A1733" s="13"/>
      <c r="B1733" s="241"/>
      <c r="C1733" s="242"/>
      <c r="D1733" s="243" t="s">
        <v>186</v>
      </c>
      <c r="E1733" s="244" t="s">
        <v>1</v>
      </c>
      <c r="F1733" s="245" t="s">
        <v>3292</v>
      </c>
      <c r="G1733" s="242"/>
      <c r="H1733" s="246">
        <v>37.359999999999999</v>
      </c>
      <c r="I1733" s="247"/>
      <c r="J1733" s="242"/>
      <c r="K1733" s="242"/>
      <c r="L1733" s="248"/>
      <c r="M1733" s="249"/>
      <c r="N1733" s="250"/>
      <c r="O1733" s="250"/>
      <c r="P1733" s="250"/>
      <c r="Q1733" s="250"/>
      <c r="R1733" s="250"/>
      <c r="S1733" s="250"/>
      <c r="T1733" s="25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2" t="s">
        <v>186</v>
      </c>
      <c r="AU1733" s="252" t="s">
        <v>85</v>
      </c>
      <c r="AV1733" s="13" t="s">
        <v>85</v>
      </c>
      <c r="AW1733" s="13" t="s">
        <v>32</v>
      </c>
      <c r="AX1733" s="13" t="s">
        <v>76</v>
      </c>
      <c r="AY1733" s="252" t="s">
        <v>178</v>
      </c>
    </row>
    <row r="1734" s="14" customFormat="1">
      <c r="A1734" s="14"/>
      <c r="B1734" s="253"/>
      <c r="C1734" s="254"/>
      <c r="D1734" s="243" t="s">
        <v>186</v>
      </c>
      <c r="E1734" s="255" t="s">
        <v>1</v>
      </c>
      <c r="F1734" s="256" t="s">
        <v>209</v>
      </c>
      <c r="G1734" s="254"/>
      <c r="H1734" s="257">
        <v>172.07499999999999</v>
      </c>
      <c r="I1734" s="258"/>
      <c r="J1734" s="254"/>
      <c r="K1734" s="254"/>
      <c r="L1734" s="259"/>
      <c r="M1734" s="260"/>
      <c r="N1734" s="261"/>
      <c r="O1734" s="261"/>
      <c r="P1734" s="261"/>
      <c r="Q1734" s="261"/>
      <c r="R1734" s="261"/>
      <c r="S1734" s="261"/>
      <c r="T1734" s="26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3" t="s">
        <v>186</v>
      </c>
      <c r="AU1734" s="263" t="s">
        <v>85</v>
      </c>
      <c r="AV1734" s="14" t="s">
        <v>96</v>
      </c>
      <c r="AW1734" s="14" t="s">
        <v>32</v>
      </c>
      <c r="AX1734" s="14" t="s">
        <v>76</v>
      </c>
      <c r="AY1734" s="263" t="s">
        <v>178</v>
      </c>
    </row>
    <row r="1735" s="15" customFormat="1">
      <c r="A1735" s="15"/>
      <c r="B1735" s="264"/>
      <c r="C1735" s="265"/>
      <c r="D1735" s="243" t="s">
        <v>186</v>
      </c>
      <c r="E1735" s="266" t="s">
        <v>1</v>
      </c>
      <c r="F1735" s="267" t="s">
        <v>217</v>
      </c>
      <c r="G1735" s="265"/>
      <c r="H1735" s="268">
        <v>283.15499999999997</v>
      </c>
      <c r="I1735" s="269"/>
      <c r="J1735" s="265"/>
      <c r="K1735" s="265"/>
      <c r="L1735" s="270"/>
      <c r="M1735" s="271"/>
      <c r="N1735" s="272"/>
      <c r="O1735" s="272"/>
      <c r="P1735" s="272"/>
      <c r="Q1735" s="272"/>
      <c r="R1735" s="272"/>
      <c r="S1735" s="272"/>
      <c r="T1735" s="273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74" t="s">
        <v>186</v>
      </c>
      <c r="AU1735" s="274" t="s">
        <v>85</v>
      </c>
      <c r="AV1735" s="15" t="s">
        <v>184</v>
      </c>
      <c r="AW1735" s="15" t="s">
        <v>32</v>
      </c>
      <c r="AX1735" s="15" t="s">
        <v>83</v>
      </c>
      <c r="AY1735" s="274" t="s">
        <v>178</v>
      </c>
    </row>
    <row r="1736" s="2" customFormat="1" ht="24.15" customHeight="1">
      <c r="A1736" s="39"/>
      <c r="B1736" s="40"/>
      <c r="C1736" s="228" t="s">
        <v>3293</v>
      </c>
      <c r="D1736" s="228" t="s">
        <v>180</v>
      </c>
      <c r="E1736" s="229" t="s">
        <v>3294</v>
      </c>
      <c r="F1736" s="230" t="s">
        <v>3295</v>
      </c>
      <c r="G1736" s="231" t="s">
        <v>204</v>
      </c>
      <c r="H1736" s="232">
        <v>179.75</v>
      </c>
      <c r="I1736" s="233"/>
      <c r="J1736" s="234">
        <f>ROUND(I1736*H1736,2)</f>
        <v>0</v>
      </c>
      <c r="K1736" s="230" t="s">
        <v>194</v>
      </c>
      <c r="L1736" s="45"/>
      <c r="M1736" s="235" t="s">
        <v>1</v>
      </c>
      <c r="N1736" s="236" t="s">
        <v>41</v>
      </c>
      <c r="O1736" s="92"/>
      <c r="P1736" s="237">
        <f>O1736*H1736</f>
        <v>0</v>
      </c>
      <c r="Q1736" s="237">
        <v>0</v>
      </c>
      <c r="R1736" s="237">
        <f>Q1736*H1736</f>
        <v>0</v>
      </c>
      <c r="S1736" s="237">
        <v>0.083169999999999994</v>
      </c>
      <c r="T1736" s="238">
        <f>S1736*H1736</f>
        <v>14.949807499999999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9" t="s">
        <v>274</v>
      </c>
      <c r="AT1736" s="239" t="s">
        <v>180</v>
      </c>
      <c r="AU1736" s="239" t="s">
        <v>85</v>
      </c>
      <c r="AY1736" s="18" t="s">
        <v>178</v>
      </c>
      <c r="BE1736" s="240">
        <f>IF(N1736="základní",J1736,0)</f>
        <v>0</v>
      </c>
      <c r="BF1736" s="240">
        <f>IF(N1736="snížená",J1736,0)</f>
        <v>0</v>
      </c>
      <c r="BG1736" s="240">
        <f>IF(N1736="zákl. přenesená",J1736,0)</f>
        <v>0</v>
      </c>
      <c r="BH1736" s="240">
        <f>IF(N1736="sníž. přenesená",J1736,0)</f>
        <v>0</v>
      </c>
      <c r="BI1736" s="240">
        <f>IF(N1736="nulová",J1736,0)</f>
        <v>0</v>
      </c>
      <c r="BJ1736" s="18" t="s">
        <v>83</v>
      </c>
      <c r="BK1736" s="240">
        <f>ROUND(I1736*H1736,2)</f>
        <v>0</v>
      </c>
      <c r="BL1736" s="18" t="s">
        <v>274</v>
      </c>
      <c r="BM1736" s="239" t="s">
        <v>3296</v>
      </c>
    </row>
    <row r="1737" s="13" customFormat="1">
      <c r="A1737" s="13"/>
      <c r="B1737" s="241"/>
      <c r="C1737" s="242"/>
      <c r="D1737" s="243" t="s">
        <v>186</v>
      </c>
      <c r="E1737" s="244" t="s">
        <v>1</v>
      </c>
      <c r="F1737" s="245" t="s">
        <v>3297</v>
      </c>
      <c r="G1737" s="242"/>
      <c r="H1737" s="246">
        <v>106.28</v>
      </c>
      <c r="I1737" s="247"/>
      <c r="J1737" s="242"/>
      <c r="K1737" s="242"/>
      <c r="L1737" s="248"/>
      <c r="M1737" s="249"/>
      <c r="N1737" s="250"/>
      <c r="O1737" s="250"/>
      <c r="P1737" s="250"/>
      <c r="Q1737" s="250"/>
      <c r="R1737" s="250"/>
      <c r="S1737" s="250"/>
      <c r="T1737" s="25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2" t="s">
        <v>186</v>
      </c>
      <c r="AU1737" s="252" t="s">
        <v>85</v>
      </c>
      <c r="AV1737" s="13" t="s">
        <v>85</v>
      </c>
      <c r="AW1737" s="13" t="s">
        <v>32</v>
      </c>
      <c r="AX1737" s="13" t="s">
        <v>76</v>
      </c>
      <c r="AY1737" s="252" t="s">
        <v>178</v>
      </c>
    </row>
    <row r="1738" s="13" customFormat="1">
      <c r="A1738" s="13"/>
      <c r="B1738" s="241"/>
      <c r="C1738" s="242"/>
      <c r="D1738" s="243" t="s">
        <v>186</v>
      </c>
      <c r="E1738" s="244" t="s">
        <v>1</v>
      </c>
      <c r="F1738" s="245" t="s">
        <v>3298</v>
      </c>
      <c r="G1738" s="242"/>
      <c r="H1738" s="246">
        <v>8.0099999999999998</v>
      </c>
      <c r="I1738" s="247"/>
      <c r="J1738" s="242"/>
      <c r="K1738" s="242"/>
      <c r="L1738" s="248"/>
      <c r="M1738" s="249"/>
      <c r="N1738" s="250"/>
      <c r="O1738" s="250"/>
      <c r="P1738" s="250"/>
      <c r="Q1738" s="250"/>
      <c r="R1738" s="250"/>
      <c r="S1738" s="250"/>
      <c r="T1738" s="25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2" t="s">
        <v>186</v>
      </c>
      <c r="AU1738" s="252" t="s">
        <v>85</v>
      </c>
      <c r="AV1738" s="13" t="s">
        <v>85</v>
      </c>
      <c r="AW1738" s="13" t="s">
        <v>32</v>
      </c>
      <c r="AX1738" s="13" t="s">
        <v>76</v>
      </c>
      <c r="AY1738" s="252" t="s">
        <v>178</v>
      </c>
    </row>
    <row r="1739" s="13" customFormat="1">
      <c r="A1739" s="13"/>
      <c r="B1739" s="241"/>
      <c r="C1739" s="242"/>
      <c r="D1739" s="243" t="s">
        <v>186</v>
      </c>
      <c r="E1739" s="244" t="s">
        <v>1</v>
      </c>
      <c r="F1739" s="245" t="s">
        <v>3299</v>
      </c>
      <c r="G1739" s="242"/>
      <c r="H1739" s="246">
        <v>65.459999999999994</v>
      </c>
      <c r="I1739" s="247"/>
      <c r="J1739" s="242"/>
      <c r="K1739" s="242"/>
      <c r="L1739" s="248"/>
      <c r="M1739" s="249"/>
      <c r="N1739" s="250"/>
      <c r="O1739" s="250"/>
      <c r="P1739" s="250"/>
      <c r="Q1739" s="250"/>
      <c r="R1739" s="250"/>
      <c r="S1739" s="250"/>
      <c r="T1739" s="25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2" t="s">
        <v>186</v>
      </c>
      <c r="AU1739" s="252" t="s">
        <v>85</v>
      </c>
      <c r="AV1739" s="13" t="s">
        <v>85</v>
      </c>
      <c r="AW1739" s="13" t="s">
        <v>32</v>
      </c>
      <c r="AX1739" s="13" t="s">
        <v>76</v>
      </c>
      <c r="AY1739" s="252" t="s">
        <v>178</v>
      </c>
    </row>
    <row r="1740" s="15" customFormat="1">
      <c r="A1740" s="15"/>
      <c r="B1740" s="264"/>
      <c r="C1740" s="265"/>
      <c r="D1740" s="243" t="s">
        <v>186</v>
      </c>
      <c r="E1740" s="266" t="s">
        <v>1</v>
      </c>
      <c r="F1740" s="267" t="s">
        <v>217</v>
      </c>
      <c r="G1740" s="265"/>
      <c r="H1740" s="268">
        <v>179.75</v>
      </c>
      <c r="I1740" s="269"/>
      <c r="J1740" s="265"/>
      <c r="K1740" s="265"/>
      <c r="L1740" s="270"/>
      <c r="M1740" s="271"/>
      <c r="N1740" s="272"/>
      <c r="O1740" s="272"/>
      <c r="P1740" s="272"/>
      <c r="Q1740" s="272"/>
      <c r="R1740" s="272"/>
      <c r="S1740" s="272"/>
      <c r="T1740" s="273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74" t="s">
        <v>186</v>
      </c>
      <c r="AU1740" s="274" t="s">
        <v>85</v>
      </c>
      <c r="AV1740" s="15" t="s">
        <v>184</v>
      </c>
      <c r="AW1740" s="15" t="s">
        <v>32</v>
      </c>
      <c r="AX1740" s="15" t="s">
        <v>83</v>
      </c>
      <c r="AY1740" s="274" t="s">
        <v>178</v>
      </c>
    </row>
    <row r="1741" s="2" customFormat="1" ht="37.8" customHeight="1">
      <c r="A1741" s="39"/>
      <c r="B1741" s="40"/>
      <c r="C1741" s="228" t="s">
        <v>3300</v>
      </c>
      <c r="D1741" s="228" t="s">
        <v>180</v>
      </c>
      <c r="E1741" s="229" t="s">
        <v>3301</v>
      </c>
      <c r="F1741" s="230" t="s">
        <v>3302</v>
      </c>
      <c r="G1741" s="231" t="s">
        <v>204</v>
      </c>
      <c r="H1741" s="232">
        <v>331.83999999999997</v>
      </c>
      <c r="I1741" s="233"/>
      <c r="J1741" s="234">
        <f>ROUND(I1741*H1741,2)</f>
        <v>0</v>
      </c>
      <c r="K1741" s="230" t="s">
        <v>194</v>
      </c>
      <c r="L1741" s="45"/>
      <c r="M1741" s="235" t="s">
        <v>1</v>
      </c>
      <c r="N1741" s="236" t="s">
        <v>41</v>
      </c>
      <c r="O1741" s="92"/>
      <c r="P1741" s="237">
        <f>O1741*H1741</f>
        <v>0</v>
      </c>
      <c r="Q1741" s="237">
        <v>0.0061700000000000001</v>
      </c>
      <c r="R1741" s="237">
        <f>Q1741*H1741</f>
        <v>2.0474527999999999</v>
      </c>
      <c r="S1741" s="237">
        <v>0</v>
      </c>
      <c r="T1741" s="238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39" t="s">
        <v>274</v>
      </c>
      <c r="AT1741" s="239" t="s">
        <v>180</v>
      </c>
      <c r="AU1741" s="239" t="s">
        <v>85</v>
      </c>
      <c r="AY1741" s="18" t="s">
        <v>178</v>
      </c>
      <c r="BE1741" s="240">
        <f>IF(N1741="základní",J1741,0)</f>
        <v>0</v>
      </c>
      <c r="BF1741" s="240">
        <f>IF(N1741="snížená",J1741,0)</f>
        <v>0</v>
      </c>
      <c r="BG1741" s="240">
        <f>IF(N1741="zákl. přenesená",J1741,0)</f>
        <v>0</v>
      </c>
      <c r="BH1741" s="240">
        <f>IF(N1741="sníž. přenesená",J1741,0)</f>
        <v>0</v>
      </c>
      <c r="BI1741" s="240">
        <f>IF(N1741="nulová",J1741,0)</f>
        <v>0</v>
      </c>
      <c r="BJ1741" s="18" t="s">
        <v>83</v>
      </c>
      <c r="BK1741" s="240">
        <f>ROUND(I1741*H1741,2)</f>
        <v>0</v>
      </c>
      <c r="BL1741" s="18" t="s">
        <v>274</v>
      </c>
      <c r="BM1741" s="239" t="s">
        <v>3303</v>
      </c>
    </row>
    <row r="1742" s="13" customFormat="1">
      <c r="A1742" s="13"/>
      <c r="B1742" s="241"/>
      <c r="C1742" s="242"/>
      <c r="D1742" s="243" t="s">
        <v>186</v>
      </c>
      <c r="E1742" s="244" t="s">
        <v>1</v>
      </c>
      <c r="F1742" s="245" t="s">
        <v>2549</v>
      </c>
      <c r="G1742" s="242"/>
      <c r="H1742" s="246">
        <v>14.970000000000001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186</v>
      </c>
      <c r="AU1742" s="252" t="s">
        <v>85</v>
      </c>
      <c r="AV1742" s="13" t="s">
        <v>85</v>
      </c>
      <c r="AW1742" s="13" t="s">
        <v>32</v>
      </c>
      <c r="AX1742" s="13" t="s">
        <v>76</v>
      </c>
      <c r="AY1742" s="252" t="s">
        <v>178</v>
      </c>
    </row>
    <row r="1743" s="13" customFormat="1">
      <c r="A1743" s="13"/>
      <c r="B1743" s="241"/>
      <c r="C1743" s="242"/>
      <c r="D1743" s="243" t="s">
        <v>186</v>
      </c>
      <c r="E1743" s="244" t="s">
        <v>1</v>
      </c>
      <c r="F1743" s="245" t="s">
        <v>2550</v>
      </c>
      <c r="G1743" s="242"/>
      <c r="H1743" s="246">
        <v>12.960000000000001</v>
      </c>
      <c r="I1743" s="247"/>
      <c r="J1743" s="242"/>
      <c r="K1743" s="242"/>
      <c r="L1743" s="248"/>
      <c r="M1743" s="249"/>
      <c r="N1743" s="250"/>
      <c r="O1743" s="250"/>
      <c r="P1743" s="250"/>
      <c r="Q1743" s="250"/>
      <c r="R1743" s="250"/>
      <c r="S1743" s="250"/>
      <c r="T1743" s="25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2" t="s">
        <v>186</v>
      </c>
      <c r="AU1743" s="252" t="s">
        <v>85</v>
      </c>
      <c r="AV1743" s="13" t="s">
        <v>85</v>
      </c>
      <c r="AW1743" s="13" t="s">
        <v>32</v>
      </c>
      <c r="AX1743" s="13" t="s">
        <v>76</v>
      </c>
      <c r="AY1743" s="252" t="s">
        <v>178</v>
      </c>
    </row>
    <row r="1744" s="13" customFormat="1">
      <c r="A1744" s="13"/>
      <c r="B1744" s="241"/>
      <c r="C1744" s="242"/>
      <c r="D1744" s="243" t="s">
        <v>186</v>
      </c>
      <c r="E1744" s="244" t="s">
        <v>1</v>
      </c>
      <c r="F1744" s="245" t="s">
        <v>2551</v>
      </c>
      <c r="G1744" s="242"/>
      <c r="H1744" s="246">
        <v>10.26</v>
      </c>
      <c r="I1744" s="247"/>
      <c r="J1744" s="242"/>
      <c r="K1744" s="242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2" t="s">
        <v>186</v>
      </c>
      <c r="AU1744" s="252" t="s">
        <v>85</v>
      </c>
      <c r="AV1744" s="13" t="s">
        <v>85</v>
      </c>
      <c r="AW1744" s="13" t="s">
        <v>32</v>
      </c>
      <c r="AX1744" s="13" t="s">
        <v>76</v>
      </c>
      <c r="AY1744" s="252" t="s">
        <v>178</v>
      </c>
    </row>
    <row r="1745" s="13" customFormat="1">
      <c r="A1745" s="13"/>
      <c r="B1745" s="241"/>
      <c r="C1745" s="242"/>
      <c r="D1745" s="243" t="s">
        <v>186</v>
      </c>
      <c r="E1745" s="244" t="s">
        <v>1</v>
      </c>
      <c r="F1745" s="245" t="s">
        <v>2576</v>
      </c>
      <c r="G1745" s="242"/>
      <c r="H1745" s="246">
        <v>4.9100000000000001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186</v>
      </c>
      <c r="AU1745" s="252" t="s">
        <v>85</v>
      </c>
      <c r="AV1745" s="13" t="s">
        <v>85</v>
      </c>
      <c r="AW1745" s="13" t="s">
        <v>32</v>
      </c>
      <c r="AX1745" s="13" t="s">
        <v>76</v>
      </c>
      <c r="AY1745" s="252" t="s">
        <v>178</v>
      </c>
    </row>
    <row r="1746" s="13" customFormat="1">
      <c r="A1746" s="13"/>
      <c r="B1746" s="241"/>
      <c r="C1746" s="242"/>
      <c r="D1746" s="243" t="s">
        <v>186</v>
      </c>
      <c r="E1746" s="244" t="s">
        <v>1</v>
      </c>
      <c r="F1746" s="245" t="s">
        <v>2552</v>
      </c>
      <c r="G1746" s="242"/>
      <c r="H1746" s="246">
        <v>8.7799999999999994</v>
      </c>
      <c r="I1746" s="247"/>
      <c r="J1746" s="242"/>
      <c r="K1746" s="242"/>
      <c r="L1746" s="248"/>
      <c r="M1746" s="249"/>
      <c r="N1746" s="250"/>
      <c r="O1746" s="250"/>
      <c r="P1746" s="250"/>
      <c r="Q1746" s="250"/>
      <c r="R1746" s="250"/>
      <c r="S1746" s="250"/>
      <c r="T1746" s="25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2" t="s">
        <v>186</v>
      </c>
      <c r="AU1746" s="252" t="s">
        <v>85</v>
      </c>
      <c r="AV1746" s="13" t="s">
        <v>85</v>
      </c>
      <c r="AW1746" s="13" t="s">
        <v>32</v>
      </c>
      <c r="AX1746" s="13" t="s">
        <v>76</v>
      </c>
      <c r="AY1746" s="252" t="s">
        <v>178</v>
      </c>
    </row>
    <row r="1747" s="13" customFormat="1">
      <c r="A1747" s="13"/>
      <c r="B1747" s="241"/>
      <c r="C1747" s="242"/>
      <c r="D1747" s="243" t="s">
        <v>186</v>
      </c>
      <c r="E1747" s="244" t="s">
        <v>1</v>
      </c>
      <c r="F1747" s="245" t="s">
        <v>2553</v>
      </c>
      <c r="G1747" s="242"/>
      <c r="H1747" s="246">
        <v>9.3499999999999996</v>
      </c>
      <c r="I1747" s="247"/>
      <c r="J1747" s="242"/>
      <c r="K1747" s="242"/>
      <c r="L1747" s="248"/>
      <c r="M1747" s="249"/>
      <c r="N1747" s="250"/>
      <c r="O1747" s="250"/>
      <c r="P1747" s="250"/>
      <c r="Q1747" s="250"/>
      <c r="R1747" s="250"/>
      <c r="S1747" s="250"/>
      <c r="T1747" s="25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2" t="s">
        <v>186</v>
      </c>
      <c r="AU1747" s="252" t="s">
        <v>85</v>
      </c>
      <c r="AV1747" s="13" t="s">
        <v>85</v>
      </c>
      <c r="AW1747" s="13" t="s">
        <v>32</v>
      </c>
      <c r="AX1747" s="13" t="s">
        <v>76</v>
      </c>
      <c r="AY1747" s="252" t="s">
        <v>178</v>
      </c>
    </row>
    <row r="1748" s="13" customFormat="1">
      <c r="A1748" s="13"/>
      <c r="B1748" s="241"/>
      <c r="C1748" s="242"/>
      <c r="D1748" s="243" t="s">
        <v>186</v>
      </c>
      <c r="E1748" s="244" t="s">
        <v>1</v>
      </c>
      <c r="F1748" s="245" t="s">
        <v>2554</v>
      </c>
      <c r="G1748" s="242"/>
      <c r="H1748" s="246">
        <v>4.5899999999999999</v>
      </c>
      <c r="I1748" s="247"/>
      <c r="J1748" s="242"/>
      <c r="K1748" s="242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186</v>
      </c>
      <c r="AU1748" s="252" t="s">
        <v>85</v>
      </c>
      <c r="AV1748" s="13" t="s">
        <v>85</v>
      </c>
      <c r="AW1748" s="13" t="s">
        <v>32</v>
      </c>
      <c r="AX1748" s="13" t="s">
        <v>76</v>
      </c>
      <c r="AY1748" s="252" t="s">
        <v>178</v>
      </c>
    </row>
    <row r="1749" s="13" customFormat="1">
      <c r="A1749" s="13"/>
      <c r="B1749" s="241"/>
      <c r="C1749" s="242"/>
      <c r="D1749" s="243" t="s">
        <v>186</v>
      </c>
      <c r="E1749" s="244" t="s">
        <v>1</v>
      </c>
      <c r="F1749" s="245" t="s">
        <v>2577</v>
      </c>
      <c r="G1749" s="242"/>
      <c r="H1749" s="246">
        <v>3.3700000000000001</v>
      </c>
      <c r="I1749" s="247"/>
      <c r="J1749" s="242"/>
      <c r="K1749" s="242"/>
      <c r="L1749" s="248"/>
      <c r="M1749" s="249"/>
      <c r="N1749" s="250"/>
      <c r="O1749" s="250"/>
      <c r="P1749" s="250"/>
      <c r="Q1749" s="250"/>
      <c r="R1749" s="250"/>
      <c r="S1749" s="250"/>
      <c r="T1749" s="251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2" t="s">
        <v>186</v>
      </c>
      <c r="AU1749" s="252" t="s">
        <v>85</v>
      </c>
      <c r="AV1749" s="13" t="s">
        <v>85</v>
      </c>
      <c r="AW1749" s="13" t="s">
        <v>32</v>
      </c>
      <c r="AX1749" s="13" t="s">
        <v>76</v>
      </c>
      <c r="AY1749" s="252" t="s">
        <v>178</v>
      </c>
    </row>
    <row r="1750" s="13" customFormat="1">
      <c r="A1750" s="13"/>
      <c r="B1750" s="241"/>
      <c r="C1750" s="242"/>
      <c r="D1750" s="243" t="s">
        <v>186</v>
      </c>
      <c r="E1750" s="244" t="s">
        <v>1</v>
      </c>
      <c r="F1750" s="245" t="s">
        <v>2578</v>
      </c>
      <c r="G1750" s="242"/>
      <c r="H1750" s="246">
        <v>1.94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186</v>
      </c>
      <c r="AU1750" s="252" t="s">
        <v>85</v>
      </c>
      <c r="AV1750" s="13" t="s">
        <v>85</v>
      </c>
      <c r="AW1750" s="13" t="s">
        <v>32</v>
      </c>
      <c r="AX1750" s="13" t="s">
        <v>76</v>
      </c>
      <c r="AY1750" s="252" t="s">
        <v>178</v>
      </c>
    </row>
    <row r="1751" s="13" customFormat="1">
      <c r="A1751" s="13"/>
      <c r="B1751" s="241"/>
      <c r="C1751" s="242"/>
      <c r="D1751" s="243" t="s">
        <v>186</v>
      </c>
      <c r="E1751" s="244" t="s">
        <v>1</v>
      </c>
      <c r="F1751" s="245" t="s">
        <v>2556</v>
      </c>
      <c r="G1751" s="242"/>
      <c r="H1751" s="246">
        <v>6.04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186</v>
      </c>
      <c r="AU1751" s="252" t="s">
        <v>85</v>
      </c>
      <c r="AV1751" s="13" t="s">
        <v>85</v>
      </c>
      <c r="AW1751" s="13" t="s">
        <v>32</v>
      </c>
      <c r="AX1751" s="13" t="s">
        <v>76</v>
      </c>
      <c r="AY1751" s="252" t="s">
        <v>178</v>
      </c>
    </row>
    <row r="1752" s="14" customFormat="1">
      <c r="A1752" s="14"/>
      <c r="B1752" s="253"/>
      <c r="C1752" s="254"/>
      <c r="D1752" s="243" t="s">
        <v>186</v>
      </c>
      <c r="E1752" s="255" t="s">
        <v>1</v>
      </c>
      <c r="F1752" s="256" t="s">
        <v>209</v>
      </c>
      <c r="G1752" s="254"/>
      <c r="H1752" s="257">
        <v>77.170000000000002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186</v>
      </c>
      <c r="AU1752" s="263" t="s">
        <v>85</v>
      </c>
      <c r="AV1752" s="14" t="s">
        <v>96</v>
      </c>
      <c r="AW1752" s="14" t="s">
        <v>32</v>
      </c>
      <c r="AX1752" s="14" t="s">
        <v>76</v>
      </c>
      <c r="AY1752" s="263" t="s">
        <v>178</v>
      </c>
    </row>
    <row r="1753" s="13" customFormat="1">
      <c r="A1753" s="13"/>
      <c r="B1753" s="241"/>
      <c r="C1753" s="242"/>
      <c r="D1753" s="243" t="s">
        <v>186</v>
      </c>
      <c r="E1753" s="244" t="s">
        <v>1</v>
      </c>
      <c r="F1753" s="245" t="s">
        <v>2557</v>
      </c>
      <c r="G1753" s="242"/>
      <c r="H1753" s="246">
        <v>14.550000000000001</v>
      </c>
      <c r="I1753" s="247"/>
      <c r="J1753" s="242"/>
      <c r="K1753" s="242"/>
      <c r="L1753" s="248"/>
      <c r="M1753" s="249"/>
      <c r="N1753" s="250"/>
      <c r="O1753" s="250"/>
      <c r="P1753" s="250"/>
      <c r="Q1753" s="250"/>
      <c r="R1753" s="250"/>
      <c r="S1753" s="250"/>
      <c r="T1753" s="25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2" t="s">
        <v>186</v>
      </c>
      <c r="AU1753" s="252" t="s">
        <v>85</v>
      </c>
      <c r="AV1753" s="13" t="s">
        <v>85</v>
      </c>
      <c r="AW1753" s="13" t="s">
        <v>32</v>
      </c>
      <c r="AX1753" s="13" t="s">
        <v>76</v>
      </c>
      <c r="AY1753" s="252" t="s">
        <v>178</v>
      </c>
    </row>
    <row r="1754" s="13" customFormat="1">
      <c r="A1754" s="13"/>
      <c r="B1754" s="241"/>
      <c r="C1754" s="242"/>
      <c r="D1754" s="243" t="s">
        <v>186</v>
      </c>
      <c r="E1754" s="244" t="s">
        <v>1</v>
      </c>
      <c r="F1754" s="245" t="s">
        <v>2579</v>
      </c>
      <c r="G1754" s="242"/>
      <c r="H1754" s="246">
        <v>5.0499999999999998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186</v>
      </c>
      <c r="AU1754" s="252" t="s">
        <v>85</v>
      </c>
      <c r="AV1754" s="13" t="s">
        <v>85</v>
      </c>
      <c r="AW1754" s="13" t="s">
        <v>32</v>
      </c>
      <c r="AX1754" s="13" t="s">
        <v>76</v>
      </c>
      <c r="AY1754" s="252" t="s">
        <v>178</v>
      </c>
    </row>
    <row r="1755" s="13" customFormat="1">
      <c r="A1755" s="13"/>
      <c r="B1755" s="241"/>
      <c r="C1755" s="242"/>
      <c r="D1755" s="243" t="s">
        <v>186</v>
      </c>
      <c r="E1755" s="244" t="s">
        <v>1</v>
      </c>
      <c r="F1755" s="245" t="s">
        <v>2580</v>
      </c>
      <c r="G1755" s="242"/>
      <c r="H1755" s="246">
        <v>3.75</v>
      </c>
      <c r="I1755" s="247"/>
      <c r="J1755" s="242"/>
      <c r="K1755" s="242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186</v>
      </c>
      <c r="AU1755" s="252" t="s">
        <v>85</v>
      </c>
      <c r="AV1755" s="13" t="s">
        <v>85</v>
      </c>
      <c r="AW1755" s="13" t="s">
        <v>32</v>
      </c>
      <c r="AX1755" s="13" t="s">
        <v>76</v>
      </c>
      <c r="AY1755" s="252" t="s">
        <v>178</v>
      </c>
    </row>
    <row r="1756" s="13" customFormat="1">
      <c r="A1756" s="13"/>
      <c r="B1756" s="241"/>
      <c r="C1756" s="242"/>
      <c r="D1756" s="243" t="s">
        <v>186</v>
      </c>
      <c r="E1756" s="244" t="s">
        <v>1</v>
      </c>
      <c r="F1756" s="245" t="s">
        <v>2559</v>
      </c>
      <c r="G1756" s="242"/>
      <c r="H1756" s="246">
        <v>15.27</v>
      </c>
      <c r="I1756" s="247"/>
      <c r="J1756" s="242"/>
      <c r="K1756" s="242"/>
      <c r="L1756" s="248"/>
      <c r="M1756" s="249"/>
      <c r="N1756" s="250"/>
      <c r="O1756" s="250"/>
      <c r="P1756" s="250"/>
      <c r="Q1756" s="250"/>
      <c r="R1756" s="250"/>
      <c r="S1756" s="250"/>
      <c r="T1756" s="25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2" t="s">
        <v>186</v>
      </c>
      <c r="AU1756" s="252" t="s">
        <v>85</v>
      </c>
      <c r="AV1756" s="13" t="s">
        <v>85</v>
      </c>
      <c r="AW1756" s="13" t="s">
        <v>32</v>
      </c>
      <c r="AX1756" s="13" t="s">
        <v>76</v>
      </c>
      <c r="AY1756" s="252" t="s">
        <v>178</v>
      </c>
    </row>
    <row r="1757" s="13" customFormat="1">
      <c r="A1757" s="13"/>
      <c r="B1757" s="241"/>
      <c r="C1757" s="242"/>
      <c r="D1757" s="243" t="s">
        <v>186</v>
      </c>
      <c r="E1757" s="244" t="s">
        <v>1</v>
      </c>
      <c r="F1757" s="245" t="s">
        <v>2581</v>
      </c>
      <c r="G1757" s="242"/>
      <c r="H1757" s="246">
        <v>6.5899999999999999</v>
      </c>
      <c r="I1757" s="247"/>
      <c r="J1757" s="242"/>
      <c r="K1757" s="242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186</v>
      </c>
      <c r="AU1757" s="252" t="s">
        <v>85</v>
      </c>
      <c r="AV1757" s="13" t="s">
        <v>85</v>
      </c>
      <c r="AW1757" s="13" t="s">
        <v>32</v>
      </c>
      <c r="AX1757" s="13" t="s">
        <v>76</v>
      </c>
      <c r="AY1757" s="252" t="s">
        <v>178</v>
      </c>
    </row>
    <row r="1758" s="13" customFormat="1">
      <c r="A1758" s="13"/>
      <c r="B1758" s="241"/>
      <c r="C1758" s="242"/>
      <c r="D1758" s="243" t="s">
        <v>186</v>
      </c>
      <c r="E1758" s="244" t="s">
        <v>1</v>
      </c>
      <c r="F1758" s="245" t="s">
        <v>2582</v>
      </c>
      <c r="G1758" s="242"/>
      <c r="H1758" s="246">
        <v>7.0300000000000002</v>
      </c>
      <c r="I1758" s="247"/>
      <c r="J1758" s="242"/>
      <c r="K1758" s="242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2" t="s">
        <v>186</v>
      </c>
      <c r="AU1758" s="252" t="s">
        <v>85</v>
      </c>
      <c r="AV1758" s="13" t="s">
        <v>85</v>
      </c>
      <c r="AW1758" s="13" t="s">
        <v>32</v>
      </c>
      <c r="AX1758" s="13" t="s">
        <v>76</v>
      </c>
      <c r="AY1758" s="252" t="s">
        <v>178</v>
      </c>
    </row>
    <row r="1759" s="13" customFormat="1">
      <c r="A1759" s="13"/>
      <c r="B1759" s="241"/>
      <c r="C1759" s="242"/>
      <c r="D1759" s="243" t="s">
        <v>186</v>
      </c>
      <c r="E1759" s="244" t="s">
        <v>1</v>
      </c>
      <c r="F1759" s="245" t="s">
        <v>2583</v>
      </c>
      <c r="G1759" s="242"/>
      <c r="H1759" s="246">
        <v>3.3199999999999998</v>
      </c>
      <c r="I1759" s="247"/>
      <c r="J1759" s="242"/>
      <c r="K1759" s="242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2" t="s">
        <v>186</v>
      </c>
      <c r="AU1759" s="252" t="s">
        <v>85</v>
      </c>
      <c r="AV1759" s="13" t="s">
        <v>85</v>
      </c>
      <c r="AW1759" s="13" t="s">
        <v>32</v>
      </c>
      <c r="AX1759" s="13" t="s">
        <v>76</v>
      </c>
      <c r="AY1759" s="252" t="s">
        <v>178</v>
      </c>
    </row>
    <row r="1760" s="13" customFormat="1">
      <c r="A1760" s="13"/>
      <c r="B1760" s="241"/>
      <c r="C1760" s="242"/>
      <c r="D1760" s="243" t="s">
        <v>186</v>
      </c>
      <c r="E1760" s="244" t="s">
        <v>1</v>
      </c>
      <c r="F1760" s="245" t="s">
        <v>2584</v>
      </c>
      <c r="G1760" s="242"/>
      <c r="H1760" s="246">
        <v>5.1699999999999999</v>
      </c>
      <c r="I1760" s="247"/>
      <c r="J1760" s="242"/>
      <c r="K1760" s="242"/>
      <c r="L1760" s="248"/>
      <c r="M1760" s="249"/>
      <c r="N1760" s="250"/>
      <c r="O1760" s="250"/>
      <c r="P1760" s="250"/>
      <c r="Q1760" s="250"/>
      <c r="R1760" s="250"/>
      <c r="S1760" s="250"/>
      <c r="T1760" s="25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2" t="s">
        <v>186</v>
      </c>
      <c r="AU1760" s="252" t="s">
        <v>85</v>
      </c>
      <c r="AV1760" s="13" t="s">
        <v>85</v>
      </c>
      <c r="AW1760" s="13" t="s">
        <v>32</v>
      </c>
      <c r="AX1760" s="13" t="s">
        <v>76</v>
      </c>
      <c r="AY1760" s="252" t="s">
        <v>178</v>
      </c>
    </row>
    <row r="1761" s="13" customFormat="1">
      <c r="A1761" s="13"/>
      <c r="B1761" s="241"/>
      <c r="C1761" s="242"/>
      <c r="D1761" s="243" t="s">
        <v>186</v>
      </c>
      <c r="E1761" s="244" t="s">
        <v>1</v>
      </c>
      <c r="F1761" s="245" t="s">
        <v>2585</v>
      </c>
      <c r="G1761" s="242"/>
      <c r="H1761" s="246">
        <v>3.1099999999999999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186</v>
      </c>
      <c r="AU1761" s="252" t="s">
        <v>85</v>
      </c>
      <c r="AV1761" s="13" t="s">
        <v>85</v>
      </c>
      <c r="AW1761" s="13" t="s">
        <v>32</v>
      </c>
      <c r="AX1761" s="13" t="s">
        <v>76</v>
      </c>
      <c r="AY1761" s="252" t="s">
        <v>178</v>
      </c>
    </row>
    <row r="1762" s="13" customFormat="1">
      <c r="A1762" s="13"/>
      <c r="B1762" s="241"/>
      <c r="C1762" s="242"/>
      <c r="D1762" s="243" t="s">
        <v>186</v>
      </c>
      <c r="E1762" s="244" t="s">
        <v>1</v>
      </c>
      <c r="F1762" s="245" t="s">
        <v>2560</v>
      </c>
      <c r="G1762" s="242"/>
      <c r="H1762" s="246">
        <v>5.9500000000000002</v>
      </c>
      <c r="I1762" s="247"/>
      <c r="J1762" s="242"/>
      <c r="K1762" s="242"/>
      <c r="L1762" s="248"/>
      <c r="M1762" s="249"/>
      <c r="N1762" s="250"/>
      <c r="O1762" s="250"/>
      <c r="P1762" s="250"/>
      <c r="Q1762" s="250"/>
      <c r="R1762" s="250"/>
      <c r="S1762" s="250"/>
      <c r="T1762" s="25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2" t="s">
        <v>186</v>
      </c>
      <c r="AU1762" s="252" t="s">
        <v>85</v>
      </c>
      <c r="AV1762" s="13" t="s">
        <v>85</v>
      </c>
      <c r="AW1762" s="13" t="s">
        <v>32</v>
      </c>
      <c r="AX1762" s="13" t="s">
        <v>76</v>
      </c>
      <c r="AY1762" s="252" t="s">
        <v>178</v>
      </c>
    </row>
    <row r="1763" s="13" customFormat="1">
      <c r="A1763" s="13"/>
      <c r="B1763" s="241"/>
      <c r="C1763" s="242"/>
      <c r="D1763" s="243" t="s">
        <v>186</v>
      </c>
      <c r="E1763" s="244" t="s">
        <v>1</v>
      </c>
      <c r="F1763" s="245" t="s">
        <v>2586</v>
      </c>
      <c r="G1763" s="242"/>
      <c r="H1763" s="246">
        <v>24.010000000000002</v>
      </c>
      <c r="I1763" s="247"/>
      <c r="J1763" s="242"/>
      <c r="K1763" s="242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186</v>
      </c>
      <c r="AU1763" s="252" t="s">
        <v>85</v>
      </c>
      <c r="AV1763" s="13" t="s">
        <v>85</v>
      </c>
      <c r="AW1763" s="13" t="s">
        <v>32</v>
      </c>
      <c r="AX1763" s="13" t="s">
        <v>76</v>
      </c>
      <c r="AY1763" s="252" t="s">
        <v>178</v>
      </c>
    </row>
    <row r="1764" s="13" customFormat="1">
      <c r="A1764" s="13"/>
      <c r="B1764" s="241"/>
      <c r="C1764" s="242"/>
      <c r="D1764" s="243" t="s">
        <v>186</v>
      </c>
      <c r="E1764" s="244" t="s">
        <v>1</v>
      </c>
      <c r="F1764" s="245" t="s">
        <v>2561</v>
      </c>
      <c r="G1764" s="242"/>
      <c r="H1764" s="246">
        <v>57.619999999999997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186</v>
      </c>
      <c r="AU1764" s="252" t="s">
        <v>85</v>
      </c>
      <c r="AV1764" s="13" t="s">
        <v>85</v>
      </c>
      <c r="AW1764" s="13" t="s">
        <v>32</v>
      </c>
      <c r="AX1764" s="13" t="s">
        <v>76</v>
      </c>
      <c r="AY1764" s="252" t="s">
        <v>178</v>
      </c>
    </row>
    <row r="1765" s="13" customFormat="1">
      <c r="A1765" s="13"/>
      <c r="B1765" s="241"/>
      <c r="C1765" s="242"/>
      <c r="D1765" s="243" t="s">
        <v>186</v>
      </c>
      <c r="E1765" s="244" t="s">
        <v>1</v>
      </c>
      <c r="F1765" s="245" t="s">
        <v>2562</v>
      </c>
      <c r="G1765" s="242"/>
      <c r="H1765" s="246">
        <v>16.09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186</v>
      </c>
      <c r="AU1765" s="252" t="s">
        <v>85</v>
      </c>
      <c r="AV1765" s="13" t="s">
        <v>85</v>
      </c>
      <c r="AW1765" s="13" t="s">
        <v>32</v>
      </c>
      <c r="AX1765" s="13" t="s">
        <v>76</v>
      </c>
      <c r="AY1765" s="252" t="s">
        <v>178</v>
      </c>
    </row>
    <row r="1766" s="13" customFormat="1">
      <c r="A1766" s="13"/>
      <c r="B1766" s="241"/>
      <c r="C1766" s="242"/>
      <c r="D1766" s="243" t="s">
        <v>186</v>
      </c>
      <c r="E1766" s="244" t="s">
        <v>1</v>
      </c>
      <c r="F1766" s="245" t="s">
        <v>2587</v>
      </c>
      <c r="G1766" s="242"/>
      <c r="H1766" s="246">
        <v>2.6099999999999999</v>
      </c>
      <c r="I1766" s="247"/>
      <c r="J1766" s="242"/>
      <c r="K1766" s="242"/>
      <c r="L1766" s="248"/>
      <c r="M1766" s="249"/>
      <c r="N1766" s="250"/>
      <c r="O1766" s="250"/>
      <c r="P1766" s="250"/>
      <c r="Q1766" s="250"/>
      <c r="R1766" s="250"/>
      <c r="S1766" s="250"/>
      <c r="T1766" s="25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2" t="s">
        <v>186</v>
      </c>
      <c r="AU1766" s="252" t="s">
        <v>85</v>
      </c>
      <c r="AV1766" s="13" t="s">
        <v>85</v>
      </c>
      <c r="AW1766" s="13" t="s">
        <v>32</v>
      </c>
      <c r="AX1766" s="13" t="s">
        <v>76</v>
      </c>
      <c r="AY1766" s="252" t="s">
        <v>178</v>
      </c>
    </row>
    <row r="1767" s="13" customFormat="1">
      <c r="A1767" s="13"/>
      <c r="B1767" s="241"/>
      <c r="C1767" s="242"/>
      <c r="D1767" s="243" t="s">
        <v>186</v>
      </c>
      <c r="E1767" s="244" t="s">
        <v>1</v>
      </c>
      <c r="F1767" s="245" t="s">
        <v>2563</v>
      </c>
      <c r="G1767" s="242"/>
      <c r="H1767" s="246">
        <v>1.8799999999999999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186</v>
      </c>
      <c r="AU1767" s="252" t="s">
        <v>85</v>
      </c>
      <c r="AV1767" s="13" t="s">
        <v>85</v>
      </c>
      <c r="AW1767" s="13" t="s">
        <v>32</v>
      </c>
      <c r="AX1767" s="13" t="s">
        <v>76</v>
      </c>
      <c r="AY1767" s="252" t="s">
        <v>178</v>
      </c>
    </row>
    <row r="1768" s="13" customFormat="1">
      <c r="A1768" s="13"/>
      <c r="B1768" s="241"/>
      <c r="C1768" s="242"/>
      <c r="D1768" s="243" t="s">
        <v>186</v>
      </c>
      <c r="E1768" s="244" t="s">
        <v>1</v>
      </c>
      <c r="F1768" s="245" t="s">
        <v>3258</v>
      </c>
      <c r="G1768" s="242"/>
      <c r="H1768" s="246">
        <v>30.57</v>
      </c>
      <c r="I1768" s="247"/>
      <c r="J1768" s="242"/>
      <c r="K1768" s="242"/>
      <c r="L1768" s="248"/>
      <c r="M1768" s="249"/>
      <c r="N1768" s="250"/>
      <c r="O1768" s="250"/>
      <c r="P1768" s="250"/>
      <c r="Q1768" s="250"/>
      <c r="R1768" s="250"/>
      <c r="S1768" s="250"/>
      <c r="T1768" s="25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2" t="s">
        <v>186</v>
      </c>
      <c r="AU1768" s="252" t="s">
        <v>85</v>
      </c>
      <c r="AV1768" s="13" t="s">
        <v>85</v>
      </c>
      <c r="AW1768" s="13" t="s">
        <v>32</v>
      </c>
      <c r="AX1768" s="13" t="s">
        <v>76</v>
      </c>
      <c r="AY1768" s="252" t="s">
        <v>178</v>
      </c>
    </row>
    <row r="1769" s="14" customFormat="1">
      <c r="A1769" s="14"/>
      <c r="B1769" s="253"/>
      <c r="C1769" s="254"/>
      <c r="D1769" s="243" t="s">
        <v>186</v>
      </c>
      <c r="E1769" s="255" t="s">
        <v>1</v>
      </c>
      <c r="F1769" s="256" t="s">
        <v>209</v>
      </c>
      <c r="G1769" s="254"/>
      <c r="H1769" s="257">
        <v>202.56999999999999</v>
      </c>
      <c r="I1769" s="258"/>
      <c r="J1769" s="254"/>
      <c r="K1769" s="254"/>
      <c r="L1769" s="259"/>
      <c r="M1769" s="260"/>
      <c r="N1769" s="261"/>
      <c r="O1769" s="261"/>
      <c r="P1769" s="261"/>
      <c r="Q1769" s="261"/>
      <c r="R1769" s="261"/>
      <c r="S1769" s="261"/>
      <c r="T1769" s="26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3" t="s">
        <v>186</v>
      </c>
      <c r="AU1769" s="263" t="s">
        <v>85</v>
      </c>
      <c r="AV1769" s="14" t="s">
        <v>96</v>
      </c>
      <c r="AW1769" s="14" t="s">
        <v>32</v>
      </c>
      <c r="AX1769" s="14" t="s">
        <v>76</v>
      </c>
      <c r="AY1769" s="263" t="s">
        <v>178</v>
      </c>
    </row>
    <row r="1770" s="13" customFormat="1">
      <c r="A1770" s="13"/>
      <c r="B1770" s="241"/>
      <c r="C1770" s="242"/>
      <c r="D1770" s="243" t="s">
        <v>186</v>
      </c>
      <c r="E1770" s="244" t="s">
        <v>1</v>
      </c>
      <c r="F1770" s="245" t="s">
        <v>2588</v>
      </c>
      <c r="G1770" s="242"/>
      <c r="H1770" s="246">
        <v>6.0300000000000002</v>
      </c>
      <c r="I1770" s="247"/>
      <c r="J1770" s="242"/>
      <c r="K1770" s="242"/>
      <c r="L1770" s="248"/>
      <c r="M1770" s="249"/>
      <c r="N1770" s="250"/>
      <c r="O1770" s="250"/>
      <c r="P1770" s="250"/>
      <c r="Q1770" s="250"/>
      <c r="R1770" s="250"/>
      <c r="S1770" s="250"/>
      <c r="T1770" s="25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2" t="s">
        <v>186</v>
      </c>
      <c r="AU1770" s="252" t="s">
        <v>85</v>
      </c>
      <c r="AV1770" s="13" t="s">
        <v>85</v>
      </c>
      <c r="AW1770" s="13" t="s">
        <v>32</v>
      </c>
      <c r="AX1770" s="13" t="s">
        <v>76</v>
      </c>
      <c r="AY1770" s="252" t="s">
        <v>178</v>
      </c>
    </row>
    <row r="1771" s="13" customFormat="1">
      <c r="A1771" s="13"/>
      <c r="B1771" s="241"/>
      <c r="C1771" s="242"/>
      <c r="D1771" s="243" t="s">
        <v>186</v>
      </c>
      <c r="E1771" s="244" t="s">
        <v>1</v>
      </c>
      <c r="F1771" s="245" t="s">
        <v>2589</v>
      </c>
      <c r="G1771" s="242"/>
      <c r="H1771" s="246">
        <v>6.3700000000000001</v>
      </c>
      <c r="I1771" s="247"/>
      <c r="J1771" s="242"/>
      <c r="K1771" s="242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186</v>
      </c>
      <c r="AU1771" s="252" t="s">
        <v>85</v>
      </c>
      <c r="AV1771" s="13" t="s">
        <v>85</v>
      </c>
      <c r="AW1771" s="13" t="s">
        <v>32</v>
      </c>
      <c r="AX1771" s="13" t="s">
        <v>76</v>
      </c>
      <c r="AY1771" s="252" t="s">
        <v>178</v>
      </c>
    </row>
    <row r="1772" s="13" customFormat="1">
      <c r="A1772" s="13"/>
      <c r="B1772" s="241"/>
      <c r="C1772" s="242"/>
      <c r="D1772" s="243" t="s">
        <v>186</v>
      </c>
      <c r="E1772" s="244" t="s">
        <v>1</v>
      </c>
      <c r="F1772" s="245" t="s">
        <v>2590</v>
      </c>
      <c r="G1772" s="242"/>
      <c r="H1772" s="246">
        <v>6.9299999999999997</v>
      </c>
      <c r="I1772" s="247"/>
      <c r="J1772" s="242"/>
      <c r="K1772" s="242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2" t="s">
        <v>186</v>
      </c>
      <c r="AU1772" s="252" t="s">
        <v>85</v>
      </c>
      <c r="AV1772" s="13" t="s">
        <v>85</v>
      </c>
      <c r="AW1772" s="13" t="s">
        <v>32</v>
      </c>
      <c r="AX1772" s="13" t="s">
        <v>76</v>
      </c>
      <c r="AY1772" s="252" t="s">
        <v>178</v>
      </c>
    </row>
    <row r="1773" s="13" customFormat="1">
      <c r="A1773" s="13"/>
      <c r="B1773" s="241"/>
      <c r="C1773" s="242"/>
      <c r="D1773" s="243" t="s">
        <v>186</v>
      </c>
      <c r="E1773" s="244" t="s">
        <v>1</v>
      </c>
      <c r="F1773" s="245" t="s">
        <v>2591</v>
      </c>
      <c r="G1773" s="242"/>
      <c r="H1773" s="246">
        <v>3.5299999999999998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186</v>
      </c>
      <c r="AU1773" s="252" t="s">
        <v>85</v>
      </c>
      <c r="AV1773" s="13" t="s">
        <v>85</v>
      </c>
      <c r="AW1773" s="13" t="s">
        <v>32</v>
      </c>
      <c r="AX1773" s="13" t="s">
        <v>76</v>
      </c>
      <c r="AY1773" s="252" t="s">
        <v>178</v>
      </c>
    </row>
    <row r="1774" s="13" customFormat="1">
      <c r="A1774" s="13"/>
      <c r="B1774" s="241"/>
      <c r="C1774" s="242"/>
      <c r="D1774" s="243" t="s">
        <v>186</v>
      </c>
      <c r="E1774" s="244" t="s">
        <v>1</v>
      </c>
      <c r="F1774" s="245" t="s">
        <v>3259</v>
      </c>
      <c r="G1774" s="242"/>
      <c r="H1774" s="246">
        <v>29.239999999999998</v>
      </c>
      <c r="I1774" s="247"/>
      <c r="J1774" s="242"/>
      <c r="K1774" s="242"/>
      <c r="L1774" s="248"/>
      <c r="M1774" s="249"/>
      <c r="N1774" s="250"/>
      <c r="O1774" s="250"/>
      <c r="P1774" s="250"/>
      <c r="Q1774" s="250"/>
      <c r="R1774" s="250"/>
      <c r="S1774" s="250"/>
      <c r="T1774" s="25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2" t="s">
        <v>186</v>
      </c>
      <c r="AU1774" s="252" t="s">
        <v>85</v>
      </c>
      <c r="AV1774" s="13" t="s">
        <v>85</v>
      </c>
      <c r="AW1774" s="13" t="s">
        <v>32</v>
      </c>
      <c r="AX1774" s="13" t="s">
        <v>76</v>
      </c>
      <c r="AY1774" s="252" t="s">
        <v>178</v>
      </c>
    </row>
    <row r="1775" s="14" customFormat="1">
      <c r="A1775" s="14"/>
      <c r="B1775" s="253"/>
      <c r="C1775" s="254"/>
      <c r="D1775" s="243" t="s">
        <v>186</v>
      </c>
      <c r="E1775" s="255" t="s">
        <v>1</v>
      </c>
      <c r="F1775" s="256" t="s">
        <v>209</v>
      </c>
      <c r="G1775" s="254"/>
      <c r="H1775" s="257">
        <v>52.100000000000001</v>
      </c>
      <c r="I1775" s="258"/>
      <c r="J1775" s="254"/>
      <c r="K1775" s="254"/>
      <c r="L1775" s="259"/>
      <c r="M1775" s="260"/>
      <c r="N1775" s="261"/>
      <c r="O1775" s="261"/>
      <c r="P1775" s="261"/>
      <c r="Q1775" s="261"/>
      <c r="R1775" s="261"/>
      <c r="S1775" s="261"/>
      <c r="T1775" s="26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3" t="s">
        <v>186</v>
      </c>
      <c r="AU1775" s="263" t="s">
        <v>85</v>
      </c>
      <c r="AV1775" s="14" t="s">
        <v>96</v>
      </c>
      <c r="AW1775" s="14" t="s">
        <v>32</v>
      </c>
      <c r="AX1775" s="14" t="s">
        <v>76</v>
      </c>
      <c r="AY1775" s="263" t="s">
        <v>178</v>
      </c>
    </row>
    <row r="1776" s="15" customFormat="1">
      <c r="A1776" s="15"/>
      <c r="B1776" s="264"/>
      <c r="C1776" s="265"/>
      <c r="D1776" s="243" t="s">
        <v>186</v>
      </c>
      <c r="E1776" s="266" t="s">
        <v>1</v>
      </c>
      <c r="F1776" s="267" t="s">
        <v>217</v>
      </c>
      <c r="G1776" s="265"/>
      <c r="H1776" s="268">
        <v>331.83999999999997</v>
      </c>
      <c r="I1776" s="269"/>
      <c r="J1776" s="265"/>
      <c r="K1776" s="265"/>
      <c r="L1776" s="270"/>
      <c r="M1776" s="271"/>
      <c r="N1776" s="272"/>
      <c r="O1776" s="272"/>
      <c r="P1776" s="272"/>
      <c r="Q1776" s="272"/>
      <c r="R1776" s="272"/>
      <c r="S1776" s="272"/>
      <c r="T1776" s="273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74" t="s">
        <v>186</v>
      </c>
      <c r="AU1776" s="274" t="s">
        <v>85</v>
      </c>
      <c r="AV1776" s="15" t="s">
        <v>184</v>
      </c>
      <c r="AW1776" s="15" t="s">
        <v>32</v>
      </c>
      <c r="AX1776" s="15" t="s">
        <v>83</v>
      </c>
      <c r="AY1776" s="274" t="s">
        <v>178</v>
      </c>
    </row>
    <row r="1777" s="2" customFormat="1" ht="33" customHeight="1">
      <c r="A1777" s="39"/>
      <c r="B1777" s="40"/>
      <c r="C1777" s="285" t="s">
        <v>3304</v>
      </c>
      <c r="D1777" s="285" t="s">
        <v>232</v>
      </c>
      <c r="E1777" s="286" t="s">
        <v>3305</v>
      </c>
      <c r="F1777" s="287" t="s">
        <v>3306</v>
      </c>
      <c r="G1777" s="288" t="s">
        <v>204</v>
      </c>
      <c r="H1777" s="289">
        <v>414.17899999999997</v>
      </c>
      <c r="I1777" s="290"/>
      <c r="J1777" s="291">
        <f>ROUND(I1777*H1777,2)</f>
        <v>0</v>
      </c>
      <c r="K1777" s="287" t="s">
        <v>194</v>
      </c>
      <c r="L1777" s="292"/>
      <c r="M1777" s="293" t="s">
        <v>1</v>
      </c>
      <c r="N1777" s="294" t="s">
        <v>41</v>
      </c>
      <c r="O1777" s="92"/>
      <c r="P1777" s="237">
        <f>O1777*H1777</f>
        <v>0</v>
      </c>
      <c r="Q1777" s="237">
        <v>0.021999999999999999</v>
      </c>
      <c r="R1777" s="237">
        <f>Q1777*H1777</f>
        <v>9.1119379999999985</v>
      </c>
      <c r="S1777" s="237">
        <v>0</v>
      </c>
      <c r="T1777" s="238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9" t="s">
        <v>377</v>
      </c>
      <c r="AT1777" s="239" t="s">
        <v>232</v>
      </c>
      <c r="AU1777" s="239" t="s">
        <v>85</v>
      </c>
      <c r="AY1777" s="18" t="s">
        <v>178</v>
      </c>
      <c r="BE1777" s="240">
        <f>IF(N1777="základní",J1777,0)</f>
        <v>0</v>
      </c>
      <c r="BF1777" s="240">
        <f>IF(N1777="snížená",J1777,0)</f>
        <v>0</v>
      </c>
      <c r="BG1777" s="240">
        <f>IF(N1777="zákl. přenesená",J1777,0)</f>
        <v>0</v>
      </c>
      <c r="BH1777" s="240">
        <f>IF(N1777="sníž. přenesená",J1777,0)</f>
        <v>0</v>
      </c>
      <c r="BI1777" s="240">
        <f>IF(N1777="nulová",J1777,0)</f>
        <v>0</v>
      </c>
      <c r="BJ1777" s="18" t="s">
        <v>83</v>
      </c>
      <c r="BK1777" s="240">
        <f>ROUND(I1777*H1777,2)</f>
        <v>0</v>
      </c>
      <c r="BL1777" s="18" t="s">
        <v>274</v>
      </c>
      <c r="BM1777" s="239" t="s">
        <v>3307</v>
      </c>
    </row>
    <row r="1778" s="13" customFormat="1">
      <c r="A1778" s="13"/>
      <c r="B1778" s="241"/>
      <c r="C1778" s="242"/>
      <c r="D1778" s="243" t="s">
        <v>186</v>
      </c>
      <c r="E1778" s="244" t="s">
        <v>1</v>
      </c>
      <c r="F1778" s="245" t="s">
        <v>3308</v>
      </c>
      <c r="G1778" s="242"/>
      <c r="H1778" s="246">
        <v>331.83999999999997</v>
      </c>
      <c r="I1778" s="247"/>
      <c r="J1778" s="242"/>
      <c r="K1778" s="242"/>
      <c r="L1778" s="248"/>
      <c r="M1778" s="249"/>
      <c r="N1778" s="250"/>
      <c r="O1778" s="250"/>
      <c r="P1778" s="250"/>
      <c r="Q1778" s="250"/>
      <c r="R1778" s="250"/>
      <c r="S1778" s="250"/>
      <c r="T1778" s="25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2" t="s">
        <v>186</v>
      </c>
      <c r="AU1778" s="252" t="s">
        <v>85</v>
      </c>
      <c r="AV1778" s="13" t="s">
        <v>85</v>
      </c>
      <c r="AW1778" s="13" t="s">
        <v>32</v>
      </c>
      <c r="AX1778" s="13" t="s">
        <v>76</v>
      </c>
      <c r="AY1778" s="252" t="s">
        <v>178</v>
      </c>
    </row>
    <row r="1779" s="13" customFormat="1">
      <c r="A1779" s="13"/>
      <c r="B1779" s="241"/>
      <c r="C1779" s="242"/>
      <c r="D1779" s="243" t="s">
        <v>186</v>
      </c>
      <c r="E1779" s="244" t="s">
        <v>1</v>
      </c>
      <c r="F1779" s="245" t="s">
        <v>3309</v>
      </c>
      <c r="G1779" s="242"/>
      <c r="H1779" s="246">
        <v>28.315999999999999</v>
      </c>
      <c r="I1779" s="247"/>
      <c r="J1779" s="242"/>
      <c r="K1779" s="242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2" t="s">
        <v>186</v>
      </c>
      <c r="AU1779" s="252" t="s">
        <v>85</v>
      </c>
      <c r="AV1779" s="13" t="s">
        <v>85</v>
      </c>
      <c r="AW1779" s="13" t="s">
        <v>32</v>
      </c>
      <c r="AX1779" s="13" t="s">
        <v>76</v>
      </c>
      <c r="AY1779" s="252" t="s">
        <v>178</v>
      </c>
    </row>
    <row r="1780" s="15" customFormat="1">
      <c r="A1780" s="15"/>
      <c r="B1780" s="264"/>
      <c r="C1780" s="265"/>
      <c r="D1780" s="243" t="s">
        <v>186</v>
      </c>
      <c r="E1780" s="266" t="s">
        <v>1</v>
      </c>
      <c r="F1780" s="267" t="s">
        <v>217</v>
      </c>
      <c r="G1780" s="265"/>
      <c r="H1780" s="268">
        <v>360.15600000000001</v>
      </c>
      <c r="I1780" s="269"/>
      <c r="J1780" s="265"/>
      <c r="K1780" s="265"/>
      <c r="L1780" s="270"/>
      <c r="M1780" s="271"/>
      <c r="N1780" s="272"/>
      <c r="O1780" s="272"/>
      <c r="P1780" s="272"/>
      <c r="Q1780" s="272"/>
      <c r="R1780" s="272"/>
      <c r="S1780" s="272"/>
      <c r="T1780" s="273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74" t="s">
        <v>186</v>
      </c>
      <c r="AU1780" s="274" t="s">
        <v>85</v>
      </c>
      <c r="AV1780" s="15" t="s">
        <v>184</v>
      </c>
      <c r="AW1780" s="15" t="s">
        <v>32</v>
      </c>
      <c r="AX1780" s="15" t="s">
        <v>83</v>
      </c>
      <c r="AY1780" s="274" t="s">
        <v>178</v>
      </c>
    </row>
    <row r="1781" s="13" customFormat="1">
      <c r="A1781" s="13"/>
      <c r="B1781" s="241"/>
      <c r="C1781" s="242"/>
      <c r="D1781" s="243" t="s">
        <v>186</v>
      </c>
      <c r="E1781" s="242"/>
      <c r="F1781" s="245" t="s">
        <v>3310</v>
      </c>
      <c r="G1781" s="242"/>
      <c r="H1781" s="246">
        <v>414.17899999999997</v>
      </c>
      <c r="I1781" s="247"/>
      <c r="J1781" s="242"/>
      <c r="K1781" s="242"/>
      <c r="L1781" s="248"/>
      <c r="M1781" s="249"/>
      <c r="N1781" s="250"/>
      <c r="O1781" s="250"/>
      <c r="P1781" s="250"/>
      <c r="Q1781" s="250"/>
      <c r="R1781" s="250"/>
      <c r="S1781" s="250"/>
      <c r="T1781" s="251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2" t="s">
        <v>186</v>
      </c>
      <c r="AU1781" s="252" t="s">
        <v>85</v>
      </c>
      <c r="AV1781" s="13" t="s">
        <v>85</v>
      </c>
      <c r="AW1781" s="13" t="s">
        <v>4</v>
      </c>
      <c r="AX1781" s="13" t="s">
        <v>83</v>
      </c>
      <c r="AY1781" s="252" t="s">
        <v>178</v>
      </c>
    </row>
    <row r="1782" s="2" customFormat="1" ht="33" customHeight="1">
      <c r="A1782" s="39"/>
      <c r="B1782" s="40"/>
      <c r="C1782" s="228" t="s">
        <v>3311</v>
      </c>
      <c r="D1782" s="228" t="s">
        <v>180</v>
      </c>
      <c r="E1782" s="229" t="s">
        <v>3312</v>
      </c>
      <c r="F1782" s="230" t="s">
        <v>3313</v>
      </c>
      <c r="G1782" s="231" t="s">
        <v>204</v>
      </c>
      <c r="H1782" s="232">
        <v>49.18</v>
      </c>
      <c r="I1782" s="233"/>
      <c r="J1782" s="234">
        <f>ROUND(I1782*H1782,2)</f>
        <v>0</v>
      </c>
      <c r="K1782" s="230" t="s">
        <v>194</v>
      </c>
      <c r="L1782" s="45"/>
      <c r="M1782" s="235" t="s">
        <v>1</v>
      </c>
      <c r="N1782" s="236" t="s">
        <v>41</v>
      </c>
      <c r="O1782" s="92"/>
      <c r="P1782" s="237">
        <f>O1782*H1782</f>
        <v>0</v>
      </c>
      <c r="Q1782" s="237">
        <v>0</v>
      </c>
      <c r="R1782" s="237">
        <f>Q1782*H1782</f>
        <v>0</v>
      </c>
      <c r="S1782" s="237">
        <v>0</v>
      </c>
      <c r="T1782" s="238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39" t="s">
        <v>274</v>
      </c>
      <c r="AT1782" s="239" t="s">
        <v>180</v>
      </c>
      <c r="AU1782" s="239" t="s">
        <v>85</v>
      </c>
      <c r="AY1782" s="18" t="s">
        <v>178</v>
      </c>
      <c r="BE1782" s="240">
        <f>IF(N1782="základní",J1782,0)</f>
        <v>0</v>
      </c>
      <c r="BF1782" s="240">
        <f>IF(N1782="snížená",J1782,0)</f>
        <v>0</v>
      </c>
      <c r="BG1782" s="240">
        <f>IF(N1782="zákl. přenesená",J1782,0)</f>
        <v>0</v>
      </c>
      <c r="BH1782" s="240">
        <f>IF(N1782="sníž. přenesená",J1782,0)</f>
        <v>0</v>
      </c>
      <c r="BI1782" s="240">
        <f>IF(N1782="nulová",J1782,0)</f>
        <v>0</v>
      </c>
      <c r="BJ1782" s="18" t="s">
        <v>83</v>
      </c>
      <c r="BK1782" s="240">
        <f>ROUND(I1782*H1782,2)</f>
        <v>0</v>
      </c>
      <c r="BL1782" s="18" t="s">
        <v>274</v>
      </c>
      <c r="BM1782" s="239" t="s">
        <v>3314</v>
      </c>
    </row>
    <row r="1783" s="13" customFormat="1">
      <c r="A1783" s="13"/>
      <c r="B1783" s="241"/>
      <c r="C1783" s="242"/>
      <c r="D1783" s="243" t="s">
        <v>186</v>
      </c>
      <c r="E1783" s="244" t="s">
        <v>1</v>
      </c>
      <c r="F1783" s="245" t="s">
        <v>2576</v>
      </c>
      <c r="G1783" s="242"/>
      <c r="H1783" s="246">
        <v>4.9100000000000001</v>
      </c>
      <c r="I1783" s="247"/>
      <c r="J1783" s="242"/>
      <c r="K1783" s="242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2" t="s">
        <v>186</v>
      </c>
      <c r="AU1783" s="252" t="s">
        <v>85</v>
      </c>
      <c r="AV1783" s="13" t="s">
        <v>85</v>
      </c>
      <c r="AW1783" s="13" t="s">
        <v>32</v>
      </c>
      <c r="AX1783" s="13" t="s">
        <v>76</v>
      </c>
      <c r="AY1783" s="252" t="s">
        <v>178</v>
      </c>
    </row>
    <row r="1784" s="13" customFormat="1">
      <c r="A1784" s="13"/>
      <c r="B1784" s="241"/>
      <c r="C1784" s="242"/>
      <c r="D1784" s="243" t="s">
        <v>186</v>
      </c>
      <c r="E1784" s="244" t="s">
        <v>1</v>
      </c>
      <c r="F1784" s="245" t="s">
        <v>2554</v>
      </c>
      <c r="G1784" s="242"/>
      <c r="H1784" s="246">
        <v>4.5899999999999999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186</v>
      </c>
      <c r="AU1784" s="252" t="s">
        <v>85</v>
      </c>
      <c r="AV1784" s="13" t="s">
        <v>85</v>
      </c>
      <c r="AW1784" s="13" t="s">
        <v>32</v>
      </c>
      <c r="AX1784" s="13" t="s">
        <v>76</v>
      </c>
      <c r="AY1784" s="252" t="s">
        <v>178</v>
      </c>
    </row>
    <row r="1785" s="13" customFormat="1">
      <c r="A1785" s="13"/>
      <c r="B1785" s="241"/>
      <c r="C1785" s="242"/>
      <c r="D1785" s="243" t="s">
        <v>186</v>
      </c>
      <c r="E1785" s="244" t="s">
        <v>1</v>
      </c>
      <c r="F1785" s="245" t="s">
        <v>2577</v>
      </c>
      <c r="G1785" s="242"/>
      <c r="H1785" s="246">
        <v>3.3700000000000001</v>
      </c>
      <c r="I1785" s="247"/>
      <c r="J1785" s="242"/>
      <c r="K1785" s="242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2" t="s">
        <v>186</v>
      </c>
      <c r="AU1785" s="252" t="s">
        <v>85</v>
      </c>
      <c r="AV1785" s="13" t="s">
        <v>85</v>
      </c>
      <c r="AW1785" s="13" t="s">
        <v>32</v>
      </c>
      <c r="AX1785" s="13" t="s">
        <v>76</v>
      </c>
      <c r="AY1785" s="252" t="s">
        <v>178</v>
      </c>
    </row>
    <row r="1786" s="13" customFormat="1">
      <c r="A1786" s="13"/>
      <c r="B1786" s="241"/>
      <c r="C1786" s="242"/>
      <c r="D1786" s="243" t="s">
        <v>186</v>
      </c>
      <c r="E1786" s="244" t="s">
        <v>1</v>
      </c>
      <c r="F1786" s="245" t="s">
        <v>2578</v>
      </c>
      <c r="G1786" s="242"/>
      <c r="H1786" s="246">
        <v>1.94</v>
      </c>
      <c r="I1786" s="247"/>
      <c r="J1786" s="242"/>
      <c r="K1786" s="242"/>
      <c r="L1786" s="248"/>
      <c r="M1786" s="249"/>
      <c r="N1786" s="250"/>
      <c r="O1786" s="250"/>
      <c r="P1786" s="250"/>
      <c r="Q1786" s="250"/>
      <c r="R1786" s="250"/>
      <c r="S1786" s="250"/>
      <c r="T1786" s="25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2" t="s">
        <v>186</v>
      </c>
      <c r="AU1786" s="252" t="s">
        <v>85</v>
      </c>
      <c r="AV1786" s="13" t="s">
        <v>85</v>
      </c>
      <c r="AW1786" s="13" t="s">
        <v>32</v>
      </c>
      <c r="AX1786" s="13" t="s">
        <v>76</v>
      </c>
      <c r="AY1786" s="252" t="s">
        <v>178</v>
      </c>
    </row>
    <row r="1787" s="13" customFormat="1">
      <c r="A1787" s="13"/>
      <c r="B1787" s="241"/>
      <c r="C1787" s="242"/>
      <c r="D1787" s="243" t="s">
        <v>186</v>
      </c>
      <c r="E1787" s="244" t="s">
        <v>1</v>
      </c>
      <c r="F1787" s="245" t="s">
        <v>2579</v>
      </c>
      <c r="G1787" s="242"/>
      <c r="H1787" s="246">
        <v>5.0499999999999998</v>
      </c>
      <c r="I1787" s="247"/>
      <c r="J1787" s="242"/>
      <c r="K1787" s="242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2" t="s">
        <v>186</v>
      </c>
      <c r="AU1787" s="252" t="s">
        <v>85</v>
      </c>
      <c r="AV1787" s="13" t="s">
        <v>85</v>
      </c>
      <c r="AW1787" s="13" t="s">
        <v>32</v>
      </c>
      <c r="AX1787" s="13" t="s">
        <v>76</v>
      </c>
      <c r="AY1787" s="252" t="s">
        <v>178</v>
      </c>
    </row>
    <row r="1788" s="13" customFormat="1">
      <c r="A1788" s="13"/>
      <c r="B1788" s="241"/>
      <c r="C1788" s="242"/>
      <c r="D1788" s="243" t="s">
        <v>186</v>
      </c>
      <c r="E1788" s="244" t="s">
        <v>1</v>
      </c>
      <c r="F1788" s="245" t="s">
        <v>2580</v>
      </c>
      <c r="G1788" s="242"/>
      <c r="H1788" s="246">
        <v>3.75</v>
      </c>
      <c r="I1788" s="247"/>
      <c r="J1788" s="242"/>
      <c r="K1788" s="242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186</v>
      </c>
      <c r="AU1788" s="252" t="s">
        <v>85</v>
      </c>
      <c r="AV1788" s="13" t="s">
        <v>85</v>
      </c>
      <c r="AW1788" s="13" t="s">
        <v>32</v>
      </c>
      <c r="AX1788" s="13" t="s">
        <v>76</v>
      </c>
      <c r="AY1788" s="252" t="s">
        <v>178</v>
      </c>
    </row>
    <row r="1789" s="13" customFormat="1">
      <c r="A1789" s="13"/>
      <c r="B1789" s="241"/>
      <c r="C1789" s="242"/>
      <c r="D1789" s="243" t="s">
        <v>186</v>
      </c>
      <c r="E1789" s="244" t="s">
        <v>1</v>
      </c>
      <c r="F1789" s="245" t="s">
        <v>2583</v>
      </c>
      <c r="G1789" s="242"/>
      <c r="H1789" s="246">
        <v>3.3199999999999998</v>
      </c>
      <c r="I1789" s="247"/>
      <c r="J1789" s="242"/>
      <c r="K1789" s="242"/>
      <c r="L1789" s="248"/>
      <c r="M1789" s="249"/>
      <c r="N1789" s="250"/>
      <c r="O1789" s="250"/>
      <c r="P1789" s="250"/>
      <c r="Q1789" s="250"/>
      <c r="R1789" s="250"/>
      <c r="S1789" s="250"/>
      <c r="T1789" s="25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2" t="s">
        <v>186</v>
      </c>
      <c r="AU1789" s="252" t="s">
        <v>85</v>
      </c>
      <c r="AV1789" s="13" t="s">
        <v>85</v>
      </c>
      <c r="AW1789" s="13" t="s">
        <v>32</v>
      </c>
      <c r="AX1789" s="13" t="s">
        <v>76</v>
      </c>
      <c r="AY1789" s="252" t="s">
        <v>178</v>
      </c>
    </row>
    <row r="1790" s="13" customFormat="1">
      <c r="A1790" s="13"/>
      <c r="B1790" s="241"/>
      <c r="C1790" s="242"/>
      <c r="D1790" s="243" t="s">
        <v>186</v>
      </c>
      <c r="E1790" s="244" t="s">
        <v>1</v>
      </c>
      <c r="F1790" s="245" t="s">
        <v>2584</v>
      </c>
      <c r="G1790" s="242"/>
      <c r="H1790" s="246">
        <v>5.1699999999999999</v>
      </c>
      <c r="I1790" s="247"/>
      <c r="J1790" s="242"/>
      <c r="K1790" s="242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186</v>
      </c>
      <c r="AU1790" s="252" t="s">
        <v>85</v>
      </c>
      <c r="AV1790" s="13" t="s">
        <v>85</v>
      </c>
      <c r="AW1790" s="13" t="s">
        <v>32</v>
      </c>
      <c r="AX1790" s="13" t="s">
        <v>76</v>
      </c>
      <c r="AY1790" s="252" t="s">
        <v>178</v>
      </c>
    </row>
    <row r="1791" s="13" customFormat="1">
      <c r="A1791" s="13"/>
      <c r="B1791" s="241"/>
      <c r="C1791" s="242"/>
      <c r="D1791" s="243" t="s">
        <v>186</v>
      </c>
      <c r="E1791" s="244" t="s">
        <v>1</v>
      </c>
      <c r="F1791" s="245" t="s">
        <v>2585</v>
      </c>
      <c r="G1791" s="242"/>
      <c r="H1791" s="246">
        <v>3.1099999999999999</v>
      </c>
      <c r="I1791" s="247"/>
      <c r="J1791" s="242"/>
      <c r="K1791" s="242"/>
      <c r="L1791" s="248"/>
      <c r="M1791" s="249"/>
      <c r="N1791" s="250"/>
      <c r="O1791" s="250"/>
      <c r="P1791" s="250"/>
      <c r="Q1791" s="250"/>
      <c r="R1791" s="250"/>
      <c r="S1791" s="250"/>
      <c r="T1791" s="25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2" t="s">
        <v>186</v>
      </c>
      <c r="AU1791" s="252" t="s">
        <v>85</v>
      </c>
      <c r="AV1791" s="13" t="s">
        <v>85</v>
      </c>
      <c r="AW1791" s="13" t="s">
        <v>32</v>
      </c>
      <c r="AX1791" s="13" t="s">
        <v>76</v>
      </c>
      <c r="AY1791" s="252" t="s">
        <v>178</v>
      </c>
    </row>
    <row r="1792" s="13" customFormat="1">
      <c r="A1792" s="13"/>
      <c r="B1792" s="241"/>
      <c r="C1792" s="242"/>
      <c r="D1792" s="243" t="s">
        <v>186</v>
      </c>
      <c r="E1792" s="244" t="s">
        <v>1</v>
      </c>
      <c r="F1792" s="245" t="s">
        <v>2560</v>
      </c>
      <c r="G1792" s="242"/>
      <c r="H1792" s="246">
        <v>5.9500000000000002</v>
      </c>
      <c r="I1792" s="247"/>
      <c r="J1792" s="242"/>
      <c r="K1792" s="242"/>
      <c r="L1792" s="248"/>
      <c r="M1792" s="249"/>
      <c r="N1792" s="250"/>
      <c r="O1792" s="250"/>
      <c r="P1792" s="250"/>
      <c r="Q1792" s="250"/>
      <c r="R1792" s="250"/>
      <c r="S1792" s="250"/>
      <c r="T1792" s="25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2" t="s">
        <v>186</v>
      </c>
      <c r="AU1792" s="252" t="s">
        <v>85</v>
      </c>
      <c r="AV1792" s="13" t="s">
        <v>85</v>
      </c>
      <c r="AW1792" s="13" t="s">
        <v>32</v>
      </c>
      <c r="AX1792" s="13" t="s">
        <v>76</v>
      </c>
      <c r="AY1792" s="252" t="s">
        <v>178</v>
      </c>
    </row>
    <row r="1793" s="13" customFormat="1">
      <c r="A1793" s="13"/>
      <c r="B1793" s="241"/>
      <c r="C1793" s="242"/>
      <c r="D1793" s="243" t="s">
        <v>186</v>
      </c>
      <c r="E1793" s="244" t="s">
        <v>1</v>
      </c>
      <c r="F1793" s="245" t="s">
        <v>2587</v>
      </c>
      <c r="G1793" s="242"/>
      <c r="H1793" s="246">
        <v>2.6099999999999999</v>
      </c>
      <c r="I1793" s="247"/>
      <c r="J1793" s="242"/>
      <c r="K1793" s="242"/>
      <c r="L1793" s="248"/>
      <c r="M1793" s="249"/>
      <c r="N1793" s="250"/>
      <c r="O1793" s="250"/>
      <c r="P1793" s="250"/>
      <c r="Q1793" s="250"/>
      <c r="R1793" s="250"/>
      <c r="S1793" s="250"/>
      <c r="T1793" s="25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2" t="s">
        <v>186</v>
      </c>
      <c r="AU1793" s="252" t="s">
        <v>85</v>
      </c>
      <c r="AV1793" s="13" t="s">
        <v>85</v>
      </c>
      <c r="AW1793" s="13" t="s">
        <v>32</v>
      </c>
      <c r="AX1793" s="13" t="s">
        <v>76</v>
      </c>
      <c r="AY1793" s="252" t="s">
        <v>178</v>
      </c>
    </row>
    <row r="1794" s="13" customFormat="1">
      <c r="A1794" s="13"/>
      <c r="B1794" s="241"/>
      <c r="C1794" s="242"/>
      <c r="D1794" s="243" t="s">
        <v>186</v>
      </c>
      <c r="E1794" s="244" t="s">
        <v>1</v>
      </c>
      <c r="F1794" s="245" t="s">
        <v>2563</v>
      </c>
      <c r="G1794" s="242"/>
      <c r="H1794" s="246">
        <v>1.8799999999999999</v>
      </c>
      <c r="I1794" s="247"/>
      <c r="J1794" s="242"/>
      <c r="K1794" s="242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186</v>
      </c>
      <c r="AU1794" s="252" t="s">
        <v>85</v>
      </c>
      <c r="AV1794" s="13" t="s">
        <v>85</v>
      </c>
      <c r="AW1794" s="13" t="s">
        <v>32</v>
      </c>
      <c r="AX1794" s="13" t="s">
        <v>76</v>
      </c>
      <c r="AY1794" s="252" t="s">
        <v>178</v>
      </c>
    </row>
    <row r="1795" s="13" customFormat="1">
      <c r="A1795" s="13"/>
      <c r="B1795" s="241"/>
      <c r="C1795" s="242"/>
      <c r="D1795" s="243" t="s">
        <v>186</v>
      </c>
      <c r="E1795" s="244" t="s">
        <v>1</v>
      </c>
      <c r="F1795" s="245" t="s">
        <v>2591</v>
      </c>
      <c r="G1795" s="242"/>
      <c r="H1795" s="246">
        <v>3.5299999999999998</v>
      </c>
      <c r="I1795" s="247"/>
      <c r="J1795" s="242"/>
      <c r="K1795" s="242"/>
      <c r="L1795" s="248"/>
      <c r="M1795" s="249"/>
      <c r="N1795" s="250"/>
      <c r="O1795" s="250"/>
      <c r="P1795" s="250"/>
      <c r="Q1795" s="250"/>
      <c r="R1795" s="250"/>
      <c r="S1795" s="250"/>
      <c r="T1795" s="25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2" t="s">
        <v>186</v>
      </c>
      <c r="AU1795" s="252" t="s">
        <v>85</v>
      </c>
      <c r="AV1795" s="13" t="s">
        <v>85</v>
      </c>
      <c r="AW1795" s="13" t="s">
        <v>32</v>
      </c>
      <c r="AX1795" s="13" t="s">
        <v>76</v>
      </c>
      <c r="AY1795" s="252" t="s">
        <v>178</v>
      </c>
    </row>
    <row r="1796" s="15" customFormat="1">
      <c r="A1796" s="15"/>
      <c r="B1796" s="264"/>
      <c r="C1796" s="265"/>
      <c r="D1796" s="243" t="s">
        <v>186</v>
      </c>
      <c r="E1796" s="266" t="s">
        <v>1</v>
      </c>
      <c r="F1796" s="267" t="s">
        <v>217</v>
      </c>
      <c r="G1796" s="265"/>
      <c r="H1796" s="268">
        <v>49.18</v>
      </c>
      <c r="I1796" s="269"/>
      <c r="J1796" s="265"/>
      <c r="K1796" s="265"/>
      <c r="L1796" s="270"/>
      <c r="M1796" s="271"/>
      <c r="N1796" s="272"/>
      <c r="O1796" s="272"/>
      <c r="P1796" s="272"/>
      <c r="Q1796" s="272"/>
      <c r="R1796" s="272"/>
      <c r="S1796" s="272"/>
      <c r="T1796" s="273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74" t="s">
        <v>186</v>
      </c>
      <c r="AU1796" s="274" t="s">
        <v>85</v>
      </c>
      <c r="AV1796" s="15" t="s">
        <v>184</v>
      </c>
      <c r="AW1796" s="15" t="s">
        <v>32</v>
      </c>
      <c r="AX1796" s="15" t="s">
        <v>83</v>
      </c>
      <c r="AY1796" s="274" t="s">
        <v>178</v>
      </c>
    </row>
    <row r="1797" s="2" customFormat="1" ht="24.15" customHeight="1">
      <c r="A1797" s="39"/>
      <c r="B1797" s="40"/>
      <c r="C1797" s="228" t="s">
        <v>3315</v>
      </c>
      <c r="D1797" s="228" t="s">
        <v>180</v>
      </c>
      <c r="E1797" s="229" t="s">
        <v>3316</v>
      </c>
      <c r="F1797" s="230" t="s">
        <v>3317</v>
      </c>
      <c r="G1797" s="231" t="s">
        <v>204</v>
      </c>
      <c r="H1797" s="232">
        <v>131.15000000000001</v>
      </c>
      <c r="I1797" s="233"/>
      <c r="J1797" s="234">
        <f>ROUND(I1797*H1797,2)</f>
        <v>0</v>
      </c>
      <c r="K1797" s="230" t="s">
        <v>194</v>
      </c>
      <c r="L1797" s="45"/>
      <c r="M1797" s="235" t="s">
        <v>1</v>
      </c>
      <c r="N1797" s="236" t="s">
        <v>41</v>
      </c>
      <c r="O1797" s="92"/>
      <c r="P1797" s="237">
        <f>O1797*H1797</f>
        <v>0</v>
      </c>
      <c r="Q1797" s="237">
        <v>0.0015</v>
      </c>
      <c r="R1797" s="237">
        <f>Q1797*H1797</f>
        <v>0.19672500000000001</v>
      </c>
      <c r="S1797" s="237">
        <v>0</v>
      </c>
      <c r="T1797" s="238">
        <f>S1797*H1797</f>
        <v>0</v>
      </c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R1797" s="239" t="s">
        <v>274</v>
      </c>
      <c r="AT1797" s="239" t="s">
        <v>180</v>
      </c>
      <c r="AU1797" s="239" t="s">
        <v>85</v>
      </c>
      <c r="AY1797" s="18" t="s">
        <v>178</v>
      </c>
      <c r="BE1797" s="240">
        <f>IF(N1797="základní",J1797,0)</f>
        <v>0</v>
      </c>
      <c r="BF1797" s="240">
        <f>IF(N1797="snížená",J1797,0)</f>
        <v>0</v>
      </c>
      <c r="BG1797" s="240">
        <f>IF(N1797="zákl. přenesená",J1797,0)</f>
        <v>0</v>
      </c>
      <c r="BH1797" s="240">
        <f>IF(N1797="sníž. přenesená",J1797,0)</f>
        <v>0</v>
      </c>
      <c r="BI1797" s="240">
        <f>IF(N1797="nulová",J1797,0)</f>
        <v>0</v>
      </c>
      <c r="BJ1797" s="18" t="s">
        <v>83</v>
      </c>
      <c r="BK1797" s="240">
        <f>ROUND(I1797*H1797,2)</f>
        <v>0</v>
      </c>
      <c r="BL1797" s="18" t="s">
        <v>274</v>
      </c>
      <c r="BM1797" s="239" t="s">
        <v>3318</v>
      </c>
    </row>
    <row r="1798" s="13" customFormat="1">
      <c r="A1798" s="13"/>
      <c r="B1798" s="241"/>
      <c r="C1798" s="242"/>
      <c r="D1798" s="243" t="s">
        <v>186</v>
      </c>
      <c r="E1798" s="244" t="s">
        <v>1</v>
      </c>
      <c r="F1798" s="245" t="s">
        <v>2576</v>
      </c>
      <c r="G1798" s="242"/>
      <c r="H1798" s="246">
        <v>4.9100000000000001</v>
      </c>
      <c r="I1798" s="247"/>
      <c r="J1798" s="242"/>
      <c r="K1798" s="242"/>
      <c r="L1798" s="248"/>
      <c r="M1798" s="249"/>
      <c r="N1798" s="250"/>
      <c r="O1798" s="250"/>
      <c r="P1798" s="250"/>
      <c r="Q1798" s="250"/>
      <c r="R1798" s="250"/>
      <c r="S1798" s="250"/>
      <c r="T1798" s="251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2" t="s">
        <v>186</v>
      </c>
      <c r="AU1798" s="252" t="s">
        <v>85</v>
      </c>
      <c r="AV1798" s="13" t="s">
        <v>85</v>
      </c>
      <c r="AW1798" s="13" t="s">
        <v>32</v>
      </c>
      <c r="AX1798" s="13" t="s">
        <v>76</v>
      </c>
      <c r="AY1798" s="252" t="s">
        <v>178</v>
      </c>
    </row>
    <row r="1799" s="13" customFormat="1">
      <c r="A1799" s="13"/>
      <c r="B1799" s="241"/>
      <c r="C1799" s="242"/>
      <c r="D1799" s="243" t="s">
        <v>186</v>
      </c>
      <c r="E1799" s="244" t="s">
        <v>1</v>
      </c>
      <c r="F1799" s="245" t="s">
        <v>2553</v>
      </c>
      <c r="G1799" s="242"/>
      <c r="H1799" s="246">
        <v>9.3499999999999996</v>
      </c>
      <c r="I1799" s="247"/>
      <c r="J1799" s="242"/>
      <c r="K1799" s="242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2" t="s">
        <v>186</v>
      </c>
      <c r="AU1799" s="252" t="s">
        <v>85</v>
      </c>
      <c r="AV1799" s="13" t="s">
        <v>85</v>
      </c>
      <c r="AW1799" s="13" t="s">
        <v>32</v>
      </c>
      <c r="AX1799" s="13" t="s">
        <v>76</v>
      </c>
      <c r="AY1799" s="252" t="s">
        <v>178</v>
      </c>
    </row>
    <row r="1800" s="13" customFormat="1">
      <c r="A1800" s="13"/>
      <c r="B1800" s="241"/>
      <c r="C1800" s="242"/>
      <c r="D1800" s="243" t="s">
        <v>186</v>
      </c>
      <c r="E1800" s="244" t="s">
        <v>1</v>
      </c>
      <c r="F1800" s="245" t="s">
        <v>2577</v>
      </c>
      <c r="G1800" s="242"/>
      <c r="H1800" s="246">
        <v>3.3700000000000001</v>
      </c>
      <c r="I1800" s="247"/>
      <c r="J1800" s="242"/>
      <c r="K1800" s="242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2" t="s">
        <v>186</v>
      </c>
      <c r="AU1800" s="252" t="s">
        <v>85</v>
      </c>
      <c r="AV1800" s="13" t="s">
        <v>85</v>
      </c>
      <c r="AW1800" s="13" t="s">
        <v>32</v>
      </c>
      <c r="AX1800" s="13" t="s">
        <v>76</v>
      </c>
      <c r="AY1800" s="252" t="s">
        <v>178</v>
      </c>
    </row>
    <row r="1801" s="13" customFormat="1">
      <c r="A1801" s="13"/>
      <c r="B1801" s="241"/>
      <c r="C1801" s="242"/>
      <c r="D1801" s="243" t="s">
        <v>186</v>
      </c>
      <c r="E1801" s="244" t="s">
        <v>1</v>
      </c>
      <c r="F1801" s="245" t="s">
        <v>2578</v>
      </c>
      <c r="G1801" s="242"/>
      <c r="H1801" s="246">
        <v>1.94</v>
      </c>
      <c r="I1801" s="247"/>
      <c r="J1801" s="242"/>
      <c r="K1801" s="242"/>
      <c r="L1801" s="248"/>
      <c r="M1801" s="249"/>
      <c r="N1801" s="250"/>
      <c r="O1801" s="250"/>
      <c r="P1801" s="250"/>
      <c r="Q1801" s="250"/>
      <c r="R1801" s="250"/>
      <c r="S1801" s="250"/>
      <c r="T1801" s="25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2" t="s">
        <v>186</v>
      </c>
      <c r="AU1801" s="252" t="s">
        <v>85</v>
      </c>
      <c r="AV1801" s="13" t="s">
        <v>85</v>
      </c>
      <c r="AW1801" s="13" t="s">
        <v>32</v>
      </c>
      <c r="AX1801" s="13" t="s">
        <v>76</v>
      </c>
      <c r="AY1801" s="252" t="s">
        <v>178</v>
      </c>
    </row>
    <row r="1802" s="13" customFormat="1">
      <c r="A1802" s="13"/>
      <c r="B1802" s="241"/>
      <c r="C1802" s="242"/>
      <c r="D1802" s="243" t="s">
        <v>186</v>
      </c>
      <c r="E1802" s="244" t="s">
        <v>1</v>
      </c>
      <c r="F1802" s="245" t="s">
        <v>2556</v>
      </c>
      <c r="G1802" s="242"/>
      <c r="H1802" s="246">
        <v>6.04</v>
      </c>
      <c r="I1802" s="247"/>
      <c r="J1802" s="242"/>
      <c r="K1802" s="242"/>
      <c r="L1802" s="248"/>
      <c r="M1802" s="249"/>
      <c r="N1802" s="250"/>
      <c r="O1802" s="250"/>
      <c r="P1802" s="250"/>
      <c r="Q1802" s="250"/>
      <c r="R1802" s="250"/>
      <c r="S1802" s="250"/>
      <c r="T1802" s="25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2" t="s">
        <v>186</v>
      </c>
      <c r="AU1802" s="252" t="s">
        <v>85</v>
      </c>
      <c r="AV1802" s="13" t="s">
        <v>85</v>
      </c>
      <c r="AW1802" s="13" t="s">
        <v>32</v>
      </c>
      <c r="AX1802" s="13" t="s">
        <v>76</v>
      </c>
      <c r="AY1802" s="252" t="s">
        <v>178</v>
      </c>
    </row>
    <row r="1803" s="14" customFormat="1">
      <c r="A1803" s="14"/>
      <c r="B1803" s="253"/>
      <c r="C1803" s="254"/>
      <c r="D1803" s="243" t="s">
        <v>186</v>
      </c>
      <c r="E1803" s="255" t="s">
        <v>1</v>
      </c>
      <c r="F1803" s="256" t="s">
        <v>209</v>
      </c>
      <c r="G1803" s="254"/>
      <c r="H1803" s="257">
        <v>25.609999999999999</v>
      </c>
      <c r="I1803" s="258"/>
      <c r="J1803" s="254"/>
      <c r="K1803" s="254"/>
      <c r="L1803" s="259"/>
      <c r="M1803" s="260"/>
      <c r="N1803" s="261"/>
      <c r="O1803" s="261"/>
      <c r="P1803" s="261"/>
      <c r="Q1803" s="261"/>
      <c r="R1803" s="261"/>
      <c r="S1803" s="261"/>
      <c r="T1803" s="26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3" t="s">
        <v>186</v>
      </c>
      <c r="AU1803" s="263" t="s">
        <v>85</v>
      </c>
      <c r="AV1803" s="14" t="s">
        <v>96</v>
      </c>
      <c r="AW1803" s="14" t="s">
        <v>32</v>
      </c>
      <c r="AX1803" s="14" t="s">
        <v>76</v>
      </c>
      <c r="AY1803" s="263" t="s">
        <v>178</v>
      </c>
    </row>
    <row r="1804" s="13" customFormat="1">
      <c r="A1804" s="13"/>
      <c r="B1804" s="241"/>
      <c r="C1804" s="242"/>
      <c r="D1804" s="243" t="s">
        <v>186</v>
      </c>
      <c r="E1804" s="244" t="s">
        <v>1</v>
      </c>
      <c r="F1804" s="245" t="s">
        <v>2579</v>
      </c>
      <c r="G1804" s="242"/>
      <c r="H1804" s="246">
        <v>5.0499999999999998</v>
      </c>
      <c r="I1804" s="247"/>
      <c r="J1804" s="242"/>
      <c r="K1804" s="242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2" t="s">
        <v>186</v>
      </c>
      <c r="AU1804" s="252" t="s">
        <v>85</v>
      </c>
      <c r="AV1804" s="13" t="s">
        <v>85</v>
      </c>
      <c r="AW1804" s="13" t="s">
        <v>32</v>
      </c>
      <c r="AX1804" s="13" t="s">
        <v>76</v>
      </c>
      <c r="AY1804" s="252" t="s">
        <v>178</v>
      </c>
    </row>
    <row r="1805" s="13" customFormat="1">
      <c r="A1805" s="13"/>
      <c r="B1805" s="241"/>
      <c r="C1805" s="242"/>
      <c r="D1805" s="243" t="s">
        <v>186</v>
      </c>
      <c r="E1805" s="244" t="s">
        <v>1</v>
      </c>
      <c r="F1805" s="245" t="s">
        <v>2580</v>
      </c>
      <c r="G1805" s="242"/>
      <c r="H1805" s="246">
        <v>3.75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186</v>
      </c>
      <c r="AU1805" s="252" t="s">
        <v>85</v>
      </c>
      <c r="AV1805" s="13" t="s">
        <v>85</v>
      </c>
      <c r="AW1805" s="13" t="s">
        <v>32</v>
      </c>
      <c r="AX1805" s="13" t="s">
        <v>76</v>
      </c>
      <c r="AY1805" s="252" t="s">
        <v>178</v>
      </c>
    </row>
    <row r="1806" s="13" customFormat="1">
      <c r="A1806" s="13"/>
      <c r="B1806" s="241"/>
      <c r="C1806" s="242"/>
      <c r="D1806" s="243" t="s">
        <v>186</v>
      </c>
      <c r="E1806" s="244" t="s">
        <v>1</v>
      </c>
      <c r="F1806" s="245" t="s">
        <v>2581</v>
      </c>
      <c r="G1806" s="242"/>
      <c r="H1806" s="246">
        <v>6.5899999999999999</v>
      </c>
      <c r="I1806" s="247"/>
      <c r="J1806" s="242"/>
      <c r="K1806" s="242"/>
      <c r="L1806" s="248"/>
      <c r="M1806" s="249"/>
      <c r="N1806" s="250"/>
      <c r="O1806" s="250"/>
      <c r="P1806" s="250"/>
      <c r="Q1806" s="250"/>
      <c r="R1806" s="250"/>
      <c r="S1806" s="250"/>
      <c r="T1806" s="25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2" t="s">
        <v>186</v>
      </c>
      <c r="AU1806" s="252" t="s">
        <v>85</v>
      </c>
      <c r="AV1806" s="13" t="s">
        <v>85</v>
      </c>
      <c r="AW1806" s="13" t="s">
        <v>32</v>
      </c>
      <c r="AX1806" s="13" t="s">
        <v>76</v>
      </c>
      <c r="AY1806" s="252" t="s">
        <v>178</v>
      </c>
    </row>
    <row r="1807" s="13" customFormat="1">
      <c r="A1807" s="13"/>
      <c r="B1807" s="241"/>
      <c r="C1807" s="242"/>
      <c r="D1807" s="243" t="s">
        <v>186</v>
      </c>
      <c r="E1807" s="244" t="s">
        <v>1</v>
      </c>
      <c r="F1807" s="245" t="s">
        <v>2582</v>
      </c>
      <c r="G1807" s="242"/>
      <c r="H1807" s="246">
        <v>7.0300000000000002</v>
      </c>
      <c r="I1807" s="247"/>
      <c r="J1807" s="242"/>
      <c r="K1807" s="242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2" t="s">
        <v>186</v>
      </c>
      <c r="AU1807" s="252" t="s">
        <v>85</v>
      </c>
      <c r="AV1807" s="13" t="s">
        <v>85</v>
      </c>
      <c r="AW1807" s="13" t="s">
        <v>32</v>
      </c>
      <c r="AX1807" s="13" t="s">
        <v>76</v>
      </c>
      <c r="AY1807" s="252" t="s">
        <v>178</v>
      </c>
    </row>
    <row r="1808" s="13" customFormat="1">
      <c r="A1808" s="13"/>
      <c r="B1808" s="241"/>
      <c r="C1808" s="242"/>
      <c r="D1808" s="243" t="s">
        <v>186</v>
      </c>
      <c r="E1808" s="244" t="s">
        <v>1</v>
      </c>
      <c r="F1808" s="245" t="s">
        <v>2583</v>
      </c>
      <c r="G1808" s="242"/>
      <c r="H1808" s="246">
        <v>3.3199999999999998</v>
      </c>
      <c r="I1808" s="247"/>
      <c r="J1808" s="242"/>
      <c r="K1808" s="242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186</v>
      </c>
      <c r="AU1808" s="252" t="s">
        <v>85</v>
      </c>
      <c r="AV1808" s="13" t="s">
        <v>85</v>
      </c>
      <c r="AW1808" s="13" t="s">
        <v>32</v>
      </c>
      <c r="AX1808" s="13" t="s">
        <v>76</v>
      </c>
      <c r="AY1808" s="252" t="s">
        <v>178</v>
      </c>
    </row>
    <row r="1809" s="13" customFormat="1">
      <c r="A1809" s="13"/>
      <c r="B1809" s="241"/>
      <c r="C1809" s="242"/>
      <c r="D1809" s="243" t="s">
        <v>186</v>
      </c>
      <c r="E1809" s="244" t="s">
        <v>1</v>
      </c>
      <c r="F1809" s="245" t="s">
        <v>2584</v>
      </c>
      <c r="G1809" s="242"/>
      <c r="H1809" s="246">
        <v>5.1699999999999999</v>
      </c>
      <c r="I1809" s="247"/>
      <c r="J1809" s="242"/>
      <c r="K1809" s="242"/>
      <c r="L1809" s="248"/>
      <c r="M1809" s="249"/>
      <c r="N1809" s="250"/>
      <c r="O1809" s="250"/>
      <c r="P1809" s="250"/>
      <c r="Q1809" s="250"/>
      <c r="R1809" s="250"/>
      <c r="S1809" s="250"/>
      <c r="T1809" s="25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2" t="s">
        <v>186</v>
      </c>
      <c r="AU1809" s="252" t="s">
        <v>85</v>
      </c>
      <c r="AV1809" s="13" t="s">
        <v>85</v>
      </c>
      <c r="AW1809" s="13" t="s">
        <v>32</v>
      </c>
      <c r="AX1809" s="13" t="s">
        <v>76</v>
      </c>
      <c r="AY1809" s="252" t="s">
        <v>178</v>
      </c>
    </row>
    <row r="1810" s="13" customFormat="1">
      <c r="A1810" s="13"/>
      <c r="B1810" s="241"/>
      <c r="C1810" s="242"/>
      <c r="D1810" s="243" t="s">
        <v>186</v>
      </c>
      <c r="E1810" s="244" t="s">
        <v>1</v>
      </c>
      <c r="F1810" s="245" t="s">
        <v>2585</v>
      </c>
      <c r="G1810" s="242"/>
      <c r="H1810" s="246">
        <v>3.1099999999999999</v>
      </c>
      <c r="I1810" s="247"/>
      <c r="J1810" s="242"/>
      <c r="K1810" s="242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2" t="s">
        <v>186</v>
      </c>
      <c r="AU1810" s="252" t="s">
        <v>85</v>
      </c>
      <c r="AV1810" s="13" t="s">
        <v>85</v>
      </c>
      <c r="AW1810" s="13" t="s">
        <v>32</v>
      </c>
      <c r="AX1810" s="13" t="s">
        <v>76</v>
      </c>
      <c r="AY1810" s="252" t="s">
        <v>178</v>
      </c>
    </row>
    <row r="1811" s="13" customFormat="1">
      <c r="A1811" s="13"/>
      <c r="B1811" s="241"/>
      <c r="C1811" s="242"/>
      <c r="D1811" s="243" t="s">
        <v>186</v>
      </c>
      <c r="E1811" s="244" t="s">
        <v>1</v>
      </c>
      <c r="F1811" s="245" t="s">
        <v>2560</v>
      </c>
      <c r="G1811" s="242"/>
      <c r="H1811" s="246">
        <v>5.9500000000000002</v>
      </c>
      <c r="I1811" s="247"/>
      <c r="J1811" s="242"/>
      <c r="K1811" s="242"/>
      <c r="L1811" s="248"/>
      <c r="M1811" s="249"/>
      <c r="N1811" s="250"/>
      <c r="O1811" s="250"/>
      <c r="P1811" s="250"/>
      <c r="Q1811" s="250"/>
      <c r="R1811" s="250"/>
      <c r="S1811" s="250"/>
      <c r="T1811" s="251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2" t="s">
        <v>186</v>
      </c>
      <c r="AU1811" s="252" t="s">
        <v>85</v>
      </c>
      <c r="AV1811" s="13" t="s">
        <v>85</v>
      </c>
      <c r="AW1811" s="13" t="s">
        <v>32</v>
      </c>
      <c r="AX1811" s="13" t="s">
        <v>76</v>
      </c>
      <c r="AY1811" s="252" t="s">
        <v>178</v>
      </c>
    </row>
    <row r="1812" s="13" customFormat="1">
      <c r="A1812" s="13"/>
      <c r="B1812" s="241"/>
      <c r="C1812" s="242"/>
      <c r="D1812" s="243" t="s">
        <v>186</v>
      </c>
      <c r="E1812" s="244" t="s">
        <v>1</v>
      </c>
      <c r="F1812" s="245" t="s">
        <v>2586</v>
      </c>
      <c r="G1812" s="242"/>
      <c r="H1812" s="246">
        <v>24.010000000000002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186</v>
      </c>
      <c r="AU1812" s="252" t="s">
        <v>85</v>
      </c>
      <c r="AV1812" s="13" t="s">
        <v>85</v>
      </c>
      <c r="AW1812" s="13" t="s">
        <v>32</v>
      </c>
      <c r="AX1812" s="13" t="s">
        <v>76</v>
      </c>
      <c r="AY1812" s="252" t="s">
        <v>178</v>
      </c>
    </row>
    <row r="1813" s="13" customFormat="1">
      <c r="A1813" s="13"/>
      <c r="B1813" s="241"/>
      <c r="C1813" s="242"/>
      <c r="D1813" s="243" t="s">
        <v>186</v>
      </c>
      <c r="E1813" s="244" t="s">
        <v>1</v>
      </c>
      <c r="F1813" s="245" t="s">
        <v>2562</v>
      </c>
      <c r="G1813" s="242"/>
      <c r="H1813" s="246">
        <v>16.09</v>
      </c>
      <c r="I1813" s="247"/>
      <c r="J1813" s="242"/>
      <c r="K1813" s="242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2" t="s">
        <v>186</v>
      </c>
      <c r="AU1813" s="252" t="s">
        <v>85</v>
      </c>
      <c r="AV1813" s="13" t="s">
        <v>85</v>
      </c>
      <c r="AW1813" s="13" t="s">
        <v>32</v>
      </c>
      <c r="AX1813" s="13" t="s">
        <v>76</v>
      </c>
      <c r="AY1813" s="252" t="s">
        <v>178</v>
      </c>
    </row>
    <row r="1814" s="13" customFormat="1">
      <c r="A1814" s="13"/>
      <c r="B1814" s="241"/>
      <c r="C1814" s="242"/>
      <c r="D1814" s="243" t="s">
        <v>186</v>
      </c>
      <c r="E1814" s="244" t="s">
        <v>1</v>
      </c>
      <c r="F1814" s="245" t="s">
        <v>2587</v>
      </c>
      <c r="G1814" s="242"/>
      <c r="H1814" s="246">
        <v>2.6099999999999999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186</v>
      </c>
      <c r="AU1814" s="252" t="s">
        <v>85</v>
      </c>
      <c r="AV1814" s="13" t="s">
        <v>85</v>
      </c>
      <c r="AW1814" s="13" t="s">
        <v>32</v>
      </c>
      <c r="AX1814" s="13" t="s">
        <v>76</v>
      </c>
      <c r="AY1814" s="252" t="s">
        <v>178</v>
      </c>
    </row>
    <row r="1815" s="14" customFormat="1">
      <c r="A1815" s="14"/>
      <c r="B1815" s="253"/>
      <c r="C1815" s="254"/>
      <c r="D1815" s="243" t="s">
        <v>186</v>
      </c>
      <c r="E1815" s="255" t="s">
        <v>1</v>
      </c>
      <c r="F1815" s="256" t="s">
        <v>209</v>
      </c>
      <c r="G1815" s="254"/>
      <c r="H1815" s="257">
        <v>82.680000000000007</v>
      </c>
      <c r="I1815" s="258"/>
      <c r="J1815" s="254"/>
      <c r="K1815" s="254"/>
      <c r="L1815" s="259"/>
      <c r="M1815" s="260"/>
      <c r="N1815" s="261"/>
      <c r="O1815" s="261"/>
      <c r="P1815" s="261"/>
      <c r="Q1815" s="261"/>
      <c r="R1815" s="261"/>
      <c r="S1815" s="261"/>
      <c r="T1815" s="26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3" t="s">
        <v>186</v>
      </c>
      <c r="AU1815" s="263" t="s">
        <v>85</v>
      </c>
      <c r="AV1815" s="14" t="s">
        <v>96</v>
      </c>
      <c r="AW1815" s="14" t="s">
        <v>32</v>
      </c>
      <c r="AX1815" s="14" t="s">
        <v>76</v>
      </c>
      <c r="AY1815" s="263" t="s">
        <v>178</v>
      </c>
    </row>
    <row r="1816" s="13" customFormat="1">
      <c r="A1816" s="13"/>
      <c r="B1816" s="241"/>
      <c r="C1816" s="242"/>
      <c r="D1816" s="243" t="s">
        <v>186</v>
      </c>
      <c r="E1816" s="244" t="s">
        <v>1</v>
      </c>
      <c r="F1816" s="245" t="s">
        <v>2588</v>
      </c>
      <c r="G1816" s="242"/>
      <c r="H1816" s="246">
        <v>6.0300000000000002</v>
      </c>
      <c r="I1816" s="247"/>
      <c r="J1816" s="242"/>
      <c r="K1816" s="242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2" t="s">
        <v>186</v>
      </c>
      <c r="AU1816" s="252" t="s">
        <v>85</v>
      </c>
      <c r="AV1816" s="13" t="s">
        <v>85</v>
      </c>
      <c r="AW1816" s="13" t="s">
        <v>32</v>
      </c>
      <c r="AX1816" s="13" t="s">
        <v>76</v>
      </c>
      <c r="AY1816" s="252" t="s">
        <v>178</v>
      </c>
    </row>
    <row r="1817" s="13" customFormat="1">
      <c r="A1817" s="13"/>
      <c r="B1817" s="241"/>
      <c r="C1817" s="242"/>
      <c r="D1817" s="243" t="s">
        <v>186</v>
      </c>
      <c r="E1817" s="244" t="s">
        <v>1</v>
      </c>
      <c r="F1817" s="245" t="s">
        <v>2589</v>
      </c>
      <c r="G1817" s="242"/>
      <c r="H1817" s="246">
        <v>6.3700000000000001</v>
      </c>
      <c r="I1817" s="247"/>
      <c r="J1817" s="242"/>
      <c r="K1817" s="242"/>
      <c r="L1817" s="248"/>
      <c r="M1817" s="249"/>
      <c r="N1817" s="250"/>
      <c r="O1817" s="250"/>
      <c r="P1817" s="250"/>
      <c r="Q1817" s="250"/>
      <c r="R1817" s="250"/>
      <c r="S1817" s="250"/>
      <c r="T1817" s="25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2" t="s">
        <v>186</v>
      </c>
      <c r="AU1817" s="252" t="s">
        <v>85</v>
      </c>
      <c r="AV1817" s="13" t="s">
        <v>85</v>
      </c>
      <c r="AW1817" s="13" t="s">
        <v>32</v>
      </c>
      <c r="AX1817" s="13" t="s">
        <v>76</v>
      </c>
      <c r="AY1817" s="252" t="s">
        <v>178</v>
      </c>
    </row>
    <row r="1818" s="13" customFormat="1">
      <c r="A1818" s="13"/>
      <c r="B1818" s="241"/>
      <c r="C1818" s="242"/>
      <c r="D1818" s="243" t="s">
        <v>186</v>
      </c>
      <c r="E1818" s="244" t="s">
        <v>1</v>
      </c>
      <c r="F1818" s="245" t="s">
        <v>2590</v>
      </c>
      <c r="G1818" s="242"/>
      <c r="H1818" s="246">
        <v>6.9299999999999997</v>
      </c>
      <c r="I1818" s="247"/>
      <c r="J1818" s="242"/>
      <c r="K1818" s="242"/>
      <c r="L1818" s="248"/>
      <c r="M1818" s="249"/>
      <c r="N1818" s="250"/>
      <c r="O1818" s="250"/>
      <c r="P1818" s="250"/>
      <c r="Q1818" s="250"/>
      <c r="R1818" s="250"/>
      <c r="S1818" s="250"/>
      <c r="T1818" s="25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2" t="s">
        <v>186</v>
      </c>
      <c r="AU1818" s="252" t="s">
        <v>85</v>
      </c>
      <c r="AV1818" s="13" t="s">
        <v>85</v>
      </c>
      <c r="AW1818" s="13" t="s">
        <v>32</v>
      </c>
      <c r="AX1818" s="13" t="s">
        <v>76</v>
      </c>
      <c r="AY1818" s="252" t="s">
        <v>178</v>
      </c>
    </row>
    <row r="1819" s="13" customFormat="1">
      <c r="A1819" s="13"/>
      <c r="B1819" s="241"/>
      <c r="C1819" s="242"/>
      <c r="D1819" s="243" t="s">
        <v>186</v>
      </c>
      <c r="E1819" s="244" t="s">
        <v>1</v>
      </c>
      <c r="F1819" s="245" t="s">
        <v>2591</v>
      </c>
      <c r="G1819" s="242"/>
      <c r="H1819" s="246">
        <v>3.5299999999999998</v>
      </c>
      <c r="I1819" s="247"/>
      <c r="J1819" s="242"/>
      <c r="K1819" s="242"/>
      <c r="L1819" s="248"/>
      <c r="M1819" s="249"/>
      <c r="N1819" s="250"/>
      <c r="O1819" s="250"/>
      <c r="P1819" s="250"/>
      <c r="Q1819" s="250"/>
      <c r="R1819" s="250"/>
      <c r="S1819" s="250"/>
      <c r="T1819" s="25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2" t="s">
        <v>186</v>
      </c>
      <c r="AU1819" s="252" t="s">
        <v>85</v>
      </c>
      <c r="AV1819" s="13" t="s">
        <v>85</v>
      </c>
      <c r="AW1819" s="13" t="s">
        <v>32</v>
      </c>
      <c r="AX1819" s="13" t="s">
        <v>76</v>
      </c>
      <c r="AY1819" s="252" t="s">
        <v>178</v>
      </c>
    </row>
    <row r="1820" s="14" customFormat="1">
      <c r="A1820" s="14"/>
      <c r="B1820" s="253"/>
      <c r="C1820" s="254"/>
      <c r="D1820" s="243" t="s">
        <v>186</v>
      </c>
      <c r="E1820" s="255" t="s">
        <v>1</v>
      </c>
      <c r="F1820" s="256" t="s">
        <v>209</v>
      </c>
      <c r="G1820" s="254"/>
      <c r="H1820" s="257">
        <v>22.859999999999999</v>
      </c>
      <c r="I1820" s="258"/>
      <c r="J1820" s="254"/>
      <c r="K1820" s="254"/>
      <c r="L1820" s="259"/>
      <c r="M1820" s="260"/>
      <c r="N1820" s="261"/>
      <c r="O1820" s="261"/>
      <c r="P1820" s="261"/>
      <c r="Q1820" s="261"/>
      <c r="R1820" s="261"/>
      <c r="S1820" s="261"/>
      <c r="T1820" s="26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3" t="s">
        <v>186</v>
      </c>
      <c r="AU1820" s="263" t="s">
        <v>85</v>
      </c>
      <c r="AV1820" s="14" t="s">
        <v>96</v>
      </c>
      <c r="AW1820" s="14" t="s">
        <v>32</v>
      </c>
      <c r="AX1820" s="14" t="s">
        <v>76</v>
      </c>
      <c r="AY1820" s="263" t="s">
        <v>178</v>
      </c>
    </row>
    <row r="1821" s="15" customFormat="1">
      <c r="A1821" s="15"/>
      <c r="B1821" s="264"/>
      <c r="C1821" s="265"/>
      <c r="D1821" s="243" t="s">
        <v>186</v>
      </c>
      <c r="E1821" s="266" t="s">
        <v>1</v>
      </c>
      <c r="F1821" s="267" t="s">
        <v>217</v>
      </c>
      <c r="G1821" s="265"/>
      <c r="H1821" s="268">
        <v>131.15000000000001</v>
      </c>
      <c r="I1821" s="269"/>
      <c r="J1821" s="265"/>
      <c r="K1821" s="265"/>
      <c r="L1821" s="270"/>
      <c r="M1821" s="271"/>
      <c r="N1821" s="272"/>
      <c r="O1821" s="272"/>
      <c r="P1821" s="272"/>
      <c r="Q1821" s="272"/>
      <c r="R1821" s="272"/>
      <c r="S1821" s="272"/>
      <c r="T1821" s="273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74" t="s">
        <v>186</v>
      </c>
      <c r="AU1821" s="274" t="s">
        <v>85</v>
      </c>
      <c r="AV1821" s="15" t="s">
        <v>184</v>
      </c>
      <c r="AW1821" s="15" t="s">
        <v>32</v>
      </c>
      <c r="AX1821" s="15" t="s">
        <v>83</v>
      </c>
      <c r="AY1821" s="274" t="s">
        <v>178</v>
      </c>
    </row>
    <row r="1822" s="2" customFormat="1" ht="16.5" customHeight="1">
      <c r="A1822" s="39"/>
      <c r="B1822" s="40"/>
      <c r="C1822" s="228" t="s">
        <v>3319</v>
      </c>
      <c r="D1822" s="228" t="s">
        <v>180</v>
      </c>
      <c r="E1822" s="229" t="s">
        <v>3320</v>
      </c>
      <c r="F1822" s="230" t="s">
        <v>3321</v>
      </c>
      <c r="G1822" s="231" t="s">
        <v>291</v>
      </c>
      <c r="H1822" s="232">
        <v>350</v>
      </c>
      <c r="I1822" s="233"/>
      <c r="J1822" s="234">
        <f>ROUND(I1822*H1822,2)</f>
        <v>0</v>
      </c>
      <c r="K1822" s="230" t="s">
        <v>194</v>
      </c>
      <c r="L1822" s="45"/>
      <c r="M1822" s="235" t="s">
        <v>1</v>
      </c>
      <c r="N1822" s="236" t="s">
        <v>41</v>
      </c>
      <c r="O1822" s="92"/>
      <c r="P1822" s="237">
        <f>O1822*H1822</f>
        <v>0</v>
      </c>
      <c r="Q1822" s="237">
        <v>0.00012</v>
      </c>
      <c r="R1822" s="237">
        <f>Q1822*H1822</f>
        <v>0.042000000000000003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274</v>
      </c>
      <c r="AT1822" s="239" t="s">
        <v>180</v>
      </c>
      <c r="AU1822" s="239" t="s">
        <v>85</v>
      </c>
      <c r="AY1822" s="18" t="s">
        <v>178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83</v>
      </c>
      <c r="BK1822" s="240">
        <f>ROUND(I1822*H1822,2)</f>
        <v>0</v>
      </c>
      <c r="BL1822" s="18" t="s">
        <v>274</v>
      </c>
      <c r="BM1822" s="239" t="s">
        <v>3322</v>
      </c>
    </row>
    <row r="1823" s="2" customFormat="1" ht="16.5" customHeight="1">
      <c r="A1823" s="39"/>
      <c r="B1823" s="40"/>
      <c r="C1823" s="228" t="s">
        <v>3323</v>
      </c>
      <c r="D1823" s="228" t="s">
        <v>180</v>
      </c>
      <c r="E1823" s="229" t="s">
        <v>3324</v>
      </c>
      <c r="F1823" s="230" t="s">
        <v>3325</v>
      </c>
      <c r="G1823" s="231" t="s">
        <v>420</v>
      </c>
      <c r="H1823" s="232">
        <v>142</v>
      </c>
      <c r="I1823" s="233"/>
      <c r="J1823" s="234">
        <f>ROUND(I1823*H1823,2)</f>
        <v>0</v>
      </c>
      <c r="K1823" s="230" t="s">
        <v>194</v>
      </c>
      <c r="L1823" s="45"/>
      <c r="M1823" s="235" t="s">
        <v>1</v>
      </c>
      <c r="N1823" s="236" t="s">
        <v>41</v>
      </c>
      <c r="O1823" s="92"/>
      <c r="P1823" s="237">
        <f>O1823*H1823</f>
        <v>0</v>
      </c>
      <c r="Q1823" s="237">
        <v>0.00021000000000000001</v>
      </c>
      <c r="R1823" s="237">
        <f>Q1823*H1823</f>
        <v>0.029820000000000003</v>
      </c>
      <c r="S1823" s="237">
        <v>0</v>
      </c>
      <c r="T1823" s="238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9" t="s">
        <v>274</v>
      </c>
      <c r="AT1823" s="239" t="s">
        <v>180</v>
      </c>
      <c r="AU1823" s="239" t="s">
        <v>85</v>
      </c>
      <c r="AY1823" s="18" t="s">
        <v>178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8" t="s">
        <v>83</v>
      </c>
      <c r="BK1823" s="240">
        <f>ROUND(I1823*H1823,2)</f>
        <v>0</v>
      </c>
      <c r="BL1823" s="18" t="s">
        <v>274</v>
      </c>
      <c r="BM1823" s="239" t="s">
        <v>3326</v>
      </c>
    </row>
    <row r="1824" s="13" customFormat="1">
      <c r="A1824" s="13"/>
      <c r="B1824" s="241"/>
      <c r="C1824" s="242"/>
      <c r="D1824" s="243" t="s">
        <v>186</v>
      </c>
      <c r="E1824" s="244" t="s">
        <v>1</v>
      </c>
      <c r="F1824" s="245" t="s">
        <v>3327</v>
      </c>
      <c r="G1824" s="242"/>
      <c r="H1824" s="246">
        <v>12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186</v>
      </c>
      <c r="AU1824" s="252" t="s">
        <v>85</v>
      </c>
      <c r="AV1824" s="13" t="s">
        <v>85</v>
      </c>
      <c r="AW1824" s="13" t="s">
        <v>32</v>
      </c>
      <c r="AX1824" s="13" t="s">
        <v>76</v>
      </c>
      <c r="AY1824" s="252" t="s">
        <v>178</v>
      </c>
    </row>
    <row r="1825" s="13" customFormat="1">
      <c r="A1825" s="13"/>
      <c r="B1825" s="241"/>
      <c r="C1825" s="242"/>
      <c r="D1825" s="243" t="s">
        <v>186</v>
      </c>
      <c r="E1825" s="244" t="s">
        <v>1</v>
      </c>
      <c r="F1825" s="245" t="s">
        <v>3328</v>
      </c>
      <c r="G1825" s="242"/>
      <c r="H1825" s="246">
        <v>5</v>
      </c>
      <c r="I1825" s="247"/>
      <c r="J1825" s="242"/>
      <c r="K1825" s="242"/>
      <c r="L1825" s="248"/>
      <c r="M1825" s="249"/>
      <c r="N1825" s="250"/>
      <c r="O1825" s="250"/>
      <c r="P1825" s="250"/>
      <c r="Q1825" s="250"/>
      <c r="R1825" s="250"/>
      <c r="S1825" s="250"/>
      <c r="T1825" s="25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2" t="s">
        <v>186</v>
      </c>
      <c r="AU1825" s="252" t="s">
        <v>85</v>
      </c>
      <c r="AV1825" s="13" t="s">
        <v>85</v>
      </c>
      <c r="AW1825" s="13" t="s">
        <v>32</v>
      </c>
      <c r="AX1825" s="13" t="s">
        <v>76</v>
      </c>
      <c r="AY1825" s="252" t="s">
        <v>178</v>
      </c>
    </row>
    <row r="1826" s="13" customFormat="1">
      <c r="A1826" s="13"/>
      <c r="B1826" s="241"/>
      <c r="C1826" s="242"/>
      <c r="D1826" s="243" t="s">
        <v>186</v>
      </c>
      <c r="E1826" s="244" t="s">
        <v>1</v>
      </c>
      <c r="F1826" s="245" t="s">
        <v>3329</v>
      </c>
      <c r="G1826" s="242"/>
      <c r="H1826" s="246">
        <v>8</v>
      </c>
      <c r="I1826" s="247"/>
      <c r="J1826" s="242"/>
      <c r="K1826" s="242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2" t="s">
        <v>186</v>
      </c>
      <c r="AU1826" s="252" t="s">
        <v>85</v>
      </c>
      <c r="AV1826" s="13" t="s">
        <v>85</v>
      </c>
      <c r="AW1826" s="13" t="s">
        <v>32</v>
      </c>
      <c r="AX1826" s="13" t="s">
        <v>76</v>
      </c>
      <c r="AY1826" s="252" t="s">
        <v>178</v>
      </c>
    </row>
    <row r="1827" s="13" customFormat="1">
      <c r="A1827" s="13"/>
      <c r="B1827" s="241"/>
      <c r="C1827" s="242"/>
      <c r="D1827" s="243" t="s">
        <v>186</v>
      </c>
      <c r="E1827" s="244" t="s">
        <v>1</v>
      </c>
      <c r="F1827" s="245" t="s">
        <v>3330</v>
      </c>
      <c r="G1827" s="242"/>
      <c r="H1827" s="246">
        <v>4</v>
      </c>
      <c r="I1827" s="247"/>
      <c r="J1827" s="242"/>
      <c r="K1827" s="242"/>
      <c r="L1827" s="248"/>
      <c r="M1827" s="249"/>
      <c r="N1827" s="250"/>
      <c r="O1827" s="250"/>
      <c r="P1827" s="250"/>
      <c r="Q1827" s="250"/>
      <c r="R1827" s="250"/>
      <c r="S1827" s="250"/>
      <c r="T1827" s="25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2" t="s">
        <v>186</v>
      </c>
      <c r="AU1827" s="252" t="s">
        <v>85</v>
      </c>
      <c r="AV1827" s="13" t="s">
        <v>85</v>
      </c>
      <c r="AW1827" s="13" t="s">
        <v>32</v>
      </c>
      <c r="AX1827" s="13" t="s">
        <v>76</v>
      </c>
      <c r="AY1827" s="252" t="s">
        <v>178</v>
      </c>
    </row>
    <row r="1828" s="13" customFormat="1">
      <c r="A1828" s="13"/>
      <c r="B1828" s="241"/>
      <c r="C1828" s="242"/>
      <c r="D1828" s="243" t="s">
        <v>186</v>
      </c>
      <c r="E1828" s="244" t="s">
        <v>1</v>
      </c>
      <c r="F1828" s="245" t="s">
        <v>3331</v>
      </c>
      <c r="G1828" s="242"/>
      <c r="H1828" s="246">
        <v>4</v>
      </c>
      <c r="I1828" s="247"/>
      <c r="J1828" s="242"/>
      <c r="K1828" s="242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2" t="s">
        <v>186</v>
      </c>
      <c r="AU1828" s="252" t="s">
        <v>85</v>
      </c>
      <c r="AV1828" s="13" t="s">
        <v>85</v>
      </c>
      <c r="AW1828" s="13" t="s">
        <v>32</v>
      </c>
      <c r="AX1828" s="13" t="s">
        <v>76</v>
      </c>
      <c r="AY1828" s="252" t="s">
        <v>178</v>
      </c>
    </row>
    <row r="1829" s="13" customFormat="1">
      <c r="A1829" s="13"/>
      <c r="B1829" s="241"/>
      <c r="C1829" s="242"/>
      <c r="D1829" s="243" t="s">
        <v>186</v>
      </c>
      <c r="E1829" s="244" t="s">
        <v>1</v>
      </c>
      <c r="F1829" s="245" t="s">
        <v>3332</v>
      </c>
      <c r="G1829" s="242"/>
      <c r="H1829" s="246">
        <v>5</v>
      </c>
      <c r="I1829" s="247"/>
      <c r="J1829" s="242"/>
      <c r="K1829" s="242"/>
      <c r="L1829" s="248"/>
      <c r="M1829" s="249"/>
      <c r="N1829" s="250"/>
      <c r="O1829" s="250"/>
      <c r="P1829" s="250"/>
      <c r="Q1829" s="250"/>
      <c r="R1829" s="250"/>
      <c r="S1829" s="250"/>
      <c r="T1829" s="25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2" t="s">
        <v>186</v>
      </c>
      <c r="AU1829" s="252" t="s">
        <v>85</v>
      </c>
      <c r="AV1829" s="13" t="s">
        <v>85</v>
      </c>
      <c r="AW1829" s="13" t="s">
        <v>32</v>
      </c>
      <c r="AX1829" s="13" t="s">
        <v>76</v>
      </c>
      <c r="AY1829" s="252" t="s">
        <v>178</v>
      </c>
    </row>
    <row r="1830" s="13" customFormat="1">
      <c r="A1830" s="13"/>
      <c r="B1830" s="241"/>
      <c r="C1830" s="242"/>
      <c r="D1830" s="243" t="s">
        <v>186</v>
      </c>
      <c r="E1830" s="244" t="s">
        <v>1</v>
      </c>
      <c r="F1830" s="245" t="s">
        <v>3333</v>
      </c>
      <c r="G1830" s="242"/>
      <c r="H1830" s="246">
        <v>8</v>
      </c>
      <c r="I1830" s="247"/>
      <c r="J1830" s="242"/>
      <c r="K1830" s="242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186</v>
      </c>
      <c r="AU1830" s="252" t="s">
        <v>85</v>
      </c>
      <c r="AV1830" s="13" t="s">
        <v>85</v>
      </c>
      <c r="AW1830" s="13" t="s">
        <v>32</v>
      </c>
      <c r="AX1830" s="13" t="s">
        <v>76</v>
      </c>
      <c r="AY1830" s="252" t="s">
        <v>178</v>
      </c>
    </row>
    <row r="1831" s="13" customFormat="1">
      <c r="A1831" s="13"/>
      <c r="B1831" s="241"/>
      <c r="C1831" s="242"/>
      <c r="D1831" s="243" t="s">
        <v>186</v>
      </c>
      <c r="E1831" s="244" t="s">
        <v>1</v>
      </c>
      <c r="F1831" s="245" t="s">
        <v>3334</v>
      </c>
      <c r="G1831" s="242"/>
      <c r="H1831" s="246">
        <v>14</v>
      </c>
      <c r="I1831" s="247"/>
      <c r="J1831" s="242"/>
      <c r="K1831" s="242"/>
      <c r="L1831" s="248"/>
      <c r="M1831" s="249"/>
      <c r="N1831" s="250"/>
      <c r="O1831" s="250"/>
      <c r="P1831" s="250"/>
      <c r="Q1831" s="250"/>
      <c r="R1831" s="250"/>
      <c r="S1831" s="250"/>
      <c r="T1831" s="25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2" t="s">
        <v>186</v>
      </c>
      <c r="AU1831" s="252" t="s">
        <v>85</v>
      </c>
      <c r="AV1831" s="13" t="s">
        <v>85</v>
      </c>
      <c r="AW1831" s="13" t="s">
        <v>32</v>
      </c>
      <c r="AX1831" s="13" t="s">
        <v>76</v>
      </c>
      <c r="AY1831" s="252" t="s">
        <v>178</v>
      </c>
    </row>
    <row r="1832" s="13" customFormat="1">
      <c r="A1832" s="13"/>
      <c r="B1832" s="241"/>
      <c r="C1832" s="242"/>
      <c r="D1832" s="243" t="s">
        <v>186</v>
      </c>
      <c r="E1832" s="244" t="s">
        <v>1</v>
      </c>
      <c r="F1832" s="245" t="s">
        <v>3335</v>
      </c>
      <c r="G1832" s="242"/>
      <c r="H1832" s="246">
        <v>12</v>
      </c>
      <c r="I1832" s="247"/>
      <c r="J1832" s="242"/>
      <c r="K1832" s="242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186</v>
      </c>
      <c r="AU1832" s="252" t="s">
        <v>85</v>
      </c>
      <c r="AV1832" s="13" t="s">
        <v>85</v>
      </c>
      <c r="AW1832" s="13" t="s">
        <v>32</v>
      </c>
      <c r="AX1832" s="13" t="s">
        <v>76</v>
      </c>
      <c r="AY1832" s="252" t="s">
        <v>178</v>
      </c>
    </row>
    <row r="1833" s="13" customFormat="1">
      <c r="A1833" s="13"/>
      <c r="B1833" s="241"/>
      <c r="C1833" s="242"/>
      <c r="D1833" s="243" t="s">
        <v>186</v>
      </c>
      <c r="E1833" s="244" t="s">
        <v>1</v>
      </c>
      <c r="F1833" s="245" t="s">
        <v>3336</v>
      </c>
      <c r="G1833" s="242"/>
      <c r="H1833" s="246">
        <v>4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186</v>
      </c>
      <c r="AU1833" s="252" t="s">
        <v>85</v>
      </c>
      <c r="AV1833" s="13" t="s">
        <v>85</v>
      </c>
      <c r="AW1833" s="13" t="s">
        <v>32</v>
      </c>
      <c r="AX1833" s="13" t="s">
        <v>76</v>
      </c>
      <c r="AY1833" s="252" t="s">
        <v>178</v>
      </c>
    </row>
    <row r="1834" s="13" customFormat="1">
      <c r="A1834" s="13"/>
      <c r="B1834" s="241"/>
      <c r="C1834" s="242"/>
      <c r="D1834" s="243" t="s">
        <v>186</v>
      </c>
      <c r="E1834" s="244" t="s">
        <v>1</v>
      </c>
      <c r="F1834" s="245" t="s">
        <v>3337</v>
      </c>
      <c r="G1834" s="242"/>
      <c r="H1834" s="246">
        <v>10</v>
      </c>
      <c r="I1834" s="247"/>
      <c r="J1834" s="242"/>
      <c r="K1834" s="242"/>
      <c r="L1834" s="248"/>
      <c r="M1834" s="249"/>
      <c r="N1834" s="250"/>
      <c r="O1834" s="250"/>
      <c r="P1834" s="250"/>
      <c r="Q1834" s="250"/>
      <c r="R1834" s="250"/>
      <c r="S1834" s="250"/>
      <c r="T1834" s="25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2" t="s">
        <v>186</v>
      </c>
      <c r="AU1834" s="252" t="s">
        <v>85</v>
      </c>
      <c r="AV1834" s="13" t="s">
        <v>85</v>
      </c>
      <c r="AW1834" s="13" t="s">
        <v>32</v>
      </c>
      <c r="AX1834" s="13" t="s">
        <v>76</v>
      </c>
      <c r="AY1834" s="252" t="s">
        <v>178</v>
      </c>
    </row>
    <row r="1835" s="13" customFormat="1">
      <c r="A1835" s="13"/>
      <c r="B1835" s="241"/>
      <c r="C1835" s="242"/>
      <c r="D1835" s="243" t="s">
        <v>186</v>
      </c>
      <c r="E1835" s="244" t="s">
        <v>1</v>
      </c>
      <c r="F1835" s="245" t="s">
        <v>3338</v>
      </c>
      <c r="G1835" s="242"/>
      <c r="H1835" s="246">
        <v>10</v>
      </c>
      <c r="I1835" s="247"/>
      <c r="J1835" s="242"/>
      <c r="K1835" s="242"/>
      <c r="L1835" s="248"/>
      <c r="M1835" s="249"/>
      <c r="N1835" s="250"/>
      <c r="O1835" s="250"/>
      <c r="P1835" s="250"/>
      <c r="Q1835" s="250"/>
      <c r="R1835" s="250"/>
      <c r="S1835" s="250"/>
      <c r="T1835" s="25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2" t="s">
        <v>186</v>
      </c>
      <c r="AU1835" s="252" t="s">
        <v>85</v>
      </c>
      <c r="AV1835" s="13" t="s">
        <v>85</v>
      </c>
      <c r="AW1835" s="13" t="s">
        <v>32</v>
      </c>
      <c r="AX1835" s="13" t="s">
        <v>76</v>
      </c>
      <c r="AY1835" s="252" t="s">
        <v>178</v>
      </c>
    </row>
    <row r="1836" s="13" customFormat="1">
      <c r="A1836" s="13"/>
      <c r="B1836" s="241"/>
      <c r="C1836" s="242"/>
      <c r="D1836" s="243" t="s">
        <v>186</v>
      </c>
      <c r="E1836" s="244" t="s">
        <v>1</v>
      </c>
      <c r="F1836" s="245" t="s">
        <v>3339</v>
      </c>
      <c r="G1836" s="242"/>
      <c r="H1836" s="246">
        <v>5</v>
      </c>
      <c r="I1836" s="247"/>
      <c r="J1836" s="242"/>
      <c r="K1836" s="242"/>
      <c r="L1836" s="248"/>
      <c r="M1836" s="249"/>
      <c r="N1836" s="250"/>
      <c r="O1836" s="250"/>
      <c r="P1836" s="250"/>
      <c r="Q1836" s="250"/>
      <c r="R1836" s="250"/>
      <c r="S1836" s="250"/>
      <c r="T1836" s="25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2" t="s">
        <v>186</v>
      </c>
      <c r="AU1836" s="252" t="s">
        <v>85</v>
      </c>
      <c r="AV1836" s="13" t="s">
        <v>85</v>
      </c>
      <c r="AW1836" s="13" t="s">
        <v>32</v>
      </c>
      <c r="AX1836" s="13" t="s">
        <v>76</v>
      </c>
      <c r="AY1836" s="252" t="s">
        <v>178</v>
      </c>
    </row>
    <row r="1837" s="13" customFormat="1">
      <c r="A1837" s="13"/>
      <c r="B1837" s="241"/>
      <c r="C1837" s="242"/>
      <c r="D1837" s="243" t="s">
        <v>186</v>
      </c>
      <c r="E1837" s="244" t="s">
        <v>1</v>
      </c>
      <c r="F1837" s="245" t="s">
        <v>3340</v>
      </c>
      <c r="G1837" s="242"/>
      <c r="H1837" s="246">
        <v>4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186</v>
      </c>
      <c r="AU1837" s="252" t="s">
        <v>85</v>
      </c>
      <c r="AV1837" s="13" t="s">
        <v>85</v>
      </c>
      <c r="AW1837" s="13" t="s">
        <v>32</v>
      </c>
      <c r="AX1837" s="13" t="s">
        <v>76</v>
      </c>
      <c r="AY1837" s="252" t="s">
        <v>178</v>
      </c>
    </row>
    <row r="1838" s="13" customFormat="1">
      <c r="A1838" s="13"/>
      <c r="B1838" s="241"/>
      <c r="C1838" s="242"/>
      <c r="D1838" s="243" t="s">
        <v>186</v>
      </c>
      <c r="E1838" s="244" t="s">
        <v>1</v>
      </c>
      <c r="F1838" s="245" t="s">
        <v>3341</v>
      </c>
      <c r="G1838" s="242"/>
      <c r="H1838" s="246">
        <v>4</v>
      </c>
      <c r="I1838" s="247"/>
      <c r="J1838" s="242"/>
      <c r="K1838" s="242"/>
      <c r="L1838" s="248"/>
      <c r="M1838" s="249"/>
      <c r="N1838" s="250"/>
      <c r="O1838" s="250"/>
      <c r="P1838" s="250"/>
      <c r="Q1838" s="250"/>
      <c r="R1838" s="250"/>
      <c r="S1838" s="250"/>
      <c r="T1838" s="251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2" t="s">
        <v>186</v>
      </c>
      <c r="AU1838" s="252" t="s">
        <v>85</v>
      </c>
      <c r="AV1838" s="13" t="s">
        <v>85</v>
      </c>
      <c r="AW1838" s="13" t="s">
        <v>32</v>
      </c>
      <c r="AX1838" s="13" t="s">
        <v>76</v>
      </c>
      <c r="AY1838" s="252" t="s">
        <v>178</v>
      </c>
    </row>
    <row r="1839" s="13" customFormat="1">
      <c r="A1839" s="13"/>
      <c r="B1839" s="241"/>
      <c r="C1839" s="242"/>
      <c r="D1839" s="243" t="s">
        <v>186</v>
      </c>
      <c r="E1839" s="244" t="s">
        <v>1</v>
      </c>
      <c r="F1839" s="245" t="s">
        <v>3342</v>
      </c>
      <c r="G1839" s="242"/>
      <c r="H1839" s="246">
        <v>4</v>
      </c>
      <c r="I1839" s="247"/>
      <c r="J1839" s="242"/>
      <c r="K1839" s="242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2" t="s">
        <v>186</v>
      </c>
      <c r="AU1839" s="252" t="s">
        <v>85</v>
      </c>
      <c r="AV1839" s="13" t="s">
        <v>85</v>
      </c>
      <c r="AW1839" s="13" t="s">
        <v>32</v>
      </c>
      <c r="AX1839" s="13" t="s">
        <v>76</v>
      </c>
      <c r="AY1839" s="252" t="s">
        <v>178</v>
      </c>
    </row>
    <row r="1840" s="13" customFormat="1">
      <c r="A1840" s="13"/>
      <c r="B1840" s="241"/>
      <c r="C1840" s="242"/>
      <c r="D1840" s="243" t="s">
        <v>186</v>
      </c>
      <c r="E1840" s="244" t="s">
        <v>1</v>
      </c>
      <c r="F1840" s="245" t="s">
        <v>3343</v>
      </c>
      <c r="G1840" s="242"/>
      <c r="H1840" s="246">
        <v>12</v>
      </c>
      <c r="I1840" s="247"/>
      <c r="J1840" s="242"/>
      <c r="K1840" s="242"/>
      <c r="L1840" s="248"/>
      <c r="M1840" s="249"/>
      <c r="N1840" s="250"/>
      <c r="O1840" s="250"/>
      <c r="P1840" s="250"/>
      <c r="Q1840" s="250"/>
      <c r="R1840" s="250"/>
      <c r="S1840" s="250"/>
      <c r="T1840" s="25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2" t="s">
        <v>186</v>
      </c>
      <c r="AU1840" s="252" t="s">
        <v>85</v>
      </c>
      <c r="AV1840" s="13" t="s">
        <v>85</v>
      </c>
      <c r="AW1840" s="13" t="s">
        <v>32</v>
      </c>
      <c r="AX1840" s="13" t="s">
        <v>76</v>
      </c>
      <c r="AY1840" s="252" t="s">
        <v>178</v>
      </c>
    </row>
    <row r="1841" s="13" customFormat="1">
      <c r="A1841" s="13"/>
      <c r="B1841" s="241"/>
      <c r="C1841" s="242"/>
      <c r="D1841" s="243" t="s">
        <v>186</v>
      </c>
      <c r="E1841" s="244" t="s">
        <v>1</v>
      </c>
      <c r="F1841" s="245" t="s">
        <v>3344</v>
      </c>
      <c r="G1841" s="242"/>
      <c r="H1841" s="246">
        <v>13</v>
      </c>
      <c r="I1841" s="247"/>
      <c r="J1841" s="242"/>
      <c r="K1841" s="242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186</v>
      </c>
      <c r="AU1841" s="252" t="s">
        <v>85</v>
      </c>
      <c r="AV1841" s="13" t="s">
        <v>85</v>
      </c>
      <c r="AW1841" s="13" t="s">
        <v>32</v>
      </c>
      <c r="AX1841" s="13" t="s">
        <v>76</v>
      </c>
      <c r="AY1841" s="252" t="s">
        <v>178</v>
      </c>
    </row>
    <row r="1842" s="13" customFormat="1">
      <c r="A1842" s="13"/>
      <c r="B1842" s="241"/>
      <c r="C1842" s="242"/>
      <c r="D1842" s="243" t="s">
        <v>186</v>
      </c>
      <c r="E1842" s="244" t="s">
        <v>1</v>
      </c>
      <c r="F1842" s="245" t="s">
        <v>3345</v>
      </c>
      <c r="G1842" s="242"/>
      <c r="H1842" s="246">
        <v>4</v>
      </c>
      <c r="I1842" s="247"/>
      <c r="J1842" s="242"/>
      <c r="K1842" s="242"/>
      <c r="L1842" s="248"/>
      <c r="M1842" s="249"/>
      <c r="N1842" s="250"/>
      <c r="O1842" s="250"/>
      <c r="P1842" s="250"/>
      <c r="Q1842" s="250"/>
      <c r="R1842" s="250"/>
      <c r="S1842" s="250"/>
      <c r="T1842" s="251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2" t="s">
        <v>186</v>
      </c>
      <c r="AU1842" s="252" t="s">
        <v>85</v>
      </c>
      <c r="AV1842" s="13" t="s">
        <v>85</v>
      </c>
      <c r="AW1842" s="13" t="s">
        <v>32</v>
      </c>
      <c r="AX1842" s="13" t="s">
        <v>76</v>
      </c>
      <c r="AY1842" s="252" t="s">
        <v>178</v>
      </c>
    </row>
    <row r="1843" s="15" customFormat="1">
      <c r="A1843" s="15"/>
      <c r="B1843" s="264"/>
      <c r="C1843" s="265"/>
      <c r="D1843" s="243" t="s">
        <v>186</v>
      </c>
      <c r="E1843" s="266" t="s">
        <v>1</v>
      </c>
      <c r="F1843" s="267" t="s">
        <v>217</v>
      </c>
      <c r="G1843" s="265"/>
      <c r="H1843" s="268">
        <v>142</v>
      </c>
      <c r="I1843" s="269"/>
      <c r="J1843" s="265"/>
      <c r="K1843" s="265"/>
      <c r="L1843" s="270"/>
      <c r="M1843" s="271"/>
      <c r="N1843" s="272"/>
      <c r="O1843" s="272"/>
      <c r="P1843" s="272"/>
      <c r="Q1843" s="272"/>
      <c r="R1843" s="272"/>
      <c r="S1843" s="272"/>
      <c r="T1843" s="273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74" t="s">
        <v>186</v>
      </c>
      <c r="AU1843" s="274" t="s">
        <v>85</v>
      </c>
      <c r="AV1843" s="15" t="s">
        <v>184</v>
      </c>
      <c r="AW1843" s="15" t="s">
        <v>32</v>
      </c>
      <c r="AX1843" s="15" t="s">
        <v>83</v>
      </c>
      <c r="AY1843" s="274" t="s">
        <v>178</v>
      </c>
    </row>
    <row r="1844" s="2" customFormat="1" ht="16.5" customHeight="1">
      <c r="A1844" s="39"/>
      <c r="B1844" s="40"/>
      <c r="C1844" s="228" t="s">
        <v>3346</v>
      </c>
      <c r="D1844" s="228" t="s">
        <v>180</v>
      </c>
      <c r="E1844" s="229" t="s">
        <v>3347</v>
      </c>
      <c r="F1844" s="230" t="s">
        <v>3348</v>
      </c>
      <c r="G1844" s="231" t="s">
        <v>420</v>
      </c>
      <c r="H1844" s="232">
        <v>18</v>
      </c>
      <c r="I1844" s="233"/>
      <c r="J1844" s="234">
        <f>ROUND(I1844*H1844,2)</f>
        <v>0</v>
      </c>
      <c r="K1844" s="230" t="s">
        <v>194</v>
      </c>
      <c r="L1844" s="45"/>
      <c r="M1844" s="235" t="s">
        <v>1</v>
      </c>
      <c r="N1844" s="236" t="s">
        <v>41</v>
      </c>
      <c r="O1844" s="92"/>
      <c r="P1844" s="237">
        <f>O1844*H1844</f>
        <v>0</v>
      </c>
      <c r="Q1844" s="237">
        <v>0.00020000000000000001</v>
      </c>
      <c r="R1844" s="237">
        <f>Q1844*H1844</f>
        <v>0.0036000000000000003</v>
      </c>
      <c r="S1844" s="237">
        <v>0</v>
      </c>
      <c r="T1844" s="238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9" t="s">
        <v>274</v>
      </c>
      <c r="AT1844" s="239" t="s">
        <v>180</v>
      </c>
      <c r="AU1844" s="239" t="s">
        <v>85</v>
      </c>
      <c r="AY1844" s="18" t="s">
        <v>178</v>
      </c>
      <c r="BE1844" s="240">
        <f>IF(N1844="základní",J1844,0)</f>
        <v>0</v>
      </c>
      <c r="BF1844" s="240">
        <f>IF(N1844="snížená",J1844,0)</f>
        <v>0</v>
      </c>
      <c r="BG1844" s="240">
        <f>IF(N1844="zákl. přenesená",J1844,0)</f>
        <v>0</v>
      </c>
      <c r="BH1844" s="240">
        <f>IF(N1844="sníž. přenesená",J1844,0)</f>
        <v>0</v>
      </c>
      <c r="BI1844" s="240">
        <f>IF(N1844="nulová",J1844,0)</f>
        <v>0</v>
      </c>
      <c r="BJ1844" s="18" t="s">
        <v>83</v>
      </c>
      <c r="BK1844" s="240">
        <f>ROUND(I1844*H1844,2)</f>
        <v>0</v>
      </c>
      <c r="BL1844" s="18" t="s">
        <v>274</v>
      </c>
      <c r="BM1844" s="239" t="s">
        <v>3349</v>
      </c>
    </row>
    <row r="1845" s="13" customFormat="1">
      <c r="A1845" s="13"/>
      <c r="B1845" s="241"/>
      <c r="C1845" s="242"/>
      <c r="D1845" s="243" t="s">
        <v>186</v>
      </c>
      <c r="E1845" s="244" t="s">
        <v>1</v>
      </c>
      <c r="F1845" s="245" t="s">
        <v>3350</v>
      </c>
      <c r="G1845" s="242"/>
      <c r="H1845" s="246">
        <v>1</v>
      </c>
      <c r="I1845" s="247"/>
      <c r="J1845" s="242"/>
      <c r="K1845" s="242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2" t="s">
        <v>186</v>
      </c>
      <c r="AU1845" s="252" t="s">
        <v>85</v>
      </c>
      <c r="AV1845" s="13" t="s">
        <v>85</v>
      </c>
      <c r="AW1845" s="13" t="s">
        <v>32</v>
      </c>
      <c r="AX1845" s="13" t="s">
        <v>76</v>
      </c>
      <c r="AY1845" s="252" t="s">
        <v>178</v>
      </c>
    </row>
    <row r="1846" s="13" customFormat="1">
      <c r="A1846" s="13"/>
      <c r="B1846" s="241"/>
      <c r="C1846" s="242"/>
      <c r="D1846" s="243" t="s">
        <v>186</v>
      </c>
      <c r="E1846" s="244" t="s">
        <v>1</v>
      </c>
      <c r="F1846" s="245" t="s">
        <v>3351</v>
      </c>
      <c r="G1846" s="242"/>
      <c r="H1846" s="246">
        <v>1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186</v>
      </c>
      <c r="AU1846" s="252" t="s">
        <v>85</v>
      </c>
      <c r="AV1846" s="13" t="s">
        <v>85</v>
      </c>
      <c r="AW1846" s="13" t="s">
        <v>32</v>
      </c>
      <c r="AX1846" s="13" t="s">
        <v>76</v>
      </c>
      <c r="AY1846" s="252" t="s">
        <v>178</v>
      </c>
    </row>
    <row r="1847" s="13" customFormat="1">
      <c r="A1847" s="13"/>
      <c r="B1847" s="241"/>
      <c r="C1847" s="242"/>
      <c r="D1847" s="243" t="s">
        <v>186</v>
      </c>
      <c r="E1847" s="244" t="s">
        <v>1</v>
      </c>
      <c r="F1847" s="245" t="s">
        <v>3352</v>
      </c>
      <c r="G1847" s="242"/>
      <c r="H1847" s="246">
        <v>2</v>
      </c>
      <c r="I1847" s="247"/>
      <c r="J1847" s="242"/>
      <c r="K1847" s="242"/>
      <c r="L1847" s="248"/>
      <c r="M1847" s="249"/>
      <c r="N1847" s="250"/>
      <c r="O1847" s="250"/>
      <c r="P1847" s="250"/>
      <c r="Q1847" s="250"/>
      <c r="R1847" s="250"/>
      <c r="S1847" s="250"/>
      <c r="T1847" s="251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2" t="s">
        <v>186</v>
      </c>
      <c r="AU1847" s="252" t="s">
        <v>85</v>
      </c>
      <c r="AV1847" s="13" t="s">
        <v>85</v>
      </c>
      <c r="AW1847" s="13" t="s">
        <v>32</v>
      </c>
      <c r="AX1847" s="13" t="s">
        <v>76</v>
      </c>
      <c r="AY1847" s="252" t="s">
        <v>178</v>
      </c>
    </row>
    <row r="1848" s="13" customFormat="1">
      <c r="A1848" s="13"/>
      <c r="B1848" s="241"/>
      <c r="C1848" s="242"/>
      <c r="D1848" s="243" t="s">
        <v>186</v>
      </c>
      <c r="E1848" s="244" t="s">
        <v>1</v>
      </c>
      <c r="F1848" s="245" t="s">
        <v>3353</v>
      </c>
      <c r="G1848" s="242"/>
      <c r="H1848" s="246">
        <v>2</v>
      </c>
      <c r="I1848" s="247"/>
      <c r="J1848" s="242"/>
      <c r="K1848" s="242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2" t="s">
        <v>186</v>
      </c>
      <c r="AU1848" s="252" t="s">
        <v>85</v>
      </c>
      <c r="AV1848" s="13" t="s">
        <v>85</v>
      </c>
      <c r="AW1848" s="13" t="s">
        <v>32</v>
      </c>
      <c r="AX1848" s="13" t="s">
        <v>76</v>
      </c>
      <c r="AY1848" s="252" t="s">
        <v>178</v>
      </c>
    </row>
    <row r="1849" s="13" customFormat="1">
      <c r="A1849" s="13"/>
      <c r="B1849" s="241"/>
      <c r="C1849" s="242"/>
      <c r="D1849" s="243" t="s">
        <v>186</v>
      </c>
      <c r="E1849" s="244" t="s">
        <v>1</v>
      </c>
      <c r="F1849" s="245" t="s">
        <v>3354</v>
      </c>
      <c r="G1849" s="242"/>
      <c r="H1849" s="246">
        <v>1</v>
      </c>
      <c r="I1849" s="247"/>
      <c r="J1849" s="242"/>
      <c r="K1849" s="242"/>
      <c r="L1849" s="248"/>
      <c r="M1849" s="249"/>
      <c r="N1849" s="250"/>
      <c r="O1849" s="250"/>
      <c r="P1849" s="250"/>
      <c r="Q1849" s="250"/>
      <c r="R1849" s="250"/>
      <c r="S1849" s="250"/>
      <c r="T1849" s="25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2" t="s">
        <v>186</v>
      </c>
      <c r="AU1849" s="252" t="s">
        <v>85</v>
      </c>
      <c r="AV1849" s="13" t="s">
        <v>85</v>
      </c>
      <c r="AW1849" s="13" t="s">
        <v>32</v>
      </c>
      <c r="AX1849" s="13" t="s">
        <v>76</v>
      </c>
      <c r="AY1849" s="252" t="s">
        <v>178</v>
      </c>
    </row>
    <row r="1850" s="13" customFormat="1">
      <c r="A1850" s="13"/>
      <c r="B1850" s="241"/>
      <c r="C1850" s="242"/>
      <c r="D1850" s="243" t="s">
        <v>186</v>
      </c>
      <c r="E1850" s="244" t="s">
        <v>1</v>
      </c>
      <c r="F1850" s="245" t="s">
        <v>3355</v>
      </c>
      <c r="G1850" s="242"/>
      <c r="H1850" s="246">
        <v>2</v>
      </c>
      <c r="I1850" s="247"/>
      <c r="J1850" s="242"/>
      <c r="K1850" s="242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186</v>
      </c>
      <c r="AU1850" s="252" t="s">
        <v>85</v>
      </c>
      <c r="AV1850" s="13" t="s">
        <v>85</v>
      </c>
      <c r="AW1850" s="13" t="s">
        <v>32</v>
      </c>
      <c r="AX1850" s="13" t="s">
        <v>76</v>
      </c>
      <c r="AY1850" s="252" t="s">
        <v>178</v>
      </c>
    </row>
    <row r="1851" s="13" customFormat="1">
      <c r="A1851" s="13"/>
      <c r="B1851" s="241"/>
      <c r="C1851" s="242"/>
      <c r="D1851" s="243" t="s">
        <v>186</v>
      </c>
      <c r="E1851" s="244" t="s">
        <v>1</v>
      </c>
      <c r="F1851" s="245" t="s">
        <v>3356</v>
      </c>
      <c r="G1851" s="242"/>
      <c r="H1851" s="246">
        <v>2</v>
      </c>
      <c r="I1851" s="247"/>
      <c r="J1851" s="242"/>
      <c r="K1851" s="242"/>
      <c r="L1851" s="248"/>
      <c r="M1851" s="249"/>
      <c r="N1851" s="250"/>
      <c r="O1851" s="250"/>
      <c r="P1851" s="250"/>
      <c r="Q1851" s="250"/>
      <c r="R1851" s="250"/>
      <c r="S1851" s="250"/>
      <c r="T1851" s="25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2" t="s">
        <v>186</v>
      </c>
      <c r="AU1851" s="252" t="s">
        <v>85</v>
      </c>
      <c r="AV1851" s="13" t="s">
        <v>85</v>
      </c>
      <c r="AW1851" s="13" t="s">
        <v>32</v>
      </c>
      <c r="AX1851" s="13" t="s">
        <v>76</v>
      </c>
      <c r="AY1851" s="252" t="s">
        <v>178</v>
      </c>
    </row>
    <row r="1852" s="13" customFormat="1">
      <c r="A1852" s="13"/>
      <c r="B1852" s="241"/>
      <c r="C1852" s="242"/>
      <c r="D1852" s="243" t="s">
        <v>186</v>
      </c>
      <c r="E1852" s="244" t="s">
        <v>1</v>
      </c>
      <c r="F1852" s="245" t="s">
        <v>3357</v>
      </c>
      <c r="G1852" s="242"/>
      <c r="H1852" s="246">
        <v>1</v>
      </c>
      <c r="I1852" s="247"/>
      <c r="J1852" s="242"/>
      <c r="K1852" s="242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2" t="s">
        <v>186</v>
      </c>
      <c r="AU1852" s="252" t="s">
        <v>85</v>
      </c>
      <c r="AV1852" s="13" t="s">
        <v>85</v>
      </c>
      <c r="AW1852" s="13" t="s">
        <v>32</v>
      </c>
      <c r="AX1852" s="13" t="s">
        <v>76</v>
      </c>
      <c r="AY1852" s="252" t="s">
        <v>178</v>
      </c>
    </row>
    <row r="1853" s="13" customFormat="1">
      <c r="A1853" s="13"/>
      <c r="B1853" s="241"/>
      <c r="C1853" s="242"/>
      <c r="D1853" s="243" t="s">
        <v>186</v>
      </c>
      <c r="E1853" s="244" t="s">
        <v>1</v>
      </c>
      <c r="F1853" s="245" t="s">
        <v>3358</v>
      </c>
      <c r="G1853" s="242"/>
      <c r="H1853" s="246">
        <v>1</v>
      </c>
      <c r="I1853" s="247"/>
      <c r="J1853" s="242"/>
      <c r="K1853" s="242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186</v>
      </c>
      <c r="AU1853" s="252" t="s">
        <v>85</v>
      </c>
      <c r="AV1853" s="13" t="s">
        <v>85</v>
      </c>
      <c r="AW1853" s="13" t="s">
        <v>32</v>
      </c>
      <c r="AX1853" s="13" t="s">
        <v>76</v>
      </c>
      <c r="AY1853" s="252" t="s">
        <v>178</v>
      </c>
    </row>
    <row r="1854" s="13" customFormat="1">
      <c r="A1854" s="13"/>
      <c r="B1854" s="241"/>
      <c r="C1854" s="242"/>
      <c r="D1854" s="243" t="s">
        <v>186</v>
      </c>
      <c r="E1854" s="244" t="s">
        <v>1</v>
      </c>
      <c r="F1854" s="245" t="s">
        <v>3359</v>
      </c>
      <c r="G1854" s="242"/>
      <c r="H1854" s="246">
        <v>2</v>
      </c>
      <c r="I1854" s="247"/>
      <c r="J1854" s="242"/>
      <c r="K1854" s="242"/>
      <c r="L1854" s="248"/>
      <c r="M1854" s="249"/>
      <c r="N1854" s="250"/>
      <c r="O1854" s="250"/>
      <c r="P1854" s="250"/>
      <c r="Q1854" s="250"/>
      <c r="R1854" s="250"/>
      <c r="S1854" s="250"/>
      <c r="T1854" s="25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2" t="s">
        <v>186</v>
      </c>
      <c r="AU1854" s="252" t="s">
        <v>85</v>
      </c>
      <c r="AV1854" s="13" t="s">
        <v>85</v>
      </c>
      <c r="AW1854" s="13" t="s">
        <v>32</v>
      </c>
      <c r="AX1854" s="13" t="s">
        <v>76</v>
      </c>
      <c r="AY1854" s="252" t="s">
        <v>178</v>
      </c>
    </row>
    <row r="1855" s="13" customFormat="1">
      <c r="A1855" s="13"/>
      <c r="B1855" s="241"/>
      <c r="C1855" s="242"/>
      <c r="D1855" s="243" t="s">
        <v>186</v>
      </c>
      <c r="E1855" s="244" t="s">
        <v>1</v>
      </c>
      <c r="F1855" s="245" t="s">
        <v>3360</v>
      </c>
      <c r="G1855" s="242"/>
      <c r="H1855" s="246">
        <v>1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186</v>
      </c>
      <c r="AU1855" s="252" t="s">
        <v>85</v>
      </c>
      <c r="AV1855" s="13" t="s">
        <v>85</v>
      </c>
      <c r="AW1855" s="13" t="s">
        <v>32</v>
      </c>
      <c r="AX1855" s="13" t="s">
        <v>76</v>
      </c>
      <c r="AY1855" s="252" t="s">
        <v>178</v>
      </c>
    </row>
    <row r="1856" s="13" customFormat="1">
      <c r="A1856" s="13"/>
      <c r="B1856" s="241"/>
      <c r="C1856" s="242"/>
      <c r="D1856" s="243" t="s">
        <v>186</v>
      </c>
      <c r="E1856" s="244" t="s">
        <v>1</v>
      </c>
      <c r="F1856" s="245" t="s">
        <v>3361</v>
      </c>
      <c r="G1856" s="242"/>
      <c r="H1856" s="246">
        <v>2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186</v>
      </c>
      <c r="AU1856" s="252" t="s">
        <v>85</v>
      </c>
      <c r="AV1856" s="13" t="s">
        <v>85</v>
      </c>
      <c r="AW1856" s="13" t="s">
        <v>32</v>
      </c>
      <c r="AX1856" s="13" t="s">
        <v>76</v>
      </c>
      <c r="AY1856" s="252" t="s">
        <v>178</v>
      </c>
    </row>
    <row r="1857" s="15" customFormat="1">
      <c r="A1857" s="15"/>
      <c r="B1857" s="264"/>
      <c r="C1857" s="265"/>
      <c r="D1857" s="243" t="s">
        <v>186</v>
      </c>
      <c r="E1857" s="266" t="s">
        <v>1</v>
      </c>
      <c r="F1857" s="267" t="s">
        <v>217</v>
      </c>
      <c r="G1857" s="265"/>
      <c r="H1857" s="268">
        <v>18</v>
      </c>
      <c r="I1857" s="269"/>
      <c r="J1857" s="265"/>
      <c r="K1857" s="265"/>
      <c r="L1857" s="270"/>
      <c r="M1857" s="271"/>
      <c r="N1857" s="272"/>
      <c r="O1857" s="272"/>
      <c r="P1857" s="272"/>
      <c r="Q1857" s="272"/>
      <c r="R1857" s="272"/>
      <c r="S1857" s="272"/>
      <c r="T1857" s="273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74" t="s">
        <v>186</v>
      </c>
      <c r="AU1857" s="274" t="s">
        <v>85</v>
      </c>
      <c r="AV1857" s="15" t="s">
        <v>184</v>
      </c>
      <c r="AW1857" s="15" t="s">
        <v>32</v>
      </c>
      <c r="AX1857" s="15" t="s">
        <v>83</v>
      </c>
      <c r="AY1857" s="274" t="s">
        <v>178</v>
      </c>
    </row>
    <row r="1858" s="2" customFormat="1" ht="16.5" customHeight="1">
      <c r="A1858" s="39"/>
      <c r="B1858" s="40"/>
      <c r="C1858" s="228" t="s">
        <v>3362</v>
      </c>
      <c r="D1858" s="228" t="s">
        <v>180</v>
      </c>
      <c r="E1858" s="229" t="s">
        <v>3363</v>
      </c>
      <c r="F1858" s="230" t="s">
        <v>3364</v>
      </c>
      <c r="G1858" s="231" t="s">
        <v>291</v>
      </c>
      <c r="H1858" s="232">
        <v>300</v>
      </c>
      <c r="I1858" s="233"/>
      <c r="J1858" s="234">
        <f>ROUND(I1858*H1858,2)</f>
        <v>0</v>
      </c>
      <c r="K1858" s="230" t="s">
        <v>194</v>
      </c>
      <c r="L1858" s="45"/>
      <c r="M1858" s="235" t="s">
        <v>1</v>
      </c>
      <c r="N1858" s="236" t="s">
        <v>41</v>
      </c>
      <c r="O1858" s="92"/>
      <c r="P1858" s="237">
        <f>O1858*H1858</f>
        <v>0</v>
      </c>
      <c r="Q1858" s="237">
        <v>0.00032000000000000003</v>
      </c>
      <c r="R1858" s="237">
        <f>Q1858*H1858</f>
        <v>0.096000000000000002</v>
      </c>
      <c r="S1858" s="237">
        <v>0</v>
      </c>
      <c r="T1858" s="238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39" t="s">
        <v>274</v>
      </c>
      <c r="AT1858" s="239" t="s">
        <v>180</v>
      </c>
      <c r="AU1858" s="239" t="s">
        <v>85</v>
      </c>
      <c r="AY1858" s="18" t="s">
        <v>178</v>
      </c>
      <c r="BE1858" s="240">
        <f>IF(N1858="základní",J1858,0)</f>
        <v>0</v>
      </c>
      <c r="BF1858" s="240">
        <f>IF(N1858="snížená",J1858,0)</f>
        <v>0</v>
      </c>
      <c r="BG1858" s="240">
        <f>IF(N1858="zákl. přenesená",J1858,0)</f>
        <v>0</v>
      </c>
      <c r="BH1858" s="240">
        <f>IF(N1858="sníž. přenesená",J1858,0)</f>
        <v>0</v>
      </c>
      <c r="BI1858" s="240">
        <f>IF(N1858="nulová",J1858,0)</f>
        <v>0</v>
      </c>
      <c r="BJ1858" s="18" t="s">
        <v>83</v>
      </c>
      <c r="BK1858" s="240">
        <f>ROUND(I1858*H1858,2)</f>
        <v>0</v>
      </c>
      <c r="BL1858" s="18" t="s">
        <v>274</v>
      </c>
      <c r="BM1858" s="239" t="s">
        <v>3365</v>
      </c>
    </row>
    <row r="1859" s="2" customFormat="1" ht="24.15" customHeight="1">
      <c r="A1859" s="39"/>
      <c r="B1859" s="40"/>
      <c r="C1859" s="228" t="s">
        <v>3366</v>
      </c>
      <c r="D1859" s="228" t="s">
        <v>180</v>
      </c>
      <c r="E1859" s="229" t="s">
        <v>3367</v>
      </c>
      <c r="F1859" s="230" t="s">
        <v>3368</v>
      </c>
      <c r="G1859" s="231" t="s">
        <v>204</v>
      </c>
      <c r="H1859" s="232">
        <v>331.83999999999997</v>
      </c>
      <c r="I1859" s="233"/>
      <c r="J1859" s="234">
        <f>ROUND(I1859*H1859,2)</f>
        <v>0</v>
      </c>
      <c r="K1859" s="230" t="s">
        <v>194</v>
      </c>
      <c r="L1859" s="45"/>
      <c r="M1859" s="235" t="s">
        <v>1</v>
      </c>
      <c r="N1859" s="236" t="s">
        <v>41</v>
      </c>
      <c r="O1859" s="92"/>
      <c r="P1859" s="237">
        <f>O1859*H1859</f>
        <v>0</v>
      </c>
      <c r="Q1859" s="237">
        <v>5.0000000000000002E-05</v>
      </c>
      <c r="R1859" s="237">
        <f>Q1859*H1859</f>
        <v>0.016591999999999999</v>
      </c>
      <c r="S1859" s="237">
        <v>0</v>
      </c>
      <c r="T1859" s="238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9" t="s">
        <v>274</v>
      </c>
      <c r="AT1859" s="239" t="s">
        <v>180</v>
      </c>
      <c r="AU1859" s="239" t="s">
        <v>85</v>
      </c>
      <c r="AY1859" s="18" t="s">
        <v>178</v>
      </c>
      <c r="BE1859" s="240">
        <f>IF(N1859="základní",J1859,0)</f>
        <v>0</v>
      </c>
      <c r="BF1859" s="240">
        <f>IF(N1859="snížená",J1859,0)</f>
        <v>0</v>
      </c>
      <c r="BG1859" s="240">
        <f>IF(N1859="zákl. přenesená",J1859,0)</f>
        <v>0</v>
      </c>
      <c r="BH1859" s="240">
        <f>IF(N1859="sníž. přenesená",J1859,0)</f>
        <v>0</v>
      </c>
      <c r="BI1859" s="240">
        <f>IF(N1859="nulová",J1859,0)</f>
        <v>0</v>
      </c>
      <c r="BJ1859" s="18" t="s">
        <v>83</v>
      </c>
      <c r="BK1859" s="240">
        <f>ROUND(I1859*H1859,2)</f>
        <v>0</v>
      </c>
      <c r="BL1859" s="18" t="s">
        <v>274</v>
      </c>
      <c r="BM1859" s="239" t="s">
        <v>3369</v>
      </c>
    </row>
    <row r="1860" s="2" customFormat="1" ht="24.15" customHeight="1">
      <c r="A1860" s="39"/>
      <c r="B1860" s="40"/>
      <c r="C1860" s="228" t="s">
        <v>3370</v>
      </c>
      <c r="D1860" s="228" t="s">
        <v>180</v>
      </c>
      <c r="E1860" s="229" t="s">
        <v>3371</v>
      </c>
      <c r="F1860" s="230" t="s">
        <v>3372</v>
      </c>
      <c r="G1860" s="231" t="s">
        <v>384</v>
      </c>
      <c r="H1860" s="232">
        <v>14.595000000000001</v>
      </c>
      <c r="I1860" s="233"/>
      <c r="J1860" s="234">
        <f>ROUND(I1860*H1860,2)</f>
        <v>0</v>
      </c>
      <c r="K1860" s="230" t="s">
        <v>194</v>
      </c>
      <c r="L1860" s="45"/>
      <c r="M1860" s="235" t="s">
        <v>1</v>
      </c>
      <c r="N1860" s="236" t="s">
        <v>41</v>
      </c>
      <c r="O1860" s="92"/>
      <c r="P1860" s="237">
        <f>O1860*H1860</f>
        <v>0</v>
      </c>
      <c r="Q1860" s="237">
        <v>0</v>
      </c>
      <c r="R1860" s="237">
        <f>Q1860*H1860</f>
        <v>0</v>
      </c>
      <c r="S1860" s="237">
        <v>0</v>
      </c>
      <c r="T1860" s="238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9" t="s">
        <v>274</v>
      </c>
      <c r="AT1860" s="239" t="s">
        <v>180</v>
      </c>
      <c r="AU1860" s="239" t="s">
        <v>85</v>
      </c>
      <c r="AY1860" s="18" t="s">
        <v>178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83</v>
      </c>
      <c r="BK1860" s="240">
        <f>ROUND(I1860*H1860,2)</f>
        <v>0</v>
      </c>
      <c r="BL1860" s="18" t="s">
        <v>274</v>
      </c>
      <c r="BM1860" s="239" t="s">
        <v>3373</v>
      </c>
    </row>
    <row r="1861" s="12" customFormat="1" ht="22.8" customHeight="1">
      <c r="A1861" s="12"/>
      <c r="B1861" s="212"/>
      <c r="C1861" s="213"/>
      <c r="D1861" s="214" t="s">
        <v>75</v>
      </c>
      <c r="E1861" s="226" t="s">
        <v>3374</v>
      </c>
      <c r="F1861" s="226" t="s">
        <v>3375</v>
      </c>
      <c r="G1861" s="213"/>
      <c r="H1861" s="213"/>
      <c r="I1861" s="216"/>
      <c r="J1861" s="227">
        <f>BK1861</f>
        <v>0</v>
      </c>
      <c r="K1861" s="213"/>
      <c r="L1861" s="218"/>
      <c r="M1861" s="219"/>
      <c r="N1861" s="220"/>
      <c r="O1861" s="220"/>
      <c r="P1861" s="221">
        <f>SUM(P1862:P1906)</f>
        <v>0</v>
      </c>
      <c r="Q1861" s="220"/>
      <c r="R1861" s="221">
        <f>SUM(R1862:R1906)</f>
        <v>0.69563680000000006</v>
      </c>
      <c r="S1861" s="220"/>
      <c r="T1861" s="222">
        <f>SUM(T1862:T1906)</f>
        <v>0.61316999999999999</v>
      </c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R1861" s="223" t="s">
        <v>85</v>
      </c>
      <c r="AT1861" s="224" t="s">
        <v>75</v>
      </c>
      <c r="AU1861" s="224" t="s">
        <v>83</v>
      </c>
      <c r="AY1861" s="223" t="s">
        <v>178</v>
      </c>
      <c r="BK1861" s="225">
        <f>SUM(BK1862:BK1906)</f>
        <v>0</v>
      </c>
    </row>
    <row r="1862" s="2" customFormat="1" ht="24.15" customHeight="1">
      <c r="A1862" s="39"/>
      <c r="B1862" s="40"/>
      <c r="C1862" s="228" t="s">
        <v>3376</v>
      </c>
      <c r="D1862" s="228" t="s">
        <v>180</v>
      </c>
      <c r="E1862" s="229" t="s">
        <v>3377</v>
      </c>
      <c r="F1862" s="230" t="s">
        <v>3378</v>
      </c>
      <c r="G1862" s="231" t="s">
        <v>204</v>
      </c>
      <c r="H1862" s="232">
        <v>149.86000000000001</v>
      </c>
      <c r="I1862" s="233"/>
      <c r="J1862" s="234">
        <f>ROUND(I1862*H1862,2)</f>
        <v>0</v>
      </c>
      <c r="K1862" s="230" t="s">
        <v>194</v>
      </c>
      <c r="L1862" s="45"/>
      <c r="M1862" s="235" t="s">
        <v>1</v>
      </c>
      <c r="N1862" s="236" t="s">
        <v>41</v>
      </c>
      <c r="O1862" s="92"/>
      <c r="P1862" s="237">
        <f>O1862*H1862</f>
        <v>0</v>
      </c>
      <c r="Q1862" s="237">
        <v>0</v>
      </c>
      <c r="R1862" s="237">
        <f>Q1862*H1862</f>
        <v>0</v>
      </c>
      <c r="S1862" s="237">
        <v>0</v>
      </c>
      <c r="T1862" s="238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39" t="s">
        <v>274</v>
      </c>
      <c r="AT1862" s="239" t="s">
        <v>180</v>
      </c>
      <c r="AU1862" s="239" t="s">
        <v>85</v>
      </c>
      <c r="AY1862" s="18" t="s">
        <v>178</v>
      </c>
      <c r="BE1862" s="240">
        <f>IF(N1862="základní",J1862,0)</f>
        <v>0</v>
      </c>
      <c r="BF1862" s="240">
        <f>IF(N1862="snížená",J1862,0)</f>
        <v>0</v>
      </c>
      <c r="BG1862" s="240">
        <f>IF(N1862="zákl. přenesená",J1862,0)</f>
        <v>0</v>
      </c>
      <c r="BH1862" s="240">
        <f>IF(N1862="sníž. přenesená",J1862,0)</f>
        <v>0</v>
      </c>
      <c r="BI1862" s="240">
        <f>IF(N1862="nulová",J1862,0)</f>
        <v>0</v>
      </c>
      <c r="BJ1862" s="18" t="s">
        <v>83</v>
      </c>
      <c r="BK1862" s="240">
        <f>ROUND(I1862*H1862,2)</f>
        <v>0</v>
      </c>
      <c r="BL1862" s="18" t="s">
        <v>274</v>
      </c>
      <c r="BM1862" s="239" t="s">
        <v>3379</v>
      </c>
    </row>
    <row r="1863" s="13" customFormat="1">
      <c r="A1863" s="13"/>
      <c r="B1863" s="241"/>
      <c r="C1863" s="242"/>
      <c r="D1863" s="243" t="s">
        <v>186</v>
      </c>
      <c r="E1863" s="244" t="s">
        <v>1</v>
      </c>
      <c r="F1863" s="245" t="s">
        <v>2558</v>
      </c>
      <c r="G1863" s="242"/>
      <c r="H1863" s="246">
        <v>15.17</v>
      </c>
      <c r="I1863" s="247"/>
      <c r="J1863" s="242"/>
      <c r="K1863" s="242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2" t="s">
        <v>186</v>
      </c>
      <c r="AU1863" s="252" t="s">
        <v>85</v>
      </c>
      <c r="AV1863" s="13" t="s">
        <v>85</v>
      </c>
      <c r="AW1863" s="13" t="s">
        <v>32</v>
      </c>
      <c r="AX1863" s="13" t="s">
        <v>76</v>
      </c>
      <c r="AY1863" s="252" t="s">
        <v>178</v>
      </c>
    </row>
    <row r="1864" s="13" customFormat="1">
      <c r="A1864" s="13"/>
      <c r="B1864" s="241"/>
      <c r="C1864" s="242"/>
      <c r="D1864" s="243" t="s">
        <v>186</v>
      </c>
      <c r="E1864" s="244" t="s">
        <v>1</v>
      </c>
      <c r="F1864" s="245" t="s">
        <v>2564</v>
      </c>
      <c r="G1864" s="242"/>
      <c r="H1864" s="246">
        <v>18.5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186</v>
      </c>
      <c r="AU1864" s="252" t="s">
        <v>85</v>
      </c>
      <c r="AV1864" s="13" t="s">
        <v>85</v>
      </c>
      <c r="AW1864" s="13" t="s">
        <v>32</v>
      </c>
      <c r="AX1864" s="13" t="s">
        <v>76</v>
      </c>
      <c r="AY1864" s="252" t="s">
        <v>178</v>
      </c>
    </row>
    <row r="1865" s="13" customFormat="1">
      <c r="A1865" s="13"/>
      <c r="B1865" s="241"/>
      <c r="C1865" s="242"/>
      <c r="D1865" s="243" t="s">
        <v>186</v>
      </c>
      <c r="E1865" s="244" t="s">
        <v>1</v>
      </c>
      <c r="F1865" s="245" t="s">
        <v>3380</v>
      </c>
      <c r="G1865" s="242"/>
      <c r="H1865" s="246">
        <v>11.310000000000001</v>
      </c>
      <c r="I1865" s="247"/>
      <c r="J1865" s="242"/>
      <c r="K1865" s="242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2" t="s">
        <v>186</v>
      </c>
      <c r="AU1865" s="252" t="s">
        <v>85</v>
      </c>
      <c r="AV1865" s="13" t="s">
        <v>85</v>
      </c>
      <c r="AW1865" s="13" t="s">
        <v>32</v>
      </c>
      <c r="AX1865" s="13" t="s">
        <v>76</v>
      </c>
      <c r="AY1865" s="252" t="s">
        <v>178</v>
      </c>
    </row>
    <row r="1866" s="13" customFormat="1">
      <c r="A1866" s="13"/>
      <c r="B1866" s="241"/>
      <c r="C1866" s="242"/>
      <c r="D1866" s="243" t="s">
        <v>186</v>
      </c>
      <c r="E1866" s="244" t="s">
        <v>1</v>
      </c>
      <c r="F1866" s="245" t="s">
        <v>2566</v>
      </c>
      <c r="G1866" s="242"/>
      <c r="H1866" s="246">
        <v>8.5899999999999999</v>
      </c>
      <c r="I1866" s="247"/>
      <c r="J1866" s="242"/>
      <c r="K1866" s="242"/>
      <c r="L1866" s="248"/>
      <c r="M1866" s="249"/>
      <c r="N1866" s="250"/>
      <c r="O1866" s="250"/>
      <c r="P1866" s="250"/>
      <c r="Q1866" s="250"/>
      <c r="R1866" s="250"/>
      <c r="S1866" s="250"/>
      <c r="T1866" s="251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2" t="s">
        <v>186</v>
      </c>
      <c r="AU1866" s="252" t="s">
        <v>85</v>
      </c>
      <c r="AV1866" s="13" t="s">
        <v>85</v>
      </c>
      <c r="AW1866" s="13" t="s">
        <v>32</v>
      </c>
      <c r="AX1866" s="13" t="s">
        <v>76</v>
      </c>
      <c r="AY1866" s="252" t="s">
        <v>178</v>
      </c>
    </row>
    <row r="1867" s="13" customFormat="1">
      <c r="A1867" s="13"/>
      <c r="B1867" s="241"/>
      <c r="C1867" s="242"/>
      <c r="D1867" s="243" t="s">
        <v>186</v>
      </c>
      <c r="E1867" s="244" t="s">
        <v>1</v>
      </c>
      <c r="F1867" s="245" t="s">
        <v>3381</v>
      </c>
      <c r="G1867" s="242"/>
      <c r="H1867" s="246">
        <v>24.030000000000001</v>
      </c>
      <c r="I1867" s="247"/>
      <c r="J1867" s="242"/>
      <c r="K1867" s="242"/>
      <c r="L1867" s="248"/>
      <c r="M1867" s="249"/>
      <c r="N1867" s="250"/>
      <c r="O1867" s="250"/>
      <c r="P1867" s="250"/>
      <c r="Q1867" s="250"/>
      <c r="R1867" s="250"/>
      <c r="S1867" s="250"/>
      <c r="T1867" s="25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2" t="s">
        <v>186</v>
      </c>
      <c r="AU1867" s="252" t="s">
        <v>85</v>
      </c>
      <c r="AV1867" s="13" t="s">
        <v>85</v>
      </c>
      <c r="AW1867" s="13" t="s">
        <v>32</v>
      </c>
      <c r="AX1867" s="13" t="s">
        <v>76</v>
      </c>
      <c r="AY1867" s="252" t="s">
        <v>178</v>
      </c>
    </row>
    <row r="1868" s="13" customFormat="1">
      <c r="A1868" s="13"/>
      <c r="B1868" s="241"/>
      <c r="C1868" s="242"/>
      <c r="D1868" s="243" t="s">
        <v>186</v>
      </c>
      <c r="E1868" s="244" t="s">
        <v>1</v>
      </c>
      <c r="F1868" s="245" t="s">
        <v>2568</v>
      </c>
      <c r="G1868" s="242"/>
      <c r="H1868" s="246">
        <v>21.879999999999999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186</v>
      </c>
      <c r="AU1868" s="252" t="s">
        <v>85</v>
      </c>
      <c r="AV1868" s="13" t="s">
        <v>85</v>
      </c>
      <c r="AW1868" s="13" t="s">
        <v>32</v>
      </c>
      <c r="AX1868" s="13" t="s">
        <v>76</v>
      </c>
      <c r="AY1868" s="252" t="s">
        <v>178</v>
      </c>
    </row>
    <row r="1869" s="13" customFormat="1">
      <c r="A1869" s="13"/>
      <c r="B1869" s="241"/>
      <c r="C1869" s="242"/>
      <c r="D1869" s="243" t="s">
        <v>186</v>
      </c>
      <c r="E1869" s="244" t="s">
        <v>1</v>
      </c>
      <c r="F1869" s="245" t="s">
        <v>3382</v>
      </c>
      <c r="G1869" s="242"/>
      <c r="H1869" s="246">
        <v>15.810000000000001</v>
      </c>
      <c r="I1869" s="247"/>
      <c r="J1869" s="242"/>
      <c r="K1869" s="242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186</v>
      </c>
      <c r="AU1869" s="252" t="s">
        <v>85</v>
      </c>
      <c r="AV1869" s="13" t="s">
        <v>85</v>
      </c>
      <c r="AW1869" s="13" t="s">
        <v>32</v>
      </c>
      <c r="AX1869" s="13" t="s">
        <v>76</v>
      </c>
      <c r="AY1869" s="252" t="s">
        <v>178</v>
      </c>
    </row>
    <row r="1870" s="13" customFormat="1">
      <c r="A1870" s="13"/>
      <c r="B1870" s="241"/>
      <c r="C1870" s="242"/>
      <c r="D1870" s="243" t="s">
        <v>186</v>
      </c>
      <c r="E1870" s="244" t="s">
        <v>1</v>
      </c>
      <c r="F1870" s="245" t="s">
        <v>2570</v>
      </c>
      <c r="G1870" s="242"/>
      <c r="H1870" s="246">
        <v>34.57</v>
      </c>
      <c r="I1870" s="247"/>
      <c r="J1870" s="242"/>
      <c r="K1870" s="242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186</v>
      </c>
      <c r="AU1870" s="252" t="s">
        <v>85</v>
      </c>
      <c r="AV1870" s="13" t="s">
        <v>85</v>
      </c>
      <c r="AW1870" s="13" t="s">
        <v>32</v>
      </c>
      <c r="AX1870" s="13" t="s">
        <v>76</v>
      </c>
      <c r="AY1870" s="252" t="s">
        <v>178</v>
      </c>
    </row>
    <row r="1871" s="15" customFormat="1">
      <c r="A1871" s="15"/>
      <c r="B1871" s="264"/>
      <c r="C1871" s="265"/>
      <c r="D1871" s="243" t="s">
        <v>186</v>
      </c>
      <c r="E1871" s="266" t="s">
        <v>1</v>
      </c>
      <c r="F1871" s="267" t="s">
        <v>217</v>
      </c>
      <c r="G1871" s="265"/>
      <c r="H1871" s="268">
        <v>149.86000000000001</v>
      </c>
      <c r="I1871" s="269"/>
      <c r="J1871" s="265"/>
      <c r="K1871" s="265"/>
      <c r="L1871" s="270"/>
      <c r="M1871" s="271"/>
      <c r="N1871" s="272"/>
      <c r="O1871" s="272"/>
      <c r="P1871" s="272"/>
      <c r="Q1871" s="272"/>
      <c r="R1871" s="272"/>
      <c r="S1871" s="272"/>
      <c r="T1871" s="273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4" t="s">
        <v>186</v>
      </c>
      <c r="AU1871" s="274" t="s">
        <v>85</v>
      </c>
      <c r="AV1871" s="15" t="s">
        <v>184</v>
      </c>
      <c r="AW1871" s="15" t="s">
        <v>32</v>
      </c>
      <c r="AX1871" s="15" t="s">
        <v>83</v>
      </c>
      <c r="AY1871" s="274" t="s">
        <v>178</v>
      </c>
    </row>
    <row r="1872" s="2" customFormat="1" ht="24.15" customHeight="1">
      <c r="A1872" s="39"/>
      <c r="B1872" s="40"/>
      <c r="C1872" s="228" t="s">
        <v>3383</v>
      </c>
      <c r="D1872" s="228" t="s">
        <v>180</v>
      </c>
      <c r="E1872" s="229" t="s">
        <v>3384</v>
      </c>
      <c r="F1872" s="230" t="s">
        <v>3385</v>
      </c>
      <c r="G1872" s="231" t="s">
        <v>204</v>
      </c>
      <c r="H1872" s="232">
        <v>203.16999999999999</v>
      </c>
      <c r="I1872" s="233"/>
      <c r="J1872" s="234">
        <f>ROUND(I1872*H1872,2)</f>
        <v>0</v>
      </c>
      <c r="K1872" s="230" t="s">
        <v>194</v>
      </c>
      <c r="L1872" s="45"/>
      <c r="M1872" s="235" t="s">
        <v>1</v>
      </c>
      <c r="N1872" s="236" t="s">
        <v>41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274</v>
      </c>
      <c r="AT1872" s="239" t="s">
        <v>180</v>
      </c>
      <c r="AU1872" s="239" t="s">
        <v>85</v>
      </c>
      <c r="AY1872" s="18" t="s">
        <v>178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83</v>
      </c>
      <c r="BK1872" s="240">
        <f>ROUND(I1872*H1872,2)</f>
        <v>0</v>
      </c>
      <c r="BL1872" s="18" t="s">
        <v>274</v>
      </c>
      <c r="BM1872" s="239" t="s">
        <v>3386</v>
      </c>
    </row>
    <row r="1873" s="13" customFormat="1">
      <c r="A1873" s="13"/>
      <c r="B1873" s="241"/>
      <c r="C1873" s="242"/>
      <c r="D1873" s="243" t="s">
        <v>186</v>
      </c>
      <c r="E1873" s="244" t="s">
        <v>1</v>
      </c>
      <c r="F1873" s="245" t="s">
        <v>3387</v>
      </c>
      <c r="G1873" s="242"/>
      <c r="H1873" s="246">
        <v>142.68000000000001</v>
      </c>
      <c r="I1873" s="247"/>
      <c r="J1873" s="242"/>
      <c r="K1873" s="242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2" t="s">
        <v>186</v>
      </c>
      <c r="AU1873" s="252" t="s">
        <v>85</v>
      </c>
      <c r="AV1873" s="13" t="s">
        <v>85</v>
      </c>
      <c r="AW1873" s="13" t="s">
        <v>32</v>
      </c>
      <c r="AX1873" s="13" t="s">
        <v>76</v>
      </c>
      <c r="AY1873" s="252" t="s">
        <v>178</v>
      </c>
    </row>
    <row r="1874" s="13" customFormat="1">
      <c r="A1874" s="13"/>
      <c r="B1874" s="241"/>
      <c r="C1874" s="242"/>
      <c r="D1874" s="243" t="s">
        <v>186</v>
      </c>
      <c r="E1874" s="244" t="s">
        <v>1</v>
      </c>
      <c r="F1874" s="245" t="s">
        <v>3388</v>
      </c>
      <c r="G1874" s="242"/>
      <c r="H1874" s="246">
        <v>60.490000000000002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186</v>
      </c>
      <c r="AU1874" s="252" t="s">
        <v>85</v>
      </c>
      <c r="AV1874" s="13" t="s">
        <v>85</v>
      </c>
      <c r="AW1874" s="13" t="s">
        <v>32</v>
      </c>
      <c r="AX1874" s="13" t="s">
        <v>76</v>
      </c>
      <c r="AY1874" s="252" t="s">
        <v>178</v>
      </c>
    </row>
    <row r="1875" s="15" customFormat="1">
      <c r="A1875" s="15"/>
      <c r="B1875" s="264"/>
      <c r="C1875" s="265"/>
      <c r="D1875" s="243" t="s">
        <v>186</v>
      </c>
      <c r="E1875" s="266" t="s">
        <v>1</v>
      </c>
      <c r="F1875" s="267" t="s">
        <v>217</v>
      </c>
      <c r="G1875" s="265"/>
      <c r="H1875" s="268">
        <v>203.16999999999999</v>
      </c>
      <c r="I1875" s="269"/>
      <c r="J1875" s="265"/>
      <c r="K1875" s="265"/>
      <c r="L1875" s="270"/>
      <c r="M1875" s="271"/>
      <c r="N1875" s="272"/>
      <c r="O1875" s="272"/>
      <c r="P1875" s="272"/>
      <c r="Q1875" s="272"/>
      <c r="R1875" s="272"/>
      <c r="S1875" s="272"/>
      <c r="T1875" s="273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74" t="s">
        <v>186</v>
      </c>
      <c r="AU1875" s="274" t="s">
        <v>85</v>
      </c>
      <c r="AV1875" s="15" t="s">
        <v>184</v>
      </c>
      <c r="AW1875" s="15" t="s">
        <v>32</v>
      </c>
      <c r="AX1875" s="15" t="s">
        <v>83</v>
      </c>
      <c r="AY1875" s="274" t="s">
        <v>178</v>
      </c>
    </row>
    <row r="1876" s="2" customFormat="1" ht="24.15" customHeight="1">
      <c r="A1876" s="39"/>
      <c r="B1876" s="40"/>
      <c r="C1876" s="228" t="s">
        <v>3389</v>
      </c>
      <c r="D1876" s="228" t="s">
        <v>180</v>
      </c>
      <c r="E1876" s="229" t="s">
        <v>3390</v>
      </c>
      <c r="F1876" s="230" t="s">
        <v>3391</v>
      </c>
      <c r="G1876" s="231" t="s">
        <v>204</v>
      </c>
      <c r="H1876" s="232">
        <v>142.68000000000001</v>
      </c>
      <c r="I1876" s="233"/>
      <c r="J1876" s="234">
        <f>ROUND(I1876*H1876,2)</f>
        <v>0</v>
      </c>
      <c r="K1876" s="230" t="s">
        <v>194</v>
      </c>
      <c r="L1876" s="45"/>
      <c r="M1876" s="235" t="s">
        <v>1</v>
      </c>
      <c r="N1876" s="236" t="s">
        <v>41</v>
      </c>
      <c r="O1876" s="92"/>
      <c r="P1876" s="237">
        <f>O1876*H1876</f>
        <v>0</v>
      </c>
      <c r="Q1876" s="237">
        <v>0</v>
      </c>
      <c r="R1876" s="237">
        <f>Q1876*H1876</f>
        <v>0</v>
      </c>
      <c r="S1876" s="237">
        <v>0.0025000000000000001</v>
      </c>
      <c r="T1876" s="238">
        <f>S1876*H1876</f>
        <v>0.35670000000000002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9" t="s">
        <v>274</v>
      </c>
      <c r="AT1876" s="239" t="s">
        <v>180</v>
      </c>
      <c r="AU1876" s="239" t="s">
        <v>85</v>
      </c>
      <c r="AY1876" s="18" t="s">
        <v>178</v>
      </c>
      <c r="BE1876" s="240">
        <f>IF(N1876="základní",J1876,0)</f>
        <v>0</v>
      </c>
      <c r="BF1876" s="240">
        <f>IF(N1876="snížená",J1876,0)</f>
        <v>0</v>
      </c>
      <c r="BG1876" s="240">
        <f>IF(N1876="zákl. přenesená",J1876,0)</f>
        <v>0</v>
      </c>
      <c r="BH1876" s="240">
        <f>IF(N1876="sníž. přenesená",J1876,0)</f>
        <v>0</v>
      </c>
      <c r="BI1876" s="240">
        <f>IF(N1876="nulová",J1876,0)</f>
        <v>0</v>
      </c>
      <c r="BJ1876" s="18" t="s">
        <v>83</v>
      </c>
      <c r="BK1876" s="240">
        <f>ROUND(I1876*H1876,2)</f>
        <v>0</v>
      </c>
      <c r="BL1876" s="18" t="s">
        <v>274</v>
      </c>
      <c r="BM1876" s="239" t="s">
        <v>3392</v>
      </c>
    </row>
    <row r="1877" s="16" customFormat="1">
      <c r="A1877" s="16"/>
      <c r="B1877" s="275"/>
      <c r="C1877" s="276"/>
      <c r="D1877" s="243" t="s">
        <v>186</v>
      </c>
      <c r="E1877" s="277" t="s">
        <v>1</v>
      </c>
      <c r="F1877" s="278" t="s">
        <v>3393</v>
      </c>
      <c r="G1877" s="276"/>
      <c r="H1877" s="277" t="s">
        <v>1</v>
      </c>
      <c r="I1877" s="279"/>
      <c r="J1877" s="276"/>
      <c r="K1877" s="276"/>
      <c r="L1877" s="280"/>
      <c r="M1877" s="281"/>
      <c r="N1877" s="282"/>
      <c r="O1877" s="282"/>
      <c r="P1877" s="282"/>
      <c r="Q1877" s="282"/>
      <c r="R1877" s="282"/>
      <c r="S1877" s="282"/>
      <c r="T1877" s="283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84" t="s">
        <v>186</v>
      </c>
      <c r="AU1877" s="284" t="s">
        <v>85</v>
      </c>
      <c r="AV1877" s="16" t="s">
        <v>83</v>
      </c>
      <c r="AW1877" s="16" t="s">
        <v>32</v>
      </c>
      <c r="AX1877" s="16" t="s">
        <v>76</v>
      </c>
      <c r="AY1877" s="284" t="s">
        <v>178</v>
      </c>
    </row>
    <row r="1878" s="13" customFormat="1">
      <c r="A1878" s="13"/>
      <c r="B1878" s="241"/>
      <c r="C1878" s="242"/>
      <c r="D1878" s="243" t="s">
        <v>186</v>
      </c>
      <c r="E1878" s="244" t="s">
        <v>1</v>
      </c>
      <c r="F1878" s="245" t="s">
        <v>3394</v>
      </c>
      <c r="G1878" s="242"/>
      <c r="H1878" s="246">
        <v>63.289999999999999</v>
      </c>
      <c r="I1878" s="247"/>
      <c r="J1878" s="242"/>
      <c r="K1878" s="242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2" t="s">
        <v>186</v>
      </c>
      <c r="AU1878" s="252" t="s">
        <v>85</v>
      </c>
      <c r="AV1878" s="13" t="s">
        <v>85</v>
      </c>
      <c r="AW1878" s="13" t="s">
        <v>32</v>
      </c>
      <c r="AX1878" s="13" t="s">
        <v>76</v>
      </c>
      <c r="AY1878" s="252" t="s">
        <v>178</v>
      </c>
    </row>
    <row r="1879" s="13" customFormat="1">
      <c r="A1879" s="13"/>
      <c r="B1879" s="241"/>
      <c r="C1879" s="242"/>
      <c r="D1879" s="243" t="s">
        <v>186</v>
      </c>
      <c r="E1879" s="244" t="s">
        <v>1</v>
      </c>
      <c r="F1879" s="245" t="s">
        <v>3395</v>
      </c>
      <c r="G1879" s="242"/>
      <c r="H1879" s="246">
        <v>79.390000000000001</v>
      </c>
      <c r="I1879" s="247"/>
      <c r="J1879" s="242"/>
      <c r="K1879" s="242"/>
      <c r="L1879" s="248"/>
      <c r="M1879" s="249"/>
      <c r="N1879" s="250"/>
      <c r="O1879" s="250"/>
      <c r="P1879" s="250"/>
      <c r="Q1879" s="250"/>
      <c r="R1879" s="250"/>
      <c r="S1879" s="250"/>
      <c r="T1879" s="25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2" t="s">
        <v>186</v>
      </c>
      <c r="AU1879" s="252" t="s">
        <v>85</v>
      </c>
      <c r="AV1879" s="13" t="s">
        <v>85</v>
      </c>
      <c r="AW1879" s="13" t="s">
        <v>32</v>
      </c>
      <c r="AX1879" s="13" t="s">
        <v>76</v>
      </c>
      <c r="AY1879" s="252" t="s">
        <v>178</v>
      </c>
    </row>
    <row r="1880" s="15" customFormat="1">
      <c r="A1880" s="15"/>
      <c r="B1880" s="264"/>
      <c r="C1880" s="265"/>
      <c r="D1880" s="243" t="s">
        <v>186</v>
      </c>
      <c r="E1880" s="266" t="s">
        <v>1</v>
      </c>
      <c r="F1880" s="267" t="s">
        <v>217</v>
      </c>
      <c r="G1880" s="265"/>
      <c r="H1880" s="268">
        <v>142.68000000000001</v>
      </c>
      <c r="I1880" s="269"/>
      <c r="J1880" s="265"/>
      <c r="K1880" s="265"/>
      <c r="L1880" s="270"/>
      <c r="M1880" s="271"/>
      <c r="N1880" s="272"/>
      <c r="O1880" s="272"/>
      <c r="P1880" s="272"/>
      <c r="Q1880" s="272"/>
      <c r="R1880" s="272"/>
      <c r="S1880" s="272"/>
      <c r="T1880" s="273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74" t="s">
        <v>186</v>
      </c>
      <c r="AU1880" s="274" t="s">
        <v>85</v>
      </c>
      <c r="AV1880" s="15" t="s">
        <v>184</v>
      </c>
      <c r="AW1880" s="15" t="s">
        <v>32</v>
      </c>
      <c r="AX1880" s="15" t="s">
        <v>83</v>
      </c>
      <c r="AY1880" s="274" t="s">
        <v>178</v>
      </c>
    </row>
    <row r="1881" s="2" customFormat="1" ht="24.15" customHeight="1">
      <c r="A1881" s="39"/>
      <c r="B1881" s="40"/>
      <c r="C1881" s="228" t="s">
        <v>3396</v>
      </c>
      <c r="D1881" s="228" t="s">
        <v>180</v>
      </c>
      <c r="E1881" s="229" t="s">
        <v>3397</v>
      </c>
      <c r="F1881" s="230" t="s">
        <v>3398</v>
      </c>
      <c r="G1881" s="231" t="s">
        <v>204</v>
      </c>
      <c r="H1881" s="232">
        <v>60.490000000000002</v>
      </c>
      <c r="I1881" s="233"/>
      <c r="J1881" s="234">
        <f>ROUND(I1881*H1881,2)</f>
        <v>0</v>
      </c>
      <c r="K1881" s="230" t="s">
        <v>194</v>
      </c>
      <c r="L1881" s="45"/>
      <c r="M1881" s="235" t="s">
        <v>1</v>
      </c>
      <c r="N1881" s="236" t="s">
        <v>41</v>
      </c>
      <c r="O1881" s="92"/>
      <c r="P1881" s="237">
        <f>O1881*H1881</f>
        <v>0</v>
      </c>
      <c r="Q1881" s="237">
        <v>0</v>
      </c>
      <c r="R1881" s="237">
        <f>Q1881*H1881</f>
        <v>0</v>
      </c>
      <c r="S1881" s="237">
        <v>0.0030000000000000001</v>
      </c>
      <c r="T1881" s="238">
        <f>S1881*H1881</f>
        <v>0.18147000000000002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9" t="s">
        <v>274</v>
      </c>
      <c r="AT1881" s="239" t="s">
        <v>180</v>
      </c>
      <c r="AU1881" s="239" t="s">
        <v>85</v>
      </c>
      <c r="AY1881" s="18" t="s">
        <v>178</v>
      </c>
      <c r="BE1881" s="240">
        <f>IF(N1881="základní",J1881,0)</f>
        <v>0</v>
      </c>
      <c r="BF1881" s="240">
        <f>IF(N1881="snížená",J1881,0)</f>
        <v>0</v>
      </c>
      <c r="BG1881" s="240">
        <f>IF(N1881="zákl. přenesená",J1881,0)</f>
        <v>0</v>
      </c>
      <c r="BH1881" s="240">
        <f>IF(N1881="sníž. přenesená",J1881,0)</f>
        <v>0</v>
      </c>
      <c r="BI1881" s="240">
        <f>IF(N1881="nulová",J1881,0)</f>
        <v>0</v>
      </c>
      <c r="BJ1881" s="18" t="s">
        <v>83</v>
      </c>
      <c r="BK1881" s="240">
        <f>ROUND(I1881*H1881,2)</f>
        <v>0</v>
      </c>
      <c r="BL1881" s="18" t="s">
        <v>274</v>
      </c>
      <c r="BM1881" s="239" t="s">
        <v>3399</v>
      </c>
    </row>
    <row r="1882" s="16" customFormat="1">
      <c r="A1882" s="16"/>
      <c r="B1882" s="275"/>
      <c r="C1882" s="276"/>
      <c r="D1882" s="243" t="s">
        <v>186</v>
      </c>
      <c r="E1882" s="277" t="s">
        <v>1</v>
      </c>
      <c r="F1882" s="278" t="s">
        <v>3400</v>
      </c>
      <c r="G1882" s="276"/>
      <c r="H1882" s="277" t="s">
        <v>1</v>
      </c>
      <c r="I1882" s="279"/>
      <c r="J1882" s="276"/>
      <c r="K1882" s="276"/>
      <c r="L1882" s="280"/>
      <c r="M1882" s="281"/>
      <c r="N1882" s="282"/>
      <c r="O1882" s="282"/>
      <c r="P1882" s="282"/>
      <c r="Q1882" s="282"/>
      <c r="R1882" s="282"/>
      <c r="S1882" s="282"/>
      <c r="T1882" s="283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4" t="s">
        <v>186</v>
      </c>
      <c r="AU1882" s="284" t="s">
        <v>85</v>
      </c>
      <c r="AV1882" s="16" t="s">
        <v>83</v>
      </c>
      <c r="AW1882" s="16" t="s">
        <v>32</v>
      </c>
      <c r="AX1882" s="16" t="s">
        <v>76</v>
      </c>
      <c r="AY1882" s="284" t="s">
        <v>178</v>
      </c>
    </row>
    <row r="1883" s="13" customFormat="1">
      <c r="A1883" s="13"/>
      <c r="B1883" s="241"/>
      <c r="C1883" s="242"/>
      <c r="D1883" s="243" t="s">
        <v>186</v>
      </c>
      <c r="E1883" s="244" t="s">
        <v>1</v>
      </c>
      <c r="F1883" s="245" t="s">
        <v>3401</v>
      </c>
      <c r="G1883" s="242"/>
      <c r="H1883" s="246">
        <v>11.470000000000001</v>
      </c>
      <c r="I1883" s="247"/>
      <c r="J1883" s="242"/>
      <c r="K1883" s="242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186</v>
      </c>
      <c r="AU1883" s="252" t="s">
        <v>85</v>
      </c>
      <c r="AV1883" s="13" t="s">
        <v>85</v>
      </c>
      <c r="AW1883" s="13" t="s">
        <v>32</v>
      </c>
      <c r="AX1883" s="13" t="s">
        <v>76</v>
      </c>
      <c r="AY1883" s="252" t="s">
        <v>178</v>
      </c>
    </row>
    <row r="1884" s="13" customFormat="1">
      <c r="A1884" s="13"/>
      <c r="B1884" s="241"/>
      <c r="C1884" s="242"/>
      <c r="D1884" s="243" t="s">
        <v>186</v>
      </c>
      <c r="E1884" s="244" t="s">
        <v>1</v>
      </c>
      <c r="F1884" s="245" t="s">
        <v>3402</v>
      </c>
      <c r="G1884" s="242"/>
      <c r="H1884" s="246">
        <v>49.020000000000003</v>
      </c>
      <c r="I1884" s="247"/>
      <c r="J1884" s="242"/>
      <c r="K1884" s="242"/>
      <c r="L1884" s="248"/>
      <c r="M1884" s="249"/>
      <c r="N1884" s="250"/>
      <c r="O1884" s="250"/>
      <c r="P1884" s="250"/>
      <c r="Q1884" s="250"/>
      <c r="R1884" s="250"/>
      <c r="S1884" s="250"/>
      <c r="T1884" s="25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2" t="s">
        <v>186</v>
      </c>
      <c r="AU1884" s="252" t="s">
        <v>85</v>
      </c>
      <c r="AV1884" s="13" t="s">
        <v>85</v>
      </c>
      <c r="AW1884" s="13" t="s">
        <v>32</v>
      </c>
      <c r="AX1884" s="13" t="s">
        <v>76</v>
      </c>
      <c r="AY1884" s="252" t="s">
        <v>178</v>
      </c>
    </row>
    <row r="1885" s="15" customFormat="1">
      <c r="A1885" s="15"/>
      <c r="B1885" s="264"/>
      <c r="C1885" s="265"/>
      <c r="D1885" s="243" t="s">
        <v>186</v>
      </c>
      <c r="E1885" s="266" t="s">
        <v>1</v>
      </c>
      <c r="F1885" s="267" t="s">
        <v>217</v>
      </c>
      <c r="G1885" s="265"/>
      <c r="H1885" s="268">
        <v>60.490000000000002</v>
      </c>
      <c r="I1885" s="269"/>
      <c r="J1885" s="265"/>
      <c r="K1885" s="265"/>
      <c r="L1885" s="270"/>
      <c r="M1885" s="271"/>
      <c r="N1885" s="272"/>
      <c r="O1885" s="272"/>
      <c r="P1885" s="272"/>
      <c r="Q1885" s="272"/>
      <c r="R1885" s="272"/>
      <c r="S1885" s="272"/>
      <c r="T1885" s="273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74" t="s">
        <v>186</v>
      </c>
      <c r="AU1885" s="274" t="s">
        <v>85</v>
      </c>
      <c r="AV1885" s="15" t="s">
        <v>184</v>
      </c>
      <c r="AW1885" s="15" t="s">
        <v>32</v>
      </c>
      <c r="AX1885" s="15" t="s">
        <v>83</v>
      </c>
      <c r="AY1885" s="274" t="s">
        <v>178</v>
      </c>
    </row>
    <row r="1886" s="2" customFormat="1" ht="16.5" customHeight="1">
      <c r="A1886" s="39"/>
      <c r="B1886" s="40"/>
      <c r="C1886" s="228" t="s">
        <v>3403</v>
      </c>
      <c r="D1886" s="228" t="s">
        <v>180</v>
      </c>
      <c r="E1886" s="229" t="s">
        <v>3404</v>
      </c>
      <c r="F1886" s="230" t="s">
        <v>3405</v>
      </c>
      <c r="G1886" s="231" t="s">
        <v>204</v>
      </c>
      <c r="H1886" s="232">
        <v>15.17</v>
      </c>
      <c r="I1886" s="233"/>
      <c r="J1886" s="234">
        <f>ROUND(I1886*H1886,2)</f>
        <v>0</v>
      </c>
      <c r="K1886" s="230" t="s">
        <v>194</v>
      </c>
      <c r="L1886" s="45"/>
      <c r="M1886" s="235" t="s">
        <v>1</v>
      </c>
      <c r="N1886" s="236" t="s">
        <v>41</v>
      </c>
      <c r="O1886" s="92"/>
      <c r="P1886" s="237">
        <f>O1886*H1886</f>
        <v>0</v>
      </c>
      <c r="Q1886" s="237">
        <v>0.00029999999999999997</v>
      </c>
      <c r="R1886" s="237">
        <f>Q1886*H1886</f>
        <v>0.0045509999999999995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274</v>
      </c>
      <c r="AT1886" s="239" t="s">
        <v>180</v>
      </c>
      <c r="AU1886" s="239" t="s">
        <v>85</v>
      </c>
      <c r="AY1886" s="18" t="s">
        <v>178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83</v>
      </c>
      <c r="BK1886" s="240">
        <f>ROUND(I1886*H1886,2)</f>
        <v>0</v>
      </c>
      <c r="BL1886" s="18" t="s">
        <v>274</v>
      </c>
      <c r="BM1886" s="239" t="s">
        <v>3406</v>
      </c>
    </row>
    <row r="1887" s="13" customFormat="1">
      <c r="A1887" s="13"/>
      <c r="B1887" s="241"/>
      <c r="C1887" s="242"/>
      <c r="D1887" s="243" t="s">
        <v>186</v>
      </c>
      <c r="E1887" s="244" t="s">
        <v>1</v>
      </c>
      <c r="F1887" s="245" t="s">
        <v>2558</v>
      </c>
      <c r="G1887" s="242"/>
      <c r="H1887" s="246">
        <v>15.17</v>
      </c>
      <c r="I1887" s="247"/>
      <c r="J1887" s="242"/>
      <c r="K1887" s="242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2" t="s">
        <v>186</v>
      </c>
      <c r="AU1887" s="252" t="s">
        <v>85</v>
      </c>
      <c r="AV1887" s="13" t="s">
        <v>85</v>
      </c>
      <c r="AW1887" s="13" t="s">
        <v>32</v>
      </c>
      <c r="AX1887" s="13" t="s">
        <v>83</v>
      </c>
      <c r="AY1887" s="252" t="s">
        <v>178</v>
      </c>
    </row>
    <row r="1888" s="2" customFormat="1" ht="16.5" customHeight="1">
      <c r="A1888" s="39"/>
      <c r="B1888" s="40"/>
      <c r="C1888" s="285" t="s">
        <v>3407</v>
      </c>
      <c r="D1888" s="285" t="s">
        <v>232</v>
      </c>
      <c r="E1888" s="286" t="s">
        <v>3408</v>
      </c>
      <c r="F1888" s="287" t="s">
        <v>3409</v>
      </c>
      <c r="G1888" s="288" t="s">
        <v>204</v>
      </c>
      <c r="H1888" s="289">
        <v>16.687000000000001</v>
      </c>
      <c r="I1888" s="290"/>
      <c r="J1888" s="291">
        <f>ROUND(I1888*H1888,2)</f>
        <v>0</v>
      </c>
      <c r="K1888" s="287" t="s">
        <v>194</v>
      </c>
      <c r="L1888" s="292"/>
      <c r="M1888" s="293" t="s">
        <v>1</v>
      </c>
      <c r="N1888" s="294" t="s">
        <v>41</v>
      </c>
      <c r="O1888" s="92"/>
      <c r="P1888" s="237">
        <f>O1888*H1888</f>
        <v>0</v>
      </c>
      <c r="Q1888" s="237">
        <v>0.00264</v>
      </c>
      <c r="R1888" s="237">
        <f>Q1888*H1888</f>
        <v>0.044053680000000005</v>
      </c>
      <c r="S1888" s="237">
        <v>0</v>
      </c>
      <c r="T1888" s="238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9" t="s">
        <v>377</v>
      </c>
      <c r="AT1888" s="239" t="s">
        <v>232</v>
      </c>
      <c r="AU1888" s="239" t="s">
        <v>85</v>
      </c>
      <c r="AY1888" s="18" t="s">
        <v>178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8" t="s">
        <v>83</v>
      </c>
      <c r="BK1888" s="240">
        <f>ROUND(I1888*H1888,2)</f>
        <v>0</v>
      </c>
      <c r="BL1888" s="18" t="s">
        <v>274</v>
      </c>
      <c r="BM1888" s="239" t="s">
        <v>3410</v>
      </c>
    </row>
    <row r="1889" s="13" customFormat="1">
      <c r="A1889" s="13"/>
      <c r="B1889" s="241"/>
      <c r="C1889" s="242"/>
      <c r="D1889" s="243" t="s">
        <v>186</v>
      </c>
      <c r="E1889" s="242"/>
      <c r="F1889" s="245" t="s">
        <v>3411</v>
      </c>
      <c r="G1889" s="242"/>
      <c r="H1889" s="246">
        <v>16.687000000000001</v>
      </c>
      <c r="I1889" s="247"/>
      <c r="J1889" s="242"/>
      <c r="K1889" s="242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2" t="s">
        <v>186</v>
      </c>
      <c r="AU1889" s="252" t="s">
        <v>85</v>
      </c>
      <c r="AV1889" s="13" t="s">
        <v>85</v>
      </c>
      <c r="AW1889" s="13" t="s">
        <v>4</v>
      </c>
      <c r="AX1889" s="13" t="s">
        <v>83</v>
      </c>
      <c r="AY1889" s="252" t="s">
        <v>178</v>
      </c>
    </row>
    <row r="1890" s="2" customFormat="1" ht="21.75" customHeight="1">
      <c r="A1890" s="39"/>
      <c r="B1890" s="40"/>
      <c r="C1890" s="228" t="s">
        <v>3412</v>
      </c>
      <c r="D1890" s="228" t="s">
        <v>180</v>
      </c>
      <c r="E1890" s="229" t="s">
        <v>3413</v>
      </c>
      <c r="F1890" s="230" t="s">
        <v>3414</v>
      </c>
      <c r="G1890" s="231" t="s">
        <v>204</v>
      </c>
      <c r="H1890" s="232">
        <v>134.69</v>
      </c>
      <c r="I1890" s="233"/>
      <c r="J1890" s="234">
        <f>ROUND(I1890*H1890,2)</f>
        <v>0</v>
      </c>
      <c r="K1890" s="230" t="s">
        <v>194</v>
      </c>
      <c r="L1890" s="45"/>
      <c r="M1890" s="235" t="s">
        <v>1</v>
      </c>
      <c r="N1890" s="236" t="s">
        <v>41</v>
      </c>
      <c r="O1890" s="92"/>
      <c r="P1890" s="237">
        <f>O1890*H1890</f>
        <v>0</v>
      </c>
      <c r="Q1890" s="237">
        <v>0.00029999999999999997</v>
      </c>
      <c r="R1890" s="237">
        <f>Q1890*H1890</f>
        <v>0.040406999999999998</v>
      </c>
      <c r="S1890" s="237">
        <v>0</v>
      </c>
      <c r="T1890" s="238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9" t="s">
        <v>274</v>
      </c>
      <c r="AT1890" s="239" t="s">
        <v>180</v>
      </c>
      <c r="AU1890" s="239" t="s">
        <v>85</v>
      </c>
      <c r="AY1890" s="18" t="s">
        <v>178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83</v>
      </c>
      <c r="BK1890" s="240">
        <f>ROUND(I1890*H1890,2)</f>
        <v>0</v>
      </c>
      <c r="BL1890" s="18" t="s">
        <v>274</v>
      </c>
      <c r="BM1890" s="239" t="s">
        <v>3415</v>
      </c>
    </row>
    <row r="1891" s="13" customFormat="1">
      <c r="A1891" s="13"/>
      <c r="B1891" s="241"/>
      <c r="C1891" s="242"/>
      <c r="D1891" s="243" t="s">
        <v>186</v>
      </c>
      <c r="E1891" s="244" t="s">
        <v>1</v>
      </c>
      <c r="F1891" s="245" t="s">
        <v>2564</v>
      </c>
      <c r="G1891" s="242"/>
      <c r="H1891" s="246">
        <v>18.5</v>
      </c>
      <c r="I1891" s="247"/>
      <c r="J1891" s="242"/>
      <c r="K1891" s="242"/>
      <c r="L1891" s="248"/>
      <c r="M1891" s="249"/>
      <c r="N1891" s="250"/>
      <c r="O1891" s="250"/>
      <c r="P1891" s="250"/>
      <c r="Q1891" s="250"/>
      <c r="R1891" s="250"/>
      <c r="S1891" s="250"/>
      <c r="T1891" s="251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2" t="s">
        <v>186</v>
      </c>
      <c r="AU1891" s="252" t="s">
        <v>85</v>
      </c>
      <c r="AV1891" s="13" t="s">
        <v>85</v>
      </c>
      <c r="AW1891" s="13" t="s">
        <v>32</v>
      </c>
      <c r="AX1891" s="13" t="s">
        <v>76</v>
      </c>
      <c r="AY1891" s="252" t="s">
        <v>178</v>
      </c>
    </row>
    <row r="1892" s="13" customFormat="1">
      <c r="A1892" s="13"/>
      <c r="B1892" s="241"/>
      <c r="C1892" s="242"/>
      <c r="D1892" s="243" t="s">
        <v>186</v>
      </c>
      <c r="E1892" s="244" t="s">
        <v>1</v>
      </c>
      <c r="F1892" s="245" t="s">
        <v>3380</v>
      </c>
      <c r="G1892" s="242"/>
      <c r="H1892" s="246">
        <v>11.310000000000001</v>
      </c>
      <c r="I1892" s="247"/>
      <c r="J1892" s="242"/>
      <c r="K1892" s="242"/>
      <c r="L1892" s="248"/>
      <c r="M1892" s="249"/>
      <c r="N1892" s="250"/>
      <c r="O1892" s="250"/>
      <c r="P1892" s="250"/>
      <c r="Q1892" s="250"/>
      <c r="R1892" s="250"/>
      <c r="S1892" s="250"/>
      <c r="T1892" s="25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2" t="s">
        <v>186</v>
      </c>
      <c r="AU1892" s="252" t="s">
        <v>85</v>
      </c>
      <c r="AV1892" s="13" t="s">
        <v>85</v>
      </c>
      <c r="AW1892" s="13" t="s">
        <v>32</v>
      </c>
      <c r="AX1892" s="13" t="s">
        <v>76</v>
      </c>
      <c r="AY1892" s="252" t="s">
        <v>178</v>
      </c>
    </row>
    <row r="1893" s="13" customFormat="1">
      <c r="A1893" s="13"/>
      <c r="B1893" s="241"/>
      <c r="C1893" s="242"/>
      <c r="D1893" s="243" t="s">
        <v>186</v>
      </c>
      <c r="E1893" s="244" t="s">
        <v>1</v>
      </c>
      <c r="F1893" s="245" t="s">
        <v>2566</v>
      </c>
      <c r="G1893" s="242"/>
      <c r="H1893" s="246">
        <v>8.5899999999999999</v>
      </c>
      <c r="I1893" s="247"/>
      <c r="J1893" s="242"/>
      <c r="K1893" s="242"/>
      <c r="L1893" s="248"/>
      <c r="M1893" s="249"/>
      <c r="N1893" s="250"/>
      <c r="O1893" s="250"/>
      <c r="P1893" s="250"/>
      <c r="Q1893" s="250"/>
      <c r="R1893" s="250"/>
      <c r="S1893" s="250"/>
      <c r="T1893" s="251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2" t="s">
        <v>186</v>
      </c>
      <c r="AU1893" s="252" t="s">
        <v>85</v>
      </c>
      <c r="AV1893" s="13" t="s">
        <v>85</v>
      </c>
      <c r="AW1893" s="13" t="s">
        <v>32</v>
      </c>
      <c r="AX1893" s="13" t="s">
        <v>76</v>
      </c>
      <c r="AY1893" s="252" t="s">
        <v>178</v>
      </c>
    </row>
    <row r="1894" s="13" customFormat="1">
      <c r="A1894" s="13"/>
      <c r="B1894" s="241"/>
      <c r="C1894" s="242"/>
      <c r="D1894" s="243" t="s">
        <v>186</v>
      </c>
      <c r="E1894" s="244" t="s">
        <v>1</v>
      </c>
      <c r="F1894" s="245" t="s">
        <v>3381</v>
      </c>
      <c r="G1894" s="242"/>
      <c r="H1894" s="246">
        <v>24.030000000000001</v>
      </c>
      <c r="I1894" s="247"/>
      <c r="J1894" s="242"/>
      <c r="K1894" s="242"/>
      <c r="L1894" s="248"/>
      <c r="M1894" s="249"/>
      <c r="N1894" s="250"/>
      <c r="O1894" s="250"/>
      <c r="P1894" s="250"/>
      <c r="Q1894" s="250"/>
      <c r="R1894" s="250"/>
      <c r="S1894" s="250"/>
      <c r="T1894" s="25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2" t="s">
        <v>186</v>
      </c>
      <c r="AU1894" s="252" t="s">
        <v>85</v>
      </c>
      <c r="AV1894" s="13" t="s">
        <v>85</v>
      </c>
      <c r="AW1894" s="13" t="s">
        <v>32</v>
      </c>
      <c r="AX1894" s="13" t="s">
        <v>76</v>
      </c>
      <c r="AY1894" s="252" t="s">
        <v>178</v>
      </c>
    </row>
    <row r="1895" s="13" customFormat="1">
      <c r="A1895" s="13"/>
      <c r="B1895" s="241"/>
      <c r="C1895" s="242"/>
      <c r="D1895" s="243" t="s">
        <v>186</v>
      </c>
      <c r="E1895" s="244" t="s">
        <v>1</v>
      </c>
      <c r="F1895" s="245" t="s">
        <v>2568</v>
      </c>
      <c r="G1895" s="242"/>
      <c r="H1895" s="246">
        <v>21.879999999999999</v>
      </c>
      <c r="I1895" s="247"/>
      <c r="J1895" s="242"/>
      <c r="K1895" s="242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2" t="s">
        <v>186</v>
      </c>
      <c r="AU1895" s="252" t="s">
        <v>85</v>
      </c>
      <c r="AV1895" s="13" t="s">
        <v>85</v>
      </c>
      <c r="AW1895" s="13" t="s">
        <v>32</v>
      </c>
      <c r="AX1895" s="13" t="s">
        <v>76</v>
      </c>
      <c r="AY1895" s="252" t="s">
        <v>178</v>
      </c>
    </row>
    <row r="1896" s="13" customFormat="1">
      <c r="A1896" s="13"/>
      <c r="B1896" s="241"/>
      <c r="C1896" s="242"/>
      <c r="D1896" s="243" t="s">
        <v>186</v>
      </c>
      <c r="E1896" s="244" t="s">
        <v>1</v>
      </c>
      <c r="F1896" s="245" t="s">
        <v>3382</v>
      </c>
      <c r="G1896" s="242"/>
      <c r="H1896" s="246">
        <v>15.810000000000001</v>
      </c>
      <c r="I1896" s="247"/>
      <c r="J1896" s="242"/>
      <c r="K1896" s="242"/>
      <c r="L1896" s="248"/>
      <c r="M1896" s="249"/>
      <c r="N1896" s="250"/>
      <c r="O1896" s="250"/>
      <c r="P1896" s="250"/>
      <c r="Q1896" s="250"/>
      <c r="R1896" s="250"/>
      <c r="S1896" s="250"/>
      <c r="T1896" s="25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2" t="s">
        <v>186</v>
      </c>
      <c r="AU1896" s="252" t="s">
        <v>85</v>
      </c>
      <c r="AV1896" s="13" t="s">
        <v>85</v>
      </c>
      <c r="AW1896" s="13" t="s">
        <v>32</v>
      </c>
      <c r="AX1896" s="13" t="s">
        <v>76</v>
      </c>
      <c r="AY1896" s="252" t="s">
        <v>178</v>
      </c>
    </row>
    <row r="1897" s="13" customFormat="1">
      <c r="A1897" s="13"/>
      <c r="B1897" s="241"/>
      <c r="C1897" s="242"/>
      <c r="D1897" s="243" t="s">
        <v>186</v>
      </c>
      <c r="E1897" s="244" t="s">
        <v>1</v>
      </c>
      <c r="F1897" s="245" t="s">
        <v>2570</v>
      </c>
      <c r="G1897" s="242"/>
      <c r="H1897" s="246">
        <v>34.57</v>
      </c>
      <c r="I1897" s="247"/>
      <c r="J1897" s="242"/>
      <c r="K1897" s="242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2" t="s">
        <v>186</v>
      </c>
      <c r="AU1897" s="252" t="s">
        <v>85</v>
      </c>
      <c r="AV1897" s="13" t="s">
        <v>85</v>
      </c>
      <c r="AW1897" s="13" t="s">
        <v>32</v>
      </c>
      <c r="AX1897" s="13" t="s">
        <v>76</v>
      </c>
      <c r="AY1897" s="252" t="s">
        <v>178</v>
      </c>
    </row>
    <row r="1898" s="15" customFormat="1">
      <c r="A1898" s="15"/>
      <c r="B1898" s="264"/>
      <c r="C1898" s="265"/>
      <c r="D1898" s="243" t="s">
        <v>186</v>
      </c>
      <c r="E1898" s="266" t="s">
        <v>1</v>
      </c>
      <c r="F1898" s="267" t="s">
        <v>217</v>
      </c>
      <c r="G1898" s="265"/>
      <c r="H1898" s="268">
        <v>134.69</v>
      </c>
      <c r="I1898" s="269"/>
      <c r="J1898" s="265"/>
      <c r="K1898" s="265"/>
      <c r="L1898" s="270"/>
      <c r="M1898" s="271"/>
      <c r="N1898" s="272"/>
      <c r="O1898" s="272"/>
      <c r="P1898" s="272"/>
      <c r="Q1898" s="272"/>
      <c r="R1898" s="272"/>
      <c r="S1898" s="272"/>
      <c r="T1898" s="273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74" t="s">
        <v>186</v>
      </c>
      <c r="AU1898" s="274" t="s">
        <v>85</v>
      </c>
      <c r="AV1898" s="15" t="s">
        <v>184</v>
      </c>
      <c r="AW1898" s="15" t="s">
        <v>32</v>
      </c>
      <c r="AX1898" s="15" t="s">
        <v>83</v>
      </c>
      <c r="AY1898" s="274" t="s">
        <v>178</v>
      </c>
    </row>
    <row r="1899" s="2" customFormat="1" ht="44.25" customHeight="1">
      <c r="A1899" s="39"/>
      <c r="B1899" s="40"/>
      <c r="C1899" s="285" t="s">
        <v>3416</v>
      </c>
      <c r="D1899" s="285" t="s">
        <v>232</v>
      </c>
      <c r="E1899" s="286" t="s">
        <v>3417</v>
      </c>
      <c r="F1899" s="287" t="s">
        <v>3418</v>
      </c>
      <c r="G1899" s="288" t="s">
        <v>204</v>
      </c>
      <c r="H1899" s="289">
        <v>148.15899999999999</v>
      </c>
      <c r="I1899" s="290"/>
      <c r="J1899" s="291">
        <f>ROUND(I1899*H1899,2)</f>
        <v>0</v>
      </c>
      <c r="K1899" s="287" t="s">
        <v>194</v>
      </c>
      <c r="L1899" s="292"/>
      <c r="M1899" s="293" t="s">
        <v>1</v>
      </c>
      <c r="N1899" s="294" t="s">
        <v>41</v>
      </c>
      <c r="O1899" s="92"/>
      <c r="P1899" s="237">
        <f>O1899*H1899</f>
        <v>0</v>
      </c>
      <c r="Q1899" s="237">
        <v>0.0036800000000000001</v>
      </c>
      <c r="R1899" s="237">
        <f>Q1899*H1899</f>
        <v>0.54522512000000001</v>
      </c>
      <c r="S1899" s="237">
        <v>0</v>
      </c>
      <c r="T1899" s="238">
        <f>S1899*H1899</f>
        <v>0</v>
      </c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R1899" s="239" t="s">
        <v>377</v>
      </c>
      <c r="AT1899" s="239" t="s">
        <v>232</v>
      </c>
      <c r="AU1899" s="239" t="s">
        <v>85</v>
      </c>
      <c r="AY1899" s="18" t="s">
        <v>178</v>
      </c>
      <c r="BE1899" s="240">
        <f>IF(N1899="základní",J1899,0)</f>
        <v>0</v>
      </c>
      <c r="BF1899" s="240">
        <f>IF(N1899="snížená",J1899,0)</f>
        <v>0</v>
      </c>
      <c r="BG1899" s="240">
        <f>IF(N1899="zákl. přenesená",J1899,0)</f>
        <v>0</v>
      </c>
      <c r="BH1899" s="240">
        <f>IF(N1899="sníž. přenesená",J1899,0)</f>
        <v>0</v>
      </c>
      <c r="BI1899" s="240">
        <f>IF(N1899="nulová",J1899,0)</f>
        <v>0</v>
      </c>
      <c r="BJ1899" s="18" t="s">
        <v>83</v>
      </c>
      <c r="BK1899" s="240">
        <f>ROUND(I1899*H1899,2)</f>
        <v>0</v>
      </c>
      <c r="BL1899" s="18" t="s">
        <v>274</v>
      </c>
      <c r="BM1899" s="239" t="s">
        <v>3419</v>
      </c>
    </row>
    <row r="1900" s="13" customFormat="1">
      <c r="A1900" s="13"/>
      <c r="B1900" s="241"/>
      <c r="C1900" s="242"/>
      <c r="D1900" s="243" t="s">
        <v>186</v>
      </c>
      <c r="E1900" s="242"/>
      <c r="F1900" s="245" t="s">
        <v>3420</v>
      </c>
      <c r="G1900" s="242"/>
      <c r="H1900" s="246">
        <v>148.15899999999999</v>
      </c>
      <c r="I1900" s="247"/>
      <c r="J1900" s="242"/>
      <c r="K1900" s="242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186</v>
      </c>
      <c r="AU1900" s="252" t="s">
        <v>85</v>
      </c>
      <c r="AV1900" s="13" t="s">
        <v>85</v>
      </c>
      <c r="AW1900" s="13" t="s">
        <v>4</v>
      </c>
      <c r="AX1900" s="13" t="s">
        <v>83</v>
      </c>
      <c r="AY1900" s="252" t="s">
        <v>178</v>
      </c>
    </row>
    <row r="1901" s="2" customFormat="1" ht="21.75" customHeight="1">
      <c r="A1901" s="39"/>
      <c r="B1901" s="40"/>
      <c r="C1901" s="228" t="s">
        <v>3421</v>
      </c>
      <c r="D1901" s="228" t="s">
        <v>180</v>
      </c>
      <c r="E1901" s="229" t="s">
        <v>3422</v>
      </c>
      <c r="F1901" s="230" t="s">
        <v>3423</v>
      </c>
      <c r="G1901" s="231" t="s">
        <v>291</v>
      </c>
      <c r="H1901" s="232">
        <v>250</v>
      </c>
      <c r="I1901" s="233"/>
      <c r="J1901" s="234">
        <f>ROUND(I1901*H1901,2)</f>
        <v>0</v>
      </c>
      <c r="K1901" s="230" t="s">
        <v>194</v>
      </c>
      <c r="L1901" s="45"/>
      <c r="M1901" s="235" t="s">
        <v>1</v>
      </c>
      <c r="N1901" s="236" t="s">
        <v>41</v>
      </c>
      <c r="O1901" s="92"/>
      <c r="P1901" s="237">
        <f>O1901*H1901</f>
        <v>0</v>
      </c>
      <c r="Q1901" s="237">
        <v>0</v>
      </c>
      <c r="R1901" s="237">
        <f>Q1901*H1901</f>
        <v>0</v>
      </c>
      <c r="S1901" s="237">
        <v>0.00029999999999999997</v>
      </c>
      <c r="T1901" s="238">
        <f>S1901*H1901</f>
        <v>0.074999999999999997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39" t="s">
        <v>274</v>
      </c>
      <c r="AT1901" s="239" t="s">
        <v>180</v>
      </c>
      <c r="AU1901" s="239" t="s">
        <v>85</v>
      </c>
      <c r="AY1901" s="18" t="s">
        <v>178</v>
      </c>
      <c r="BE1901" s="240">
        <f>IF(N1901="základní",J1901,0)</f>
        <v>0</v>
      </c>
      <c r="BF1901" s="240">
        <f>IF(N1901="snížená",J1901,0)</f>
        <v>0</v>
      </c>
      <c r="BG1901" s="240">
        <f>IF(N1901="zákl. přenesená",J1901,0)</f>
        <v>0</v>
      </c>
      <c r="BH1901" s="240">
        <f>IF(N1901="sníž. přenesená",J1901,0)</f>
        <v>0</v>
      </c>
      <c r="BI1901" s="240">
        <f>IF(N1901="nulová",J1901,0)</f>
        <v>0</v>
      </c>
      <c r="BJ1901" s="18" t="s">
        <v>83</v>
      </c>
      <c r="BK1901" s="240">
        <f>ROUND(I1901*H1901,2)</f>
        <v>0</v>
      </c>
      <c r="BL1901" s="18" t="s">
        <v>274</v>
      </c>
      <c r="BM1901" s="239" t="s">
        <v>3424</v>
      </c>
    </row>
    <row r="1902" s="2" customFormat="1" ht="16.5" customHeight="1">
      <c r="A1902" s="39"/>
      <c r="B1902" s="40"/>
      <c r="C1902" s="228" t="s">
        <v>3425</v>
      </c>
      <c r="D1902" s="228" t="s">
        <v>180</v>
      </c>
      <c r="E1902" s="229" t="s">
        <v>3426</v>
      </c>
      <c r="F1902" s="230" t="s">
        <v>3427</v>
      </c>
      <c r="G1902" s="231" t="s">
        <v>291</v>
      </c>
      <c r="H1902" s="232">
        <v>200</v>
      </c>
      <c r="I1902" s="233"/>
      <c r="J1902" s="234">
        <f>ROUND(I1902*H1902,2)</f>
        <v>0</v>
      </c>
      <c r="K1902" s="230" t="s">
        <v>194</v>
      </c>
      <c r="L1902" s="45"/>
      <c r="M1902" s="235" t="s">
        <v>1</v>
      </c>
      <c r="N1902" s="236" t="s">
        <v>41</v>
      </c>
      <c r="O1902" s="92"/>
      <c r="P1902" s="237">
        <f>O1902*H1902</f>
        <v>0</v>
      </c>
      <c r="Q1902" s="237">
        <v>1.0000000000000001E-05</v>
      </c>
      <c r="R1902" s="237">
        <f>Q1902*H1902</f>
        <v>0.002</v>
      </c>
      <c r="S1902" s="237">
        <v>0</v>
      </c>
      <c r="T1902" s="238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39" t="s">
        <v>274</v>
      </c>
      <c r="AT1902" s="239" t="s">
        <v>180</v>
      </c>
      <c r="AU1902" s="239" t="s">
        <v>85</v>
      </c>
      <c r="AY1902" s="18" t="s">
        <v>178</v>
      </c>
      <c r="BE1902" s="240">
        <f>IF(N1902="základní",J1902,0)</f>
        <v>0</v>
      </c>
      <c r="BF1902" s="240">
        <f>IF(N1902="snížená",J1902,0)</f>
        <v>0</v>
      </c>
      <c r="BG1902" s="240">
        <f>IF(N1902="zákl. přenesená",J1902,0)</f>
        <v>0</v>
      </c>
      <c r="BH1902" s="240">
        <f>IF(N1902="sníž. přenesená",J1902,0)</f>
        <v>0</v>
      </c>
      <c r="BI1902" s="240">
        <f>IF(N1902="nulová",J1902,0)</f>
        <v>0</v>
      </c>
      <c r="BJ1902" s="18" t="s">
        <v>83</v>
      </c>
      <c r="BK1902" s="240">
        <f>ROUND(I1902*H1902,2)</f>
        <v>0</v>
      </c>
      <c r="BL1902" s="18" t="s">
        <v>274</v>
      </c>
      <c r="BM1902" s="239" t="s">
        <v>3428</v>
      </c>
    </row>
    <row r="1903" s="2" customFormat="1" ht="16.5" customHeight="1">
      <c r="A1903" s="39"/>
      <c r="B1903" s="40"/>
      <c r="C1903" s="285" t="s">
        <v>3429</v>
      </c>
      <c r="D1903" s="285" t="s">
        <v>232</v>
      </c>
      <c r="E1903" s="286" t="s">
        <v>3430</v>
      </c>
      <c r="F1903" s="287" t="s">
        <v>3431</v>
      </c>
      <c r="G1903" s="288" t="s">
        <v>291</v>
      </c>
      <c r="H1903" s="289">
        <v>220</v>
      </c>
      <c r="I1903" s="290"/>
      <c r="J1903" s="291">
        <f>ROUND(I1903*H1903,2)</f>
        <v>0</v>
      </c>
      <c r="K1903" s="287" t="s">
        <v>194</v>
      </c>
      <c r="L1903" s="292"/>
      <c r="M1903" s="293" t="s">
        <v>1</v>
      </c>
      <c r="N1903" s="294" t="s">
        <v>41</v>
      </c>
      <c r="O1903" s="92"/>
      <c r="P1903" s="237">
        <f>O1903*H1903</f>
        <v>0</v>
      </c>
      <c r="Q1903" s="237">
        <v>0.00027</v>
      </c>
      <c r="R1903" s="237">
        <f>Q1903*H1903</f>
        <v>0.059400000000000001</v>
      </c>
      <c r="S1903" s="237">
        <v>0</v>
      </c>
      <c r="T1903" s="238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39" t="s">
        <v>377</v>
      </c>
      <c r="AT1903" s="239" t="s">
        <v>232</v>
      </c>
      <c r="AU1903" s="239" t="s">
        <v>85</v>
      </c>
      <c r="AY1903" s="18" t="s">
        <v>178</v>
      </c>
      <c r="BE1903" s="240">
        <f>IF(N1903="základní",J1903,0)</f>
        <v>0</v>
      </c>
      <c r="BF1903" s="240">
        <f>IF(N1903="snížená",J1903,0)</f>
        <v>0</v>
      </c>
      <c r="BG1903" s="240">
        <f>IF(N1903="zákl. přenesená",J1903,0)</f>
        <v>0</v>
      </c>
      <c r="BH1903" s="240">
        <f>IF(N1903="sníž. přenesená",J1903,0)</f>
        <v>0</v>
      </c>
      <c r="BI1903" s="240">
        <f>IF(N1903="nulová",J1903,0)</f>
        <v>0</v>
      </c>
      <c r="BJ1903" s="18" t="s">
        <v>83</v>
      </c>
      <c r="BK1903" s="240">
        <f>ROUND(I1903*H1903,2)</f>
        <v>0</v>
      </c>
      <c r="BL1903" s="18" t="s">
        <v>274</v>
      </c>
      <c r="BM1903" s="239" t="s">
        <v>3432</v>
      </c>
    </row>
    <row r="1904" s="13" customFormat="1">
      <c r="A1904" s="13"/>
      <c r="B1904" s="241"/>
      <c r="C1904" s="242"/>
      <c r="D1904" s="243" t="s">
        <v>186</v>
      </c>
      <c r="E1904" s="242"/>
      <c r="F1904" s="245" t="s">
        <v>3433</v>
      </c>
      <c r="G1904" s="242"/>
      <c r="H1904" s="246">
        <v>220</v>
      </c>
      <c r="I1904" s="247"/>
      <c r="J1904" s="242"/>
      <c r="K1904" s="242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2" t="s">
        <v>186</v>
      </c>
      <c r="AU1904" s="252" t="s">
        <v>85</v>
      </c>
      <c r="AV1904" s="13" t="s">
        <v>85</v>
      </c>
      <c r="AW1904" s="13" t="s">
        <v>4</v>
      </c>
      <c r="AX1904" s="13" t="s">
        <v>83</v>
      </c>
      <c r="AY1904" s="252" t="s">
        <v>178</v>
      </c>
    </row>
    <row r="1905" s="2" customFormat="1" ht="24.15" customHeight="1">
      <c r="A1905" s="39"/>
      <c r="B1905" s="40"/>
      <c r="C1905" s="228" t="s">
        <v>3434</v>
      </c>
      <c r="D1905" s="228" t="s">
        <v>180</v>
      </c>
      <c r="E1905" s="229" t="s">
        <v>3435</v>
      </c>
      <c r="F1905" s="230" t="s">
        <v>3436</v>
      </c>
      <c r="G1905" s="231" t="s">
        <v>204</v>
      </c>
      <c r="H1905" s="232">
        <v>149.86000000000001</v>
      </c>
      <c r="I1905" s="233"/>
      <c r="J1905" s="234">
        <f>ROUND(I1905*H1905,2)</f>
        <v>0</v>
      </c>
      <c r="K1905" s="230" t="s">
        <v>194</v>
      </c>
      <c r="L1905" s="45"/>
      <c r="M1905" s="235" t="s">
        <v>1</v>
      </c>
      <c r="N1905" s="236" t="s">
        <v>41</v>
      </c>
      <c r="O1905" s="92"/>
      <c r="P1905" s="237">
        <f>O1905*H1905</f>
        <v>0</v>
      </c>
      <c r="Q1905" s="237">
        <v>0</v>
      </c>
      <c r="R1905" s="237">
        <f>Q1905*H1905</f>
        <v>0</v>
      </c>
      <c r="S1905" s="237">
        <v>0</v>
      </c>
      <c r="T1905" s="238">
        <f>S1905*H1905</f>
        <v>0</v>
      </c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R1905" s="239" t="s">
        <v>274</v>
      </c>
      <c r="AT1905" s="239" t="s">
        <v>180</v>
      </c>
      <c r="AU1905" s="239" t="s">
        <v>85</v>
      </c>
      <c r="AY1905" s="18" t="s">
        <v>178</v>
      </c>
      <c r="BE1905" s="240">
        <f>IF(N1905="základní",J1905,0)</f>
        <v>0</v>
      </c>
      <c r="BF1905" s="240">
        <f>IF(N1905="snížená",J1905,0)</f>
        <v>0</v>
      </c>
      <c r="BG1905" s="240">
        <f>IF(N1905="zákl. přenesená",J1905,0)</f>
        <v>0</v>
      </c>
      <c r="BH1905" s="240">
        <f>IF(N1905="sníž. přenesená",J1905,0)</f>
        <v>0</v>
      </c>
      <c r="BI1905" s="240">
        <f>IF(N1905="nulová",J1905,0)</f>
        <v>0</v>
      </c>
      <c r="BJ1905" s="18" t="s">
        <v>83</v>
      </c>
      <c r="BK1905" s="240">
        <f>ROUND(I1905*H1905,2)</f>
        <v>0</v>
      </c>
      <c r="BL1905" s="18" t="s">
        <v>274</v>
      </c>
      <c r="BM1905" s="239" t="s">
        <v>3437</v>
      </c>
    </row>
    <row r="1906" s="2" customFormat="1" ht="24.15" customHeight="1">
      <c r="A1906" s="39"/>
      <c r="B1906" s="40"/>
      <c r="C1906" s="228" t="s">
        <v>3438</v>
      </c>
      <c r="D1906" s="228" t="s">
        <v>180</v>
      </c>
      <c r="E1906" s="229" t="s">
        <v>3439</v>
      </c>
      <c r="F1906" s="230" t="s">
        <v>3440</v>
      </c>
      <c r="G1906" s="231" t="s">
        <v>384</v>
      </c>
      <c r="H1906" s="232">
        <v>0.69599999999999995</v>
      </c>
      <c r="I1906" s="233"/>
      <c r="J1906" s="234">
        <f>ROUND(I1906*H1906,2)</f>
        <v>0</v>
      </c>
      <c r="K1906" s="230" t="s">
        <v>194</v>
      </c>
      <c r="L1906" s="45"/>
      <c r="M1906" s="235" t="s">
        <v>1</v>
      </c>
      <c r="N1906" s="236" t="s">
        <v>41</v>
      </c>
      <c r="O1906" s="92"/>
      <c r="P1906" s="237">
        <f>O1906*H1906</f>
        <v>0</v>
      </c>
      <c r="Q1906" s="237">
        <v>0</v>
      </c>
      <c r="R1906" s="237">
        <f>Q1906*H1906</f>
        <v>0</v>
      </c>
      <c r="S1906" s="237">
        <v>0</v>
      </c>
      <c r="T1906" s="238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39" t="s">
        <v>274</v>
      </c>
      <c r="AT1906" s="239" t="s">
        <v>180</v>
      </c>
      <c r="AU1906" s="239" t="s">
        <v>85</v>
      </c>
      <c r="AY1906" s="18" t="s">
        <v>178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8" t="s">
        <v>83</v>
      </c>
      <c r="BK1906" s="240">
        <f>ROUND(I1906*H1906,2)</f>
        <v>0</v>
      </c>
      <c r="BL1906" s="18" t="s">
        <v>274</v>
      </c>
      <c r="BM1906" s="239" t="s">
        <v>3441</v>
      </c>
    </row>
    <row r="1907" s="12" customFormat="1" ht="22.8" customHeight="1">
      <c r="A1907" s="12"/>
      <c r="B1907" s="212"/>
      <c r="C1907" s="213"/>
      <c r="D1907" s="214" t="s">
        <v>75</v>
      </c>
      <c r="E1907" s="226" t="s">
        <v>3442</v>
      </c>
      <c r="F1907" s="226" t="s">
        <v>3443</v>
      </c>
      <c r="G1907" s="213"/>
      <c r="H1907" s="213"/>
      <c r="I1907" s="216"/>
      <c r="J1907" s="227">
        <f>BK1907</f>
        <v>0</v>
      </c>
      <c r="K1907" s="213"/>
      <c r="L1907" s="218"/>
      <c r="M1907" s="219"/>
      <c r="N1907" s="220"/>
      <c r="O1907" s="220"/>
      <c r="P1907" s="221">
        <f>SUM(P1908:P2019)</f>
        <v>0</v>
      </c>
      <c r="Q1907" s="220"/>
      <c r="R1907" s="221">
        <f>SUM(R1908:R2019)</f>
        <v>10.027384660000003</v>
      </c>
      <c r="S1907" s="220"/>
      <c r="T1907" s="222">
        <f>SUM(T1908:T2019)</f>
        <v>14.364375000000001</v>
      </c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R1907" s="223" t="s">
        <v>85</v>
      </c>
      <c r="AT1907" s="224" t="s">
        <v>75</v>
      </c>
      <c r="AU1907" s="224" t="s">
        <v>83</v>
      </c>
      <c r="AY1907" s="223" t="s">
        <v>178</v>
      </c>
      <c r="BK1907" s="225">
        <f>SUM(BK1908:BK2019)</f>
        <v>0</v>
      </c>
    </row>
    <row r="1908" s="2" customFormat="1" ht="16.5" customHeight="1">
      <c r="A1908" s="39"/>
      <c r="B1908" s="40"/>
      <c r="C1908" s="228" t="s">
        <v>3444</v>
      </c>
      <c r="D1908" s="228" t="s">
        <v>180</v>
      </c>
      <c r="E1908" s="229" t="s">
        <v>3445</v>
      </c>
      <c r="F1908" s="230" t="s">
        <v>3446</v>
      </c>
      <c r="G1908" s="231" t="s">
        <v>204</v>
      </c>
      <c r="H1908" s="232">
        <v>389.45400000000001</v>
      </c>
      <c r="I1908" s="233"/>
      <c r="J1908" s="234">
        <f>ROUND(I1908*H1908,2)</f>
        <v>0</v>
      </c>
      <c r="K1908" s="230" t="s">
        <v>194</v>
      </c>
      <c r="L1908" s="45"/>
      <c r="M1908" s="235" t="s">
        <v>1</v>
      </c>
      <c r="N1908" s="236" t="s">
        <v>41</v>
      </c>
      <c r="O1908" s="92"/>
      <c r="P1908" s="237">
        <f>O1908*H1908</f>
        <v>0</v>
      </c>
      <c r="Q1908" s="237">
        <v>0</v>
      </c>
      <c r="R1908" s="237">
        <f>Q1908*H1908</f>
        <v>0</v>
      </c>
      <c r="S1908" s="237">
        <v>0</v>
      </c>
      <c r="T1908" s="238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9" t="s">
        <v>274</v>
      </c>
      <c r="AT1908" s="239" t="s">
        <v>180</v>
      </c>
      <c r="AU1908" s="239" t="s">
        <v>85</v>
      </c>
      <c r="AY1908" s="18" t="s">
        <v>178</v>
      </c>
      <c r="BE1908" s="240">
        <f>IF(N1908="základní",J1908,0)</f>
        <v>0</v>
      </c>
      <c r="BF1908" s="240">
        <f>IF(N1908="snížená",J1908,0)</f>
        <v>0</v>
      </c>
      <c r="BG1908" s="240">
        <f>IF(N1908="zákl. přenesená",J1908,0)</f>
        <v>0</v>
      </c>
      <c r="BH1908" s="240">
        <f>IF(N1908="sníž. přenesená",J1908,0)</f>
        <v>0</v>
      </c>
      <c r="BI1908" s="240">
        <f>IF(N1908="nulová",J1908,0)</f>
        <v>0</v>
      </c>
      <c r="BJ1908" s="18" t="s">
        <v>83</v>
      </c>
      <c r="BK1908" s="240">
        <f>ROUND(I1908*H1908,2)</f>
        <v>0</v>
      </c>
      <c r="BL1908" s="18" t="s">
        <v>274</v>
      </c>
      <c r="BM1908" s="239" t="s">
        <v>3447</v>
      </c>
    </row>
    <row r="1909" s="13" customFormat="1">
      <c r="A1909" s="13"/>
      <c r="B1909" s="241"/>
      <c r="C1909" s="242"/>
      <c r="D1909" s="243" t="s">
        <v>186</v>
      </c>
      <c r="E1909" s="244" t="s">
        <v>1</v>
      </c>
      <c r="F1909" s="245" t="s">
        <v>3448</v>
      </c>
      <c r="G1909" s="242"/>
      <c r="H1909" s="246">
        <v>30.879999999999999</v>
      </c>
      <c r="I1909" s="247"/>
      <c r="J1909" s="242"/>
      <c r="K1909" s="242"/>
      <c r="L1909" s="248"/>
      <c r="M1909" s="249"/>
      <c r="N1909" s="250"/>
      <c r="O1909" s="250"/>
      <c r="P1909" s="250"/>
      <c r="Q1909" s="250"/>
      <c r="R1909" s="250"/>
      <c r="S1909" s="250"/>
      <c r="T1909" s="25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2" t="s">
        <v>186</v>
      </c>
      <c r="AU1909" s="252" t="s">
        <v>85</v>
      </c>
      <c r="AV1909" s="13" t="s">
        <v>85</v>
      </c>
      <c r="AW1909" s="13" t="s">
        <v>32</v>
      </c>
      <c r="AX1909" s="13" t="s">
        <v>76</v>
      </c>
      <c r="AY1909" s="252" t="s">
        <v>178</v>
      </c>
    </row>
    <row r="1910" s="13" customFormat="1">
      <c r="A1910" s="13"/>
      <c r="B1910" s="241"/>
      <c r="C1910" s="242"/>
      <c r="D1910" s="243" t="s">
        <v>186</v>
      </c>
      <c r="E1910" s="244" t="s">
        <v>1</v>
      </c>
      <c r="F1910" s="245" t="s">
        <v>3449</v>
      </c>
      <c r="G1910" s="242"/>
      <c r="H1910" s="246">
        <v>1.3999999999999999</v>
      </c>
      <c r="I1910" s="247"/>
      <c r="J1910" s="242"/>
      <c r="K1910" s="242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186</v>
      </c>
      <c r="AU1910" s="252" t="s">
        <v>85</v>
      </c>
      <c r="AV1910" s="13" t="s">
        <v>85</v>
      </c>
      <c r="AW1910" s="13" t="s">
        <v>32</v>
      </c>
      <c r="AX1910" s="13" t="s">
        <v>76</v>
      </c>
      <c r="AY1910" s="252" t="s">
        <v>178</v>
      </c>
    </row>
    <row r="1911" s="13" customFormat="1">
      <c r="A1911" s="13"/>
      <c r="B1911" s="241"/>
      <c r="C1911" s="242"/>
      <c r="D1911" s="243" t="s">
        <v>186</v>
      </c>
      <c r="E1911" s="244" t="s">
        <v>1</v>
      </c>
      <c r="F1911" s="245" t="s">
        <v>3450</v>
      </c>
      <c r="G1911" s="242"/>
      <c r="H1911" s="246">
        <v>11.1</v>
      </c>
      <c r="I1911" s="247"/>
      <c r="J1911" s="242"/>
      <c r="K1911" s="242"/>
      <c r="L1911" s="248"/>
      <c r="M1911" s="249"/>
      <c r="N1911" s="250"/>
      <c r="O1911" s="250"/>
      <c r="P1911" s="250"/>
      <c r="Q1911" s="250"/>
      <c r="R1911" s="250"/>
      <c r="S1911" s="250"/>
      <c r="T1911" s="25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2" t="s">
        <v>186</v>
      </c>
      <c r="AU1911" s="252" t="s">
        <v>85</v>
      </c>
      <c r="AV1911" s="13" t="s">
        <v>85</v>
      </c>
      <c r="AW1911" s="13" t="s">
        <v>32</v>
      </c>
      <c r="AX1911" s="13" t="s">
        <v>76</v>
      </c>
      <c r="AY1911" s="252" t="s">
        <v>178</v>
      </c>
    </row>
    <row r="1912" s="13" customFormat="1">
      <c r="A1912" s="13"/>
      <c r="B1912" s="241"/>
      <c r="C1912" s="242"/>
      <c r="D1912" s="243" t="s">
        <v>186</v>
      </c>
      <c r="E1912" s="244" t="s">
        <v>1</v>
      </c>
      <c r="F1912" s="245" t="s">
        <v>3451</v>
      </c>
      <c r="G1912" s="242"/>
      <c r="H1912" s="246">
        <v>20.379999999999999</v>
      </c>
      <c r="I1912" s="247"/>
      <c r="J1912" s="242"/>
      <c r="K1912" s="242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186</v>
      </c>
      <c r="AU1912" s="252" t="s">
        <v>85</v>
      </c>
      <c r="AV1912" s="13" t="s">
        <v>85</v>
      </c>
      <c r="AW1912" s="13" t="s">
        <v>32</v>
      </c>
      <c r="AX1912" s="13" t="s">
        <v>76</v>
      </c>
      <c r="AY1912" s="252" t="s">
        <v>178</v>
      </c>
    </row>
    <row r="1913" s="13" customFormat="1">
      <c r="A1913" s="13"/>
      <c r="B1913" s="241"/>
      <c r="C1913" s="242"/>
      <c r="D1913" s="243" t="s">
        <v>186</v>
      </c>
      <c r="E1913" s="244" t="s">
        <v>1</v>
      </c>
      <c r="F1913" s="245" t="s">
        <v>3452</v>
      </c>
      <c r="G1913" s="242"/>
      <c r="H1913" s="246">
        <v>1.3999999999999999</v>
      </c>
      <c r="I1913" s="247"/>
      <c r="J1913" s="242"/>
      <c r="K1913" s="242"/>
      <c r="L1913" s="248"/>
      <c r="M1913" s="249"/>
      <c r="N1913" s="250"/>
      <c r="O1913" s="250"/>
      <c r="P1913" s="250"/>
      <c r="Q1913" s="250"/>
      <c r="R1913" s="250"/>
      <c r="S1913" s="250"/>
      <c r="T1913" s="25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2" t="s">
        <v>186</v>
      </c>
      <c r="AU1913" s="252" t="s">
        <v>85</v>
      </c>
      <c r="AV1913" s="13" t="s">
        <v>85</v>
      </c>
      <c r="AW1913" s="13" t="s">
        <v>32</v>
      </c>
      <c r="AX1913" s="13" t="s">
        <v>76</v>
      </c>
      <c r="AY1913" s="252" t="s">
        <v>178</v>
      </c>
    </row>
    <row r="1914" s="13" customFormat="1">
      <c r="A1914" s="13"/>
      <c r="B1914" s="241"/>
      <c r="C1914" s="242"/>
      <c r="D1914" s="243" t="s">
        <v>186</v>
      </c>
      <c r="E1914" s="244" t="s">
        <v>1</v>
      </c>
      <c r="F1914" s="245" t="s">
        <v>3453</v>
      </c>
      <c r="G1914" s="242"/>
      <c r="H1914" s="246">
        <v>1.44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186</v>
      </c>
      <c r="AU1914" s="252" t="s">
        <v>85</v>
      </c>
      <c r="AV1914" s="13" t="s">
        <v>85</v>
      </c>
      <c r="AW1914" s="13" t="s">
        <v>32</v>
      </c>
      <c r="AX1914" s="13" t="s">
        <v>76</v>
      </c>
      <c r="AY1914" s="252" t="s">
        <v>178</v>
      </c>
    </row>
    <row r="1915" s="13" customFormat="1">
      <c r="A1915" s="13"/>
      <c r="B1915" s="241"/>
      <c r="C1915" s="242"/>
      <c r="D1915" s="243" t="s">
        <v>186</v>
      </c>
      <c r="E1915" s="244" t="s">
        <v>1</v>
      </c>
      <c r="F1915" s="245" t="s">
        <v>3454</v>
      </c>
      <c r="G1915" s="242"/>
      <c r="H1915" s="246">
        <v>9.4000000000000004</v>
      </c>
      <c r="I1915" s="247"/>
      <c r="J1915" s="242"/>
      <c r="K1915" s="242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2" t="s">
        <v>186</v>
      </c>
      <c r="AU1915" s="252" t="s">
        <v>85</v>
      </c>
      <c r="AV1915" s="13" t="s">
        <v>85</v>
      </c>
      <c r="AW1915" s="13" t="s">
        <v>32</v>
      </c>
      <c r="AX1915" s="13" t="s">
        <v>76</v>
      </c>
      <c r="AY1915" s="252" t="s">
        <v>178</v>
      </c>
    </row>
    <row r="1916" s="14" customFormat="1">
      <c r="A1916" s="14"/>
      <c r="B1916" s="253"/>
      <c r="C1916" s="254"/>
      <c r="D1916" s="243" t="s">
        <v>186</v>
      </c>
      <c r="E1916" s="255" t="s">
        <v>1</v>
      </c>
      <c r="F1916" s="256" t="s">
        <v>209</v>
      </c>
      <c r="G1916" s="254"/>
      <c r="H1916" s="257">
        <v>76.000000000000014</v>
      </c>
      <c r="I1916" s="258"/>
      <c r="J1916" s="254"/>
      <c r="K1916" s="254"/>
      <c r="L1916" s="259"/>
      <c r="M1916" s="260"/>
      <c r="N1916" s="261"/>
      <c r="O1916" s="261"/>
      <c r="P1916" s="261"/>
      <c r="Q1916" s="261"/>
      <c r="R1916" s="261"/>
      <c r="S1916" s="261"/>
      <c r="T1916" s="26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3" t="s">
        <v>186</v>
      </c>
      <c r="AU1916" s="263" t="s">
        <v>85</v>
      </c>
      <c r="AV1916" s="14" t="s">
        <v>96</v>
      </c>
      <c r="AW1916" s="14" t="s">
        <v>32</v>
      </c>
      <c r="AX1916" s="14" t="s">
        <v>76</v>
      </c>
      <c r="AY1916" s="263" t="s">
        <v>178</v>
      </c>
    </row>
    <row r="1917" s="13" customFormat="1">
      <c r="A1917" s="13"/>
      <c r="B1917" s="241"/>
      <c r="C1917" s="242"/>
      <c r="D1917" s="243" t="s">
        <v>186</v>
      </c>
      <c r="E1917" s="244" t="s">
        <v>1</v>
      </c>
      <c r="F1917" s="245" t="s">
        <v>3455</v>
      </c>
      <c r="G1917" s="242"/>
      <c r="H1917" s="246">
        <v>1.3999999999999999</v>
      </c>
      <c r="I1917" s="247"/>
      <c r="J1917" s="242"/>
      <c r="K1917" s="242"/>
      <c r="L1917" s="248"/>
      <c r="M1917" s="249"/>
      <c r="N1917" s="250"/>
      <c r="O1917" s="250"/>
      <c r="P1917" s="250"/>
      <c r="Q1917" s="250"/>
      <c r="R1917" s="250"/>
      <c r="S1917" s="250"/>
      <c r="T1917" s="25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2" t="s">
        <v>186</v>
      </c>
      <c r="AU1917" s="252" t="s">
        <v>85</v>
      </c>
      <c r="AV1917" s="13" t="s">
        <v>85</v>
      </c>
      <c r="AW1917" s="13" t="s">
        <v>32</v>
      </c>
      <c r="AX1917" s="13" t="s">
        <v>76</v>
      </c>
      <c r="AY1917" s="252" t="s">
        <v>178</v>
      </c>
    </row>
    <row r="1918" s="13" customFormat="1">
      <c r="A1918" s="13"/>
      <c r="B1918" s="241"/>
      <c r="C1918" s="242"/>
      <c r="D1918" s="243" t="s">
        <v>186</v>
      </c>
      <c r="E1918" s="244" t="s">
        <v>1</v>
      </c>
      <c r="F1918" s="245" t="s">
        <v>3456</v>
      </c>
      <c r="G1918" s="242"/>
      <c r="H1918" s="246">
        <v>1.3799999999999999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186</v>
      </c>
      <c r="AU1918" s="252" t="s">
        <v>85</v>
      </c>
      <c r="AV1918" s="13" t="s">
        <v>85</v>
      </c>
      <c r="AW1918" s="13" t="s">
        <v>32</v>
      </c>
      <c r="AX1918" s="13" t="s">
        <v>76</v>
      </c>
      <c r="AY1918" s="252" t="s">
        <v>178</v>
      </c>
    </row>
    <row r="1919" s="13" customFormat="1">
      <c r="A1919" s="13"/>
      <c r="B1919" s="241"/>
      <c r="C1919" s="242"/>
      <c r="D1919" s="243" t="s">
        <v>186</v>
      </c>
      <c r="E1919" s="244" t="s">
        <v>1</v>
      </c>
      <c r="F1919" s="245" t="s">
        <v>3457</v>
      </c>
      <c r="G1919" s="242"/>
      <c r="H1919" s="246">
        <v>21.559999999999999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186</v>
      </c>
      <c r="AU1919" s="252" t="s">
        <v>85</v>
      </c>
      <c r="AV1919" s="13" t="s">
        <v>85</v>
      </c>
      <c r="AW1919" s="13" t="s">
        <v>32</v>
      </c>
      <c r="AX1919" s="13" t="s">
        <v>76</v>
      </c>
      <c r="AY1919" s="252" t="s">
        <v>178</v>
      </c>
    </row>
    <row r="1920" s="13" customFormat="1">
      <c r="A1920" s="13"/>
      <c r="B1920" s="241"/>
      <c r="C1920" s="242"/>
      <c r="D1920" s="243" t="s">
        <v>186</v>
      </c>
      <c r="E1920" s="244" t="s">
        <v>1</v>
      </c>
      <c r="F1920" s="245" t="s">
        <v>3458</v>
      </c>
      <c r="G1920" s="242"/>
      <c r="H1920" s="246">
        <v>34.600000000000001</v>
      </c>
      <c r="I1920" s="247"/>
      <c r="J1920" s="242"/>
      <c r="K1920" s="242"/>
      <c r="L1920" s="248"/>
      <c r="M1920" s="249"/>
      <c r="N1920" s="250"/>
      <c r="O1920" s="250"/>
      <c r="P1920" s="250"/>
      <c r="Q1920" s="250"/>
      <c r="R1920" s="250"/>
      <c r="S1920" s="250"/>
      <c r="T1920" s="25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2" t="s">
        <v>186</v>
      </c>
      <c r="AU1920" s="252" t="s">
        <v>85</v>
      </c>
      <c r="AV1920" s="13" t="s">
        <v>85</v>
      </c>
      <c r="AW1920" s="13" t="s">
        <v>32</v>
      </c>
      <c r="AX1920" s="13" t="s">
        <v>76</v>
      </c>
      <c r="AY1920" s="252" t="s">
        <v>178</v>
      </c>
    </row>
    <row r="1921" s="13" customFormat="1">
      <c r="A1921" s="13"/>
      <c r="B1921" s="241"/>
      <c r="C1921" s="242"/>
      <c r="D1921" s="243" t="s">
        <v>186</v>
      </c>
      <c r="E1921" s="244" t="s">
        <v>1</v>
      </c>
      <c r="F1921" s="245" t="s">
        <v>3459</v>
      </c>
      <c r="G1921" s="242"/>
      <c r="H1921" s="246">
        <v>40.060000000000002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186</v>
      </c>
      <c r="AU1921" s="252" t="s">
        <v>85</v>
      </c>
      <c r="AV1921" s="13" t="s">
        <v>85</v>
      </c>
      <c r="AW1921" s="13" t="s">
        <v>32</v>
      </c>
      <c r="AX1921" s="13" t="s">
        <v>76</v>
      </c>
      <c r="AY1921" s="252" t="s">
        <v>178</v>
      </c>
    </row>
    <row r="1922" s="13" customFormat="1">
      <c r="A1922" s="13"/>
      <c r="B1922" s="241"/>
      <c r="C1922" s="242"/>
      <c r="D1922" s="243" t="s">
        <v>186</v>
      </c>
      <c r="E1922" s="244" t="s">
        <v>1</v>
      </c>
      <c r="F1922" s="245" t="s">
        <v>3460</v>
      </c>
      <c r="G1922" s="242"/>
      <c r="H1922" s="246">
        <v>14.140000000000001</v>
      </c>
      <c r="I1922" s="247"/>
      <c r="J1922" s="242"/>
      <c r="K1922" s="242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186</v>
      </c>
      <c r="AU1922" s="252" t="s">
        <v>85</v>
      </c>
      <c r="AV1922" s="13" t="s">
        <v>85</v>
      </c>
      <c r="AW1922" s="13" t="s">
        <v>32</v>
      </c>
      <c r="AX1922" s="13" t="s">
        <v>76</v>
      </c>
      <c r="AY1922" s="252" t="s">
        <v>178</v>
      </c>
    </row>
    <row r="1923" s="13" customFormat="1">
      <c r="A1923" s="13"/>
      <c r="B1923" s="241"/>
      <c r="C1923" s="242"/>
      <c r="D1923" s="243" t="s">
        <v>186</v>
      </c>
      <c r="E1923" s="244" t="s">
        <v>1</v>
      </c>
      <c r="F1923" s="245" t="s">
        <v>3461</v>
      </c>
      <c r="G1923" s="242"/>
      <c r="H1923" s="246">
        <v>27.260000000000002</v>
      </c>
      <c r="I1923" s="247"/>
      <c r="J1923" s="242"/>
      <c r="K1923" s="242"/>
      <c r="L1923" s="248"/>
      <c r="M1923" s="249"/>
      <c r="N1923" s="250"/>
      <c r="O1923" s="250"/>
      <c r="P1923" s="250"/>
      <c r="Q1923" s="250"/>
      <c r="R1923" s="250"/>
      <c r="S1923" s="250"/>
      <c r="T1923" s="251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2" t="s">
        <v>186</v>
      </c>
      <c r="AU1923" s="252" t="s">
        <v>85</v>
      </c>
      <c r="AV1923" s="13" t="s">
        <v>85</v>
      </c>
      <c r="AW1923" s="13" t="s">
        <v>32</v>
      </c>
      <c r="AX1923" s="13" t="s">
        <v>76</v>
      </c>
      <c r="AY1923" s="252" t="s">
        <v>178</v>
      </c>
    </row>
    <row r="1924" s="13" customFormat="1">
      <c r="A1924" s="13"/>
      <c r="B1924" s="241"/>
      <c r="C1924" s="242"/>
      <c r="D1924" s="243" t="s">
        <v>186</v>
      </c>
      <c r="E1924" s="244" t="s">
        <v>1</v>
      </c>
      <c r="F1924" s="245" t="s">
        <v>3462</v>
      </c>
      <c r="G1924" s="242"/>
      <c r="H1924" s="246">
        <v>20.620000000000001</v>
      </c>
      <c r="I1924" s="247"/>
      <c r="J1924" s="242"/>
      <c r="K1924" s="242"/>
      <c r="L1924" s="248"/>
      <c r="M1924" s="249"/>
      <c r="N1924" s="250"/>
      <c r="O1924" s="250"/>
      <c r="P1924" s="250"/>
      <c r="Q1924" s="250"/>
      <c r="R1924" s="250"/>
      <c r="S1924" s="250"/>
      <c r="T1924" s="25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2" t="s">
        <v>186</v>
      </c>
      <c r="AU1924" s="252" t="s">
        <v>85</v>
      </c>
      <c r="AV1924" s="13" t="s">
        <v>85</v>
      </c>
      <c r="AW1924" s="13" t="s">
        <v>32</v>
      </c>
      <c r="AX1924" s="13" t="s">
        <v>76</v>
      </c>
      <c r="AY1924" s="252" t="s">
        <v>178</v>
      </c>
    </row>
    <row r="1925" s="13" customFormat="1">
      <c r="A1925" s="13"/>
      <c r="B1925" s="241"/>
      <c r="C1925" s="242"/>
      <c r="D1925" s="243" t="s">
        <v>186</v>
      </c>
      <c r="E1925" s="244" t="s">
        <v>1</v>
      </c>
      <c r="F1925" s="245" t="s">
        <v>3463</v>
      </c>
      <c r="G1925" s="242"/>
      <c r="H1925" s="246">
        <v>26.893999999999998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186</v>
      </c>
      <c r="AU1925" s="252" t="s">
        <v>85</v>
      </c>
      <c r="AV1925" s="13" t="s">
        <v>85</v>
      </c>
      <c r="AW1925" s="13" t="s">
        <v>32</v>
      </c>
      <c r="AX1925" s="13" t="s">
        <v>76</v>
      </c>
      <c r="AY1925" s="252" t="s">
        <v>178</v>
      </c>
    </row>
    <row r="1926" s="13" customFormat="1">
      <c r="A1926" s="13"/>
      <c r="B1926" s="241"/>
      <c r="C1926" s="242"/>
      <c r="D1926" s="243" t="s">
        <v>186</v>
      </c>
      <c r="E1926" s="244" t="s">
        <v>1</v>
      </c>
      <c r="F1926" s="245" t="s">
        <v>3464</v>
      </c>
      <c r="G1926" s="242"/>
      <c r="H1926" s="246">
        <v>5.2000000000000002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186</v>
      </c>
      <c r="AU1926" s="252" t="s">
        <v>85</v>
      </c>
      <c r="AV1926" s="13" t="s">
        <v>85</v>
      </c>
      <c r="AW1926" s="13" t="s">
        <v>32</v>
      </c>
      <c r="AX1926" s="13" t="s">
        <v>76</v>
      </c>
      <c r="AY1926" s="252" t="s">
        <v>178</v>
      </c>
    </row>
    <row r="1927" s="13" customFormat="1">
      <c r="A1927" s="13"/>
      <c r="B1927" s="241"/>
      <c r="C1927" s="242"/>
      <c r="D1927" s="243" t="s">
        <v>186</v>
      </c>
      <c r="E1927" s="244" t="s">
        <v>1</v>
      </c>
      <c r="F1927" s="245" t="s">
        <v>3465</v>
      </c>
      <c r="G1927" s="242"/>
      <c r="H1927" s="246">
        <v>0.59999999999999998</v>
      </c>
      <c r="I1927" s="247"/>
      <c r="J1927" s="242"/>
      <c r="K1927" s="242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2" t="s">
        <v>186</v>
      </c>
      <c r="AU1927" s="252" t="s">
        <v>85</v>
      </c>
      <c r="AV1927" s="13" t="s">
        <v>85</v>
      </c>
      <c r="AW1927" s="13" t="s">
        <v>32</v>
      </c>
      <c r="AX1927" s="13" t="s">
        <v>76</v>
      </c>
      <c r="AY1927" s="252" t="s">
        <v>178</v>
      </c>
    </row>
    <row r="1928" s="13" customFormat="1">
      <c r="A1928" s="13"/>
      <c r="B1928" s="241"/>
      <c r="C1928" s="242"/>
      <c r="D1928" s="243" t="s">
        <v>186</v>
      </c>
      <c r="E1928" s="244" t="s">
        <v>1</v>
      </c>
      <c r="F1928" s="245" t="s">
        <v>3466</v>
      </c>
      <c r="G1928" s="242"/>
      <c r="H1928" s="246">
        <v>12.359999999999999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186</v>
      </c>
      <c r="AU1928" s="252" t="s">
        <v>85</v>
      </c>
      <c r="AV1928" s="13" t="s">
        <v>85</v>
      </c>
      <c r="AW1928" s="13" t="s">
        <v>32</v>
      </c>
      <c r="AX1928" s="13" t="s">
        <v>76</v>
      </c>
      <c r="AY1928" s="252" t="s">
        <v>178</v>
      </c>
    </row>
    <row r="1929" s="14" customFormat="1">
      <c r="A1929" s="14"/>
      <c r="B1929" s="253"/>
      <c r="C1929" s="254"/>
      <c r="D1929" s="243" t="s">
        <v>186</v>
      </c>
      <c r="E1929" s="255" t="s">
        <v>1</v>
      </c>
      <c r="F1929" s="256" t="s">
        <v>209</v>
      </c>
      <c r="G1929" s="254"/>
      <c r="H1929" s="257">
        <v>206.07400000000001</v>
      </c>
      <c r="I1929" s="258"/>
      <c r="J1929" s="254"/>
      <c r="K1929" s="254"/>
      <c r="L1929" s="259"/>
      <c r="M1929" s="260"/>
      <c r="N1929" s="261"/>
      <c r="O1929" s="261"/>
      <c r="P1929" s="261"/>
      <c r="Q1929" s="261"/>
      <c r="R1929" s="261"/>
      <c r="S1929" s="261"/>
      <c r="T1929" s="26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3" t="s">
        <v>186</v>
      </c>
      <c r="AU1929" s="263" t="s">
        <v>85</v>
      </c>
      <c r="AV1929" s="14" t="s">
        <v>96</v>
      </c>
      <c r="AW1929" s="14" t="s">
        <v>32</v>
      </c>
      <c r="AX1929" s="14" t="s">
        <v>76</v>
      </c>
      <c r="AY1929" s="263" t="s">
        <v>178</v>
      </c>
    </row>
    <row r="1930" s="13" customFormat="1">
      <c r="A1930" s="13"/>
      <c r="B1930" s="241"/>
      <c r="C1930" s="242"/>
      <c r="D1930" s="243" t="s">
        <v>186</v>
      </c>
      <c r="E1930" s="244" t="s">
        <v>1</v>
      </c>
      <c r="F1930" s="245" t="s">
        <v>3467</v>
      </c>
      <c r="G1930" s="242"/>
      <c r="H1930" s="246">
        <v>20.219999999999999</v>
      </c>
      <c r="I1930" s="247"/>
      <c r="J1930" s="242"/>
      <c r="K1930" s="242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186</v>
      </c>
      <c r="AU1930" s="252" t="s">
        <v>85</v>
      </c>
      <c r="AV1930" s="13" t="s">
        <v>85</v>
      </c>
      <c r="AW1930" s="13" t="s">
        <v>32</v>
      </c>
      <c r="AX1930" s="13" t="s">
        <v>76</v>
      </c>
      <c r="AY1930" s="252" t="s">
        <v>178</v>
      </c>
    </row>
    <row r="1931" s="13" customFormat="1">
      <c r="A1931" s="13"/>
      <c r="B1931" s="241"/>
      <c r="C1931" s="242"/>
      <c r="D1931" s="243" t="s">
        <v>186</v>
      </c>
      <c r="E1931" s="244" t="s">
        <v>1</v>
      </c>
      <c r="F1931" s="245" t="s">
        <v>3468</v>
      </c>
      <c r="G1931" s="242"/>
      <c r="H1931" s="246">
        <v>34.600000000000001</v>
      </c>
      <c r="I1931" s="247"/>
      <c r="J1931" s="242"/>
      <c r="K1931" s="242"/>
      <c r="L1931" s="248"/>
      <c r="M1931" s="249"/>
      <c r="N1931" s="250"/>
      <c r="O1931" s="250"/>
      <c r="P1931" s="250"/>
      <c r="Q1931" s="250"/>
      <c r="R1931" s="250"/>
      <c r="S1931" s="250"/>
      <c r="T1931" s="25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2" t="s">
        <v>186</v>
      </c>
      <c r="AU1931" s="252" t="s">
        <v>85</v>
      </c>
      <c r="AV1931" s="13" t="s">
        <v>85</v>
      </c>
      <c r="AW1931" s="13" t="s">
        <v>32</v>
      </c>
      <c r="AX1931" s="13" t="s">
        <v>76</v>
      </c>
      <c r="AY1931" s="252" t="s">
        <v>178</v>
      </c>
    </row>
    <row r="1932" s="13" customFormat="1">
      <c r="A1932" s="13"/>
      <c r="B1932" s="241"/>
      <c r="C1932" s="242"/>
      <c r="D1932" s="243" t="s">
        <v>186</v>
      </c>
      <c r="E1932" s="244" t="s">
        <v>1</v>
      </c>
      <c r="F1932" s="245" t="s">
        <v>3469</v>
      </c>
      <c r="G1932" s="242"/>
      <c r="H1932" s="246">
        <v>37.020000000000003</v>
      </c>
      <c r="I1932" s="247"/>
      <c r="J1932" s="242"/>
      <c r="K1932" s="242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186</v>
      </c>
      <c r="AU1932" s="252" t="s">
        <v>85</v>
      </c>
      <c r="AV1932" s="13" t="s">
        <v>85</v>
      </c>
      <c r="AW1932" s="13" t="s">
        <v>32</v>
      </c>
      <c r="AX1932" s="13" t="s">
        <v>76</v>
      </c>
      <c r="AY1932" s="252" t="s">
        <v>178</v>
      </c>
    </row>
    <row r="1933" s="13" customFormat="1">
      <c r="A1933" s="13"/>
      <c r="B1933" s="241"/>
      <c r="C1933" s="242"/>
      <c r="D1933" s="243" t="s">
        <v>186</v>
      </c>
      <c r="E1933" s="244" t="s">
        <v>1</v>
      </c>
      <c r="F1933" s="245" t="s">
        <v>3470</v>
      </c>
      <c r="G1933" s="242"/>
      <c r="H1933" s="246">
        <v>15.539999999999999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186</v>
      </c>
      <c r="AU1933" s="252" t="s">
        <v>85</v>
      </c>
      <c r="AV1933" s="13" t="s">
        <v>85</v>
      </c>
      <c r="AW1933" s="13" t="s">
        <v>32</v>
      </c>
      <c r="AX1933" s="13" t="s">
        <v>76</v>
      </c>
      <c r="AY1933" s="252" t="s">
        <v>178</v>
      </c>
    </row>
    <row r="1934" s="14" customFormat="1">
      <c r="A1934" s="14"/>
      <c r="B1934" s="253"/>
      <c r="C1934" s="254"/>
      <c r="D1934" s="243" t="s">
        <v>186</v>
      </c>
      <c r="E1934" s="255" t="s">
        <v>1</v>
      </c>
      <c r="F1934" s="256" t="s">
        <v>209</v>
      </c>
      <c r="G1934" s="254"/>
      <c r="H1934" s="257">
        <v>107.38</v>
      </c>
      <c r="I1934" s="258"/>
      <c r="J1934" s="254"/>
      <c r="K1934" s="254"/>
      <c r="L1934" s="259"/>
      <c r="M1934" s="260"/>
      <c r="N1934" s="261"/>
      <c r="O1934" s="261"/>
      <c r="P1934" s="261"/>
      <c r="Q1934" s="261"/>
      <c r="R1934" s="261"/>
      <c r="S1934" s="261"/>
      <c r="T1934" s="26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63" t="s">
        <v>186</v>
      </c>
      <c r="AU1934" s="263" t="s">
        <v>85</v>
      </c>
      <c r="AV1934" s="14" t="s">
        <v>96</v>
      </c>
      <c r="AW1934" s="14" t="s">
        <v>32</v>
      </c>
      <c r="AX1934" s="14" t="s">
        <v>76</v>
      </c>
      <c r="AY1934" s="263" t="s">
        <v>178</v>
      </c>
    </row>
    <row r="1935" s="15" customFormat="1">
      <c r="A1935" s="15"/>
      <c r="B1935" s="264"/>
      <c r="C1935" s="265"/>
      <c r="D1935" s="243" t="s">
        <v>186</v>
      </c>
      <c r="E1935" s="266" t="s">
        <v>1</v>
      </c>
      <c r="F1935" s="267" t="s">
        <v>217</v>
      </c>
      <c r="G1935" s="265"/>
      <c r="H1935" s="268">
        <v>389.45400000000012</v>
      </c>
      <c r="I1935" s="269"/>
      <c r="J1935" s="265"/>
      <c r="K1935" s="265"/>
      <c r="L1935" s="270"/>
      <c r="M1935" s="271"/>
      <c r="N1935" s="272"/>
      <c r="O1935" s="272"/>
      <c r="P1935" s="272"/>
      <c r="Q1935" s="272"/>
      <c r="R1935" s="272"/>
      <c r="S1935" s="272"/>
      <c r="T1935" s="27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74" t="s">
        <v>186</v>
      </c>
      <c r="AU1935" s="274" t="s">
        <v>85</v>
      </c>
      <c r="AV1935" s="15" t="s">
        <v>184</v>
      </c>
      <c r="AW1935" s="15" t="s">
        <v>32</v>
      </c>
      <c r="AX1935" s="15" t="s">
        <v>83</v>
      </c>
      <c r="AY1935" s="274" t="s">
        <v>178</v>
      </c>
    </row>
    <row r="1936" s="2" customFormat="1" ht="16.5" customHeight="1">
      <c r="A1936" s="39"/>
      <c r="B1936" s="40"/>
      <c r="C1936" s="228" t="s">
        <v>3471</v>
      </c>
      <c r="D1936" s="228" t="s">
        <v>180</v>
      </c>
      <c r="E1936" s="229" t="s">
        <v>3472</v>
      </c>
      <c r="F1936" s="230" t="s">
        <v>3473</v>
      </c>
      <c r="G1936" s="231" t="s">
        <v>204</v>
      </c>
      <c r="H1936" s="232">
        <v>778.90800000000002</v>
      </c>
      <c r="I1936" s="233"/>
      <c r="J1936" s="234">
        <f>ROUND(I1936*H1936,2)</f>
        <v>0</v>
      </c>
      <c r="K1936" s="230" t="s">
        <v>194</v>
      </c>
      <c r="L1936" s="45"/>
      <c r="M1936" s="235" t="s">
        <v>1</v>
      </c>
      <c r="N1936" s="236" t="s">
        <v>41</v>
      </c>
      <c r="O1936" s="92"/>
      <c r="P1936" s="237">
        <f>O1936*H1936</f>
        <v>0</v>
      </c>
      <c r="Q1936" s="237">
        <v>0.00029999999999999997</v>
      </c>
      <c r="R1936" s="237">
        <f>Q1936*H1936</f>
        <v>0.23367239999999998</v>
      </c>
      <c r="S1936" s="237">
        <v>0</v>
      </c>
      <c r="T1936" s="238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9" t="s">
        <v>274</v>
      </c>
      <c r="AT1936" s="239" t="s">
        <v>180</v>
      </c>
      <c r="AU1936" s="239" t="s">
        <v>85</v>
      </c>
      <c r="AY1936" s="18" t="s">
        <v>178</v>
      </c>
      <c r="BE1936" s="240">
        <f>IF(N1936="základní",J1936,0)</f>
        <v>0</v>
      </c>
      <c r="BF1936" s="240">
        <f>IF(N1936="snížená",J1936,0)</f>
        <v>0</v>
      </c>
      <c r="BG1936" s="240">
        <f>IF(N1936="zákl. přenesená",J1936,0)</f>
        <v>0</v>
      </c>
      <c r="BH1936" s="240">
        <f>IF(N1936="sníž. přenesená",J1936,0)</f>
        <v>0</v>
      </c>
      <c r="BI1936" s="240">
        <f>IF(N1936="nulová",J1936,0)</f>
        <v>0</v>
      </c>
      <c r="BJ1936" s="18" t="s">
        <v>83</v>
      </c>
      <c r="BK1936" s="240">
        <f>ROUND(I1936*H1936,2)</f>
        <v>0</v>
      </c>
      <c r="BL1936" s="18" t="s">
        <v>274</v>
      </c>
      <c r="BM1936" s="239" t="s">
        <v>3474</v>
      </c>
    </row>
    <row r="1937" s="13" customFormat="1">
      <c r="A1937" s="13"/>
      <c r="B1937" s="241"/>
      <c r="C1937" s="242"/>
      <c r="D1937" s="243" t="s">
        <v>186</v>
      </c>
      <c r="E1937" s="244" t="s">
        <v>1</v>
      </c>
      <c r="F1937" s="245" t="s">
        <v>3475</v>
      </c>
      <c r="G1937" s="242"/>
      <c r="H1937" s="246">
        <v>778.90800000000002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186</v>
      </c>
      <c r="AU1937" s="252" t="s">
        <v>85</v>
      </c>
      <c r="AV1937" s="13" t="s">
        <v>85</v>
      </c>
      <c r="AW1937" s="13" t="s">
        <v>32</v>
      </c>
      <c r="AX1937" s="13" t="s">
        <v>83</v>
      </c>
      <c r="AY1937" s="252" t="s">
        <v>178</v>
      </c>
    </row>
    <row r="1938" s="2" customFormat="1" ht="24.15" customHeight="1">
      <c r="A1938" s="39"/>
      <c r="B1938" s="40"/>
      <c r="C1938" s="228" t="s">
        <v>3476</v>
      </c>
      <c r="D1938" s="228" t="s">
        <v>180</v>
      </c>
      <c r="E1938" s="229" t="s">
        <v>3477</v>
      </c>
      <c r="F1938" s="230" t="s">
        <v>3478</v>
      </c>
      <c r="G1938" s="231" t="s">
        <v>204</v>
      </c>
      <c r="H1938" s="232">
        <v>32.18</v>
      </c>
      <c r="I1938" s="233"/>
      <c r="J1938" s="234">
        <f>ROUND(I1938*H1938,2)</f>
        <v>0</v>
      </c>
      <c r="K1938" s="230" t="s">
        <v>194</v>
      </c>
      <c r="L1938" s="45"/>
      <c r="M1938" s="235" t="s">
        <v>1</v>
      </c>
      <c r="N1938" s="236" t="s">
        <v>41</v>
      </c>
      <c r="O1938" s="92"/>
      <c r="P1938" s="237">
        <f>O1938*H1938</f>
        <v>0</v>
      </c>
      <c r="Q1938" s="237">
        <v>0.0015</v>
      </c>
      <c r="R1938" s="237">
        <f>Q1938*H1938</f>
        <v>0.04827</v>
      </c>
      <c r="S1938" s="237">
        <v>0</v>
      </c>
      <c r="T1938" s="238">
        <f>S1938*H1938</f>
        <v>0</v>
      </c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R1938" s="239" t="s">
        <v>274</v>
      </c>
      <c r="AT1938" s="239" t="s">
        <v>180</v>
      </c>
      <c r="AU1938" s="239" t="s">
        <v>85</v>
      </c>
      <c r="AY1938" s="18" t="s">
        <v>178</v>
      </c>
      <c r="BE1938" s="240">
        <f>IF(N1938="základní",J1938,0)</f>
        <v>0</v>
      </c>
      <c r="BF1938" s="240">
        <f>IF(N1938="snížená",J1938,0)</f>
        <v>0</v>
      </c>
      <c r="BG1938" s="240">
        <f>IF(N1938="zákl. přenesená",J1938,0)</f>
        <v>0</v>
      </c>
      <c r="BH1938" s="240">
        <f>IF(N1938="sníž. přenesená",J1938,0)</f>
        <v>0</v>
      </c>
      <c r="BI1938" s="240">
        <f>IF(N1938="nulová",J1938,0)</f>
        <v>0</v>
      </c>
      <c r="BJ1938" s="18" t="s">
        <v>83</v>
      </c>
      <c r="BK1938" s="240">
        <f>ROUND(I1938*H1938,2)</f>
        <v>0</v>
      </c>
      <c r="BL1938" s="18" t="s">
        <v>274</v>
      </c>
      <c r="BM1938" s="239" t="s">
        <v>3479</v>
      </c>
    </row>
    <row r="1939" s="13" customFormat="1">
      <c r="A1939" s="13"/>
      <c r="B1939" s="241"/>
      <c r="C1939" s="242"/>
      <c r="D1939" s="243" t="s">
        <v>186</v>
      </c>
      <c r="E1939" s="244" t="s">
        <v>1</v>
      </c>
      <c r="F1939" s="245" t="s">
        <v>3450</v>
      </c>
      <c r="G1939" s="242"/>
      <c r="H1939" s="246">
        <v>11.1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186</v>
      </c>
      <c r="AU1939" s="252" t="s">
        <v>85</v>
      </c>
      <c r="AV1939" s="13" t="s">
        <v>85</v>
      </c>
      <c r="AW1939" s="13" t="s">
        <v>32</v>
      </c>
      <c r="AX1939" s="13" t="s">
        <v>76</v>
      </c>
      <c r="AY1939" s="252" t="s">
        <v>178</v>
      </c>
    </row>
    <row r="1940" s="13" customFormat="1">
      <c r="A1940" s="13"/>
      <c r="B1940" s="241"/>
      <c r="C1940" s="242"/>
      <c r="D1940" s="243" t="s">
        <v>186</v>
      </c>
      <c r="E1940" s="244" t="s">
        <v>1</v>
      </c>
      <c r="F1940" s="245" t="s">
        <v>3454</v>
      </c>
      <c r="G1940" s="242"/>
      <c r="H1940" s="246">
        <v>9.4000000000000004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186</v>
      </c>
      <c r="AU1940" s="252" t="s">
        <v>85</v>
      </c>
      <c r="AV1940" s="13" t="s">
        <v>85</v>
      </c>
      <c r="AW1940" s="13" t="s">
        <v>32</v>
      </c>
      <c r="AX1940" s="13" t="s">
        <v>76</v>
      </c>
      <c r="AY1940" s="252" t="s">
        <v>178</v>
      </c>
    </row>
    <row r="1941" s="13" customFormat="1">
      <c r="A1941" s="13"/>
      <c r="B1941" s="241"/>
      <c r="C1941" s="242"/>
      <c r="D1941" s="243" t="s">
        <v>186</v>
      </c>
      <c r="E1941" s="244" t="s">
        <v>1</v>
      </c>
      <c r="F1941" s="245" t="s">
        <v>3480</v>
      </c>
      <c r="G1941" s="242"/>
      <c r="H1941" s="246">
        <v>11.68</v>
      </c>
      <c r="I1941" s="247"/>
      <c r="J1941" s="242"/>
      <c r="K1941" s="242"/>
      <c r="L1941" s="248"/>
      <c r="M1941" s="249"/>
      <c r="N1941" s="250"/>
      <c r="O1941" s="250"/>
      <c r="P1941" s="250"/>
      <c r="Q1941" s="250"/>
      <c r="R1941" s="250"/>
      <c r="S1941" s="250"/>
      <c r="T1941" s="25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2" t="s">
        <v>186</v>
      </c>
      <c r="AU1941" s="252" t="s">
        <v>85</v>
      </c>
      <c r="AV1941" s="13" t="s">
        <v>85</v>
      </c>
      <c r="AW1941" s="13" t="s">
        <v>32</v>
      </c>
      <c r="AX1941" s="13" t="s">
        <v>76</v>
      </c>
      <c r="AY1941" s="252" t="s">
        <v>178</v>
      </c>
    </row>
    <row r="1942" s="15" customFormat="1">
      <c r="A1942" s="15"/>
      <c r="B1942" s="264"/>
      <c r="C1942" s="265"/>
      <c r="D1942" s="243" t="s">
        <v>186</v>
      </c>
      <c r="E1942" s="266" t="s">
        <v>1</v>
      </c>
      <c r="F1942" s="267" t="s">
        <v>217</v>
      </c>
      <c r="G1942" s="265"/>
      <c r="H1942" s="268">
        <v>32.18</v>
      </c>
      <c r="I1942" s="269"/>
      <c r="J1942" s="265"/>
      <c r="K1942" s="265"/>
      <c r="L1942" s="270"/>
      <c r="M1942" s="271"/>
      <c r="N1942" s="272"/>
      <c r="O1942" s="272"/>
      <c r="P1942" s="272"/>
      <c r="Q1942" s="272"/>
      <c r="R1942" s="272"/>
      <c r="S1942" s="272"/>
      <c r="T1942" s="273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74" t="s">
        <v>186</v>
      </c>
      <c r="AU1942" s="274" t="s">
        <v>85</v>
      </c>
      <c r="AV1942" s="15" t="s">
        <v>184</v>
      </c>
      <c r="AW1942" s="15" t="s">
        <v>32</v>
      </c>
      <c r="AX1942" s="15" t="s">
        <v>83</v>
      </c>
      <c r="AY1942" s="274" t="s">
        <v>178</v>
      </c>
    </row>
    <row r="1943" s="2" customFormat="1" ht="24.15" customHeight="1">
      <c r="A1943" s="39"/>
      <c r="B1943" s="40"/>
      <c r="C1943" s="228" t="s">
        <v>3481</v>
      </c>
      <c r="D1943" s="228" t="s">
        <v>180</v>
      </c>
      <c r="E1943" s="229" t="s">
        <v>3482</v>
      </c>
      <c r="F1943" s="230" t="s">
        <v>3483</v>
      </c>
      <c r="G1943" s="231" t="s">
        <v>291</v>
      </c>
      <c r="H1943" s="232">
        <v>20</v>
      </c>
      <c r="I1943" s="233"/>
      <c r="J1943" s="234">
        <f>ROUND(I1943*H1943,2)</f>
        <v>0</v>
      </c>
      <c r="K1943" s="230" t="s">
        <v>194</v>
      </c>
      <c r="L1943" s="45"/>
      <c r="M1943" s="235" t="s">
        <v>1</v>
      </c>
      <c r="N1943" s="236" t="s">
        <v>41</v>
      </c>
      <c r="O1943" s="92"/>
      <c r="P1943" s="237">
        <f>O1943*H1943</f>
        <v>0</v>
      </c>
      <c r="Q1943" s="237">
        <v>0.00032000000000000003</v>
      </c>
      <c r="R1943" s="237">
        <f>Q1943*H1943</f>
        <v>0.0064000000000000003</v>
      </c>
      <c r="S1943" s="237">
        <v>0</v>
      </c>
      <c r="T1943" s="238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9" t="s">
        <v>274</v>
      </c>
      <c r="AT1943" s="239" t="s">
        <v>180</v>
      </c>
      <c r="AU1943" s="239" t="s">
        <v>85</v>
      </c>
      <c r="AY1943" s="18" t="s">
        <v>178</v>
      </c>
      <c r="BE1943" s="240">
        <f>IF(N1943="základní",J1943,0)</f>
        <v>0</v>
      </c>
      <c r="BF1943" s="240">
        <f>IF(N1943="snížená",J1943,0)</f>
        <v>0</v>
      </c>
      <c r="BG1943" s="240">
        <f>IF(N1943="zákl. přenesená",J1943,0)</f>
        <v>0</v>
      </c>
      <c r="BH1943" s="240">
        <f>IF(N1943="sníž. přenesená",J1943,0)</f>
        <v>0</v>
      </c>
      <c r="BI1943" s="240">
        <f>IF(N1943="nulová",J1943,0)</f>
        <v>0</v>
      </c>
      <c r="BJ1943" s="18" t="s">
        <v>83</v>
      </c>
      <c r="BK1943" s="240">
        <f>ROUND(I1943*H1943,2)</f>
        <v>0</v>
      </c>
      <c r="BL1943" s="18" t="s">
        <v>274</v>
      </c>
      <c r="BM1943" s="239" t="s">
        <v>3484</v>
      </c>
    </row>
    <row r="1944" s="13" customFormat="1">
      <c r="A1944" s="13"/>
      <c r="B1944" s="241"/>
      <c r="C1944" s="242"/>
      <c r="D1944" s="243" t="s">
        <v>186</v>
      </c>
      <c r="E1944" s="244" t="s">
        <v>1</v>
      </c>
      <c r="F1944" s="245" t="s">
        <v>3485</v>
      </c>
      <c r="G1944" s="242"/>
      <c r="H1944" s="246">
        <v>8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186</v>
      </c>
      <c r="AU1944" s="252" t="s">
        <v>85</v>
      </c>
      <c r="AV1944" s="13" t="s">
        <v>85</v>
      </c>
      <c r="AW1944" s="13" t="s">
        <v>32</v>
      </c>
      <c r="AX1944" s="13" t="s">
        <v>76</v>
      </c>
      <c r="AY1944" s="252" t="s">
        <v>178</v>
      </c>
    </row>
    <row r="1945" s="13" customFormat="1">
      <c r="A1945" s="13"/>
      <c r="B1945" s="241"/>
      <c r="C1945" s="242"/>
      <c r="D1945" s="243" t="s">
        <v>186</v>
      </c>
      <c r="E1945" s="244" t="s">
        <v>1</v>
      </c>
      <c r="F1945" s="245" t="s">
        <v>3486</v>
      </c>
      <c r="G1945" s="242"/>
      <c r="H1945" s="246">
        <v>8</v>
      </c>
      <c r="I1945" s="247"/>
      <c r="J1945" s="242"/>
      <c r="K1945" s="242"/>
      <c r="L1945" s="248"/>
      <c r="M1945" s="249"/>
      <c r="N1945" s="250"/>
      <c r="O1945" s="250"/>
      <c r="P1945" s="250"/>
      <c r="Q1945" s="250"/>
      <c r="R1945" s="250"/>
      <c r="S1945" s="250"/>
      <c r="T1945" s="25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2" t="s">
        <v>186</v>
      </c>
      <c r="AU1945" s="252" t="s">
        <v>85</v>
      </c>
      <c r="AV1945" s="13" t="s">
        <v>85</v>
      </c>
      <c r="AW1945" s="13" t="s">
        <v>32</v>
      </c>
      <c r="AX1945" s="13" t="s">
        <v>76</v>
      </c>
      <c r="AY1945" s="252" t="s">
        <v>178</v>
      </c>
    </row>
    <row r="1946" s="13" customFormat="1">
      <c r="A1946" s="13"/>
      <c r="B1946" s="241"/>
      <c r="C1946" s="242"/>
      <c r="D1946" s="243" t="s">
        <v>186</v>
      </c>
      <c r="E1946" s="244" t="s">
        <v>1</v>
      </c>
      <c r="F1946" s="245" t="s">
        <v>3487</v>
      </c>
      <c r="G1946" s="242"/>
      <c r="H1946" s="246">
        <v>4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186</v>
      </c>
      <c r="AU1946" s="252" t="s">
        <v>85</v>
      </c>
      <c r="AV1946" s="13" t="s">
        <v>85</v>
      </c>
      <c r="AW1946" s="13" t="s">
        <v>32</v>
      </c>
      <c r="AX1946" s="13" t="s">
        <v>76</v>
      </c>
      <c r="AY1946" s="252" t="s">
        <v>178</v>
      </c>
    </row>
    <row r="1947" s="15" customFormat="1">
      <c r="A1947" s="15"/>
      <c r="B1947" s="264"/>
      <c r="C1947" s="265"/>
      <c r="D1947" s="243" t="s">
        <v>186</v>
      </c>
      <c r="E1947" s="266" t="s">
        <v>1</v>
      </c>
      <c r="F1947" s="267" t="s">
        <v>217</v>
      </c>
      <c r="G1947" s="265"/>
      <c r="H1947" s="268">
        <v>20</v>
      </c>
      <c r="I1947" s="269"/>
      <c r="J1947" s="265"/>
      <c r="K1947" s="265"/>
      <c r="L1947" s="270"/>
      <c r="M1947" s="271"/>
      <c r="N1947" s="272"/>
      <c r="O1947" s="272"/>
      <c r="P1947" s="272"/>
      <c r="Q1947" s="272"/>
      <c r="R1947" s="272"/>
      <c r="S1947" s="272"/>
      <c r="T1947" s="273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74" t="s">
        <v>186</v>
      </c>
      <c r="AU1947" s="274" t="s">
        <v>85</v>
      </c>
      <c r="AV1947" s="15" t="s">
        <v>184</v>
      </c>
      <c r="AW1947" s="15" t="s">
        <v>32</v>
      </c>
      <c r="AX1947" s="15" t="s">
        <v>83</v>
      </c>
      <c r="AY1947" s="274" t="s">
        <v>178</v>
      </c>
    </row>
    <row r="1948" s="2" customFormat="1" ht="16.5" customHeight="1">
      <c r="A1948" s="39"/>
      <c r="B1948" s="40"/>
      <c r="C1948" s="228" t="s">
        <v>3488</v>
      </c>
      <c r="D1948" s="228" t="s">
        <v>180</v>
      </c>
      <c r="E1948" s="229" t="s">
        <v>3489</v>
      </c>
      <c r="F1948" s="230" t="s">
        <v>3490</v>
      </c>
      <c r="G1948" s="231" t="s">
        <v>204</v>
      </c>
      <c r="H1948" s="232">
        <v>389.45400000000001</v>
      </c>
      <c r="I1948" s="233"/>
      <c r="J1948" s="234">
        <f>ROUND(I1948*H1948,2)</f>
        <v>0</v>
      </c>
      <c r="K1948" s="230" t="s">
        <v>194</v>
      </c>
      <c r="L1948" s="45"/>
      <c r="M1948" s="235" t="s">
        <v>1</v>
      </c>
      <c r="N1948" s="236" t="s">
        <v>41</v>
      </c>
      <c r="O1948" s="92"/>
      <c r="P1948" s="237">
        <f>O1948*H1948</f>
        <v>0</v>
      </c>
      <c r="Q1948" s="237">
        <v>0.0044999999999999997</v>
      </c>
      <c r="R1948" s="237">
        <f>Q1948*H1948</f>
        <v>1.752543</v>
      </c>
      <c r="S1948" s="237">
        <v>0</v>
      </c>
      <c r="T1948" s="238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9" t="s">
        <v>274</v>
      </c>
      <c r="AT1948" s="239" t="s">
        <v>180</v>
      </c>
      <c r="AU1948" s="239" t="s">
        <v>85</v>
      </c>
      <c r="AY1948" s="18" t="s">
        <v>178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83</v>
      </c>
      <c r="BK1948" s="240">
        <f>ROUND(I1948*H1948,2)</f>
        <v>0</v>
      </c>
      <c r="BL1948" s="18" t="s">
        <v>274</v>
      </c>
      <c r="BM1948" s="239" t="s">
        <v>3491</v>
      </c>
    </row>
    <row r="1949" s="2" customFormat="1" ht="24.15" customHeight="1">
      <c r="A1949" s="39"/>
      <c r="B1949" s="40"/>
      <c r="C1949" s="228" t="s">
        <v>3492</v>
      </c>
      <c r="D1949" s="228" t="s">
        <v>180</v>
      </c>
      <c r="E1949" s="229" t="s">
        <v>3493</v>
      </c>
      <c r="F1949" s="230" t="s">
        <v>3494</v>
      </c>
      <c r="G1949" s="231" t="s">
        <v>204</v>
      </c>
      <c r="H1949" s="232">
        <v>176.25</v>
      </c>
      <c r="I1949" s="233"/>
      <c r="J1949" s="234">
        <f>ROUND(I1949*H1949,2)</f>
        <v>0</v>
      </c>
      <c r="K1949" s="230" t="s">
        <v>194</v>
      </c>
      <c r="L1949" s="45"/>
      <c r="M1949" s="235" t="s">
        <v>1</v>
      </c>
      <c r="N1949" s="236" t="s">
        <v>41</v>
      </c>
      <c r="O1949" s="92"/>
      <c r="P1949" s="237">
        <f>O1949*H1949</f>
        <v>0</v>
      </c>
      <c r="Q1949" s="237">
        <v>0</v>
      </c>
      <c r="R1949" s="237">
        <f>Q1949*H1949</f>
        <v>0</v>
      </c>
      <c r="S1949" s="237">
        <v>0.081500000000000003</v>
      </c>
      <c r="T1949" s="238">
        <f>S1949*H1949</f>
        <v>14.364375000000001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9" t="s">
        <v>274</v>
      </c>
      <c r="AT1949" s="239" t="s">
        <v>180</v>
      </c>
      <c r="AU1949" s="239" t="s">
        <v>85</v>
      </c>
      <c r="AY1949" s="18" t="s">
        <v>178</v>
      </c>
      <c r="BE1949" s="240">
        <f>IF(N1949="základní",J1949,0)</f>
        <v>0</v>
      </c>
      <c r="BF1949" s="240">
        <f>IF(N1949="snížená",J1949,0)</f>
        <v>0</v>
      </c>
      <c r="BG1949" s="240">
        <f>IF(N1949="zákl. přenesená",J1949,0)</f>
        <v>0</v>
      </c>
      <c r="BH1949" s="240">
        <f>IF(N1949="sníž. přenesená",J1949,0)</f>
        <v>0</v>
      </c>
      <c r="BI1949" s="240">
        <f>IF(N1949="nulová",J1949,0)</f>
        <v>0</v>
      </c>
      <c r="BJ1949" s="18" t="s">
        <v>83</v>
      </c>
      <c r="BK1949" s="240">
        <f>ROUND(I1949*H1949,2)</f>
        <v>0</v>
      </c>
      <c r="BL1949" s="18" t="s">
        <v>274</v>
      </c>
      <c r="BM1949" s="239" t="s">
        <v>3495</v>
      </c>
    </row>
    <row r="1950" s="13" customFormat="1">
      <c r="A1950" s="13"/>
      <c r="B1950" s="241"/>
      <c r="C1950" s="242"/>
      <c r="D1950" s="243" t="s">
        <v>186</v>
      </c>
      <c r="E1950" s="244" t="s">
        <v>1</v>
      </c>
      <c r="F1950" s="245" t="s">
        <v>3496</v>
      </c>
      <c r="G1950" s="242"/>
      <c r="H1950" s="246">
        <v>35.125</v>
      </c>
      <c r="I1950" s="247"/>
      <c r="J1950" s="242"/>
      <c r="K1950" s="242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186</v>
      </c>
      <c r="AU1950" s="252" t="s">
        <v>85</v>
      </c>
      <c r="AV1950" s="13" t="s">
        <v>85</v>
      </c>
      <c r="AW1950" s="13" t="s">
        <v>32</v>
      </c>
      <c r="AX1950" s="13" t="s">
        <v>76</v>
      </c>
      <c r="AY1950" s="252" t="s">
        <v>178</v>
      </c>
    </row>
    <row r="1951" s="13" customFormat="1">
      <c r="A1951" s="13"/>
      <c r="B1951" s="241"/>
      <c r="C1951" s="242"/>
      <c r="D1951" s="243" t="s">
        <v>186</v>
      </c>
      <c r="E1951" s="244" t="s">
        <v>1</v>
      </c>
      <c r="F1951" s="245" t="s">
        <v>3497</v>
      </c>
      <c r="G1951" s="242"/>
      <c r="H1951" s="246">
        <v>57.125</v>
      </c>
      <c r="I1951" s="247"/>
      <c r="J1951" s="242"/>
      <c r="K1951" s="242"/>
      <c r="L1951" s="248"/>
      <c r="M1951" s="249"/>
      <c r="N1951" s="250"/>
      <c r="O1951" s="250"/>
      <c r="P1951" s="250"/>
      <c r="Q1951" s="250"/>
      <c r="R1951" s="250"/>
      <c r="S1951" s="250"/>
      <c r="T1951" s="25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2" t="s">
        <v>186</v>
      </c>
      <c r="AU1951" s="252" t="s">
        <v>85</v>
      </c>
      <c r="AV1951" s="13" t="s">
        <v>85</v>
      </c>
      <c r="AW1951" s="13" t="s">
        <v>32</v>
      </c>
      <c r="AX1951" s="13" t="s">
        <v>76</v>
      </c>
      <c r="AY1951" s="252" t="s">
        <v>178</v>
      </c>
    </row>
    <row r="1952" s="13" customFormat="1">
      <c r="A1952" s="13"/>
      <c r="B1952" s="241"/>
      <c r="C1952" s="242"/>
      <c r="D1952" s="243" t="s">
        <v>186</v>
      </c>
      <c r="E1952" s="244" t="s">
        <v>1</v>
      </c>
      <c r="F1952" s="245" t="s">
        <v>3498</v>
      </c>
      <c r="G1952" s="242"/>
      <c r="H1952" s="246">
        <v>26</v>
      </c>
      <c r="I1952" s="247"/>
      <c r="J1952" s="242"/>
      <c r="K1952" s="242"/>
      <c r="L1952" s="248"/>
      <c r="M1952" s="249"/>
      <c r="N1952" s="250"/>
      <c r="O1952" s="250"/>
      <c r="P1952" s="250"/>
      <c r="Q1952" s="250"/>
      <c r="R1952" s="250"/>
      <c r="S1952" s="250"/>
      <c r="T1952" s="25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2" t="s">
        <v>186</v>
      </c>
      <c r="AU1952" s="252" t="s">
        <v>85</v>
      </c>
      <c r="AV1952" s="13" t="s">
        <v>85</v>
      </c>
      <c r="AW1952" s="13" t="s">
        <v>32</v>
      </c>
      <c r="AX1952" s="13" t="s">
        <v>76</v>
      </c>
      <c r="AY1952" s="252" t="s">
        <v>178</v>
      </c>
    </row>
    <row r="1953" s="13" customFormat="1">
      <c r="A1953" s="13"/>
      <c r="B1953" s="241"/>
      <c r="C1953" s="242"/>
      <c r="D1953" s="243" t="s">
        <v>186</v>
      </c>
      <c r="E1953" s="244" t="s">
        <v>1</v>
      </c>
      <c r="F1953" s="245" t="s">
        <v>3499</v>
      </c>
      <c r="G1953" s="242"/>
      <c r="H1953" s="246">
        <v>29.899999999999999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186</v>
      </c>
      <c r="AU1953" s="252" t="s">
        <v>85</v>
      </c>
      <c r="AV1953" s="13" t="s">
        <v>85</v>
      </c>
      <c r="AW1953" s="13" t="s">
        <v>32</v>
      </c>
      <c r="AX1953" s="13" t="s">
        <v>76</v>
      </c>
      <c r="AY1953" s="252" t="s">
        <v>178</v>
      </c>
    </row>
    <row r="1954" s="13" customFormat="1">
      <c r="A1954" s="13"/>
      <c r="B1954" s="241"/>
      <c r="C1954" s="242"/>
      <c r="D1954" s="243" t="s">
        <v>186</v>
      </c>
      <c r="E1954" s="244" t="s">
        <v>1</v>
      </c>
      <c r="F1954" s="245" t="s">
        <v>3500</v>
      </c>
      <c r="G1954" s="242"/>
      <c r="H1954" s="246">
        <v>26.100000000000001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186</v>
      </c>
      <c r="AU1954" s="252" t="s">
        <v>85</v>
      </c>
      <c r="AV1954" s="13" t="s">
        <v>85</v>
      </c>
      <c r="AW1954" s="13" t="s">
        <v>32</v>
      </c>
      <c r="AX1954" s="13" t="s">
        <v>76</v>
      </c>
      <c r="AY1954" s="252" t="s">
        <v>178</v>
      </c>
    </row>
    <row r="1955" s="13" customFormat="1">
      <c r="A1955" s="13"/>
      <c r="B1955" s="241"/>
      <c r="C1955" s="242"/>
      <c r="D1955" s="243" t="s">
        <v>186</v>
      </c>
      <c r="E1955" s="244" t="s">
        <v>1</v>
      </c>
      <c r="F1955" s="245" t="s">
        <v>3501</v>
      </c>
      <c r="G1955" s="242"/>
      <c r="H1955" s="246">
        <v>2</v>
      </c>
      <c r="I1955" s="247"/>
      <c r="J1955" s="242"/>
      <c r="K1955" s="242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2" t="s">
        <v>186</v>
      </c>
      <c r="AU1955" s="252" t="s">
        <v>85</v>
      </c>
      <c r="AV1955" s="13" t="s">
        <v>85</v>
      </c>
      <c r="AW1955" s="13" t="s">
        <v>32</v>
      </c>
      <c r="AX1955" s="13" t="s">
        <v>76</v>
      </c>
      <c r="AY1955" s="252" t="s">
        <v>178</v>
      </c>
    </row>
    <row r="1956" s="15" customFormat="1">
      <c r="A1956" s="15"/>
      <c r="B1956" s="264"/>
      <c r="C1956" s="265"/>
      <c r="D1956" s="243" t="s">
        <v>186</v>
      </c>
      <c r="E1956" s="266" t="s">
        <v>1</v>
      </c>
      <c r="F1956" s="267" t="s">
        <v>217</v>
      </c>
      <c r="G1956" s="265"/>
      <c r="H1956" s="268">
        <v>176.25</v>
      </c>
      <c r="I1956" s="269"/>
      <c r="J1956" s="265"/>
      <c r="K1956" s="265"/>
      <c r="L1956" s="270"/>
      <c r="M1956" s="271"/>
      <c r="N1956" s="272"/>
      <c r="O1956" s="272"/>
      <c r="P1956" s="272"/>
      <c r="Q1956" s="272"/>
      <c r="R1956" s="272"/>
      <c r="S1956" s="272"/>
      <c r="T1956" s="273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74" t="s">
        <v>186</v>
      </c>
      <c r="AU1956" s="274" t="s">
        <v>85</v>
      </c>
      <c r="AV1956" s="15" t="s">
        <v>184</v>
      </c>
      <c r="AW1956" s="15" t="s">
        <v>32</v>
      </c>
      <c r="AX1956" s="15" t="s">
        <v>83</v>
      </c>
      <c r="AY1956" s="274" t="s">
        <v>178</v>
      </c>
    </row>
    <row r="1957" s="2" customFormat="1" ht="33" customHeight="1">
      <c r="A1957" s="39"/>
      <c r="B1957" s="40"/>
      <c r="C1957" s="228" t="s">
        <v>3502</v>
      </c>
      <c r="D1957" s="228" t="s">
        <v>180</v>
      </c>
      <c r="E1957" s="229" t="s">
        <v>3503</v>
      </c>
      <c r="F1957" s="230" t="s">
        <v>3504</v>
      </c>
      <c r="G1957" s="231" t="s">
        <v>204</v>
      </c>
      <c r="H1957" s="232">
        <v>389.45400000000001</v>
      </c>
      <c r="I1957" s="233"/>
      <c r="J1957" s="234">
        <f>ROUND(I1957*H1957,2)</f>
        <v>0</v>
      </c>
      <c r="K1957" s="230" t="s">
        <v>194</v>
      </c>
      <c r="L1957" s="45"/>
      <c r="M1957" s="235" t="s">
        <v>1</v>
      </c>
      <c r="N1957" s="236" t="s">
        <v>41</v>
      </c>
      <c r="O1957" s="92"/>
      <c r="P1957" s="237">
        <f>O1957*H1957</f>
        <v>0</v>
      </c>
      <c r="Q1957" s="237">
        <v>0.0060000000000000001</v>
      </c>
      <c r="R1957" s="237">
        <f>Q1957*H1957</f>
        <v>2.3367240000000002</v>
      </c>
      <c r="S1957" s="237">
        <v>0</v>
      </c>
      <c r="T1957" s="238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9" t="s">
        <v>274</v>
      </c>
      <c r="AT1957" s="239" t="s">
        <v>180</v>
      </c>
      <c r="AU1957" s="239" t="s">
        <v>85</v>
      </c>
      <c r="AY1957" s="18" t="s">
        <v>178</v>
      </c>
      <c r="BE1957" s="240">
        <f>IF(N1957="základní",J1957,0)</f>
        <v>0</v>
      </c>
      <c r="BF1957" s="240">
        <f>IF(N1957="snížená",J1957,0)</f>
        <v>0</v>
      </c>
      <c r="BG1957" s="240">
        <f>IF(N1957="zákl. přenesená",J1957,0)</f>
        <v>0</v>
      </c>
      <c r="BH1957" s="240">
        <f>IF(N1957="sníž. přenesená",J1957,0)</f>
        <v>0</v>
      </c>
      <c r="BI1957" s="240">
        <f>IF(N1957="nulová",J1957,0)</f>
        <v>0</v>
      </c>
      <c r="BJ1957" s="18" t="s">
        <v>83</v>
      </c>
      <c r="BK1957" s="240">
        <f>ROUND(I1957*H1957,2)</f>
        <v>0</v>
      </c>
      <c r="BL1957" s="18" t="s">
        <v>274</v>
      </c>
      <c r="BM1957" s="239" t="s">
        <v>3505</v>
      </c>
    </row>
    <row r="1958" s="13" customFormat="1">
      <c r="A1958" s="13"/>
      <c r="B1958" s="241"/>
      <c r="C1958" s="242"/>
      <c r="D1958" s="243" t="s">
        <v>186</v>
      </c>
      <c r="E1958" s="244" t="s">
        <v>1</v>
      </c>
      <c r="F1958" s="245" t="s">
        <v>3448</v>
      </c>
      <c r="G1958" s="242"/>
      <c r="H1958" s="246">
        <v>30.879999999999999</v>
      </c>
      <c r="I1958" s="247"/>
      <c r="J1958" s="242"/>
      <c r="K1958" s="242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2" t="s">
        <v>186</v>
      </c>
      <c r="AU1958" s="252" t="s">
        <v>85</v>
      </c>
      <c r="AV1958" s="13" t="s">
        <v>85</v>
      </c>
      <c r="AW1958" s="13" t="s">
        <v>32</v>
      </c>
      <c r="AX1958" s="13" t="s">
        <v>76</v>
      </c>
      <c r="AY1958" s="252" t="s">
        <v>178</v>
      </c>
    </row>
    <row r="1959" s="13" customFormat="1">
      <c r="A1959" s="13"/>
      <c r="B1959" s="241"/>
      <c r="C1959" s="242"/>
      <c r="D1959" s="243" t="s">
        <v>186</v>
      </c>
      <c r="E1959" s="244" t="s">
        <v>1</v>
      </c>
      <c r="F1959" s="245" t="s">
        <v>3449</v>
      </c>
      <c r="G1959" s="242"/>
      <c r="H1959" s="246">
        <v>1.3999999999999999</v>
      </c>
      <c r="I1959" s="247"/>
      <c r="J1959" s="242"/>
      <c r="K1959" s="242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186</v>
      </c>
      <c r="AU1959" s="252" t="s">
        <v>85</v>
      </c>
      <c r="AV1959" s="13" t="s">
        <v>85</v>
      </c>
      <c r="AW1959" s="13" t="s">
        <v>32</v>
      </c>
      <c r="AX1959" s="13" t="s">
        <v>76</v>
      </c>
      <c r="AY1959" s="252" t="s">
        <v>178</v>
      </c>
    </row>
    <row r="1960" s="13" customFormat="1">
      <c r="A1960" s="13"/>
      <c r="B1960" s="241"/>
      <c r="C1960" s="242"/>
      <c r="D1960" s="243" t="s">
        <v>186</v>
      </c>
      <c r="E1960" s="244" t="s">
        <v>1</v>
      </c>
      <c r="F1960" s="245" t="s">
        <v>3450</v>
      </c>
      <c r="G1960" s="242"/>
      <c r="H1960" s="246">
        <v>11.1</v>
      </c>
      <c r="I1960" s="247"/>
      <c r="J1960" s="242"/>
      <c r="K1960" s="242"/>
      <c r="L1960" s="248"/>
      <c r="M1960" s="249"/>
      <c r="N1960" s="250"/>
      <c r="O1960" s="250"/>
      <c r="P1960" s="250"/>
      <c r="Q1960" s="250"/>
      <c r="R1960" s="250"/>
      <c r="S1960" s="250"/>
      <c r="T1960" s="25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2" t="s">
        <v>186</v>
      </c>
      <c r="AU1960" s="252" t="s">
        <v>85</v>
      </c>
      <c r="AV1960" s="13" t="s">
        <v>85</v>
      </c>
      <c r="AW1960" s="13" t="s">
        <v>32</v>
      </c>
      <c r="AX1960" s="13" t="s">
        <v>76</v>
      </c>
      <c r="AY1960" s="252" t="s">
        <v>178</v>
      </c>
    </row>
    <row r="1961" s="13" customFormat="1">
      <c r="A1961" s="13"/>
      <c r="B1961" s="241"/>
      <c r="C1961" s="242"/>
      <c r="D1961" s="243" t="s">
        <v>186</v>
      </c>
      <c r="E1961" s="244" t="s">
        <v>1</v>
      </c>
      <c r="F1961" s="245" t="s">
        <v>3451</v>
      </c>
      <c r="G1961" s="242"/>
      <c r="H1961" s="246">
        <v>20.379999999999999</v>
      </c>
      <c r="I1961" s="247"/>
      <c r="J1961" s="242"/>
      <c r="K1961" s="242"/>
      <c r="L1961" s="248"/>
      <c r="M1961" s="249"/>
      <c r="N1961" s="250"/>
      <c r="O1961" s="250"/>
      <c r="P1961" s="250"/>
      <c r="Q1961" s="250"/>
      <c r="R1961" s="250"/>
      <c r="S1961" s="250"/>
      <c r="T1961" s="25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2" t="s">
        <v>186</v>
      </c>
      <c r="AU1961" s="252" t="s">
        <v>85</v>
      </c>
      <c r="AV1961" s="13" t="s">
        <v>85</v>
      </c>
      <c r="AW1961" s="13" t="s">
        <v>32</v>
      </c>
      <c r="AX1961" s="13" t="s">
        <v>76</v>
      </c>
      <c r="AY1961" s="252" t="s">
        <v>178</v>
      </c>
    </row>
    <row r="1962" s="13" customFormat="1">
      <c r="A1962" s="13"/>
      <c r="B1962" s="241"/>
      <c r="C1962" s="242"/>
      <c r="D1962" s="243" t="s">
        <v>186</v>
      </c>
      <c r="E1962" s="244" t="s">
        <v>1</v>
      </c>
      <c r="F1962" s="245" t="s">
        <v>3452</v>
      </c>
      <c r="G1962" s="242"/>
      <c r="H1962" s="246">
        <v>1.3999999999999999</v>
      </c>
      <c r="I1962" s="247"/>
      <c r="J1962" s="242"/>
      <c r="K1962" s="242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2" t="s">
        <v>186</v>
      </c>
      <c r="AU1962" s="252" t="s">
        <v>85</v>
      </c>
      <c r="AV1962" s="13" t="s">
        <v>85</v>
      </c>
      <c r="AW1962" s="13" t="s">
        <v>32</v>
      </c>
      <c r="AX1962" s="13" t="s">
        <v>76</v>
      </c>
      <c r="AY1962" s="252" t="s">
        <v>178</v>
      </c>
    </row>
    <row r="1963" s="13" customFormat="1">
      <c r="A1963" s="13"/>
      <c r="B1963" s="241"/>
      <c r="C1963" s="242"/>
      <c r="D1963" s="243" t="s">
        <v>186</v>
      </c>
      <c r="E1963" s="244" t="s">
        <v>1</v>
      </c>
      <c r="F1963" s="245" t="s">
        <v>3453</v>
      </c>
      <c r="G1963" s="242"/>
      <c r="H1963" s="246">
        <v>1.44</v>
      </c>
      <c r="I1963" s="247"/>
      <c r="J1963" s="242"/>
      <c r="K1963" s="242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186</v>
      </c>
      <c r="AU1963" s="252" t="s">
        <v>85</v>
      </c>
      <c r="AV1963" s="13" t="s">
        <v>85</v>
      </c>
      <c r="AW1963" s="13" t="s">
        <v>32</v>
      </c>
      <c r="AX1963" s="13" t="s">
        <v>76</v>
      </c>
      <c r="AY1963" s="252" t="s">
        <v>178</v>
      </c>
    </row>
    <row r="1964" s="13" customFormat="1">
      <c r="A1964" s="13"/>
      <c r="B1964" s="241"/>
      <c r="C1964" s="242"/>
      <c r="D1964" s="243" t="s">
        <v>186</v>
      </c>
      <c r="E1964" s="244" t="s">
        <v>1</v>
      </c>
      <c r="F1964" s="245" t="s">
        <v>3454</v>
      </c>
      <c r="G1964" s="242"/>
      <c r="H1964" s="246">
        <v>9.4000000000000004</v>
      </c>
      <c r="I1964" s="247"/>
      <c r="J1964" s="242"/>
      <c r="K1964" s="242"/>
      <c r="L1964" s="248"/>
      <c r="M1964" s="249"/>
      <c r="N1964" s="250"/>
      <c r="O1964" s="250"/>
      <c r="P1964" s="250"/>
      <c r="Q1964" s="250"/>
      <c r="R1964" s="250"/>
      <c r="S1964" s="250"/>
      <c r="T1964" s="25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2" t="s">
        <v>186</v>
      </c>
      <c r="AU1964" s="252" t="s">
        <v>85</v>
      </c>
      <c r="AV1964" s="13" t="s">
        <v>85</v>
      </c>
      <c r="AW1964" s="13" t="s">
        <v>32</v>
      </c>
      <c r="AX1964" s="13" t="s">
        <v>76</v>
      </c>
      <c r="AY1964" s="252" t="s">
        <v>178</v>
      </c>
    </row>
    <row r="1965" s="14" customFormat="1">
      <c r="A1965" s="14"/>
      <c r="B1965" s="253"/>
      <c r="C1965" s="254"/>
      <c r="D1965" s="243" t="s">
        <v>186</v>
      </c>
      <c r="E1965" s="255" t="s">
        <v>1</v>
      </c>
      <c r="F1965" s="256" t="s">
        <v>209</v>
      </c>
      <c r="G1965" s="254"/>
      <c r="H1965" s="257">
        <v>76</v>
      </c>
      <c r="I1965" s="258"/>
      <c r="J1965" s="254"/>
      <c r="K1965" s="254"/>
      <c r="L1965" s="259"/>
      <c r="M1965" s="260"/>
      <c r="N1965" s="261"/>
      <c r="O1965" s="261"/>
      <c r="P1965" s="261"/>
      <c r="Q1965" s="261"/>
      <c r="R1965" s="261"/>
      <c r="S1965" s="261"/>
      <c r="T1965" s="26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3" t="s">
        <v>186</v>
      </c>
      <c r="AU1965" s="263" t="s">
        <v>85</v>
      </c>
      <c r="AV1965" s="14" t="s">
        <v>96</v>
      </c>
      <c r="AW1965" s="14" t="s">
        <v>32</v>
      </c>
      <c r="AX1965" s="14" t="s">
        <v>76</v>
      </c>
      <c r="AY1965" s="263" t="s">
        <v>178</v>
      </c>
    </row>
    <row r="1966" s="13" customFormat="1">
      <c r="A1966" s="13"/>
      <c r="B1966" s="241"/>
      <c r="C1966" s="242"/>
      <c r="D1966" s="243" t="s">
        <v>186</v>
      </c>
      <c r="E1966" s="244" t="s">
        <v>1</v>
      </c>
      <c r="F1966" s="245" t="s">
        <v>3455</v>
      </c>
      <c r="G1966" s="242"/>
      <c r="H1966" s="246">
        <v>1.3999999999999999</v>
      </c>
      <c r="I1966" s="247"/>
      <c r="J1966" s="242"/>
      <c r="K1966" s="242"/>
      <c r="L1966" s="248"/>
      <c r="M1966" s="249"/>
      <c r="N1966" s="250"/>
      <c r="O1966" s="250"/>
      <c r="P1966" s="250"/>
      <c r="Q1966" s="250"/>
      <c r="R1966" s="250"/>
      <c r="S1966" s="250"/>
      <c r="T1966" s="251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2" t="s">
        <v>186</v>
      </c>
      <c r="AU1966" s="252" t="s">
        <v>85</v>
      </c>
      <c r="AV1966" s="13" t="s">
        <v>85</v>
      </c>
      <c r="AW1966" s="13" t="s">
        <v>32</v>
      </c>
      <c r="AX1966" s="13" t="s">
        <v>76</v>
      </c>
      <c r="AY1966" s="252" t="s">
        <v>178</v>
      </c>
    </row>
    <row r="1967" s="13" customFormat="1">
      <c r="A1967" s="13"/>
      <c r="B1967" s="241"/>
      <c r="C1967" s="242"/>
      <c r="D1967" s="243" t="s">
        <v>186</v>
      </c>
      <c r="E1967" s="244" t="s">
        <v>1</v>
      </c>
      <c r="F1967" s="245" t="s">
        <v>3456</v>
      </c>
      <c r="G1967" s="242"/>
      <c r="H1967" s="246">
        <v>1.3799999999999999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186</v>
      </c>
      <c r="AU1967" s="252" t="s">
        <v>85</v>
      </c>
      <c r="AV1967" s="13" t="s">
        <v>85</v>
      </c>
      <c r="AW1967" s="13" t="s">
        <v>32</v>
      </c>
      <c r="AX1967" s="13" t="s">
        <v>76</v>
      </c>
      <c r="AY1967" s="252" t="s">
        <v>178</v>
      </c>
    </row>
    <row r="1968" s="13" customFormat="1">
      <c r="A1968" s="13"/>
      <c r="B1968" s="241"/>
      <c r="C1968" s="242"/>
      <c r="D1968" s="243" t="s">
        <v>186</v>
      </c>
      <c r="E1968" s="244" t="s">
        <v>1</v>
      </c>
      <c r="F1968" s="245" t="s">
        <v>3457</v>
      </c>
      <c r="G1968" s="242"/>
      <c r="H1968" s="246">
        <v>21.559999999999999</v>
      </c>
      <c r="I1968" s="247"/>
      <c r="J1968" s="242"/>
      <c r="K1968" s="242"/>
      <c r="L1968" s="248"/>
      <c r="M1968" s="249"/>
      <c r="N1968" s="250"/>
      <c r="O1968" s="250"/>
      <c r="P1968" s="250"/>
      <c r="Q1968" s="250"/>
      <c r="R1968" s="250"/>
      <c r="S1968" s="250"/>
      <c r="T1968" s="25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2" t="s">
        <v>186</v>
      </c>
      <c r="AU1968" s="252" t="s">
        <v>85</v>
      </c>
      <c r="AV1968" s="13" t="s">
        <v>85</v>
      </c>
      <c r="AW1968" s="13" t="s">
        <v>32</v>
      </c>
      <c r="AX1968" s="13" t="s">
        <v>76</v>
      </c>
      <c r="AY1968" s="252" t="s">
        <v>178</v>
      </c>
    </row>
    <row r="1969" s="13" customFormat="1">
      <c r="A1969" s="13"/>
      <c r="B1969" s="241"/>
      <c r="C1969" s="242"/>
      <c r="D1969" s="243" t="s">
        <v>186</v>
      </c>
      <c r="E1969" s="244" t="s">
        <v>1</v>
      </c>
      <c r="F1969" s="245" t="s">
        <v>3458</v>
      </c>
      <c r="G1969" s="242"/>
      <c r="H1969" s="246">
        <v>34.600000000000001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186</v>
      </c>
      <c r="AU1969" s="252" t="s">
        <v>85</v>
      </c>
      <c r="AV1969" s="13" t="s">
        <v>85</v>
      </c>
      <c r="AW1969" s="13" t="s">
        <v>32</v>
      </c>
      <c r="AX1969" s="13" t="s">
        <v>76</v>
      </c>
      <c r="AY1969" s="252" t="s">
        <v>178</v>
      </c>
    </row>
    <row r="1970" s="13" customFormat="1">
      <c r="A1970" s="13"/>
      <c r="B1970" s="241"/>
      <c r="C1970" s="242"/>
      <c r="D1970" s="243" t="s">
        <v>186</v>
      </c>
      <c r="E1970" s="244" t="s">
        <v>1</v>
      </c>
      <c r="F1970" s="245" t="s">
        <v>3459</v>
      </c>
      <c r="G1970" s="242"/>
      <c r="H1970" s="246">
        <v>40.060000000000002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186</v>
      </c>
      <c r="AU1970" s="252" t="s">
        <v>85</v>
      </c>
      <c r="AV1970" s="13" t="s">
        <v>85</v>
      </c>
      <c r="AW1970" s="13" t="s">
        <v>32</v>
      </c>
      <c r="AX1970" s="13" t="s">
        <v>76</v>
      </c>
      <c r="AY1970" s="252" t="s">
        <v>178</v>
      </c>
    </row>
    <row r="1971" s="13" customFormat="1">
      <c r="A1971" s="13"/>
      <c r="B1971" s="241"/>
      <c r="C1971" s="242"/>
      <c r="D1971" s="243" t="s">
        <v>186</v>
      </c>
      <c r="E1971" s="244" t="s">
        <v>1</v>
      </c>
      <c r="F1971" s="245" t="s">
        <v>3460</v>
      </c>
      <c r="G1971" s="242"/>
      <c r="H1971" s="246">
        <v>14.140000000000001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186</v>
      </c>
      <c r="AU1971" s="252" t="s">
        <v>85</v>
      </c>
      <c r="AV1971" s="13" t="s">
        <v>85</v>
      </c>
      <c r="AW1971" s="13" t="s">
        <v>32</v>
      </c>
      <c r="AX1971" s="13" t="s">
        <v>76</v>
      </c>
      <c r="AY1971" s="252" t="s">
        <v>178</v>
      </c>
    </row>
    <row r="1972" s="13" customFormat="1">
      <c r="A1972" s="13"/>
      <c r="B1972" s="241"/>
      <c r="C1972" s="242"/>
      <c r="D1972" s="243" t="s">
        <v>186</v>
      </c>
      <c r="E1972" s="244" t="s">
        <v>1</v>
      </c>
      <c r="F1972" s="245" t="s">
        <v>3461</v>
      </c>
      <c r="G1972" s="242"/>
      <c r="H1972" s="246">
        <v>27.260000000000002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186</v>
      </c>
      <c r="AU1972" s="252" t="s">
        <v>85</v>
      </c>
      <c r="AV1972" s="13" t="s">
        <v>85</v>
      </c>
      <c r="AW1972" s="13" t="s">
        <v>32</v>
      </c>
      <c r="AX1972" s="13" t="s">
        <v>76</v>
      </c>
      <c r="AY1972" s="252" t="s">
        <v>178</v>
      </c>
    </row>
    <row r="1973" s="13" customFormat="1">
      <c r="A1973" s="13"/>
      <c r="B1973" s="241"/>
      <c r="C1973" s="242"/>
      <c r="D1973" s="243" t="s">
        <v>186</v>
      </c>
      <c r="E1973" s="244" t="s">
        <v>1</v>
      </c>
      <c r="F1973" s="245" t="s">
        <v>3462</v>
      </c>
      <c r="G1973" s="242"/>
      <c r="H1973" s="246">
        <v>20.620000000000001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186</v>
      </c>
      <c r="AU1973" s="252" t="s">
        <v>85</v>
      </c>
      <c r="AV1973" s="13" t="s">
        <v>85</v>
      </c>
      <c r="AW1973" s="13" t="s">
        <v>32</v>
      </c>
      <c r="AX1973" s="13" t="s">
        <v>76</v>
      </c>
      <c r="AY1973" s="252" t="s">
        <v>178</v>
      </c>
    </row>
    <row r="1974" s="13" customFormat="1">
      <c r="A1974" s="13"/>
      <c r="B1974" s="241"/>
      <c r="C1974" s="242"/>
      <c r="D1974" s="243" t="s">
        <v>186</v>
      </c>
      <c r="E1974" s="244" t="s">
        <v>1</v>
      </c>
      <c r="F1974" s="245" t="s">
        <v>3463</v>
      </c>
      <c r="G1974" s="242"/>
      <c r="H1974" s="246">
        <v>26.893999999999998</v>
      </c>
      <c r="I1974" s="247"/>
      <c r="J1974" s="242"/>
      <c r="K1974" s="242"/>
      <c r="L1974" s="248"/>
      <c r="M1974" s="249"/>
      <c r="N1974" s="250"/>
      <c r="O1974" s="250"/>
      <c r="P1974" s="250"/>
      <c r="Q1974" s="250"/>
      <c r="R1974" s="250"/>
      <c r="S1974" s="250"/>
      <c r="T1974" s="25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2" t="s">
        <v>186</v>
      </c>
      <c r="AU1974" s="252" t="s">
        <v>85</v>
      </c>
      <c r="AV1974" s="13" t="s">
        <v>85</v>
      </c>
      <c r="AW1974" s="13" t="s">
        <v>32</v>
      </c>
      <c r="AX1974" s="13" t="s">
        <v>76</v>
      </c>
      <c r="AY1974" s="252" t="s">
        <v>178</v>
      </c>
    </row>
    <row r="1975" s="13" customFormat="1">
      <c r="A1975" s="13"/>
      <c r="B1975" s="241"/>
      <c r="C1975" s="242"/>
      <c r="D1975" s="243" t="s">
        <v>186</v>
      </c>
      <c r="E1975" s="244" t="s">
        <v>1</v>
      </c>
      <c r="F1975" s="245" t="s">
        <v>3464</v>
      </c>
      <c r="G1975" s="242"/>
      <c r="H1975" s="246">
        <v>5.2000000000000002</v>
      </c>
      <c r="I1975" s="247"/>
      <c r="J1975" s="242"/>
      <c r="K1975" s="242"/>
      <c r="L1975" s="248"/>
      <c r="M1975" s="249"/>
      <c r="N1975" s="250"/>
      <c r="O1975" s="250"/>
      <c r="P1975" s="250"/>
      <c r="Q1975" s="250"/>
      <c r="R1975" s="250"/>
      <c r="S1975" s="250"/>
      <c r="T1975" s="25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2" t="s">
        <v>186</v>
      </c>
      <c r="AU1975" s="252" t="s">
        <v>85</v>
      </c>
      <c r="AV1975" s="13" t="s">
        <v>85</v>
      </c>
      <c r="AW1975" s="13" t="s">
        <v>32</v>
      </c>
      <c r="AX1975" s="13" t="s">
        <v>76</v>
      </c>
      <c r="AY1975" s="252" t="s">
        <v>178</v>
      </c>
    </row>
    <row r="1976" s="13" customFormat="1">
      <c r="A1976" s="13"/>
      <c r="B1976" s="241"/>
      <c r="C1976" s="242"/>
      <c r="D1976" s="243" t="s">
        <v>186</v>
      </c>
      <c r="E1976" s="244" t="s">
        <v>1</v>
      </c>
      <c r="F1976" s="245" t="s">
        <v>3465</v>
      </c>
      <c r="G1976" s="242"/>
      <c r="H1976" s="246">
        <v>0.59999999999999998</v>
      </c>
      <c r="I1976" s="247"/>
      <c r="J1976" s="242"/>
      <c r="K1976" s="242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2" t="s">
        <v>186</v>
      </c>
      <c r="AU1976" s="252" t="s">
        <v>85</v>
      </c>
      <c r="AV1976" s="13" t="s">
        <v>85</v>
      </c>
      <c r="AW1976" s="13" t="s">
        <v>32</v>
      </c>
      <c r="AX1976" s="13" t="s">
        <v>76</v>
      </c>
      <c r="AY1976" s="252" t="s">
        <v>178</v>
      </c>
    </row>
    <row r="1977" s="13" customFormat="1">
      <c r="A1977" s="13"/>
      <c r="B1977" s="241"/>
      <c r="C1977" s="242"/>
      <c r="D1977" s="243" t="s">
        <v>186</v>
      </c>
      <c r="E1977" s="244" t="s">
        <v>1</v>
      </c>
      <c r="F1977" s="245" t="s">
        <v>3466</v>
      </c>
      <c r="G1977" s="242"/>
      <c r="H1977" s="246">
        <v>12.359999999999999</v>
      </c>
      <c r="I1977" s="247"/>
      <c r="J1977" s="242"/>
      <c r="K1977" s="242"/>
      <c r="L1977" s="248"/>
      <c r="M1977" s="249"/>
      <c r="N1977" s="250"/>
      <c r="O1977" s="250"/>
      <c r="P1977" s="250"/>
      <c r="Q1977" s="250"/>
      <c r="R1977" s="250"/>
      <c r="S1977" s="250"/>
      <c r="T1977" s="25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2" t="s">
        <v>186</v>
      </c>
      <c r="AU1977" s="252" t="s">
        <v>85</v>
      </c>
      <c r="AV1977" s="13" t="s">
        <v>85</v>
      </c>
      <c r="AW1977" s="13" t="s">
        <v>32</v>
      </c>
      <c r="AX1977" s="13" t="s">
        <v>76</v>
      </c>
      <c r="AY1977" s="252" t="s">
        <v>178</v>
      </c>
    </row>
    <row r="1978" s="14" customFormat="1">
      <c r="A1978" s="14"/>
      <c r="B1978" s="253"/>
      <c r="C1978" s="254"/>
      <c r="D1978" s="243" t="s">
        <v>186</v>
      </c>
      <c r="E1978" s="255" t="s">
        <v>1</v>
      </c>
      <c r="F1978" s="256" t="s">
        <v>209</v>
      </c>
      <c r="G1978" s="254"/>
      <c r="H1978" s="257">
        <v>206.07400000000001</v>
      </c>
      <c r="I1978" s="258"/>
      <c r="J1978" s="254"/>
      <c r="K1978" s="254"/>
      <c r="L1978" s="259"/>
      <c r="M1978" s="260"/>
      <c r="N1978" s="261"/>
      <c r="O1978" s="261"/>
      <c r="P1978" s="261"/>
      <c r="Q1978" s="261"/>
      <c r="R1978" s="261"/>
      <c r="S1978" s="261"/>
      <c r="T1978" s="26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3" t="s">
        <v>186</v>
      </c>
      <c r="AU1978" s="263" t="s">
        <v>85</v>
      </c>
      <c r="AV1978" s="14" t="s">
        <v>96</v>
      </c>
      <c r="AW1978" s="14" t="s">
        <v>32</v>
      </c>
      <c r="AX1978" s="14" t="s">
        <v>76</v>
      </c>
      <c r="AY1978" s="263" t="s">
        <v>178</v>
      </c>
    </row>
    <row r="1979" s="13" customFormat="1">
      <c r="A1979" s="13"/>
      <c r="B1979" s="241"/>
      <c r="C1979" s="242"/>
      <c r="D1979" s="243" t="s">
        <v>186</v>
      </c>
      <c r="E1979" s="244" t="s">
        <v>1</v>
      </c>
      <c r="F1979" s="245" t="s">
        <v>3467</v>
      </c>
      <c r="G1979" s="242"/>
      <c r="H1979" s="246">
        <v>20.219999999999999</v>
      </c>
      <c r="I1979" s="247"/>
      <c r="J1979" s="242"/>
      <c r="K1979" s="242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2" t="s">
        <v>186</v>
      </c>
      <c r="AU1979" s="252" t="s">
        <v>85</v>
      </c>
      <c r="AV1979" s="13" t="s">
        <v>85</v>
      </c>
      <c r="AW1979" s="13" t="s">
        <v>32</v>
      </c>
      <c r="AX1979" s="13" t="s">
        <v>76</v>
      </c>
      <c r="AY1979" s="252" t="s">
        <v>178</v>
      </c>
    </row>
    <row r="1980" s="13" customFormat="1">
      <c r="A1980" s="13"/>
      <c r="B1980" s="241"/>
      <c r="C1980" s="242"/>
      <c r="D1980" s="243" t="s">
        <v>186</v>
      </c>
      <c r="E1980" s="244" t="s">
        <v>1</v>
      </c>
      <c r="F1980" s="245" t="s">
        <v>3468</v>
      </c>
      <c r="G1980" s="242"/>
      <c r="H1980" s="246">
        <v>34.600000000000001</v>
      </c>
      <c r="I1980" s="247"/>
      <c r="J1980" s="242"/>
      <c r="K1980" s="242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2" t="s">
        <v>186</v>
      </c>
      <c r="AU1980" s="252" t="s">
        <v>85</v>
      </c>
      <c r="AV1980" s="13" t="s">
        <v>85</v>
      </c>
      <c r="AW1980" s="13" t="s">
        <v>32</v>
      </c>
      <c r="AX1980" s="13" t="s">
        <v>76</v>
      </c>
      <c r="AY1980" s="252" t="s">
        <v>178</v>
      </c>
    </row>
    <row r="1981" s="13" customFormat="1">
      <c r="A1981" s="13"/>
      <c r="B1981" s="241"/>
      <c r="C1981" s="242"/>
      <c r="D1981" s="243" t="s">
        <v>186</v>
      </c>
      <c r="E1981" s="244" t="s">
        <v>1</v>
      </c>
      <c r="F1981" s="245" t="s">
        <v>3469</v>
      </c>
      <c r="G1981" s="242"/>
      <c r="H1981" s="246">
        <v>37.020000000000003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186</v>
      </c>
      <c r="AU1981" s="252" t="s">
        <v>85</v>
      </c>
      <c r="AV1981" s="13" t="s">
        <v>85</v>
      </c>
      <c r="AW1981" s="13" t="s">
        <v>32</v>
      </c>
      <c r="AX1981" s="13" t="s">
        <v>76</v>
      </c>
      <c r="AY1981" s="252" t="s">
        <v>178</v>
      </c>
    </row>
    <row r="1982" s="13" customFormat="1">
      <c r="A1982" s="13"/>
      <c r="B1982" s="241"/>
      <c r="C1982" s="242"/>
      <c r="D1982" s="243" t="s">
        <v>186</v>
      </c>
      <c r="E1982" s="244" t="s">
        <v>1</v>
      </c>
      <c r="F1982" s="245" t="s">
        <v>3470</v>
      </c>
      <c r="G1982" s="242"/>
      <c r="H1982" s="246">
        <v>15.539999999999999</v>
      </c>
      <c r="I1982" s="247"/>
      <c r="J1982" s="242"/>
      <c r="K1982" s="242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2" t="s">
        <v>186</v>
      </c>
      <c r="AU1982" s="252" t="s">
        <v>85</v>
      </c>
      <c r="AV1982" s="13" t="s">
        <v>85</v>
      </c>
      <c r="AW1982" s="13" t="s">
        <v>32</v>
      </c>
      <c r="AX1982" s="13" t="s">
        <v>76</v>
      </c>
      <c r="AY1982" s="252" t="s">
        <v>178</v>
      </c>
    </row>
    <row r="1983" s="14" customFormat="1">
      <c r="A1983" s="14"/>
      <c r="B1983" s="253"/>
      <c r="C1983" s="254"/>
      <c r="D1983" s="243" t="s">
        <v>186</v>
      </c>
      <c r="E1983" s="255" t="s">
        <v>1</v>
      </c>
      <c r="F1983" s="256" t="s">
        <v>209</v>
      </c>
      <c r="G1983" s="254"/>
      <c r="H1983" s="257">
        <v>107.38</v>
      </c>
      <c r="I1983" s="258"/>
      <c r="J1983" s="254"/>
      <c r="K1983" s="254"/>
      <c r="L1983" s="259"/>
      <c r="M1983" s="260"/>
      <c r="N1983" s="261"/>
      <c r="O1983" s="261"/>
      <c r="P1983" s="261"/>
      <c r="Q1983" s="261"/>
      <c r="R1983" s="261"/>
      <c r="S1983" s="261"/>
      <c r="T1983" s="26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3" t="s">
        <v>186</v>
      </c>
      <c r="AU1983" s="263" t="s">
        <v>85</v>
      </c>
      <c r="AV1983" s="14" t="s">
        <v>96</v>
      </c>
      <c r="AW1983" s="14" t="s">
        <v>32</v>
      </c>
      <c r="AX1983" s="14" t="s">
        <v>76</v>
      </c>
      <c r="AY1983" s="263" t="s">
        <v>178</v>
      </c>
    </row>
    <row r="1984" s="15" customFormat="1">
      <c r="A1984" s="15"/>
      <c r="B1984" s="264"/>
      <c r="C1984" s="265"/>
      <c r="D1984" s="243" t="s">
        <v>186</v>
      </c>
      <c r="E1984" s="266" t="s">
        <v>1</v>
      </c>
      <c r="F1984" s="267" t="s">
        <v>217</v>
      </c>
      <c r="G1984" s="265"/>
      <c r="H1984" s="268">
        <v>389.45400000000001</v>
      </c>
      <c r="I1984" s="269"/>
      <c r="J1984" s="265"/>
      <c r="K1984" s="265"/>
      <c r="L1984" s="270"/>
      <c r="M1984" s="271"/>
      <c r="N1984" s="272"/>
      <c r="O1984" s="272"/>
      <c r="P1984" s="272"/>
      <c r="Q1984" s="272"/>
      <c r="R1984" s="272"/>
      <c r="S1984" s="272"/>
      <c r="T1984" s="273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74" t="s">
        <v>186</v>
      </c>
      <c r="AU1984" s="274" t="s">
        <v>85</v>
      </c>
      <c r="AV1984" s="15" t="s">
        <v>184</v>
      </c>
      <c r="AW1984" s="15" t="s">
        <v>32</v>
      </c>
      <c r="AX1984" s="15" t="s">
        <v>83</v>
      </c>
      <c r="AY1984" s="274" t="s">
        <v>178</v>
      </c>
    </row>
    <row r="1985" s="2" customFormat="1" ht="24.15" customHeight="1">
      <c r="A1985" s="39"/>
      <c r="B1985" s="40"/>
      <c r="C1985" s="285" t="s">
        <v>3506</v>
      </c>
      <c r="D1985" s="285" t="s">
        <v>232</v>
      </c>
      <c r="E1985" s="286" t="s">
        <v>3507</v>
      </c>
      <c r="F1985" s="287" t="s">
        <v>3508</v>
      </c>
      <c r="G1985" s="288" t="s">
        <v>204</v>
      </c>
      <c r="H1985" s="289">
        <v>447.87200000000001</v>
      </c>
      <c r="I1985" s="290"/>
      <c r="J1985" s="291">
        <f>ROUND(I1985*H1985,2)</f>
        <v>0</v>
      </c>
      <c r="K1985" s="287" t="s">
        <v>194</v>
      </c>
      <c r="L1985" s="292"/>
      <c r="M1985" s="293" t="s">
        <v>1</v>
      </c>
      <c r="N1985" s="294" t="s">
        <v>41</v>
      </c>
      <c r="O1985" s="92"/>
      <c r="P1985" s="237">
        <f>O1985*H1985</f>
        <v>0</v>
      </c>
      <c r="Q1985" s="237">
        <v>0.012319999999999999</v>
      </c>
      <c r="R1985" s="237">
        <f>Q1985*H1985</f>
        <v>5.5177830400000003</v>
      </c>
      <c r="S1985" s="237">
        <v>0</v>
      </c>
      <c r="T1985" s="238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39" t="s">
        <v>377</v>
      </c>
      <c r="AT1985" s="239" t="s">
        <v>232</v>
      </c>
      <c r="AU1985" s="239" t="s">
        <v>85</v>
      </c>
      <c r="AY1985" s="18" t="s">
        <v>178</v>
      </c>
      <c r="BE1985" s="240">
        <f>IF(N1985="základní",J1985,0)</f>
        <v>0</v>
      </c>
      <c r="BF1985" s="240">
        <f>IF(N1985="snížená",J1985,0)</f>
        <v>0</v>
      </c>
      <c r="BG1985" s="240">
        <f>IF(N1985="zákl. přenesená",J1985,0)</f>
        <v>0</v>
      </c>
      <c r="BH1985" s="240">
        <f>IF(N1985="sníž. přenesená",J1985,0)</f>
        <v>0</v>
      </c>
      <c r="BI1985" s="240">
        <f>IF(N1985="nulová",J1985,0)</f>
        <v>0</v>
      </c>
      <c r="BJ1985" s="18" t="s">
        <v>83</v>
      </c>
      <c r="BK1985" s="240">
        <f>ROUND(I1985*H1985,2)</f>
        <v>0</v>
      </c>
      <c r="BL1985" s="18" t="s">
        <v>274</v>
      </c>
      <c r="BM1985" s="239" t="s">
        <v>3509</v>
      </c>
    </row>
    <row r="1986" s="13" customFormat="1">
      <c r="A1986" s="13"/>
      <c r="B1986" s="241"/>
      <c r="C1986" s="242"/>
      <c r="D1986" s="243" t="s">
        <v>186</v>
      </c>
      <c r="E1986" s="242"/>
      <c r="F1986" s="245" t="s">
        <v>3510</v>
      </c>
      <c r="G1986" s="242"/>
      <c r="H1986" s="246">
        <v>447.87200000000001</v>
      </c>
      <c r="I1986" s="247"/>
      <c r="J1986" s="242"/>
      <c r="K1986" s="242"/>
      <c r="L1986" s="248"/>
      <c r="M1986" s="249"/>
      <c r="N1986" s="250"/>
      <c r="O1986" s="250"/>
      <c r="P1986" s="250"/>
      <c r="Q1986" s="250"/>
      <c r="R1986" s="250"/>
      <c r="S1986" s="250"/>
      <c r="T1986" s="25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2" t="s">
        <v>186</v>
      </c>
      <c r="AU1986" s="252" t="s">
        <v>85</v>
      </c>
      <c r="AV1986" s="13" t="s">
        <v>85</v>
      </c>
      <c r="AW1986" s="13" t="s">
        <v>4</v>
      </c>
      <c r="AX1986" s="13" t="s">
        <v>83</v>
      </c>
      <c r="AY1986" s="252" t="s">
        <v>178</v>
      </c>
    </row>
    <row r="1987" s="2" customFormat="1" ht="24.15" customHeight="1">
      <c r="A1987" s="39"/>
      <c r="B1987" s="40"/>
      <c r="C1987" s="228" t="s">
        <v>3511</v>
      </c>
      <c r="D1987" s="228" t="s">
        <v>180</v>
      </c>
      <c r="E1987" s="229" t="s">
        <v>3512</v>
      </c>
      <c r="F1987" s="230" t="s">
        <v>3513</v>
      </c>
      <c r="G1987" s="231" t="s">
        <v>291</v>
      </c>
      <c r="H1987" s="232">
        <v>223.91999999999999</v>
      </c>
      <c r="I1987" s="233"/>
      <c r="J1987" s="234">
        <f>ROUND(I1987*H1987,2)</f>
        <v>0</v>
      </c>
      <c r="K1987" s="230" t="s">
        <v>194</v>
      </c>
      <c r="L1987" s="45"/>
      <c r="M1987" s="235" t="s">
        <v>1</v>
      </c>
      <c r="N1987" s="236" t="s">
        <v>41</v>
      </c>
      <c r="O1987" s="92"/>
      <c r="P1987" s="237">
        <f>O1987*H1987</f>
        <v>0</v>
      </c>
      <c r="Q1987" s="237">
        <v>0.00018000000000000001</v>
      </c>
      <c r="R1987" s="237">
        <f>Q1987*H1987</f>
        <v>0.040305599999999997</v>
      </c>
      <c r="S1987" s="237">
        <v>0</v>
      </c>
      <c r="T1987" s="238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9" t="s">
        <v>274</v>
      </c>
      <c r="AT1987" s="239" t="s">
        <v>180</v>
      </c>
      <c r="AU1987" s="239" t="s">
        <v>85</v>
      </c>
      <c r="AY1987" s="18" t="s">
        <v>178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83</v>
      </c>
      <c r="BK1987" s="240">
        <f>ROUND(I1987*H1987,2)</f>
        <v>0</v>
      </c>
      <c r="BL1987" s="18" t="s">
        <v>274</v>
      </c>
      <c r="BM1987" s="239" t="s">
        <v>3514</v>
      </c>
    </row>
    <row r="1988" s="13" customFormat="1">
      <c r="A1988" s="13"/>
      <c r="B1988" s="241"/>
      <c r="C1988" s="242"/>
      <c r="D1988" s="243" t="s">
        <v>186</v>
      </c>
      <c r="E1988" s="244" t="s">
        <v>1</v>
      </c>
      <c r="F1988" s="245" t="s">
        <v>3515</v>
      </c>
      <c r="G1988" s="242"/>
      <c r="H1988" s="246">
        <v>15.44</v>
      </c>
      <c r="I1988" s="247"/>
      <c r="J1988" s="242"/>
      <c r="K1988" s="242"/>
      <c r="L1988" s="248"/>
      <c r="M1988" s="249"/>
      <c r="N1988" s="250"/>
      <c r="O1988" s="250"/>
      <c r="P1988" s="250"/>
      <c r="Q1988" s="250"/>
      <c r="R1988" s="250"/>
      <c r="S1988" s="250"/>
      <c r="T1988" s="25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2" t="s">
        <v>186</v>
      </c>
      <c r="AU1988" s="252" t="s">
        <v>85</v>
      </c>
      <c r="AV1988" s="13" t="s">
        <v>85</v>
      </c>
      <c r="AW1988" s="13" t="s">
        <v>32</v>
      </c>
      <c r="AX1988" s="13" t="s">
        <v>76</v>
      </c>
      <c r="AY1988" s="252" t="s">
        <v>178</v>
      </c>
    </row>
    <row r="1989" s="13" customFormat="1">
      <c r="A1989" s="13"/>
      <c r="B1989" s="241"/>
      <c r="C1989" s="242"/>
      <c r="D1989" s="243" t="s">
        <v>186</v>
      </c>
      <c r="E1989" s="244" t="s">
        <v>1</v>
      </c>
      <c r="F1989" s="245" t="s">
        <v>3516</v>
      </c>
      <c r="G1989" s="242"/>
      <c r="H1989" s="246">
        <v>3.7999999999999998</v>
      </c>
      <c r="I1989" s="247"/>
      <c r="J1989" s="242"/>
      <c r="K1989" s="242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2" t="s">
        <v>186</v>
      </c>
      <c r="AU1989" s="252" t="s">
        <v>85</v>
      </c>
      <c r="AV1989" s="13" t="s">
        <v>85</v>
      </c>
      <c r="AW1989" s="13" t="s">
        <v>32</v>
      </c>
      <c r="AX1989" s="13" t="s">
        <v>76</v>
      </c>
      <c r="AY1989" s="252" t="s">
        <v>178</v>
      </c>
    </row>
    <row r="1990" s="13" customFormat="1">
      <c r="A1990" s="13"/>
      <c r="B1990" s="241"/>
      <c r="C1990" s="242"/>
      <c r="D1990" s="243" t="s">
        <v>186</v>
      </c>
      <c r="E1990" s="244" t="s">
        <v>1</v>
      </c>
      <c r="F1990" s="245" t="s">
        <v>3517</v>
      </c>
      <c r="G1990" s="242"/>
      <c r="H1990" s="246">
        <v>5.5499999999999998</v>
      </c>
      <c r="I1990" s="247"/>
      <c r="J1990" s="242"/>
      <c r="K1990" s="242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2" t="s">
        <v>186</v>
      </c>
      <c r="AU1990" s="252" t="s">
        <v>85</v>
      </c>
      <c r="AV1990" s="13" t="s">
        <v>85</v>
      </c>
      <c r="AW1990" s="13" t="s">
        <v>32</v>
      </c>
      <c r="AX1990" s="13" t="s">
        <v>76</v>
      </c>
      <c r="AY1990" s="252" t="s">
        <v>178</v>
      </c>
    </row>
    <row r="1991" s="13" customFormat="1">
      <c r="A1991" s="13"/>
      <c r="B1991" s="241"/>
      <c r="C1991" s="242"/>
      <c r="D1991" s="243" t="s">
        <v>186</v>
      </c>
      <c r="E1991" s="244" t="s">
        <v>1</v>
      </c>
      <c r="F1991" s="245" t="s">
        <v>3518</v>
      </c>
      <c r="G1991" s="242"/>
      <c r="H1991" s="246">
        <v>10.19</v>
      </c>
      <c r="I1991" s="247"/>
      <c r="J1991" s="242"/>
      <c r="K1991" s="242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2" t="s">
        <v>186</v>
      </c>
      <c r="AU1991" s="252" t="s">
        <v>85</v>
      </c>
      <c r="AV1991" s="13" t="s">
        <v>85</v>
      </c>
      <c r="AW1991" s="13" t="s">
        <v>32</v>
      </c>
      <c r="AX1991" s="13" t="s">
        <v>76</v>
      </c>
      <c r="AY1991" s="252" t="s">
        <v>178</v>
      </c>
    </row>
    <row r="1992" s="13" customFormat="1">
      <c r="A1992" s="13"/>
      <c r="B1992" s="241"/>
      <c r="C1992" s="242"/>
      <c r="D1992" s="243" t="s">
        <v>186</v>
      </c>
      <c r="E1992" s="244" t="s">
        <v>1</v>
      </c>
      <c r="F1992" s="245" t="s">
        <v>3519</v>
      </c>
      <c r="G1992" s="242"/>
      <c r="H1992" s="246">
        <v>3.7999999999999998</v>
      </c>
      <c r="I1992" s="247"/>
      <c r="J1992" s="242"/>
      <c r="K1992" s="242"/>
      <c r="L1992" s="248"/>
      <c r="M1992" s="249"/>
      <c r="N1992" s="250"/>
      <c r="O1992" s="250"/>
      <c r="P1992" s="250"/>
      <c r="Q1992" s="250"/>
      <c r="R1992" s="250"/>
      <c r="S1992" s="250"/>
      <c r="T1992" s="25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2" t="s">
        <v>186</v>
      </c>
      <c r="AU1992" s="252" t="s">
        <v>85</v>
      </c>
      <c r="AV1992" s="13" t="s">
        <v>85</v>
      </c>
      <c r="AW1992" s="13" t="s">
        <v>32</v>
      </c>
      <c r="AX1992" s="13" t="s">
        <v>76</v>
      </c>
      <c r="AY1992" s="252" t="s">
        <v>178</v>
      </c>
    </row>
    <row r="1993" s="13" customFormat="1">
      <c r="A1993" s="13"/>
      <c r="B1993" s="241"/>
      <c r="C1993" s="242"/>
      <c r="D1993" s="243" t="s">
        <v>186</v>
      </c>
      <c r="E1993" s="244" t="s">
        <v>1</v>
      </c>
      <c r="F1993" s="245" t="s">
        <v>3520</v>
      </c>
      <c r="G1993" s="242"/>
      <c r="H1993" s="246">
        <v>3.6000000000000001</v>
      </c>
      <c r="I1993" s="247"/>
      <c r="J1993" s="242"/>
      <c r="K1993" s="242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2" t="s">
        <v>186</v>
      </c>
      <c r="AU1993" s="252" t="s">
        <v>85</v>
      </c>
      <c r="AV1993" s="13" t="s">
        <v>85</v>
      </c>
      <c r="AW1993" s="13" t="s">
        <v>32</v>
      </c>
      <c r="AX1993" s="13" t="s">
        <v>76</v>
      </c>
      <c r="AY1993" s="252" t="s">
        <v>178</v>
      </c>
    </row>
    <row r="1994" s="13" customFormat="1">
      <c r="A1994" s="13"/>
      <c r="B1994" s="241"/>
      <c r="C1994" s="242"/>
      <c r="D1994" s="243" t="s">
        <v>186</v>
      </c>
      <c r="E1994" s="244" t="s">
        <v>1</v>
      </c>
      <c r="F1994" s="245" t="s">
        <v>3521</v>
      </c>
      <c r="G1994" s="242"/>
      <c r="H1994" s="246">
        <v>4.7000000000000002</v>
      </c>
      <c r="I1994" s="247"/>
      <c r="J1994" s="242"/>
      <c r="K1994" s="242"/>
      <c r="L1994" s="248"/>
      <c r="M1994" s="249"/>
      <c r="N1994" s="250"/>
      <c r="O1994" s="250"/>
      <c r="P1994" s="250"/>
      <c r="Q1994" s="250"/>
      <c r="R1994" s="250"/>
      <c r="S1994" s="250"/>
      <c r="T1994" s="25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2" t="s">
        <v>186</v>
      </c>
      <c r="AU1994" s="252" t="s">
        <v>85</v>
      </c>
      <c r="AV1994" s="13" t="s">
        <v>85</v>
      </c>
      <c r="AW1994" s="13" t="s">
        <v>32</v>
      </c>
      <c r="AX1994" s="13" t="s">
        <v>76</v>
      </c>
      <c r="AY1994" s="252" t="s">
        <v>178</v>
      </c>
    </row>
    <row r="1995" s="14" customFormat="1">
      <c r="A1995" s="14"/>
      <c r="B1995" s="253"/>
      <c r="C1995" s="254"/>
      <c r="D1995" s="243" t="s">
        <v>186</v>
      </c>
      <c r="E1995" s="255" t="s">
        <v>1</v>
      </c>
      <c r="F1995" s="256" t="s">
        <v>209</v>
      </c>
      <c r="G1995" s="254"/>
      <c r="H1995" s="257">
        <v>47.079999999999998</v>
      </c>
      <c r="I1995" s="258"/>
      <c r="J1995" s="254"/>
      <c r="K1995" s="254"/>
      <c r="L1995" s="259"/>
      <c r="M1995" s="260"/>
      <c r="N1995" s="261"/>
      <c r="O1995" s="261"/>
      <c r="P1995" s="261"/>
      <c r="Q1995" s="261"/>
      <c r="R1995" s="261"/>
      <c r="S1995" s="261"/>
      <c r="T1995" s="26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3" t="s">
        <v>186</v>
      </c>
      <c r="AU1995" s="263" t="s">
        <v>85</v>
      </c>
      <c r="AV1995" s="14" t="s">
        <v>96</v>
      </c>
      <c r="AW1995" s="14" t="s">
        <v>32</v>
      </c>
      <c r="AX1995" s="14" t="s">
        <v>76</v>
      </c>
      <c r="AY1995" s="263" t="s">
        <v>178</v>
      </c>
    </row>
    <row r="1996" s="13" customFormat="1">
      <c r="A1996" s="13"/>
      <c r="B1996" s="241"/>
      <c r="C1996" s="242"/>
      <c r="D1996" s="243" t="s">
        <v>186</v>
      </c>
      <c r="E1996" s="244" t="s">
        <v>1</v>
      </c>
      <c r="F1996" s="245" t="s">
        <v>3522</v>
      </c>
      <c r="G1996" s="242"/>
      <c r="H1996" s="246">
        <v>3.7999999999999998</v>
      </c>
      <c r="I1996" s="247"/>
      <c r="J1996" s="242"/>
      <c r="K1996" s="242"/>
      <c r="L1996" s="248"/>
      <c r="M1996" s="249"/>
      <c r="N1996" s="250"/>
      <c r="O1996" s="250"/>
      <c r="P1996" s="250"/>
      <c r="Q1996" s="250"/>
      <c r="R1996" s="250"/>
      <c r="S1996" s="250"/>
      <c r="T1996" s="25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2" t="s">
        <v>186</v>
      </c>
      <c r="AU1996" s="252" t="s">
        <v>85</v>
      </c>
      <c r="AV1996" s="13" t="s">
        <v>85</v>
      </c>
      <c r="AW1996" s="13" t="s">
        <v>32</v>
      </c>
      <c r="AX1996" s="13" t="s">
        <v>76</v>
      </c>
      <c r="AY1996" s="252" t="s">
        <v>178</v>
      </c>
    </row>
    <row r="1997" s="13" customFormat="1">
      <c r="A1997" s="13"/>
      <c r="B1997" s="241"/>
      <c r="C1997" s="242"/>
      <c r="D1997" s="243" t="s">
        <v>186</v>
      </c>
      <c r="E1997" s="244" t="s">
        <v>1</v>
      </c>
      <c r="F1997" s="245" t="s">
        <v>3523</v>
      </c>
      <c r="G1997" s="242"/>
      <c r="H1997" s="246">
        <v>3.5</v>
      </c>
      <c r="I1997" s="247"/>
      <c r="J1997" s="242"/>
      <c r="K1997" s="242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186</v>
      </c>
      <c r="AU1997" s="252" t="s">
        <v>85</v>
      </c>
      <c r="AV1997" s="13" t="s">
        <v>85</v>
      </c>
      <c r="AW1997" s="13" t="s">
        <v>32</v>
      </c>
      <c r="AX1997" s="13" t="s">
        <v>76</v>
      </c>
      <c r="AY1997" s="252" t="s">
        <v>178</v>
      </c>
    </row>
    <row r="1998" s="13" customFormat="1">
      <c r="A1998" s="13"/>
      <c r="B1998" s="241"/>
      <c r="C1998" s="242"/>
      <c r="D1998" s="243" t="s">
        <v>186</v>
      </c>
      <c r="E1998" s="244" t="s">
        <v>1</v>
      </c>
      <c r="F1998" s="245" t="s">
        <v>3524</v>
      </c>
      <c r="G1998" s="242"/>
      <c r="H1998" s="246">
        <v>10.779999999999999</v>
      </c>
      <c r="I1998" s="247"/>
      <c r="J1998" s="242"/>
      <c r="K1998" s="242"/>
      <c r="L1998" s="248"/>
      <c r="M1998" s="249"/>
      <c r="N1998" s="250"/>
      <c r="O1998" s="250"/>
      <c r="P1998" s="250"/>
      <c r="Q1998" s="250"/>
      <c r="R1998" s="250"/>
      <c r="S1998" s="250"/>
      <c r="T1998" s="25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2" t="s">
        <v>186</v>
      </c>
      <c r="AU1998" s="252" t="s">
        <v>85</v>
      </c>
      <c r="AV1998" s="13" t="s">
        <v>85</v>
      </c>
      <c r="AW1998" s="13" t="s">
        <v>32</v>
      </c>
      <c r="AX1998" s="13" t="s">
        <v>76</v>
      </c>
      <c r="AY1998" s="252" t="s">
        <v>178</v>
      </c>
    </row>
    <row r="1999" s="13" customFormat="1">
      <c r="A1999" s="13"/>
      <c r="B1999" s="241"/>
      <c r="C1999" s="242"/>
      <c r="D1999" s="243" t="s">
        <v>186</v>
      </c>
      <c r="E1999" s="244" t="s">
        <v>1</v>
      </c>
      <c r="F1999" s="245" t="s">
        <v>3525</v>
      </c>
      <c r="G1999" s="242"/>
      <c r="H1999" s="246">
        <v>17.300000000000001</v>
      </c>
      <c r="I1999" s="247"/>
      <c r="J1999" s="242"/>
      <c r="K1999" s="242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2" t="s">
        <v>186</v>
      </c>
      <c r="AU1999" s="252" t="s">
        <v>85</v>
      </c>
      <c r="AV1999" s="13" t="s">
        <v>85</v>
      </c>
      <c r="AW1999" s="13" t="s">
        <v>32</v>
      </c>
      <c r="AX1999" s="13" t="s">
        <v>76</v>
      </c>
      <c r="AY1999" s="252" t="s">
        <v>178</v>
      </c>
    </row>
    <row r="2000" s="13" customFormat="1">
      <c r="A2000" s="13"/>
      <c r="B2000" s="241"/>
      <c r="C2000" s="242"/>
      <c r="D2000" s="243" t="s">
        <v>186</v>
      </c>
      <c r="E2000" s="244" t="s">
        <v>1</v>
      </c>
      <c r="F2000" s="245" t="s">
        <v>3526</v>
      </c>
      <c r="G2000" s="242"/>
      <c r="H2000" s="246">
        <v>20.030000000000001</v>
      </c>
      <c r="I2000" s="247"/>
      <c r="J2000" s="242"/>
      <c r="K2000" s="242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186</v>
      </c>
      <c r="AU2000" s="252" t="s">
        <v>85</v>
      </c>
      <c r="AV2000" s="13" t="s">
        <v>85</v>
      </c>
      <c r="AW2000" s="13" t="s">
        <v>32</v>
      </c>
      <c r="AX2000" s="13" t="s">
        <v>76</v>
      </c>
      <c r="AY2000" s="252" t="s">
        <v>178</v>
      </c>
    </row>
    <row r="2001" s="13" customFormat="1">
      <c r="A2001" s="13"/>
      <c r="B2001" s="241"/>
      <c r="C2001" s="242"/>
      <c r="D2001" s="243" t="s">
        <v>186</v>
      </c>
      <c r="E2001" s="244" t="s">
        <v>1</v>
      </c>
      <c r="F2001" s="245" t="s">
        <v>3527</v>
      </c>
      <c r="G2001" s="242"/>
      <c r="H2001" s="246">
        <v>7.0700000000000003</v>
      </c>
      <c r="I2001" s="247"/>
      <c r="J2001" s="242"/>
      <c r="K2001" s="242"/>
      <c r="L2001" s="248"/>
      <c r="M2001" s="249"/>
      <c r="N2001" s="250"/>
      <c r="O2001" s="250"/>
      <c r="P2001" s="250"/>
      <c r="Q2001" s="250"/>
      <c r="R2001" s="250"/>
      <c r="S2001" s="250"/>
      <c r="T2001" s="25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2" t="s">
        <v>186</v>
      </c>
      <c r="AU2001" s="252" t="s">
        <v>85</v>
      </c>
      <c r="AV2001" s="13" t="s">
        <v>85</v>
      </c>
      <c r="AW2001" s="13" t="s">
        <v>32</v>
      </c>
      <c r="AX2001" s="13" t="s">
        <v>76</v>
      </c>
      <c r="AY2001" s="252" t="s">
        <v>178</v>
      </c>
    </row>
    <row r="2002" s="13" customFormat="1">
      <c r="A2002" s="13"/>
      <c r="B2002" s="241"/>
      <c r="C2002" s="242"/>
      <c r="D2002" s="243" t="s">
        <v>186</v>
      </c>
      <c r="E2002" s="244" t="s">
        <v>1</v>
      </c>
      <c r="F2002" s="245" t="s">
        <v>3528</v>
      </c>
      <c r="G2002" s="242"/>
      <c r="H2002" s="246">
        <v>13.630000000000001</v>
      </c>
      <c r="I2002" s="247"/>
      <c r="J2002" s="242"/>
      <c r="K2002" s="242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186</v>
      </c>
      <c r="AU2002" s="252" t="s">
        <v>85</v>
      </c>
      <c r="AV2002" s="13" t="s">
        <v>85</v>
      </c>
      <c r="AW2002" s="13" t="s">
        <v>32</v>
      </c>
      <c r="AX2002" s="13" t="s">
        <v>76</v>
      </c>
      <c r="AY2002" s="252" t="s">
        <v>178</v>
      </c>
    </row>
    <row r="2003" s="13" customFormat="1">
      <c r="A2003" s="13"/>
      <c r="B2003" s="241"/>
      <c r="C2003" s="242"/>
      <c r="D2003" s="243" t="s">
        <v>186</v>
      </c>
      <c r="E2003" s="244" t="s">
        <v>1</v>
      </c>
      <c r="F2003" s="245" t="s">
        <v>3529</v>
      </c>
      <c r="G2003" s="242"/>
      <c r="H2003" s="246">
        <v>10.310000000000001</v>
      </c>
      <c r="I2003" s="247"/>
      <c r="J2003" s="242"/>
      <c r="K2003" s="242"/>
      <c r="L2003" s="248"/>
      <c r="M2003" s="249"/>
      <c r="N2003" s="250"/>
      <c r="O2003" s="250"/>
      <c r="P2003" s="250"/>
      <c r="Q2003" s="250"/>
      <c r="R2003" s="250"/>
      <c r="S2003" s="250"/>
      <c r="T2003" s="25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2" t="s">
        <v>186</v>
      </c>
      <c r="AU2003" s="252" t="s">
        <v>85</v>
      </c>
      <c r="AV2003" s="13" t="s">
        <v>85</v>
      </c>
      <c r="AW2003" s="13" t="s">
        <v>32</v>
      </c>
      <c r="AX2003" s="13" t="s">
        <v>76</v>
      </c>
      <c r="AY2003" s="252" t="s">
        <v>178</v>
      </c>
    </row>
    <row r="2004" s="13" customFormat="1">
      <c r="A2004" s="13"/>
      <c r="B2004" s="241"/>
      <c r="C2004" s="242"/>
      <c r="D2004" s="243" t="s">
        <v>186</v>
      </c>
      <c r="E2004" s="244" t="s">
        <v>1</v>
      </c>
      <c r="F2004" s="245" t="s">
        <v>3530</v>
      </c>
      <c r="G2004" s="242"/>
      <c r="H2004" s="246">
        <v>19.210000000000001</v>
      </c>
      <c r="I2004" s="247"/>
      <c r="J2004" s="242"/>
      <c r="K2004" s="242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2" t="s">
        <v>186</v>
      </c>
      <c r="AU2004" s="252" t="s">
        <v>85</v>
      </c>
      <c r="AV2004" s="13" t="s">
        <v>85</v>
      </c>
      <c r="AW2004" s="13" t="s">
        <v>32</v>
      </c>
      <c r="AX2004" s="13" t="s">
        <v>76</v>
      </c>
      <c r="AY2004" s="252" t="s">
        <v>178</v>
      </c>
    </row>
    <row r="2005" s="13" customFormat="1">
      <c r="A2005" s="13"/>
      <c r="B2005" s="241"/>
      <c r="C2005" s="242"/>
      <c r="D2005" s="243" t="s">
        <v>186</v>
      </c>
      <c r="E2005" s="244" t="s">
        <v>1</v>
      </c>
      <c r="F2005" s="245" t="s">
        <v>3531</v>
      </c>
      <c r="G2005" s="242"/>
      <c r="H2005" s="246">
        <v>9.1400000000000006</v>
      </c>
      <c r="I2005" s="247"/>
      <c r="J2005" s="242"/>
      <c r="K2005" s="242"/>
      <c r="L2005" s="248"/>
      <c r="M2005" s="249"/>
      <c r="N2005" s="250"/>
      <c r="O2005" s="250"/>
      <c r="P2005" s="250"/>
      <c r="Q2005" s="250"/>
      <c r="R2005" s="250"/>
      <c r="S2005" s="250"/>
      <c r="T2005" s="25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2" t="s">
        <v>186</v>
      </c>
      <c r="AU2005" s="252" t="s">
        <v>85</v>
      </c>
      <c r="AV2005" s="13" t="s">
        <v>85</v>
      </c>
      <c r="AW2005" s="13" t="s">
        <v>32</v>
      </c>
      <c r="AX2005" s="13" t="s">
        <v>76</v>
      </c>
      <c r="AY2005" s="252" t="s">
        <v>178</v>
      </c>
    </row>
    <row r="2006" s="13" customFormat="1">
      <c r="A2006" s="13"/>
      <c r="B2006" s="241"/>
      <c r="C2006" s="242"/>
      <c r="D2006" s="243" t="s">
        <v>186</v>
      </c>
      <c r="E2006" s="244" t="s">
        <v>1</v>
      </c>
      <c r="F2006" s="245" t="s">
        <v>3532</v>
      </c>
      <c r="G2006" s="242"/>
      <c r="H2006" s="246">
        <v>2.2000000000000002</v>
      </c>
      <c r="I2006" s="247"/>
      <c r="J2006" s="242"/>
      <c r="K2006" s="242"/>
      <c r="L2006" s="248"/>
      <c r="M2006" s="249"/>
      <c r="N2006" s="250"/>
      <c r="O2006" s="250"/>
      <c r="P2006" s="250"/>
      <c r="Q2006" s="250"/>
      <c r="R2006" s="250"/>
      <c r="S2006" s="250"/>
      <c r="T2006" s="25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2" t="s">
        <v>186</v>
      </c>
      <c r="AU2006" s="252" t="s">
        <v>85</v>
      </c>
      <c r="AV2006" s="13" t="s">
        <v>85</v>
      </c>
      <c r="AW2006" s="13" t="s">
        <v>32</v>
      </c>
      <c r="AX2006" s="13" t="s">
        <v>76</v>
      </c>
      <c r="AY2006" s="252" t="s">
        <v>178</v>
      </c>
    </row>
    <row r="2007" s="13" customFormat="1">
      <c r="A2007" s="13"/>
      <c r="B2007" s="241"/>
      <c r="C2007" s="242"/>
      <c r="D2007" s="243" t="s">
        <v>186</v>
      </c>
      <c r="E2007" s="244" t="s">
        <v>1</v>
      </c>
      <c r="F2007" s="245" t="s">
        <v>3533</v>
      </c>
      <c r="G2007" s="242"/>
      <c r="H2007" s="246">
        <v>6.1799999999999997</v>
      </c>
      <c r="I2007" s="247"/>
      <c r="J2007" s="242"/>
      <c r="K2007" s="242"/>
      <c r="L2007" s="248"/>
      <c r="M2007" s="249"/>
      <c r="N2007" s="250"/>
      <c r="O2007" s="250"/>
      <c r="P2007" s="250"/>
      <c r="Q2007" s="250"/>
      <c r="R2007" s="250"/>
      <c r="S2007" s="250"/>
      <c r="T2007" s="25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2" t="s">
        <v>186</v>
      </c>
      <c r="AU2007" s="252" t="s">
        <v>85</v>
      </c>
      <c r="AV2007" s="13" t="s">
        <v>85</v>
      </c>
      <c r="AW2007" s="13" t="s">
        <v>32</v>
      </c>
      <c r="AX2007" s="13" t="s">
        <v>76</v>
      </c>
      <c r="AY2007" s="252" t="s">
        <v>178</v>
      </c>
    </row>
    <row r="2008" s="14" customFormat="1">
      <c r="A2008" s="14"/>
      <c r="B2008" s="253"/>
      <c r="C2008" s="254"/>
      <c r="D2008" s="243" t="s">
        <v>186</v>
      </c>
      <c r="E2008" s="255" t="s">
        <v>1</v>
      </c>
      <c r="F2008" s="256" t="s">
        <v>209</v>
      </c>
      <c r="G2008" s="254"/>
      <c r="H2008" s="257">
        <v>123.15000000000001</v>
      </c>
      <c r="I2008" s="258"/>
      <c r="J2008" s="254"/>
      <c r="K2008" s="254"/>
      <c r="L2008" s="259"/>
      <c r="M2008" s="260"/>
      <c r="N2008" s="261"/>
      <c r="O2008" s="261"/>
      <c r="P2008" s="261"/>
      <c r="Q2008" s="261"/>
      <c r="R2008" s="261"/>
      <c r="S2008" s="261"/>
      <c r="T2008" s="26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3" t="s">
        <v>186</v>
      </c>
      <c r="AU2008" s="263" t="s">
        <v>85</v>
      </c>
      <c r="AV2008" s="14" t="s">
        <v>96</v>
      </c>
      <c r="AW2008" s="14" t="s">
        <v>32</v>
      </c>
      <c r="AX2008" s="14" t="s">
        <v>76</v>
      </c>
      <c r="AY2008" s="263" t="s">
        <v>178</v>
      </c>
    </row>
    <row r="2009" s="13" customFormat="1">
      <c r="A2009" s="13"/>
      <c r="B2009" s="241"/>
      <c r="C2009" s="242"/>
      <c r="D2009" s="243" t="s">
        <v>186</v>
      </c>
      <c r="E2009" s="244" t="s">
        <v>1</v>
      </c>
      <c r="F2009" s="245" t="s">
        <v>3534</v>
      </c>
      <c r="G2009" s="242"/>
      <c r="H2009" s="246">
        <v>10.109999999999999</v>
      </c>
      <c r="I2009" s="247"/>
      <c r="J2009" s="242"/>
      <c r="K2009" s="242"/>
      <c r="L2009" s="248"/>
      <c r="M2009" s="249"/>
      <c r="N2009" s="250"/>
      <c r="O2009" s="250"/>
      <c r="P2009" s="250"/>
      <c r="Q2009" s="250"/>
      <c r="R2009" s="250"/>
      <c r="S2009" s="250"/>
      <c r="T2009" s="25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2" t="s">
        <v>186</v>
      </c>
      <c r="AU2009" s="252" t="s">
        <v>85</v>
      </c>
      <c r="AV2009" s="13" t="s">
        <v>85</v>
      </c>
      <c r="AW2009" s="13" t="s">
        <v>32</v>
      </c>
      <c r="AX2009" s="13" t="s">
        <v>76</v>
      </c>
      <c r="AY2009" s="252" t="s">
        <v>178</v>
      </c>
    </row>
    <row r="2010" s="13" customFormat="1">
      <c r="A2010" s="13"/>
      <c r="B2010" s="241"/>
      <c r="C2010" s="242"/>
      <c r="D2010" s="243" t="s">
        <v>186</v>
      </c>
      <c r="E2010" s="244" t="s">
        <v>1</v>
      </c>
      <c r="F2010" s="245" t="s">
        <v>3535</v>
      </c>
      <c r="G2010" s="242"/>
      <c r="H2010" s="246">
        <v>17.300000000000001</v>
      </c>
      <c r="I2010" s="247"/>
      <c r="J2010" s="242"/>
      <c r="K2010" s="242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186</v>
      </c>
      <c r="AU2010" s="252" t="s">
        <v>85</v>
      </c>
      <c r="AV2010" s="13" t="s">
        <v>85</v>
      </c>
      <c r="AW2010" s="13" t="s">
        <v>32</v>
      </c>
      <c r="AX2010" s="13" t="s">
        <v>76</v>
      </c>
      <c r="AY2010" s="252" t="s">
        <v>178</v>
      </c>
    </row>
    <row r="2011" s="13" customFormat="1">
      <c r="A2011" s="13"/>
      <c r="B2011" s="241"/>
      <c r="C2011" s="242"/>
      <c r="D2011" s="243" t="s">
        <v>186</v>
      </c>
      <c r="E2011" s="244" t="s">
        <v>1</v>
      </c>
      <c r="F2011" s="245" t="s">
        <v>3536</v>
      </c>
      <c r="G2011" s="242"/>
      <c r="H2011" s="246">
        <v>18.510000000000002</v>
      </c>
      <c r="I2011" s="247"/>
      <c r="J2011" s="242"/>
      <c r="K2011" s="242"/>
      <c r="L2011" s="248"/>
      <c r="M2011" s="249"/>
      <c r="N2011" s="250"/>
      <c r="O2011" s="250"/>
      <c r="P2011" s="250"/>
      <c r="Q2011" s="250"/>
      <c r="R2011" s="250"/>
      <c r="S2011" s="250"/>
      <c r="T2011" s="25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2" t="s">
        <v>186</v>
      </c>
      <c r="AU2011" s="252" t="s">
        <v>85</v>
      </c>
      <c r="AV2011" s="13" t="s">
        <v>85</v>
      </c>
      <c r="AW2011" s="13" t="s">
        <v>32</v>
      </c>
      <c r="AX2011" s="13" t="s">
        <v>76</v>
      </c>
      <c r="AY2011" s="252" t="s">
        <v>178</v>
      </c>
    </row>
    <row r="2012" s="13" customFormat="1">
      <c r="A2012" s="13"/>
      <c r="B2012" s="241"/>
      <c r="C2012" s="242"/>
      <c r="D2012" s="243" t="s">
        <v>186</v>
      </c>
      <c r="E2012" s="244" t="s">
        <v>1</v>
      </c>
      <c r="F2012" s="245" t="s">
        <v>3537</v>
      </c>
      <c r="G2012" s="242"/>
      <c r="H2012" s="246">
        <v>7.7699999999999996</v>
      </c>
      <c r="I2012" s="247"/>
      <c r="J2012" s="242"/>
      <c r="K2012" s="242"/>
      <c r="L2012" s="248"/>
      <c r="M2012" s="249"/>
      <c r="N2012" s="250"/>
      <c r="O2012" s="250"/>
      <c r="P2012" s="250"/>
      <c r="Q2012" s="250"/>
      <c r="R2012" s="250"/>
      <c r="S2012" s="250"/>
      <c r="T2012" s="25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2" t="s">
        <v>186</v>
      </c>
      <c r="AU2012" s="252" t="s">
        <v>85</v>
      </c>
      <c r="AV2012" s="13" t="s">
        <v>85</v>
      </c>
      <c r="AW2012" s="13" t="s">
        <v>32</v>
      </c>
      <c r="AX2012" s="13" t="s">
        <v>76</v>
      </c>
      <c r="AY2012" s="252" t="s">
        <v>178</v>
      </c>
    </row>
    <row r="2013" s="14" customFormat="1">
      <c r="A2013" s="14"/>
      <c r="B2013" s="253"/>
      <c r="C2013" s="254"/>
      <c r="D2013" s="243" t="s">
        <v>186</v>
      </c>
      <c r="E2013" s="255" t="s">
        <v>1</v>
      </c>
      <c r="F2013" s="256" t="s">
        <v>209</v>
      </c>
      <c r="G2013" s="254"/>
      <c r="H2013" s="257">
        <v>53.689999999999998</v>
      </c>
      <c r="I2013" s="258"/>
      <c r="J2013" s="254"/>
      <c r="K2013" s="254"/>
      <c r="L2013" s="259"/>
      <c r="M2013" s="260"/>
      <c r="N2013" s="261"/>
      <c r="O2013" s="261"/>
      <c r="P2013" s="261"/>
      <c r="Q2013" s="261"/>
      <c r="R2013" s="261"/>
      <c r="S2013" s="261"/>
      <c r="T2013" s="26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3" t="s">
        <v>186</v>
      </c>
      <c r="AU2013" s="263" t="s">
        <v>85</v>
      </c>
      <c r="AV2013" s="14" t="s">
        <v>96</v>
      </c>
      <c r="AW2013" s="14" t="s">
        <v>32</v>
      </c>
      <c r="AX2013" s="14" t="s">
        <v>76</v>
      </c>
      <c r="AY2013" s="263" t="s">
        <v>178</v>
      </c>
    </row>
    <row r="2014" s="15" customFormat="1">
      <c r="A2014" s="15"/>
      <c r="B2014" s="264"/>
      <c r="C2014" s="265"/>
      <c r="D2014" s="243" t="s">
        <v>186</v>
      </c>
      <c r="E2014" s="266" t="s">
        <v>1</v>
      </c>
      <c r="F2014" s="267" t="s">
        <v>217</v>
      </c>
      <c r="G2014" s="265"/>
      <c r="H2014" s="268">
        <v>223.91999999999999</v>
      </c>
      <c r="I2014" s="269"/>
      <c r="J2014" s="265"/>
      <c r="K2014" s="265"/>
      <c r="L2014" s="270"/>
      <c r="M2014" s="271"/>
      <c r="N2014" s="272"/>
      <c r="O2014" s="272"/>
      <c r="P2014" s="272"/>
      <c r="Q2014" s="272"/>
      <c r="R2014" s="272"/>
      <c r="S2014" s="272"/>
      <c r="T2014" s="273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74" t="s">
        <v>186</v>
      </c>
      <c r="AU2014" s="274" t="s">
        <v>85</v>
      </c>
      <c r="AV2014" s="15" t="s">
        <v>184</v>
      </c>
      <c r="AW2014" s="15" t="s">
        <v>32</v>
      </c>
      <c r="AX2014" s="15" t="s">
        <v>83</v>
      </c>
      <c r="AY2014" s="274" t="s">
        <v>178</v>
      </c>
    </row>
    <row r="2015" s="2" customFormat="1" ht="16.5" customHeight="1">
      <c r="A2015" s="39"/>
      <c r="B2015" s="40"/>
      <c r="C2015" s="285" t="s">
        <v>3538</v>
      </c>
      <c r="D2015" s="285" t="s">
        <v>232</v>
      </c>
      <c r="E2015" s="286" t="s">
        <v>3539</v>
      </c>
      <c r="F2015" s="287" t="s">
        <v>3540</v>
      </c>
      <c r="G2015" s="288" t="s">
        <v>291</v>
      </c>
      <c r="H2015" s="289">
        <v>235.11600000000001</v>
      </c>
      <c r="I2015" s="290"/>
      <c r="J2015" s="291">
        <f>ROUND(I2015*H2015,2)</f>
        <v>0</v>
      </c>
      <c r="K2015" s="287" t="s">
        <v>194</v>
      </c>
      <c r="L2015" s="292"/>
      <c r="M2015" s="293" t="s">
        <v>1</v>
      </c>
      <c r="N2015" s="294" t="s">
        <v>41</v>
      </c>
      <c r="O2015" s="92"/>
      <c r="P2015" s="237">
        <f>O2015*H2015</f>
        <v>0</v>
      </c>
      <c r="Q2015" s="237">
        <v>0.00012</v>
      </c>
      <c r="R2015" s="237">
        <f>Q2015*H2015</f>
        <v>0.028213920000000003</v>
      </c>
      <c r="S2015" s="237">
        <v>0</v>
      </c>
      <c r="T2015" s="238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39" t="s">
        <v>377</v>
      </c>
      <c r="AT2015" s="239" t="s">
        <v>232</v>
      </c>
      <c r="AU2015" s="239" t="s">
        <v>85</v>
      </c>
      <c r="AY2015" s="18" t="s">
        <v>178</v>
      </c>
      <c r="BE2015" s="240">
        <f>IF(N2015="základní",J2015,0)</f>
        <v>0</v>
      </c>
      <c r="BF2015" s="240">
        <f>IF(N2015="snížená",J2015,0)</f>
        <v>0</v>
      </c>
      <c r="BG2015" s="240">
        <f>IF(N2015="zákl. přenesená",J2015,0)</f>
        <v>0</v>
      </c>
      <c r="BH2015" s="240">
        <f>IF(N2015="sníž. přenesená",J2015,0)</f>
        <v>0</v>
      </c>
      <c r="BI2015" s="240">
        <f>IF(N2015="nulová",J2015,0)</f>
        <v>0</v>
      </c>
      <c r="BJ2015" s="18" t="s">
        <v>83</v>
      </c>
      <c r="BK2015" s="240">
        <f>ROUND(I2015*H2015,2)</f>
        <v>0</v>
      </c>
      <c r="BL2015" s="18" t="s">
        <v>274</v>
      </c>
      <c r="BM2015" s="239" t="s">
        <v>3541</v>
      </c>
    </row>
    <row r="2016" s="13" customFormat="1">
      <c r="A2016" s="13"/>
      <c r="B2016" s="241"/>
      <c r="C2016" s="242"/>
      <c r="D2016" s="243" t="s">
        <v>186</v>
      </c>
      <c r="E2016" s="242"/>
      <c r="F2016" s="245" t="s">
        <v>3542</v>
      </c>
      <c r="G2016" s="242"/>
      <c r="H2016" s="246">
        <v>235.11600000000001</v>
      </c>
      <c r="I2016" s="247"/>
      <c r="J2016" s="242"/>
      <c r="K2016" s="242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2" t="s">
        <v>186</v>
      </c>
      <c r="AU2016" s="252" t="s">
        <v>85</v>
      </c>
      <c r="AV2016" s="13" t="s">
        <v>85</v>
      </c>
      <c r="AW2016" s="13" t="s">
        <v>4</v>
      </c>
      <c r="AX2016" s="13" t="s">
        <v>83</v>
      </c>
      <c r="AY2016" s="252" t="s">
        <v>178</v>
      </c>
    </row>
    <row r="2017" s="2" customFormat="1" ht="16.5" customHeight="1">
      <c r="A2017" s="39"/>
      <c r="B2017" s="40"/>
      <c r="C2017" s="228" t="s">
        <v>3543</v>
      </c>
      <c r="D2017" s="228" t="s">
        <v>180</v>
      </c>
      <c r="E2017" s="229" t="s">
        <v>3544</v>
      </c>
      <c r="F2017" s="230" t="s">
        <v>3545</v>
      </c>
      <c r="G2017" s="231" t="s">
        <v>291</v>
      </c>
      <c r="H2017" s="232">
        <v>400</v>
      </c>
      <c r="I2017" s="233"/>
      <c r="J2017" s="234">
        <f>ROUND(I2017*H2017,2)</f>
        <v>0</v>
      </c>
      <c r="K2017" s="230" t="s">
        <v>194</v>
      </c>
      <c r="L2017" s="45"/>
      <c r="M2017" s="235" t="s">
        <v>1</v>
      </c>
      <c r="N2017" s="236" t="s">
        <v>41</v>
      </c>
      <c r="O2017" s="92"/>
      <c r="P2017" s="237">
        <f>O2017*H2017</f>
        <v>0</v>
      </c>
      <c r="Q2017" s="237">
        <v>0.00011</v>
      </c>
      <c r="R2017" s="237">
        <f>Q2017*H2017</f>
        <v>0.044000000000000004</v>
      </c>
      <c r="S2017" s="237">
        <v>0</v>
      </c>
      <c r="T2017" s="238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9" t="s">
        <v>274</v>
      </c>
      <c r="AT2017" s="239" t="s">
        <v>180</v>
      </c>
      <c r="AU2017" s="239" t="s">
        <v>85</v>
      </c>
      <c r="AY2017" s="18" t="s">
        <v>178</v>
      </c>
      <c r="BE2017" s="240">
        <f>IF(N2017="základní",J2017,0)</f>
        <v>0</v>
      </c>
      <c r="BF2017" s="240">
        <f>IF(N2017="snížená",J2017,0)</f>
        <v>0</v>
      </c>
      <c r="BG2017" s="240">
        <f>IF(N2017="zákl. přenesená",J2017,0)</f>
        <v>0</v>
      </c>
      <c r="BH2017" s="240">
        <f>IF(N2017="sníž. přenesená",J2017,0)</f>
        <v>0</v>
      </c>
      <c r="BI2017" s="240">
        <f>IF(N2017="nulová",J2017,0)</f>
        <v>0</v>
      </c>
      <c r="BJ2017" s="18" t="s">
        <v>83</v>
      </c>
      <c r="BK2017" s="240">
        <f>ROUND(I2017*H2017,2)</f>
        <v>0</v>
      </c>
      <c r="BL2017" s="18" t="s">
        <v>274</v>
      </c>
      <c r="BM2017" s="239" t="s">
        <v>3546</v>
      </c>
    </row>
    <row r="2018" s="2" customFormat="1" ht="24.15" customHeight="1">
      <c r="A2018" s="39"/>
      <c r="B2018" s="40"/>
      <c r="C2018" s="228" t="s">
        <v>3547</v>
      </c>
      <c r="D2018" s="228" t="s">
        <v>180</v>
      </c>
      <c r="E2018" s="229" t="s">
        <v>3548</v>
      </c>
      <c r="F2018" s="230" t="s">
        <v>3549</v>
      </c>
      <c r="G2018" s="231" t="s">
        <v>204</v>
      </c>
      <c r="H2018" s="232">
        <v>389.45400000000001</v>
      </c>
      <c r="I2018" s="233"/>
      <c r="J2018" s="234">
        <f>ROUND(I2018*H2018,2)</f>
        <v>0</v>
      </c>
      <c r="K2018" s="230" t="s">
        <v>194</v>
      </c>
      <c r="L2018" s="45"/>
      <c r="M2018" s="235" t="s">
        <v>1</v>
      </c>
      <c r="N2018" s="236" t="s">
        <v>41</v>
      </c>
      <c r="O2018" s="92"/>
      <c r="P2018" s="237">
        <f>O2018*H2018</f>
        <v>0</v>
      </c>
      <c r="Q2018" s="237">
        <v>5.0000000000000002E-05</v>
      </c>
      <c r="R2018" s="237">
        <f>Q2018*H2018</f>
        <v>0.019472700000000003</v>
      </c>
      <c r="S2018" s="237">
        <v>0</v>
      </c>
      <c r="T2018" s="238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39" t="s">
        <v>274</v>
      </c>
      <c r="AT2018" s="239" t="s">
        <v>180</v>
      </c>
      <c r="AU2018" s="239" t="s">
        <v>85</v>
      </c>
      <c r="AY2018" s="18" t="s">
        <v>178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83</v>
      </c>
      <c r="BK2018" s="240">
        <f>ROUND(I2018*H2018,2)</f>
        <v>0</v>
      </c>
      <c r="BL2018" s="18" t="s">
        <v>274</v>
      </c>
      <c r="BM2018" s="239" t="s">
        <v>3550</v>
      </c>
    </row>
    <row r="2019" s="2" customFormat="1" ht="24.15" customHeight="1">
      <c r="A2019" s="39"/>
      <c r="B2019" s="40"/>
      <c r="C2019" s="228" t="s">
        <v>3551</v>
      </c>
      <c r="D2019" s="228" t="s">
        <v>180</v>
      </c>
      <c r="E2019" s="229" t="s">
        <v>3552</v>
      </c>
      <c r="F2019" s="230" t="s">
        <v>3553</v>
      </c>
      <c r="G2019" s="231" t="s">
        <v>384</v>
      </c>
      <c r="H2019" s="232">
        <v>10.026999999999999</v>
      </c>
      <c r="I2019" s="233"/>
      <c r="J2019" s="234">
        <f>ROUND(I2019*H2019,2)</f>
        <v>0</v>
      </c>
      <c r="K2019" s="230" t="s">
        <v>194</v>
      </c>
      <c r="L2019" s="45"/>
      <c r="M2019" s="235" t="s">
        <v>1</v>
      </c>
      <c r="N2019" s="236" t="s">
        <v>41</v>
      </c>
      <c r="O2019" s="92"/>
      <c r="P2019" s="237">
        <f>O2019*H2019</f>
        <v>0</v>
      </c>
      <c r="Q2019" s="237">
        <v>0</v>
      </c>
      <c r="R2019" s="237">
        <f>Q2019*H2019</f>
        <v>0</v>
      </c>
      <c r="S2019" s="237">
        <v>0</v>
      </c>
      <c r="T2019" s="238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39" t="s">
        <v>274</v>
      </c>
      <c r="AT2019" s="239" t="s">
        <v>180</v>
      </c>
      <c r="AU2019" s="239" t="s">
        <v>85</v>
      </c>
      <c r="AY2019" s="18" t="s">
        <v>178</v>
      </c>
      <c r="BE2019" s="240">
        <f>IF(N2019="základní",J2019,0)</f>
        <v>0</v>
      </c>
      <c r="BF2019" s="240">
        <f>IF(N2019="snížená",J2019,0)</f>
        <v>0</v>
      </c>
      <c r="BG2019" s="240">
        <f>IF(N2019="zákl. přenesená",J2019,0)</f>
        <v>0</v>
      </c>
      <c r="BH2019" s="240">
        <f>IF(N2019="sníž. přenesená",J2019,0)</f>
        <v>0</v>
      </c>
      <c r="BI2019" s="240">
        <f>IF(N2019="nulová",J2019,0)</f>
        <v>0</v>
      </c>
      <c r="BJ2019" s="18" t="s">
        <v>83</v>
      </c>
      <c r="BK2019" s="240">
        <f>ROUND(I2019*H2019,2)</f>
        <v>0</v>
      </c>
      <c r="BL2019" s="18" t="s">
        <v>274</v>
      </c>
      <c r="BM2019" s="239" t="s">
        <v>3554</v>
      </c>
    </row>
    <row r="2020" s="12" customFormat="1" ht="22.8" customHeight="1">
      <c r="A2020" s="12"/>
      <c r="B2020" s="212"/>
      <c r="C2020" s="213"/>
      <c r="D2020" s="214" t="s">
        <v>75</v>
      </c>
      <c r="E2020" s="226" t="s">
        <v>3555</v>
      </c>
      <c r="F2020" s="226" t="s">
        <v>3556</v>
      </c>
      <c r="G2020" s="213"/>
      <c r="H2020" s="213"/>
      <c r="I2020" s="216"/>
      <c r="J2020" s="227">
        <f>BK2020</f>
        <v>0</v>
      </c>
      <c r="K2020" s="213"/>
      <c r="L2020" s="218"/>
      <c r="M2020" s="219"/>
      <c r="N2020" s="220"/>
      <c r="O2020" s="220"/>
      <c r="P2020" s="221">
        <f>SUM(P2021:P2033)</f>
        <v>0</v>
      </c>
      <c r="Q2020" s="220"/>
      <c r="R2020" s="221">
        <f>SUM(R2021:R2033)</f>
        <v>0.15545395000000001</v>
      </c>
      <c r="S2020" s="220"/>
      <c r="T2020" s="222">
        <f>SUM(T2021:T2033)</f>
        <v>0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23" t="s">
        <v>85</v>
      </c>
      <c r="AT2020" s="224" t="s">
        <v>75</v>
      </c>
      <c r="AU2020" s="224" t="s">
        <v>83</v>
      </c>
      <c r="AY2020" s="223" t="s">
        <v>178</v>
      </c>
      <c r="BK2020" s="225">
        <f>SUM(BK2021:BK2033)</f>
        <v>0</v>
      </c>
    </row>
    <row r="2021" s="2" customFormat="1" ht="24.15" customHeight="1">
      <c r="A2021" s="39"/>
      <c r="B2021" s="40"/>
      <c r="C2021" s="228" t="s">
        <v>3557</v>
      </c>
      <c r="D2021" s="228" t="s">
        <v>180</v>
      </c>
      <c r="E2021" s="229" t="s">
        <v>3558</v>
      </c>
      <c r="F2021" s="230" t="s">
        <v>3559</v>
      </c>
      <c r="G2021" s="231" t="s">
        <v>204</v>
      </c>
      <c r="H2021" s="232">
        <v>270</v>
      </c>
      <c r="I2021" s="233"/>
      <c r="J2021" s="234">
        <f>ROUND(I2021*H2021,2)</f>
        <v>0</v>
      </c>
      <c r="K2021" s="230" t="s">
        <v>846</v>
      </c>
      <c r="L2021" s="45"/>
      <c r="M2021" s="235" t="s">
        <v>1</v>
      </c>
      <c r="N2021" s="236" t="s">
        <v>41</v>
      </c>
      <c r="O2021" s="92"/>
      <c r="P2021" s="237">
        <f>O2021*H2021</f>
        <v>0</v>
      </c>
      <c r="Q2021" s="237">
        <v>0</v>
      </c>
      <c r="R2021" s="237">
        <f>Q2021*H2021</f>
        <v>0</v>
      </c>
      <c r="S2021" s="237">
        <v>0</v>
      </c>
      <c r="T2021" s="238">
        <f>S2021*H2021</f>
        <v>0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39" t="s">
        <v>274</v>
      </c>
      <c r="AT2021" s="239" t="s">
        <v>180</v>
      </c>
      <c r="AU2021" s="239" t="s">
        <v>85</v>
      </c>
      <c r="AY2021" s="18" t="s">
        <v>178</v>
      </c>
      <c r="BE2021" s="240">
        <f>IF(N2021="základní",J2021,0)</f>
        <v>0</v>
      </c>
      <c r="BF2021" s="240">
        <f>IF(N2021="snížená",J2021,0)</f>
        <v>0</v>
      </c>
      <c r="BG2021" s="240">
        <f>IF(N2021="zákl. přenesená",J2021,0)</f>
        <v>0</v>
      </c>
      <c r="BH2021" s="240">
        <f>IF(N2021="sníž. přenesená",J2021,0)</f>
        <v>0</v>
      </c>
      <c r="BI2021" s="240">
        <f>IF(N2021="nulová",J2021,0)</f>
        <v>0</v>
      </c>
      <c r="BJ2021" s="18" t="s">
        <v>83</v>
      </c>
      <c r="BK2021" s="240">
        <f>ROUND(I2021*H2021,2)</f>
        <v>0</v>
      </c>
      <c r="BL2021" s="18" t="s">
        <v>274</v>
      </c>
      <c r="BM2021" s="239" t="s">
        <v>3560</v>
      </c>
    </row>
    <row r="2022" s="13" customFormat="1">
      <c r="A2022" s="13"/>
      <c r="B2022" s="241"/>
      <c r="C2022" s="242"/>
      <c r="D2022" s="243" t="s">
        <v>186</v>
      </c>
      <c r="E2022" s="244" t="s">
        <v>1</v>
      </c>
      <c r="F2022" s="245" t="s">
        <v>2455</v>
      </c>
      <c r="G2022" s="242"/>
      <c r="H2022" s="246">
        <v>270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186</v>
      </c>
      <c r="AU2022" s="252" t="s">
        <v>85</v>
      </c>
      <c r="AV2022" s="13" t="s">
        <v>85</v>
      </c>
      <c r="AW2022" s="13" t="s">
        <v>32</v>
      </c>
      <c r="AX2022" s="13" t="s">
        <v>83</v>
      </c>
      <c r="AY2022" s="252" t="s">
        <v>178</v>
      </c>
    </row>
    <row r="2023" s="2" customFormat="1" ht="24.15" customHeight="1">
      <c r="A2023" s="39"/>
      <c r="B2023" s="40"/>
      <c r="C2023" s="228" t="s">
        <v>3561</v>
      </c>
      <c r="D2023" s="228" t="s">
        <v>180</v>
      </c>
      <c r="E2023" s="229" t="s">
        <v>3562</v>
      </c>
      <c r="F2023" s="230" t="s">
        <v>3563</v>
      </c>
      <c r="G2023" s="231" t="s">
        <v>204</v>
      </c>
      <c r="H2023" s="232">
        <v>270</v>
      </c>
      <c r="I2023" s="233"/>
      <c r="J2023" s="234">
        <f>ROUND(I2023*H2023,2)</f>
        <v>0</v>
      </c>
      <c r="K2023" s="230" t="s">
        <v>846</v>
      </c>
      <c r="L2023" s="45"/>
      <c r="M2023" s="235" t="s">
        <v>1</v>
      </c>
      <c r="N2023" s="236" t="s">
        <v>41</v>
      </c>
      <c r="O2023" s="92"/>
      <c r="P2023" s="237">
        <f>O2023*H2023</f>
        <v>0</v>
      </c>
      <c r="Q2023" s="237">
        <v>0.00044999999999999999</v>
      </c>
      <c r="R2023" s="237">
        <f>Q2023*H2023</f>
        <v>0.1215</v>
      </c>
      <c r="S2023" s="237">
        <v>0</v>
      </c>
      <c r="T2023" s="238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39" t="s">
        <v>274</v>
      </c>
      <c r="AT2023" s="239" t="s">
        <v>180</v>
      </c>
      <c r="AU2023" s="239" t="s">
        <v>85</v>
      </c>
      <c r="AY2023" s="18" t="s">
        <v>178</v>
      </c>
      <c r="BE2023" s="240">
        <f>IF(N2023="základní",J2023,0)</f>
        <v>0</v>
      </c>
      <c r="BF2023" s="240">
        <f>IF(N2023="snížená",J2023,0)</f>
        <v>0</v>
      </c>
      <c r="BG2023" s="240">
        <f>IF(N2023="zákl. přenesená",J2023,0)</f>
        <v>0</v>
      </c>
      <c r="BH2023" s="240">
        <f>IF(N2023="sníž. přenesená",J2023,0)</f>
        <v>0</v>
      </c>
      <c r="BI2023" s="240">
        <f>IF(N2023="nulová",J2023,0)</f>
        <v>0</v>
      </c>
      <c r="BJ2023" s="18" t="s">
        <v>83</v>
      </c>
      <c r="BK2023" s="240">
        <f>ROUND(I2023*H2023,2)</f>
        <v>0</v>
      </c>
      <c r="BL2023" s="18" t="s">
        <v>274</v>
      </c>
      <c r="BM2023" s="239" t="s">
        <v>3564</v>
      </c>
    </row>
    <row r="2024" s="2" customFormat="1" ht="21.75" customHeight="1">
      <c r="A2024" s="39"/>
      <c r="B2024" s="40"/>
      <c r="C2024" s="228" t="s">
        <v>3565</v>
      </c>
      <c r="D2024" s="228" t="s">
        <v>180</v>
      </c>
      <c r="E2024" s="229" t="s">
        <v>3566</v>
      </c>
      <c r="F2024" s="230" t="s">
        <v>3567</v>
      </c>
      <c r="G2024" s="231" t="s">
        <v>204</v>
      </c>
      <c r="H2024" s="232">
        <v>32.159999999999997</v>
      </c>
      <c r="I2024" s="233"/>
      <c r="J2024" s="234">
        <f>ROUND(I2024*H2024,2)</f>
        <v>0</v>
      </c>
      <c r="K2024" s="230" t="s">
        <v>194</v>
      </c>
      <c r="L2024" s="45"/>
      <c r="M2024" s="235" t="s">
        <v>1</v>
      </c>
      <c r="N2024" s="236" t="s">
        <v>41</v>
      </c>
      <c r="O2024" s="92"/>
      <c r="P2024" s="237">
        <f>O2024*H2024</f>
        <v>0</v>
      </c>
      <c r="Q2024" s="237">
        <v>0</v>
      </c>
      <c r="R2024" s="237">
        <f>Q2024*H2024</f>
        <v>0</v>
      </c>
      <c r="S2024" s="237">
        <v>0</v>
      </c>
      <c r="T2024" s="238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39" t="s">
        <v>274</v>
      </c>
      <c r="AT2024" s="239" t="s">
        <v>180</v>
      </c>
      <c r="AU2024" s="239" t="s">
        <v>85</v>
      </c>
      <c r="AY2024" s="18" t="s">
        <v>178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83</v>
      </c>
      <c r="BK2024" s="240">
        <f>ROUND(I2024*H2024,2)</f>
        <v>0</v>
      </c>
      <c r="BL2024" s="18" t="s">
        <v>274</v>
      </c>
      <c r="BM2024" s="239" t="s">
        <v>3568</v>
      </c>
    </row>
    <row r="2025" s="13" customFormat="1">
      <c r="A2025" s="13"/>
      <c r="B2025" s="241"/>
      <c r="C2025" s="242"/>
      <c r="D2025" s="243" t="s">
        <v>186</v>
      </c>
      <c r="E2025" s="244" t="s">
        <v>1</v>
      </c>
      <c r="F2025" s="245" t="s">
        <v>3569</v>
      </c>
      <c r="G2025" s="242"/>
      <c r="H2025" s="246">
        <v>32.159999999999997</v>
      </c>
      <c r="I2025" s="247"/>
      <c r="J2025" s="242"/>
      <c r="K2025" s="242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186</v>
      </c>
      <c r="AU2025" s="252" t="s">
        <v>85</v>
      </c>
      <c r="AV2025" s="13" t="s">
        <v>85</v>
      </c>
      <c r="AW2025" s="13" t="s">
        <v>32</v>
      </c>
      <c r="AX2025" s="13" t="s">
        <v>83</v>
      </c>
      <c r="AY2025" s="252" t="s">
        <v>178</v>
      </c>
    </row>
    <row r="2026" s="2" customFormat="1" ht="24.15" customHeight="1">
      <c r="A2026" s="39"/>
      <c r="B2026" s="40"/>
      <c r="C2026" s="228" t="s">
        <v>3570</v>
      </c>
      <c r="D2026" s="228" t="s">
        <v>180</v>
      </c>
      <c r="E2026" s="229" t="s">
        <v>3571</v>
      </c>
      <c r="F2026" s="230" t="s">
        <v>3572</v>
      </c>
      <c r="G2026" s="231" t="s">
        <v>204</v>
      </c>
      <c r="H2026" s="232">
        <v>35.741</v>
      </c>
      <c r="I2026" s="233"/>
      <c r="J2026" s="234">
        <f>ROUND(I2026*H2026,2)</f>
        <v>0</v>
      </c>
      <c r="K2026" s="230" t="s">
        <v>194</v>
      </c>
      <c r="L2026" s="45"/>
      <c r="M2026" s="235" t="s">
        <v>1</v>
      </c>
      <c r="N2026" s="236" t="s">
        <v>41</v>
      </c>
      <c r="O2026" s="92"/>
      <c r="P2026" s="237">
        <f>O2026*H2026</f>
        <v>0</v>
      </c>
      <c r="Q2026" s="237">
        <v>0.00029</v>
      </c>
      <c r="R2026" s="237">
        <f>Q2026*H2026</f>
        <v>0.01036489</v>
      </c>
      <c r="S2026" s="237">
        <v>0</v>
      </c>
      <c r="T2026" s="238">
        <f>S2026*H2026</f>
        <v>0</v>
      </c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R2026" s="239" t="s">
        <v>274</v>
      </c>
      <c r="AT2026" s="239" t="s">
        <v>180</v>
      </c>
      <c r="AU2026" s="239" t="s">
        <v>85</v>
      </c>
      <c r="AY2026" s="18" t="s">
        <v>178</v>
      </c>
      <c r="BE2026" s="240">
        <f>IF(N2026="základní",J2026,0)</f>
        <v>0</v>
      </c>
      <c r="BF2026" s="240">
        <f>IF(N2026="snížená",J2026,0)</f>
        <v>0</v>
      </c>
      <c r="BG2026" s="240">
        <f>IF(N2026="zákl. přenesená",J2026,0)</f>
        <v>0</v>
      </c>
      <c r="BH2026" s="240">
        <f>IF(N2026="sníž. přenesená",J2026,0)</f>
        <v>0</v>
      </c>
      <c r="BI2026" s="240">
        <f>IF(N2026="nulová",J2026,0)</f>
        <v>0</v>
      </c>
      <c r="BJ2026" s="18" t="s">
        <v>83</v>
      </c>
      <c r="BK2026" s="240">
        <f>ROUND(I2026*H2026,2)</f>
        <v>0</v>
      </c>
      <c r="BL2026" s="18" t="s">
        <v>274</v>
      </c>
      <c r="BM2026" s="239" t="s">
        <v>3573</v>
      </c>
    </row>
    <row r="2027" s="13" customFormat="1">
      <c r="A2027" s="13"/>
      <c r="B2027" s="241"/>
      <c r="C2027" s="242"/>
      <c r="D2027" s="243" t="s">
        <v>186</v>
      </c>
      <c r="E2027" s="244" t="s">
        <v>1</v>
      </c>
      <c r="F2027" s="245" t="s">
        <v>3574</v>
      </c>
      <c r="G2027" s="242"/>
      <c r="H2027" s="246">
        <v>32.159999999999997</v>
      </c>
      <c r="I2027" s="247"/>
      <c r="J2027" s="242"/>
      <c r="K2027" s="242"/>
      <c r="L2027" s="248"/>
      <c r="M2027" s="249"/>
      <c r="N2027" s="250"/>
      <c r="O2027" s="250"/>
      <c r="P2027" s="250"/>
      <c r="Q2027" s="250"/>
      <c r="R2027" s="250"/>
      <c r="S2027" s="250"/>
      <c r="T2027" s="25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2" t="s">
        <v>186</v>
      </c>
      <c r="AU2027" s="252" t="s">
        <v>85</v>
      </c>
      <c r="AV2027" s="13" t="s">
        <v>85</v>
      </c>
      <c r="AW2027" s="13" t="s">
        <v>32</v>
      </c>
      <c r="AX2027" s="13" t="s">
        <v>76</v>
      </c>
      <c r="AY2027" s="252" t="s">
        <v>178</v>
      </c>
    </row>
    <row r="2028" s="13" customFormat="1">
      <c r="A2028" s="13"/>
      <c r="B2028" s="241"/>
      <c r="C2028" s="242"/>
      <c r="D2028" s="243" t="s">
        <v>186</v>
      </c>
      <c r="E2028" s="244" t="s">
        <v>1</v>
      </c>
      <c r="F2028" s="245" t="s">
        <v>3575</v>
      </c>
      <c r="G2028" s="242"/>
      <c r="H2028" s="246">
        <v>3.581</v>
      </c>
      <c r="I2028" s="247"/>
      <c r="J2028" s="242"/>
      <c r="K2028" s="242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186</v>
      </c>
      <c r="AU2028" s="252" t="s">
        <v>85</v>
      </c>
      <c r="AV2028" s="13" t="s">
        <v>85</v>
      </c>
      <c r="AW2028" s="13" t="s">
        <v>32</v>
      </c>
      <c r="AX2028" s="13" t="s">
        <v>76</v>
      </c>
      <c r="AY2028" s="252" t="s">
        <v>178</v>
      </c>
    </row>
    <row r="2029" s="15" customFormat="1">
      <c r="A2029" s="15"/>
      <c r="B2029" s="264"/>
      <c r="C2029" s="265"/>
      <c r="D2029" s="243" t="s">
        <v>186</v>
      </c>
      <c r="E2029" s="266" t="s">
        <v>1</v>
      </c>
      <c r="F2029" s="267" t="s">
        <v>217</v>
      </c>
      <c r="G2029" s="265"/>
      <c r="H2029" s="268">
        <v>35.741</v>
      </c>
      <c r="I2029" s="269"/>
      <c r="J2029" s="265"/>
      <c r="K2029" s="265"/>
      <c r="L2029" s="270"/>
      <c r="M2029" s="271"/>
      <c r="N2029" s="272"/>
      <c r="O2029" s="272"/>
      <c r="P2029" s="272"/>
      <c r="Q2029" s="272"/>
      <c r="R2029" s="272"/>
      <c r="S2029" s="272"/>
      <c r="T2029" s="273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4" t="s">
        <v>186</v>
      </c>
      <c r="AU2029" s="274" t="s">
        <v>85</v>
      </c>
      <c r="AV2029" s="15" t="s">
        <v>184</v>
      </c>
      <c r="AW2029" s="15" t="s">
        <v>32</v>
      </c>
      <c r="AX2029" s="15" t="s">
        <v>83</v>
      </c>
      <c r="AY2029" s="274" t="s">
        <v>178</v>
      </c>
    </row>
    <row r="2030" s="2" customFormat="1" ht="24.15" customHeight="1">
      <c r="A2030" s="39"/>
      <c r="B2030" s="40"/>
      <c r="C2030" s="228" t="s">
        <v>3576</v>
      </c>
      <c r="D2030" s="228" t="s">
        <v>180</v>
      </c>
      <c r="E2030" s="229" t="s">
        <v>3577</v>
      </c>
      <c r="F2030" s="230" t="s">
        <v>3578</v>
      </c>
      <c r="G2030" s="231" t="s">
        <v>204</v>
      </c>
      <c r="H2030" s="232">
        <v>35.741</v>
      </c>
      <c r="I2030" s="233"/>
      <c r="J2030" s="234">
        <f>ROUND(I2030*H2030,2)</f>
        <v>0</v>
      </c>
      <c r="K2030" s="230" t="s">
        <v>194</v>
      </c>
      <c r="L2030" s="45"/>
      <c r="M2030" s="235" t="s">
        <v>1</v>
      </c>
      <c r="N2030" s="236" t="s">
        <v>41</v>
      </c>
      <c r="O2030" s="92"/>
      <c r="P2030" s="237">
        <f>O2030*H2030</f>
        <v>0</v>
      </c>
      <c r="Q2030" s="237">
        <v>0.00066</v>
      </c>
      <c r="R2030" s="237">
        <f>Q2030*H2030</f>
        <v>0.023589059999999999</v>
      </c>
      <c r="S2030" s="237">
        <v>0</v>
      </c>
      <c r="T2030" s="238">
        <f>S2030*H2030</f>
        <v>0</v>
      </c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R2030" s="239" t="s">
        <v>274</v>
      </c>
      <c r="AT2030" s="239" t="s">
        <v>180</v>
      </c>
      <c r="AU2030" s="239" t="s">
        <v>85</v>
      </c>
      <c r="AY2030" s="18" t="s">
        <v>178</v>
      </c>
      <c r="BE2030" s="240">
        <f>IF(N2030="základní",J2030,0)</f>
        <v>0</v>
      </c>
      <c r="BF2030" s="240">
        <f>IF(N2030="snížená",J2030,0)</f>
        <v>0</v>
      </c>
      <c r="BG2030" s="240">
        <f>IF(N2030="zákl. přenesená",J2030,0)</f>
        <v>0</v>
      </c>
      <c r="BH2030" s="240">
        <f>IF(N2030="sníž. přenesená",J2030,0)</f>
        <v>0</v>
      </c>
      <c r="BI2030" s="240">
        <f>IF(N2030="nulová",J2030,0)</f>
        <v>0</v>
      </c>
      <c r="BJ2030" s="18" t="s">
        <v>83</v>
      </c>
      <c r="BK2030" s="240">
        <f>ROUND(I2030*H2030,2)</f>
        <v>0</v>
      </c>
      <c r="BL2030" s="18" t="s">
        <v>274</v>
      </c>
      <c r="BM2030" s="239" t="s">
        <v>3579</v>
      </c>
    </row>
    <row r="2031" s="13" customFormat="1">
      <c r="A2031" s="13"/>
      <c r="B2031" s="241"/>
      <c r="C2031" s="242"/>
      <c r="D2031" s="243" t="s">
        <v>186</v>
      </c>
      <c r="E2031" s="244" t="s">
        <v>1</v>
      </c>
      <c r="F2031" s="245" t="s">
        <v>3574</v>
      </c>
      <c r="G2031" s="242"/>
      <c r="H2031" s="246">
        <v>32.159999999999997</v>
      </c>
      <c r="I2031" s="247"/>
      <c r="J2031" s="242"/>
      <c r="K2031" s="242"/>
      <c r="L2031" s="248"/>
      <c r="M2031" s="249"/>
      <c r="N2031" s="250"/>
      <c r="O2031" s="250"/>
      <c r="P2031" s="250"/>
      <c r="Q2031" s="250"/>
      <c r="R2031" s="250"/>
      <c r="S2031" s="250"/>
      <c r="T2031" s="25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2" t="s">
        <v>186</v>
      </c>
      <c r="AU2031" s="252" t="s">
        <v>85</v>
      </c>
      <c r="AV2031" s="13" t="s">
        <v>85</v>
      </c>
      <c r="AW2031" s="13" t="s">
        <v>32</v>
      </c>
      <c r="AX2031" s="13" t="s">
        <v>76</v>
      </c>
      <c r="AY2031" s="252" t="s">
        <v>178</v>
      </c>
    </row>
    <row r="2032" s="13" customFormat="1">
      <c r="A2032" s="13"/>
      <c r="B2032" s="241"/>
      <c r="C2032" s="242"/>
      <c r="D2032" s="243" t="s">
        <v>186</v>
      </c>
      <c r="E2032" s="244" t="s">
        <v>1</v>
      </c>
      <c r="F2032" s="245" t="s">
        <v>3575</v>
      </c>
      <c r="G2032" s="242"/>
      <c r="H2032" s="246">
        <v>3.581</v>
      </c>
      <c r="I2032" s="247"/>
      <c r="J2032" s="242"/>
      <c r="K2032" s="242"/>
      <c r="L2032" s="248"/>
      <c r="M2032" s="249"/>
      <c r="N2032" s="250"/>
      <c r="O2032" s="250"/>
      <c r="P2032" s="250"/>
      <c r="Q2032" s="250"/>
      <c r="R2032" s="250"/>
      <c r="S2032" s="250"/>
      <c r="T2032" s="25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2" t="s">
        <v>186</v>
      </c>
      <c r="AU2032" s="252" t="s">
        <v>85</v>
      </c>
      <c r="AV2032" s="13" t="s">
        <v>85</v>
      </c>
      <c r="AW2032" s="13" t="s">
        <v>32</v>
      </c>
      <c r="AX2032" s="13" t="s">
        <v>76</v>
      </c>
      <c r="AY2032" s="252" t="s">
        <v>178</v>
      </c>
    </row>
    <row r="2033" s="15" customFormat="1">
      <c r="A2033" s="15"/>
      <c r="B2033" s="264"/>
      <c r="C2033" s="265"/>
      <c r="D2033" s="243" t="s">
        <v>186</v>
      </c>
      <c r="E2033" s="266" t="s">
        <v>1</v>
      </c>
      <c r="F2033" s="267" t="s">
        <v>217</v>
      </c>
      <c r="G2033" s="265"/>
      <c r="H2033" s="268">
        <v>35.741</v>
      </c>
      <c r="I2033" s="269"/>
      <c r="J2033" s="265"/>
      <c r="K2033" s="265"/>
      <c r="L2033" s="270"/>
      <c r="M2033" s="271"/>
      <c r="N2033" s="272"/>
      <c r="O2033" s="272"/>
      <c r="P2033" s="272"/>
      <c r="Q2033" s="272"/>
      <c r="R2033" s="272"/>
      <c r="S2033" s="272"/>
      <c r="T2033" s="273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74" t="s">
        <v>186</v>
      </c>
      <c r="AU2033" s="274" t="s">
        <v>85</v>
      </c>
      <c r="AV2033" s="15" t="s">
        <v>184</v>
      </c>
      <c r="AW2033" s="15" t="s">
        <v>32</v>
      </c>
      <c r="AX2033" s="15" t="s">
        <v>83</v>
      </c>
      <c r="AY2033" s="274" t="s">
        <v>178</v>
      </c>
    </row>
    <row r="2034" s="12" customFormat="1" ht="22.8" customHeight="1">
      <c r="A2034" s="12"/>
      <c r="B2034" s="212"/>
      <c r="C2034" s="213"/>
      <c r="D2034" s="214" t="s">
        <v>75</v>
      </c>
      <c r="E2034" s="226" t="s">
        <v>966</v>
      </c>
      <c r="F2034" s="226" t="s">
        <v>967</v>
      </c>
      <c r="G2034" s="213"/>
      <c r="H2034" s="213"/>
      <c r="I2034" s="216"/>
      <c r="J2034" s="227">
        <f>BK2034</f>
        <v>0</v>
      </c>
      <c r="K2034" s="213"/>
      <c r="L2034" s="218"/>
      <c r="M2034" s="219"/>
      <c r="N2034" s="220"/>
      <c r="O2034" s="220"/>
      <c r="P2034" s="221">
        <f>SUM(P2035:P2089)</f>
        <v>0</v>
      </c>
      <c r="Q2034" s="220"/>
      <c r="R2034" s="221">
        <f>SUM(R2035:R2089)</f>
        <v>2.2472945200000001</v>
      </c>
      <c r="S2034" s="220"/>
      <c r="T2034" s="222">
        <f>SUM(T2035:T2089)</f>
        <v>0.40384071999999999</v>
      </c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R2034" s="223" t="s">
        <v>85</v>
      </c>
      <c r="AT2034" s="224" t="s">
        <v>75</v>
      </c>
      <c r="AU2034" s="224" t="s">
        <v>83</v>
      </c>
      <c r="AY2034" s="223" t="s">
        <v>178</v>
      </c>
      <c r="BK2034" s="225">
        <f>SUM(BK2035:BK2089)</f>
        <v>0</v>
      </c>
    </row>
    <row r="2035" s="2" customFormat="1" ht="16.5" customHeight="1">
      <c r="A2035" s="39"/>
      <c r="B2035" s="40"/>
      <c r="C2035" s="228" t="s">
        <v>3580</v>
      </c>
      <c r="D2035" s="228" t="s">
        <v>180</v>
      </c>
      <c r="E2035" s="229" t="s">
        <v>3581</v>
      </c>
      <c r="F2035" s="230" t="s">
        <v>3582</v>
      </c>
      <c r="G2035" s="231" t="s">
        <v>204</v>
      </c>
      <c r="H2035" s="232">
        <v>1302.712</v>
      </c>
      <c r="I2035" s="233"/>
      <c r="J2035" s="234">
        <f>ROUND(I2035*H2035,2)</f>
        <v>0</v>
      </c>
      <c r="K2035" s="230" t="s">
        <v>846</v>
      </c>
      <c r="L2035" s="45"/>
      <c r="M2035" s="235" t="s">
        <v>1</v>
      </c>
      <c r="N2035" s="236" t="s">
        <v>41</v>
      </c>
      <c r="O2035" s="92"/>
      <c r="P2035" s="237">
        <f>O2035*H2035</f>
        <v>0</v>
      </c>
      <c r="Q2035" s="237">
        <v>0.001</v>
      </c>
      <c r="R2035" s="237">
        <f>Q2035*H2035</f>
        <v>1.3027120000000001</v>
      </c>
      <c r="S2035" s="237">
        <v>0.00031</v>
      </c>
      <c r="T2035" s="238">
        <f>S2035*H2035</f>
        <v>0.40384071999999999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9" t="s">
        <v>274</v>
      </c>
      <c r="AT2035" s="239" t="s">
        <v>180</v>
      </c>
      <c r="AU2035" s="239" t="s">
        <v>85</v>
      </c>
      <c r="AY2035" s="18" t="s">
        <v>178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83</v>
      </c>
      <c r="BK2035" s="240">
        <f>ROUND(I2035*H2035,2)</f>
        <v>0</v>
      </c>
      <c r="BL2035" s="18" t="s">
        <v>274</v>
      </c>
      <c r="BM2035" s="239" t="s">
        <v>3583</v>
      </c>
    </row>
    <row r="2036" s="16" customFormat="1">
      <c r="A2036" s="16"/>
      <c r="B2036" s="275"/>
      <c r="C2036" s="276"/>
      <c r="D2036" s="243" t="s">
        <v>186</v>
      </c>
      <c r="E2036" s="277" t="s">
        <v>1</v>
      </c>
      <c r="F2036" s="278" t="s">
        <v>825</v>
      </c>
      <c r="G2036" s="276"/>
      <c r="H2036" s="277" t="s">
        <v>1</v>
      </c>
      <c r="I2036" s="279"/>
      <c r="J2036" s="276"/>
      <c r="K2036" s="276"/>
      <c r="L2036" s="280"/>
      <c r="M2036" s="281"/>
      <c r="N2036" s="282"/>
      <c r="O2036" s="282"/>
      <c r="P2036" s="282"/>
      <c r="Q2036" s="282"/>
      <c r="R2036" s="282"/>
      <c r="S2036" s="282"/>
      <c r="T2036" s="283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T2036" s="284" t="s">
        <v>186</v>
      </c>
      <c r="AU2036" s="284" t="s">
        <v>85</v>
      </c>
      <c r="AV2036" s="16" t="s">
        <v>83</v>
      </c>
      <c r="AW2036" s="16" t="s">
        <v>32</v>
      </c>
      <c r="AX2036" s="16" t="s">
        <v>76</v>
      </c>
      <c r="AY2036" s="284" t="s">
        <v>178</v>
      </c>
    </row>
    <row r="2037" s="13" customFormat="1">
      <c r="A2037" s="13"/>
      <c r="B2037" s="241"/>
      <c r="C2037" s="242"/>
      <c r="D2037" s="243" t="s">
        <v>186</v>
      </c>
      <c r="E2037" s="244" t="s">
        <v>1</v>
      </c>
      <c r="F2037" s="245" t="s">
        <v>1832</v>
      </c>
      <c r="G2037" s="242"/>
      <c r="H2037" s="246">
        <v>41.704000000000001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186</v>
      </c>
      <c r="AU2037" s="252" t="s">
        <v>85</v>
      </c>
      <c r="AV2037" s="13" t="s">
        <v>85</v>
      </c>
      <c r="AW2037" s="13" t="s">
        <v>32</v>
      </c>
      <c r="AX2037" s="13" t="s">
        <v>76</v>
      </c>
      <c r="AY2037" s="252" t="s">
        <v>178</v>
      </c>
    </row>
    <row r="2038" s="13" customFormat="1">
      <c r="A2038" s="13"/>
      <c r="B2038" s="241"/>
      <c r="C2038" s="242"/>
      <c r="D2038" s="243" t="s">
        <v>186</v>
      </c>
      <c r="E2038" s="244" t="s">
        <v>1</v>
      </c>
      <c r="F2038" s="245" t="s">
        <v>1833</v>
      </c>
      <c r="G2038" s="242"/>
      <c r="H2038" s="246">
        <v>27.079999999999998</v>
      </c>
      <c r="I2038" s="247"/>
      <c r="J2038" s="242"/>
      <c r="K2038" s="242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2" t="s">
        <v>186</v>
      </c>
      <c r="AU2038" s="252" t="s">
        <v>85</v>
      </c>
      <c r="AV2038" s="13" t="s">
        <v>85</v>
      </c>
      <c r="AW2038" s="13" t="s">
        <v>32</v>
      </c>
      <c r="AX2038" s="13" t="s">
        <v>76</v>
      </c>
      <c r="AY2038" s="252" t="s">
        <v>178</v>
      </c>
    </row>
    <row r="2039" s="13" customFormat="1">
      <c r="A2039" s="13"/>
      <c r="B2039" s="241"/>
      <c r="C2039" s="242"/>
      <c r="D2039" s="243" t="s">
        <v>186</v>
      </c>
      <c r="E2039" s="244" t="s">
        <v>1</v>
      </c>
      <c r="F2039" s="245" t="s">
        <v>1834</v>
      </c>
      <c r="G2039" s="242"/>
      <c r="H2039" s="246">
        <v>31.423999999999999</v>
      </c>
      <c r="I2039" s="247"/>
      <c r="J2039" s="242"/>
      <c r="K2039" s="242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2" t="s">
        <v>186</v>
      </c>
      <c r="AU2039" s="252" t="s">
        <v>85</v>
      </c>
      <c r="AV2039" s="13" t="s">
        <v>85</v>
      </c>
      <c r="AW2039" s="13" t="s">
        <v>32</v>
      </c>
      <c r="AX2039" s="13" t="s">
        <v>76</v>
      </c>
      <c r="AY2039" s="252" t="s">
        <v>178</v>
      </c>
    </row>
    <row r="2040" s="13" customFormat="1">
      <c r="A2040" s="13"/>
      <c r="B2040" s="241"/>
      <c r="C2040" s="242"/>
      <c r="D2040" s="243" t="s">
        <v>186</v>
      </c>
      <c r="E2040" s="244" t="s">
        <v>1</v>
      </c>
      <c r="F2040" s="245" t="s">
        <v>1835</v>
      </c>
      <c r="G2040" s="242"/>
      <c r="H2040" s="246">
        <v>52.353000000000002</v>
      </c>
      <c r="I2040" s="247"/>
      <c r="J2040" s="242"/>
      <c r="K2040" s="242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186</v>
      </c>
      <c r="AU2040" s="252" t="s">
        <v>85</v>
      </c>
      <c r="AV2040" s="13" t="s">
        <v>85</v>
      </c>
      <c r="AW2040" s="13" t="s">
        <v>32</v>
      </c>
      <c r="AX2040" s="13" t="s">
        <v>76</v>
      </c>
      <c r="AY2040" s="252" t="s">
        <v>178</v>
      </c>
    </row>
    <row r="2041" s="13" customFormat="1">
      <c r="A2041" s="13"/>
      <c r="B2041" s="241"/>
      <c r="C2041" s="242"/>
      <c r="D2041" s="243" t="s">
        <v>186</v>
      </c>
      <c r="E2041" s="244" t="s">
        <v>1</v>
      </c>
      <c r="F2041" s="245" t="s">
        <v>1836</v>
      </c>
      <c r="G2041" s="242"/>
      <c r="H2041" s="246">
        <v>50.137999999999998</v>
      </c>
      <c r="I2041" s="247"/>
      <c r="J2041" s="242"/>
      <c r="K2041" s="242"/>
      <c r="L2041" s="248"/>
      <c r="M2041" s="249"/>
      <c r="N2041" s="250"/>
      <c r="O2041" s="250"/>
      <c r="P2041" s="250"/>
      <c r="Q2041" s="250"/>
      <c r="R2041" s="250"/>
      <c r="S2041" s="250"/>
      <c r="T2041" s="25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2" t="s">
        <v>186</v>
      </c>
      <c r="AU2041" s="252" t="s">
        <v>85</v>
      </c>
      <c r="AV2041" s="13" t="s">
        <v>85</v>
      </c>
      <c r="AW2041" s="13" t="s">
        <v>32</v>
      </c>
      <c r="AX2041" s="13" t="s">
        <v>76</v>
      </c>
      <c r="AY2041" s="252" t="s">
        <v>178</v>
      </c>
    </row>
    <row r="2042" s="13" customFormat="1">
      <c r="A2042" s="13"/>
      <c r="B2042" s="241"/>
      <c r="C2042" s="242"/>
      <c r="D2042" s="243" t="s">
        <v>186</v>
      </c>
      <c r="E2042" s="244" t="s">
        <v>1</v>
      </c>
      <c r="F2042" s="245" t="s">
        <v>1837</v>
      </c>
      <c r="G2042" s="242"/>
      <c r="H2042" s="246">
        <v>44.600000000000001</v>
      </c>
      <c r="I2042" s="247"/>
      <c r="J2042" s="242"/>
      <c r="K2042" s="242"/>
      <c r="L2042" s="248"/>
      <c r="M2042" s="249"/>
      <c r="N2042" s="250"/>
      <c r="O2042" s="250"/>
      <c r="P2042" s="250"/>
      <c r="Q2042" s="250"/>
      <c r="R2042" s="250"/>
      <c r="S2042" s="250"/>
      <c r="T2042" s="25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2" t="s">
        <v>186</v>
      </c>
      <c r="AU2042" s="252" t="s">
        <v>85</v>
      </c>
      <c r="AV2042" s="13" t="s">
        <v>85</v>
      </c>
      <c r="AW2042" s="13" t="s">
        <v>32</v>
      </c>
      <c r="AX2042" s="13" t="s">
        <v>76</v>
      </c>
      <c r="AY2042" s="252" t="s">
        <v>178</v>
      </c>
    </row>
    <row r="2043" s="13" customFormat="1">
      <c r="A2043" s="13"/>
      <c r="B2043" s="241"/>
      <c r="C2043" s="242"/>
      <c r="D2043" s="243" t="s">
        <v>186</v>
      </c>
      <c r="E2043" s="244" t="s">
        <v>1</v>
      </c>
      <c r="F2043" s="245" t="s">
        <v>1838</v>
      </c>
      <c r="G2043" s="242"/>
      <c r="H2043" s="246">
        <v>50.43</v>
      </c>
      <c r="I2043" s="247"/>
      <c r="J2043" s="242"/>
      <c r="K2043" s="242"/>
      <c r="L2043" s="248"/>
      <c r="M2043" s="249"/>
      <c r="N2043" s="250"/>
      <c r="O2043" s="250"/>
      <c r="P2043" s="250"/>
      <c r="Q2043" s="250"/>
      <c r="R2043" s="250"/>
      <c r="S2043" s="250"/>
      <c r="T2043" s="25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2" t="s">
        <v>186</v>
      </c>
      <c r="AU2043" s="252" t="s">
        <v>85</v>
      </c>
      <c r="AV2043" s="13" t="s">
        <v>85</v>
      </c>
      <c r="AW2043" s="13" t="s">
        <v>32</v>
      </c>
      <c r="AX2043" s="13" t="s">
        <v>76</v>
      </c>
      <c r="AY2043" s="252" t="s">
        <v>178</v>
      </c>
    </row>
    <row r="2044" s="13" customFormat="1">
      <c r="A2044" s="13"/>
      <c r="B2044" s="241"/>
      <c r="C2044" s="242"/>
      <c r="D2044" s="243" t="s">
        <v>186</v>
      </c>
      <c r="E2044" s="244" t="s">
        <v>1</v>
      </c>
      <c r="F2044" s="245" t="s">
        <v>1839</v>
      </c>
      <c r="G2044" s="242"/>
      <c r="H2044" s="246">
        <v>53.898000000000003</v>
      </c>
      <c r="I2044" s="247"/>
      <c r="J2044" s="242"/>
      <c r="K2044" s="242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2" t="s">
        <v>186</v>
      </c>
      <c r="AU2044" s="252" t="s">
        <v>85</v>
      </c>
      <c r="AV2044" s="13" t="s">
        <v>85</v>
      </c>
      <c r="AW2044" s="13" t="s">
        <v>32</v>
      </c>
      <c r="AX2044" s="13" t="s">
        <v>76</v>
      </c>
      <c r="AY2044" s="252" t="s">
        <v>178</v>
      </c>
    </row>
    <row r="2045" s="13" customFormat="1">
      <c r="A2045" s="13"/>
      <c r="B2045" s="241"/>
      <c r="C2045" s="242"/>
      <c r="D2045" s="243" t="s">
        <v>186</v>
      </c>
      <c r="E2045" s="244" t="s">
        <v>1</v>
      </c>
      <c r="F2045" s="245" t="s">
        <v>1840</v>
      </c>
      <c r="G2045" s="242"/>
      <c r="H2045" s="246">
        <v>22.416</v>
      </c>
      <c r="I2045" s="247"/>
      <c r="J2045" s="242"/>
      <c r="K2045" s="242"/>
      <c r="L2045" s="248"/>
      <c r="M2045" s="249"/>
      <c r="N2045" s="250"/>
      <c r="O2045" s="250"/>
      <c r="P2045" s="250"/>
      <c r="Q2045" s="250"/>
      <c r="R2045" s="250"/>
      <c r="S2045" s="250"/>
      <c r="T2045" s="25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2" t="s">
        <v>186</v>
      </c>
      <c r="AU2045" s="252" t="s">
        <v>85</v>
      </c>
      <c r="AV2045" s="13" t="s">
        <v>85</v>
      </c>
      <c r="AW2045" s="13" t="s">
        <v>32</v>
      </c>
      <c r="AX2045" s="13" t="s">
        <v>76</v>
      </c>
      <c r="AY2045" s="252" t="s">
        <v>178</v>
      </c>
    </row>
    <row r="2046" s="13" customFormat="1">
      <c r="A2046" s="13"/>
      <c r="B2046" s="241"/>
      <c r="C2046" s="242"/>
      <c r="D2046" s="243" t="s">
        <v>186</v>
      </c>
      <c r="E2046" s="244" t="s">
        <v>1</v>
      </c>
      <c r="F2046" s="245" t="s">
        <v>1841</v>
      </c>
      <c r="G2046" s="242"/>
      <c r="H2046" s="246">
        <v>39.585999999999999</v>
      </c>
      <c r="I2046" s="247"/>
      <c r="J2046" s="242"/>
      <c r="K2046" s="242"/>
      <c r="L2046" s="248"/>
      <c r="M2046" s="249"/>
      <c r="N2046" s="250"/>
      <c r="O2046" s="250"/>
      <c r="P2046" s="250"/>
      <c r="Q2046" s="250"/>
      <c r="R2046" s="250"/>
      <c r="S2046" s="250"/>
      <c r="T2046" s="25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2" t="s">
        <v>186</v>
      </c>
      <c r="AU2046" s="252" t="s">
        <v>85</v>
      </c>
      <c r="AV2046" s="13" t="s">
        <v>85</v>
      </c>
      <c r="AW2046" s="13" t="s">
        <v>32</v>
      </c>
      <c r="AX2046" s="13" t="s">
        <v>76</v>
      </c>
      <c r="AY2046" s="252" t="s">
        <v>178</v>
      </c>
    </row>
    <row r="2047" s="13" customFormat="1">
      <c r="A2047" s="13"/>
      <c r="B2047" s="241"/>
      <c r="C2047" s="242"/>
      <c r="D2047" s="243" t="s">
        <v>186</v>
      </c>
      <c r="E2047" s="244" t="s">
        <v>1</v>
      </c>
      <c r="F2047" s="245" t="s">
        <v>1842</v>
      </c>
      <c r="G2047" s="242"/>
      <c r="H2047" s="246">
        <v>29.82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186</v>
      </c>
      <c r="AU2047" s="252" t="s">
        <v>85</v>
      </c>
      <c r="AV2047" s="13" t="s">
        <v>85</v>
      </c>
      <c r="AW2047" s="13" t="s">
        <v>32</v>
      </c>
      <c r="AX2047" s="13" t="s">
        <v>76</v>
      </c>
      <c r="AY2047" s="252" t="s">
        <v>178</v>
      </c>
    </row>
    <row r="2048" s="13" customFormat="1">
      <c r="A2048" s="13"/>
      <c r="B2048" s="241"/>
      <c r="C2048" s="242"/>
      <c r="D2048" s="243" t="s">
        <v>186</v>
      </c>
      <c r="E2048" s="244" t="s">
        <v>1</v>
      </c>
      <c r="F2048" s="245" t="s">
        <v>1843</v>
      </c>
      <c r="G2048" s="242"/>
      <c r="H2048" s="246">
        <v>30.170000000000002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186</v>
      </c>
      <c r="AU2048" s="252" t="s">
        <v>85</v>
      </c>
      <c r="AV2048" s="13" t="s">
        <v>85</v>
      </c>
      <c r="AW2048" s="13" t="s">
        <v>32</v>
      </c>
      <c r="AX2048" s="13" t="s">
        <v>76</v>
      </c>
      <c r="AY2048" s="252" t="s">
        <v>178</v>
      </c>
    </row>
    <row r="2049" s="13" customFormat="1">
      <c r="A2049" s="13"/>
      <c r="B2049" s="241"/>
      <c r="C2049" s="242"/>
      <c r="D2049" s="243" t="s">
        <v>186</v>
      </c>
      <c r="E2049" s="244" t="s">
        <v>1</v>
      </c>
      <c r="F2049" s="245" t="s">
        <v>1844</v>
      </c>
      <c r="G2049" s="242"/>
      <c r="H2049" s="246">
        <v>54.189999999999998</v>
      </c>
      <c r="I2049" s="247"/>
      <c r="J2049" s="242"/>
      <c r="K2049" s="242"/>
      <c r="L2049" s="248"/>
      <c r="M2049" s="249"/>
      <c r="N2049" s="250"/>
      <c r="O2049" s="250"/>
      <c r="P2049" s="250"/>
      <c r="Q2049" s="250"/>
      <c r="R2049" s="250"/>
      <c r="S2049" s="250"/>
      <c r="T2049" s="25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2" t="s">
        <v>186</v>
      </c>
      <c r="AU2049" s="252" t="s">
        <v>85</v>
      </c>
      <c r="AV2049" s="13" t="s">
        <v>85</v>
      </c>
      <c r="AW2049" s="13" t="s">
        <v>32</v>
      </c>
      <c r="AX2049" s="13" t="s">
        <v>76</v>
      </c>
      <c r="AY2049" s="252" t="s">
        <v>178</v>
      </c>
    </row>
    <row r="2050" s="13" customFormat="1">
      <c r="A2050" s="13"/>
      <c r="B2050" s="241"/>
      <c r="C2050" s="242"/>
      <c r="D2050" s="243" t="s">
        <v>186</v>
      </c>
      <c r="E2050" s="244" t="s">
        <v>1</v>
      </c>
      <c r="F2050" s="245" t="s">
        <v>1845</v>
      </c>
      <c r="G2050" s="242"/>
      <c r="H2050" s="246">
        <v>75.540000000000006</v>
      </c>
      <c r="I2050" s="247"/>
      <c r="J2050" s="242"/>
      <c r="K2050" s="242"/>
      <c r="L2050" s="248"/>
      <c r="M2050" s="249"/>
      <c r="N2050" s="250"/>
      <c r="O2050" s="250"/>
      <c r="P2050" s="250"/>
      <c r="Q2050" s="250"/>
      <c r="R2050" s="250"/>
      <c r="S2050" s="250"/>
      <c r="T2050" s="251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2" t="s">
        <v>186</v>
      </c>
      <c r="AU2050" s="252" t="s">
        <v>85</v>
      </c>
      <c r="AV2050" s="13" t="s">
        <v>85</v>
      </c>
      <c r="AW2050" s="13" t="s">
        <v>32</v>
      </c>
      <c r="AX2050" s="13" t="s">
        <v>76</v>
      </c>
      <c r="AY2050" s="252" t="s">
        <v>178</v>
      </c>
    </row>
    <row r="2051" s="13" customFormat="1">
      <c r="A2051" s="13"/>
      <c r="B2051" s="241"/>
      <c r="C2051" s="242"/>
      <c r="D2051" s="243" t="s">
        <v>186</v>
      </c>
      <c r="E2051" s="244" t="s">
        <v>1</v>
      </c>
      <c r="F2051" s="245" t="s">
        <v>1846</v>
      </c>
      <c r="G2051" s="242"/>
      <c r="H2051" s="246">
        <v>20.911000000000001</v>
      </c>
      <c r="I2051" s="247"/>
      <c r="J2051" s="242"/>
      <c r="K2051" s="242"/>
      <c r="L2051" s="248"/>
      <c r="M2051" s="249"/>
      <c r="N2051" s="250"/>
      <c r="O2051" s="250"/>
      <c r="P2051" s="250"/>
      <c r="Q2051" s="250"/>
      <c r="R2051" s="250"/>
      <c r="S2051" s="250"/>
      <c r="T2051" s="25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2" t="s">
        <v>186</v>
      </c>
      <c r="AU2051" s="252" t="s">
        <v>85</v>
      </c>
      <c r="AV2051" s="13" t="s">
        <v>85</v>
      </c>
      <c r="AW2051" s="13" t="s">
        <v>32</v>
      </c>
      <c r="AX2051" s="13" t="s">
        <v>76</v>
      </c>
      <c r="AY2051" s="252" t="s">
        <v>178</v>
      </c>
    </row>
    <row r="2052" s="14" customFormat="1">
      <c r="A2052" s="14"/>
      <c r="B2052" s="253"/>
      <c r="C2052" s="254"/>
      <c r="D2052" s="243" t="s">
        <v>186</v>
      </c>
      <c r="E2052" s="255" t="s">
        <v>1</v>
      </c>
      <c r="F2052" s="256" t="s">
        <v>209</v>
      </c>
      <c r="G2052" s="254"/>
      <c r="H2052" s="257">
        <v>624.25999999999999</v>
      </c>
      <c r="I2052" s="258"/>
      <c r="J2052" s="254"/>
      <c r="K2052" s="254"/>
      <c r="L2052" s="259"/>
      <c r="M2052" s="260"/>
      <c r="N2052" s="261"/>
      <c r="O2052" s="261"/>
      <c r="P2052" s="261"/>
      <c r="Q2052" s="261"/>
      <c r="R2052" s="261"/>
      <c r="S2052" s="261"/>
      <c r="T2052" s="26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3" t="s">
        <v>186</v>
      </c>
      <c r="AU2052" s="263" t="s">
        <v>85</v>
      </c>
      <c r="AV2052" s="14" t="s">
        <v>96</v>
      </c>
      <c r="AW2052" s="14" t="s">
        <v>32</v>
      </c>
      <c r="AX2052" s="14" t="s">
        <v>76</v>
      </c>
      <c r="AY2052" s="263" t="s">
        <v>178</v>
      </c>
    </row>
    <row r="2053" s="16" customFormat="1">
      <c r="A2053" s="16"/>
      <c r="B2053" s="275"/>
      <c r="C2053" s="276"/>
      <c r="D2053" s="243" t="s">
        <v>186</v>
      </c>
      <c r="E2053" s="277" t="s">
        <v>1</v>
      </c>
      <c r="F2053" s="278" t="s">
        <v>827</v>
      </c>
      <c r="G2053" s="276"/>
      <c r="H2053" s="277" t="s">
        <v>1</v>
      </c>
      <c r="I2053" s="279"/>
      <c r="J2053" s="276"/>
      <c r="K2053" s="276"/>
      <c r="L2053" s="280"/>
      <c r="M2053" s="281"/>
      <c r="N2053" s="282"/>
      <c r="O2053" s="282"/>
      <c r="P2053" s="282"/>
      <c r="Q2053" s="282"/>
      <c r="R2053" s="282"/>
      <c r="S2053" s="282"/>
      <c r="T2053" s="283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84" t="s">
        <v>186</v>
      </c>
      <c r="AU2053" s="284" t="s">
        <v>85</v>
      </c>
      <c r="AV2053" s="16" t="s">
        <v>83</v>
      </c>
      <c r="AW2053" s="16" t="s">
        <v>32</v>
      </c>
      <c r="AX2053" s="16" t="s">
        <v>76</v>
      </c>
      <c r="AY2053" s="284" t="s">
        <v>178</v>
      </c>
    </row>
    <row r="2054" s="13" customFormat="1">
      <c r="A2054" s="13"/>
      <c r="B2054" s="241"/>
      <c r="C2054" s="242"/>
      <c r="D2054" s="243" t="s">
        <v>186</v>
      </c>
      <c r="E2054" s="244" t="s">
        <v>1</v>
      </c>
      <c r="F2054" s="245" t="s">
        <v>1847</v>
      </c>
      <c r="G2054" s="242"/>
      <c r="H2054" s="246">
        <v>59.822000000000003</v>
      </c>
      <c r="I2054" s="247"/>
      <c r="J2054" s="242"/>
      <c r="K2054" s="242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2" t="s">
        <v>186</v>
      </c>
      <c r="AU2054" s="252" t="s">
        <v>85</v>
      </c>
      <c r="AV2054" s="13" t="s">
        <v>85</v>
      </c>
      <c r="AW2054" s="13" t="s">
        <v>32</v>
      </c>
      <c r="AX2054" s="13" t="s">
        <v>76</v>
      </c>
      <c r="AY2054" s="252" t="s">
        <v>178</v>
      </c>
    </row>
    <row r="2055" s="13" customFormat="1">
      <c r="A2055" s="13"/>
      <c r="B2055" s="241"/>
      <c r="C2055" s="242"/>
      <c r="D2055" s="243" t="s">
        <v>186</v>
      </c>
      <c r="E2055" s="244" t="s">
        <v>1</v>
      </c>
      <c r="F2055" s="245" t="s">
        <v>1848</v>
      </c>
      <c r="G2055" s="242"/>
      <c r="H2055" s="246">
        <v>41.899999999999999</v>
      </c>
      <c r="I2055" s="247"/>
      <c r="J2055" s="242"/>
      <c r="K2055" s="242"/>
      <c r="L2055" s="248"/>
      <c r="M2055" s="249"/>
      <c r="N2055" s="250"/>
      <c r="O2055" s="250"/>
      <c r="P2055" s="250"/>
      <c r="Q2055" s="250"/>
      <c r="R2055" s="250"/>
      <c r="S2055" s="250"/>
      <c r="T2055" s="25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2" t="s">
        <v>186</v>
      </c>
      <c r="AU2055" s="252" t="s">
        <v>85</v>
      </c>
      <c r="AV2055" s="13" t="s">
        <v>85</v>
      </c>
      <c r="AW2055" s="13" t="s">
        <v>32</v>
      </c>
      <c r="AX2055" s="13" t="s">
        <v>76</v>
      </c>
      <c r="AY2055" s="252" t="s">
        <v>178</v>
      </c>
    </row>
    <row r="2056" s="13" customFormat="1">
      <c r="A2056" s="13"/>
      <c r="B2056" s="241"/>
      <c r="C2056" s="242"/>
      <c r="D2056" s="243" t="s">
        <v>186</v>
      </c>
      <c r="E2056" s="244" t="s">
        <v>1</v>
      </c>
      <c r="F2056" s="245" t="s">
        <v>1849</v>
      </c>
      <c r="G2056" s="242"/>
      <c r="H2056" s="246">
        <v>31.402000000000001</v>
      </c>
      <c r="I2056" s="247"/>
      <c r="J2056" s="242"/>
      <c r="K2056" s="242"/>
      <c r="L2056" s="248"/>
      <c r="M2056" s="249"/>
      <c r="N2056" s="250"/>
      <c r="O2056" s="250"/>
      <c r="P2056" s="250"/>
      <c r="Q2056" s="250"/>
      <c r="R2056" s="250"/>
      <c r="S2056" s="250"/>
      <c r="T2056" s="25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2" t="s">
        <v>186</v>
      </c>
      <c r="AU2056" s="252" t="s">
        <v>85</v>
      </c>
      <c r="AV2056" s="13" t="s">
        <v>85</v>
      </c>
      <c r="AW2056" s="13" t="s">
        <v>32</v>
      </c>
      <c r="AX2056" s="13" t="s">
        <v>76</v>
      </c>
      <c r="AY2056" s="252" t="s">
        <v>178</v>
      </c>
    </row>
    <row r="2057" s="13" customFormat="1">
      <c r="A2057" s="13"/>
      <c r="B2057" s="241"/>
      <c r="C2057" s="242"/>
      <c r="D2057" s="243" t="s">
        <v>186</v>
      </c>
      <c r="E2057" s="244" t="s">
        <v>1</v>
      </c>
      <c r="F2057" s="245" t="s">
        <v>1850</v>
      </c>
      <c r="G2057" s="242"/>
      <c r="H2057" s="246">
        <v>53.640999999999998</v>
      </c>
      <c r="I2057" s="247"/>
      <c r="J2057" s="242"/>
      <c r="K2057" s="242"/>
      <c r="L2057" s="248"/>
      <c r="M2057" s="249"/>
      <c r="N2057" s="250"/>
      <c r="O2057" s="250"/>
      <c r="P2057" s="250"/>
      <c r="Q2057" s="250"/>
      <c r="R2057" s="250"/>
      <c r="S2057" s="250"/>
      <c r="T2057" s="25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2" t="s">
        <v>186</v>
      </c>
      <c r="AU2057" s="252" t="s">
        <v>85</v>
      </c>
      <c r="AV2057" s="13" t="s">
        <v>85</v>
      </c>
      <c r="AW2057" s="13" t="s">
        <v>32</v>
      </c>
      <c r="AX2057" s="13" t="s">
        <v>76</v>
      </c>
      <c r="AY2057" s="252" t="s">
        <v>178</v>
      </c>
    </row>
    <row r="2058" s="13" customFormat="1">
      <c r="A2058" s="13"/>
      <c r="B2058" s="241"/>
      <c r="C2058" s="242"/>
      <c r="D2058" s="243" t="s">
        <v>186</v>
      </c>
      <c r="E2058" s="244" t="s">
        <v>1</v>
      </c>
      <c r="F2058" s="245" t="s">
        <v>1851</v>
      </c>
      <c r="G2058" s="242"/>
      <c r="H2058" s="246">
        <v>57.337000000000003</v>
      </c>
      <c r="I2058" s="247"/>
      <c r="J2058" s="242"/>
      <c r="K2058" s="242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186</v>
      </c>
      <c r="AU2058" s="252" t="s">
        <v>85</v>
      </c>
      <c r="AV2058" s="13" t="s">
        <v>85</v>
      </c>
      <c r="AW2058" s="13" t="s">
        <v>32</v>
      </c>
      <c r="AX2058" s="13" t="s">
        <v>76</v>
      </c>
      <c r="AY2058" s="252" t="s">
        <v>178</v>
      </c>
    </row>
    <row r="2059" s="13" customFormat="1">
      <c r="A2059" s="13"/>
      <c r="B2059" s="241"/>
      <c r="C2059" s="242"/>
      <c r="D2059" s="243" t="s">
        <v>186</v>
      </c>
      <c r="E2059" s="244" t="s">
        <v>1</v>
      </c>
      <c r="F2059" s="245" t="s">
        <v>1852</v>
      </c>
      <c r="G2059" s="242"/>
      <c r="H2059" s="246">
        <v>25.103000000000002</v>
      </c>
      <c r="I2059" s="247"/>
      <c r="J2059" s="242"/>
      <c r="K2059" s="242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2" t="s">
        <v>186</v>
      </c>
      <c r="AU2059" s="252" t="s">
        <v>85</v>
      </c>
      <c r="AV2059" s="13" t="s">
        <v>85</v>
      </c>
      <c r="AW2059" s="13" t="s">
        <v>32</v>
      </c>
      <c r="AX2059" s="13" t="s">
        <v>76</v>
      </c>
      <c r="AY2059" s="252" t="s">
        <v>178</v>
      </c>
    </row>
    <row r="2060" s="13" customFormat="1">
      <c r="A2060" s="13"/>
      <c r="B2060" s="241"/>
      <c r="C2060" s="242"/>
      <c r="D2060" s="243" t="s">
        <v>186</v>
      </c>
      <c r="E2060" s="244" t="s">
        <v>1</v>
      </c>
      <c r="F2060" s="245" t="s">
        <v>1853</v>
      </c>
      <c r="G2060" s="242"/>
      <c r="H2060" s="246">
        <v>36.277999999999999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186</v>
      </c>
      <c r="AU2060" s="252" t="s">
        <v>85</v>
      </c>
      <c r="AV2060" s="13" t="s">
        <v>85</v>
      </c>
      <c r="AW2060" s="13" t="s">
        <v>32</v>
      </c>
      <c r="AX2060" s="13" t="s">
        <v>76</v>
      </c>
      <c r="AY2060" s="252" t="s">
        <v>178</v>
      </c>
    </row>
    <row r="2061" s="13" customFormat="1">
      <c r="A2061" s="13"/>
      <c r="B2061" s="241"/>
      <c r="C2061" s="242"/>
      <c r="D2061" s="243" t="s">
        <v>186</v>
      </c>
      <c r="E2061" s="244" t="s">
        <v>1</v>
      </c>
      <c r="F2061" s="245" t="s">
        <v>1854</v>
      </c>
      <c r="G2061" s="242"/>
      <c r="H2061" s="246">
        <v>60.194000000000003</v>
      </c>
      <c r="I2061" s="247"/>
      <c r="J2061" s="242"/>
      <c r="K2061" s="242"/>
      <c r="L2061" s="248"/>
      <c r="M2061" s="249"/>
      <c r="N2061" s="250"/>
      <c r="O2061" s="250"/>
      <c r="P2061" s="250"/>
      <c r="Q2061" s="250"/>
      <c r="R2061" s="250"/>
      <c r="S2061" s="250"/>
      <c r="T2061" s="251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2" t="s">
        <v>186</v>
      </c>
      <c r="AU2061" s="252" t="s">
        <v>85</v>
      </c>
      <c r="AV2061" s="13" t="s">
        <v>85</v>
      </c>
      <c r="AW2061" s="13" t="s">
        <v>32</v>
      </c>
      <c r="AX2061" s="13" t="s">
        <v>76</v>
      </c>
      <c r="AY2061" s="252" t="s">
        <v>178</v>
      </c>
    </row>
    <row r="2062" s="13" customFormat="1">
      <c r="A2062" s="13"/>
      <c r="B2062" s="241"/>
      <c r="C2062" s="242"/>
      <c r="D2062" s="243" t="s">
        <v>186</v>
      </c>
      <c r="E2062" s="244" t="s">
        <v>1</v>
      </c>
      <c r="F2062" s="245" t="s">
        <v>1855</v>
      </c>
      <c r="G2062" s="242"/>
      <c r="H2062" s="246">
        <v>56.280999999999999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186</v>
      </c>
      <c r="AU2062" s="252" t="s">
        <v>85</v>
      </c>
      <c r="AV2062" s="13" t="s">
        <v>85</v>
      </c>
      <c r="AW2062" s="13" t="s">
        <v>32</v>
      </c>
      <c r="AX2062" s="13" t="s">
        <v>76</v>
      </c>
      <c r="AY2062" s="252" t="s">
        <v>178</v>
      </c>
    </row>
    <row r="2063" s="13" customFormat="1">
      <c r="A2063" s="13"/>
      <c r="B2063" s="241"/>
      <c r="C2063" s="242"/>
      <c r="D2063" s="243" t="s">
        <v>186</v>
      </c>
      <c r="E2063" s="244" t="s">
        <v>1</v>
      </c>
      <c r="F2063" s="245" t="s">
        <v>1856</v>
      </c>
      <c r="G2063" s="242"/>
      <c r="H2063" s="246">
        <v>48.546999999999997</v>
      </c>
      <c r="I2063" s="247"/>
      <c r="J2063" s="242"/>
      <c r="K2063" s="242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2" t="s">
        <v>186</v>
      </c>
      <c r="AU2063" s="252" t="s">
        <v>85</v>
      </c>
      <c r="AV2063" s="13" t="s">
        <v>85</v>
      </c>
      <c r="AW2063" s="13" t="s">
        <v>32</v>
      </c>
      <c r="AX2063" s="13" t="s">
        <v>76</v>
      </c>
      <c r="AY2063" s="252" t="s">
        <v>178</v>
      </c>
    </row>
    <row r="2064" s="13" customFormat="1">
      <c r="A2064" s="13"/>
      <c r="B2064" s="241"/>
      <c r="C2064" s="242"/>
      <c r="D2064" s="243" t="s">
        <v>186</v>
      </c>
      <c r="E2064" s="244" t="s">
        <v>1</v>
      </c>
      <c r="F2064" s="245" t="s">
        <v>1857</v>
      </c>
      <c r="G2064" s="242"/>
      <c r="H2064" s="246">
        <v>74.885999999999996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186</v>
      </c>
      <c r="AU2064" s="252" t="s">
        <v>85</v>
      </c>
      <c r="AV2064" s="13" t="s">
        <v>85</v>
      </c>
      <c r="AW2064" s="13" t="s">
        <v>32</v>
      </c>
      <c r="AX2064" s="13" t="s">
        <v>76</v>
      </c>
      <c r="AY2064" s="252" t="s">
        <v>178</v>
      </c>
    </row>
    <row r="2065" s="13" customFormat="1">
      <c r="A2065" s="13"/>
      <c r="B2065" s="241"/>
      <c r="C2065" s="242"/>
      <c r="D2065" s="243" t="s">
        <v>186</v>
      </c>
      <c r="E2065" s="244" t="s">
        <v>1</v>
      </c>
      <c r="F2065" s="245" t="s">
        <v>1858</v>
      </c>
      <c r="G2065" s="242"/>
      <c r="H2065" s="246">
        <v>133.06100000000001</v>
      </c>
      <c r="I2065" s="247"/>
      <c r="J2065" s="242"/>
      <c r="K2065" s="242"/>
      <c r="L2065" s="248"/>
      <c r="M2065" s="249"/>
      <c r="N2065" s="250"/>
      <c r="O2065" s="250"/>
      <c r="P2065" s="250"/>
      <c r="Q2065" s="250"/>
      <c r="R2065" s="250"/>
      <c r="S2065" s="250"/>
      <c r="T2065" s="25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2" t="s">
        <v>186</v>
      </c>
      <c r="AU2065" s="252" t="s">
        <v>85</v>
      </c>
      <c r="AV2065" s="13" t="s">
        <v>85</v>
      </c>
      <c r="AW2065" s="13" t="s">
        <v>32</v>
      </c>
      <c r="AX2065" s="13" t="s">
        <v>76</v>
      </c>
      <c r="AY2065" s="252" t="s">
        <v>178</v>
      </c>
    </row>
    <row r="2066" s="14" customFormat="1">
      <c r="A2066" s="14"/>
      <c r="B2066" s="253"/>
      <c r="C2066" s="254"/>
      <c r="D2066" s="243" t="s">
        <v>186</v>
      </c>
      <c r="E2066" s="255" t="s">
        <v>1</v>
      </c>
      <c r="F2066" s="256" t="s">
        <v>209</v>
      </c>
      <c r="G2066" s="254"/>
      <c r="H2066" s="257">
        <v>678.452</v>
      </c>
      <c r="I2066" s="258"/>
      <c r="J2066" s="254"/>
      <c r="K2066" s="254"/>
      <c r="L2066" s="259"/>
      <c r="M2066" s="260"/>
      <c r="N2066" s="261"/>
      <c r="O2066" s="261"/>
      <c r="P2066" s="261"/>
      <c r="Q2066" s="261"/>
      <c r="R2066" s="261"/>
      <c r="S2066" s="261"/>
      <c r="T2066" s="26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3" t="s">
        <v>186</v>
      </c>
      <c r="AU2066" s="263" t="s">
        <v>85</v>
      </c>
      <c r="AV2066" s="14" t="s">
        <v>96</v>
      </c>
      <c r="AW2066" s="14" t="s">
        <v>32</v>
      </c>
      <c r="AX2066" s="14" t="s">
        <v>76</v>
      </c>
      <c r="AY2066" s="263" t="s">
        <v>178</v>
      </c>
    </row>
    <row r="2067" s="15" customFormat="1">
      <c r="A2067" s="15"/>
      <c r="B2067" s="264"/>
      <c r="C2067" s="265"/>
      <c r="D2067" s="243" t="s">
        <v>186</v>
      </c>
      <c r="E2067" s="266" t="s">
        <v>1</v>
      </c>
      <c r="F2067" s="267" t="s">
        <v>217</v>
      </c>
      <c r="G2067" s="265"/>
      <c r="H2067" s="268">
        <v>1302.712</v>
      </c>
      <c r="I2067" s="269"/>
      <c r="J2067" s="265"/>
      <c r="K2067" s="265"/>
      <c r="L2067" s="270"/>
      <c r="M2067" s="271"/>
      <c r="N2067" s="272"/>
      <c r="O2067" s="272"/>
      <c r="P2067" s="272"/>
      <c r="Q2067" s="272"/>
      <c r="R2067" s="272"/>
      <c r="S2067" s="272"/>
      <c r="T2067" s="273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4" t="s">
        <v>186</v>
      </c>
      <c r="AU2067" s="274" t="s">
        <v>85</v>
      </c>
      <c r="AV2067" s="15" t="s">
        <v>184</v>
      </c>
      <c r="AW2067" s="15" t="s">
        <v>32</v>
      </c>
      <c r="AX2067" s="15" t="s">
        <v>83</v>
      </c>
      <c r="AY2067" s="274" t="s">
        <v>178</v>
      </c>
    </row>
    <row r="2068" s="2" customFormat="1" ht="24.15" customHeight="1">
      <c r="A2068" s="39"/>
      <c r="B2068" s="40"/>
      <c r="C2068" s="228" t="s">
        <v>3584</v>
      </c>
      <c r="D2068" s="228" t="s">
        <v>180</v>
      </c>
      <c r="E2068" s="229" t="s">
        <v>3585</v>
      </c>
      <c r="F2068" s="230" t="s">
        <v>3586</v>
      </c>
      <c r="G2068" s="231" t="s">
        <v>204</v>
      </c>
      <c r="H2068" s="232">
        <v>1302.712</v>
      </c>
      <c r="I2068" s="233"/>
      <c r="J2068" s="234">
        <f>ROUND(I2068*H2068,2)</f>
        <v>0</v>
      </c>
      <c r="K2068" s="230" t="s">
        <v>846</v>
      </c>
      <c r="L2068" s="45"/>
      <c r="M2068" s="235" t="s">
        <v>1</v>
      </c>
      <c r="N2068" s="236" t="s">
        <v>41</v>
      </c>
      <c r="O2068" s="92"/>
      <c r="P2068" s="237">
        <f>O2068*H2068</f>
        <v>0</v>
      </c>
      <c r="Q2068" s="237">
        <v>0</v>
      </c>
      <c r="R2068" s="237">
        <f>Q2068*H2068</f>
        <v>0</v>
      </c>
      <c r="S2068" s="237">
        <v>0</v>
      </c>
      <c r="T2068" s="238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39" t="s">
        <v>274</v>
      </c>
      <c r="AT2068" s="239" t="s">
        <v>180</v>
      </c>
      <c r="AU2068" s="239" t="s">
        <v>85</v>
      </c>
      <c r="AY2068" s="18" t="s">
        <v>178</v>
      </c>
      <c r="BE2068" s="240">
        <f>IF(N2068="základní",J2068,0)</f>
        <v>0</v>
      </c>
      <c r="BF2068" s="240">
        <f>IF(N2068="snížená",J2068,0)</f>
        <v>0</v>
      </c>
      <c r="BG2068" s="240">
        <f>IF(N2068="zákl. přenesená",J2068,0)</f>
        <v>0</v>
      </c>
      <c r="BH2068" s="240">
        <f>IF(N2068="sníž. přenesená",J2068,0)</f>
        <v>0</v>
      </c>
      <c r="BI2068" s="240">
        <f>IF(N2068="nulová",J2068,0)</f>
        <v>0</v>
      </c>
      <c r="BJ2068" s="18" t="s">
        <v>83</v>
      </c>
      <c r="BK2068" s="240">
        <f>ROUND(I2068*H2068,2)</f>
        <v>0</v>
      </c>
      <c r="BL2068" s="18" t="s">
        <v>274</v>
      </c>
      <c r="BM2068" s="239" t="s">
        <v>3587</v>
      </c>
    </row>
    <row r="2069" s="2" customFormat="1" ht="33" customHeight="1">
      <c r="A2069" s="39"/>
      <c r="B2069" s="40"/>
      <c r="C2069" s="228" t="s">
        <v>3588</v>
      </c>
      <c r="D2069" s="228" t="s">
        <v>180</v>
      </c>
      <c r="E2069" s="229" t="s">
        <v>3589</v>
      </c>
      <c r="F2069" s="230" t="s">
        <v>3590</v>
      </c>
      <c r="G2069" s="231" t="s">
        <v>420</v>
      </c>
      <c r="H2069" s="232">
        <v>50</v>
      </c>
      <c r="I2069" s="233"/>
      <c r="J2069" s="234">
        <f>ROUND(I2069*H2069,2)</f>
        <v>0</v>
      </c>
      <c r="K2069" s="230" t="s">
        <v>846</v>
      </c>
      <c r="L2069" s="45"/>
      <c r="M2069" s="235" t="s">
        <v>1</v>
      </c>
      <c r="N2069" s="236" t="s">
        <v>41</v>
      </c>
      <c r="O2069" s="92"/>
      <c r="P2069" s="237">
        <f>O2069*H2069</f>
        <v>0</v>
      </c>
      <c r="Q2069" s="237">
        <v>0.0011999999999999999</v>
      </c>
      <c r="R2069" s="237">
        <f>Q2069*H2069</f>
        <v>0.059999999999999998</v>
      </c>
      <c r="S2069" s="237">
        <v>0</v>
      </c>
      <c r="T2069" s="238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39" t="s">
        <v>274</v>
      </c>
      <c r="AT2069" s="239" t="s">
        <v>180</v>
      </c>
      <c r="AU2069" s="239" t="s">
        <v>85</v>
      </c>
      <c r="AY2069" s="18" t="s">
        <v>178</v>
      </c>
      <c r="BE2069" s="240">
        <f>IF(N2069="základní",J2069,0)</f>
        <v>0</v>
      </c>
      <c r="BF2069" s="240">
        <f>IF(N2069="snížená",J2069,0)</f>
        <v>0</v>
      </c>
      <c r="BG2069" s="240">
        <f>IF(N2069="zákl. přenesená",J2069,0)</f>
        <v>0</v>
      </c>
      <c r="BH2069" s="240">
        <f>IF(N2069="sníž. přenesená",J2069,0)</f>
        <v>0</v>
      </c>
      <c r="BI2069" s="240">
        <f>IF(N2069="nulová",J2069,0)</f>
        <v>0</v>
      </c>
      <c r="BJ2069" s="18" t="s">
        <v>83</v>
      </c>
      <c r="BK2069" s="240">
        <f>ROUND(I2069*H2069,2)</f>
        <v>0</v>
      </c>
      <c r="BL2069" s="18" t="s">
        <v>274</v>
      </c>
      <c r="BM2069" s="239" t="s">
        <v>3591</v>
      </c>
    </row>
    <row r="2070" s="13" customFormat="1">
      <c r="A2070" s="13"/>
      <c r="B2070" s="241"/>
      <c r="C2070" s="242"/>
      <c r="D2070" s="243" t="s">
        <v>186</v>
      </c>
      <c r="E2070" s="244" t="s">
        <v>1</v>
      </c>
      <c r="F2070" s="245" t="s">
        <v>3592</v>
      </c>
      <c r="G2070" s="242"/>
      <c r="H2070" s="246">
        <v>50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186</v>
      </c>
      <c r="AU2070" s="252" t="s">
        <v>85</v>
      </c>
      <c r="AV2070" s="13" t="s">
        <v>85</v>
      </c>
      <c r="AW2070" s="13" t="s">
        <v>32</v>
      </c>
      <c r="AX2070" s="13" t="s">
        <v>83</v>
      </c>
      <c r="AY2070" s="252" t="s">
        <v>178</v>
      </c>
    </row>
    <row r="2071" s="2" customFormat="1" ht="24.15" customHeight="1">
      <c r="A2071" s="39"/>
      <c r="B2071" s="40"/>
      <c r="C2071" s="228" t="s">
        <v>3593</v>
      </c>
      <c r="D2071" s="228" t="s">
        <v>180</v>
      </c>
      <c r="E2071" s="229" t="s">
        <v>969</v>
      </c>
      <c r="F2071" s="230" t="s">
        <v>970</v>
      </c>
      <c r="G2071" s="231" t="s">
        <v>204</v>
      </c>
      <c r="H2071" s="232">
        <v>1616.221</v>
      </c>
      <c r="I2071" s="233"/>
      <c r="J2071" s="234">
        <f>ROUND(I2071*H2071,2)</f>
        <v>0</v>
      </c>
      <c r="K2071" s="230" t="s">
        <v>846</v>
      </c>
      <c r="L2071" s="45"/>
      <c r="M2071" s="235" t="s">
        <v>1</v>
      </c>
      <c r="N2071" s="236" t="s">
        <v>41</v>
      </c>
      <c r="O2071" s="92"/>
      <c r="P2071" s="237">
        <f>O2071*H2071</f>
        <v>0</v>
      </c>
      <c r="Q2071" s="237">
        <v>0.00020000000000000001</v>
      </c>
      <c r="R2071" s="237">
        <f>Q2071*H2071</f>
        <v>0.32324420000000004</v>
      </c>
      <c r="S2071" s="237">
        <v>0</v>
      </c>
      <c r="T2071" s="238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9" t="s">
        <v>274</v>
      </c>
      <c r="AT2071" s="239" t="s">
        <v>180</v>
      </c>
      <c r="AU2071" s="239" t="s">
        <v>85</v>
      </c>
      <c r="AY2071" s="18" t="s">
        <v>178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83</v>
      </c>
      <c r="BK2071" s="240">
        <f>ROUND(I2071*H2071,2)</f>
        <v>0</v>
      </c>
      <c r="BL2071" s="18" t="s">
        <v>274</v>
      </c>
      <c r="BM2071" s="239" t="s">
        <v>3594</v>
      </c>
    </row>
    <row r="2072" s="13" customFormat="1">
      <c r="A2072" s="13"/>
      <c r="B2072" s="241"/>
      <c r="C2072" s="242"/>
      <c r="D2072" s="243" t="s">
        <v>186</v>
      </c>
      <c r="E2072" s="244" t="s">
        <v>1</v>
      </c>
      <c r="F2072" s="245" t="s">
        <v>3595</v>
      </c>
      <c r="G2072" s="242"/>
      <c r="H2072" s="246">
        <v>1302.712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186</v>
      </c>
      <c r="AU2072" s="252" t="s">
        <v>85</v>
      </c>
      <c r="AV2072" s="13" t="s">
        <v>85</v>
      </c>
      <c r="AW2072" s="13" t="s">
        <v>32</v>
      </c>
      <c r="AX2072" s="13" t="s">
        <v>76</v>
      </c>
      <c r="AY2072" s="252" t="s">
        <v>178</v>
      </c>
    </row>
    <row r="2073" s="13" customFormat="1">
      <c r="A2073" s="13"/>
      <c r="B2073" s="241"/>
      <c r="C2073" s="242"/>
      <c r="D2073" s="243" t="s">
        <v>186</v>
      </c>
      <c r="E2073" s="244" t="s">
        <v>1</v>
      </c>
      <c r="F2073" s="245" t="s">
        <v>3596</v>
      </c>
      <c r="G2073" s="242"/>
      <c r="H2073" s="246">
        <v>313.50900000000001</v>
      </c>
      <c r="I2073" s="247"/>
      <c r="J2073" s="242"/>
      <c r="K2073" s="242"/>
      <c r="L2073" s="248"/>
      <c r="M2073" s="249"/>
      <c r="N2073" s="250"/>
      <c r="O2073" s="250"/>
      <c r="P2073" s="250"/>
      <c r="Q2073" s="250"/>
      <c r="R2073" s="250"/>
      <c r="S2073" s="250"/>
      <c r="T2073" s="25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2" t="s">
        <v>186</v>
      </c>
      <c r="AU2073" s="252" t="s">
        <v>85</v>
      </c>
      <c r="AV2073" s="13" t="s">
        <v>85</v>
      </c>
      <c r="AW2073" s="13" t="s">
        <v>32</v>
      </c>
      <c r="AX2073" s="13" t="s">
        <v>76</v>
      </c>
      <c r="AY2073" s="252" t="s">
        <v>178</v>
      </c>
    </row>
    <row r="2074" s="15" customFormat="1">
      <c r="A2074" s="15"/>
      <c r="B2074" s="264"/>
      <c r="C2074" s="265"/>
      <c r="D2074" s="243" t="s">
        <v>186</v>
      </c>
      <c r="E2074" s="266" t="s">
        <v>1</v>
      </c>
      <c r="F2074" s="267" t="s">
        <v>217</v>
      </c>
      <c r="G2074" s="265"/>
      <c r="H2074" s="268">
        <v>1616.221</v>
      </c>
      <c r="I2074" s="269"/>
      <c r="J2074" s="265"/>
      <c r="K2074" s="265"/>
      <c r="L2074" s="270"/>
      <c r="M2074" s="271"/>
      <c r="N2074" s="272"/>
      <c r="O2074" s="272"/>
      <c r="P2074" s="272"/>
      <c r="Q2074" s="272"/>
      <c r="R2074" s="272"/>
      <c r="S2074" s="272"/>
      <c r="T2074" s="273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74" t="s">
        <v>186</v>
      </c>
      <c r="AU2074" s="274" t="s">
        <v>85</v>
      </c>
      <c r="AV2074" s="15" t="s">
        <v>184</v>
      </c>
      <c r="AW2074" s="15" t="s">
        <v>32</v>
      </c>
      <c r="AX2074" s="15" t="s">
        <v>83</v>
      </c>
      <c r="AY2074" s="274" t="s">
        <v>178</v>
      </c>
    </row>
    <row r="2075" s="2" customFormat="1" ht="33" customHeight="1">
      <c r="A2075" s="39"/>
      <c r="B2075" s="40"/>
      <c r="C2075" s="228" t="s">
        <v>3597</v>
      </c>
      <c r="D2075" s="228" t="s">
        <v>180</v>
      </c>
      <c r="E2075" s="229" t="s">
        <v>974</v>
      </c>
      <c r="F2075" s="230" t="s">
        <v>975</v>
      </c>
      <c r="G2075" s="231" t="s">
        <v>204</v>
      </c>
      <c r="H2075" s="232">
        <v>1676.672</v>
      </c>
      <c r="I2075" s="233"/>
      <c r="J2075" s="234">
        <f>ROUND(I2075*H2075,2)</f>
        <v>0</v>
      </c>
      <c r="K2075" s="230" t="s">
        <v>846</v>
      </c>
      <c r="L2075" s="45"/>
      <c r="M2075" s="235" t="s">
        <v>1</v>
      </c>
      <c r="N2075" s="236" t="s">
        <v>41</v>
      </c>
      <c r="O2075" s="92"/>
      <c r="P2075" s="237">
        <f>O2075*H2075</f>
        <v>0</v>
      </c>
      <c r="Q2075" s="237">
        <v>0.00025999999999999998</v>
      </c>
      <c r="R2075" s="237">
        <f>Q2075*H2075</f>
        <v>0.43593471999999994</v>
      </c>
      <c r="S2075" s="237">
        <v>0</v>
      </c>
      <c r="T2075" s="238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9" t="s">
        <v>274</v>
      </c>
      <c r="AT2075" s="239" t="s">
        <v>180</v>
      </c>
      <c r="AU2075" s="239" t="s">
        <v>85</v>
      </c>
      <c r="AY2075" s="18" t="s">
        <v>178</v>
      </c>
      <c r="BE2075" s="240">
        <f>IF(N2075="základní",J2075,0)</f>
        <v>0</v>
      </c>
      <c r="BF2075" s="240">
        <f>IF(N2075="snížená",J2075,0)</f>
        <v>0</v>
      </c>
      <c r="BG2075" s="240">
        <f>IF(N2075="zákl. přenesená",J2075,0)</f>
        <v>0</v>
      </c>
      <c r="BH2075" s="240">
        <f>IF(N2075="sníž. přenesená",J2075,0)</f>
        <v>0</v>
      </c>
      <c r="BI2075" s="240">
        <f>IF(N2075="nulová",J2075,0)</f>
        <v>0</v>
      </c>
      <c r="BJ2075" s="18" t="s">
        <v>83</v>
      </c>
      <c r="BK2075" s="240">
        <f>ROUND(I2075*H2075,2)</f>
        <v>0</v>
      </c>
      <c r="BL2075" s="18" t="s">
        <v>274</v>
      </c>
      <c r="BM2075" s="239" t="s">
        <v>3598</v>
      </c>
    </row>
    <row r="2076" s="13" customFormat="1">
      <c r="A2076" s="13"/>
      <c r="B2076" s="241"/>
      <c r="C2076" s="242"/>
      <c r="D2076" s="243" t="s">
        <v>186</v>
      </c>
      <c r="E2076" s="244" t="s">
        <v>1</v>
      </c>
      <c r="F2076" s="245" t="s">
        <v>3595</v>
      </c>
      <c r="G2076" s="242"/>
      <c r="H2076" s="246">
        <v>1302.712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186</v>
      </c>
      <c r="AU2076" s="252" t="s">
        <v>85</v>
      </c>
      <c r="AV2076" s="13" t="s">
        <v>85</v>
      </c>
      <c r="AW2076" s="13" t="s">
        <v>32</v>
      </c>
      <c r="AX2076" s="13" t="s">
        <v>76</v>
      </c>
      <c r="AY2076" s="252" t="s">
        <v>178</v>
      </c>
    </row>
    <row r="2077" s="13" customFormat="1">
      <c r="A2077" s="13"/>
      <c r="B2077" s="241"/>
      <c r="C2077" s="242"/>
      <c r="D2077" s="243" t="s">
        <v>186</v>
      </c>
      <c r="E2077" s="244" t="s">
        <v>1</v>
      </c>
      <c r="F2077" s="245" t="s">
        <v>3599</v>
      </c>
      <c r="G2077" s="242"/>
      <c r="H2077" s="246">
        <v>373.95999999999998</v>
      </c>
      <c r="I2077" s="247"/>
      <c r="J2077" s="242"/>
      <c r="K2077" s="242"/>
      <c r="L2077" s="248"/>
      <c r="M2077" s="249"/>
      <c r="N2077" s="250"/>
      <c r="O2077" s="250"/>
      <c r="P2077" s="250"/>
      <c r="Q2077" s="250"/>
      <c r="R2077" s="250"/>
      <c r="S2077" s="250"/>
      <c r="T2077" s="25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2" t="s">
        <v>186</v>
      </c>
      <c r="AU2077" s="252" t="s">
        <v>85</v>
      </c>
      <c r="AV2077" s="13" t="s">
        <v>85</v>
      </c>
      <c r="AW2077" s="13" t="s">
        <v>32</v>
      </c>
      <c r="AX2077" s="13" t="s">
        <v>76</v>
      </c>
      <c r="AY2077" s="252" t="s">
        <v>178</v>
      </c>
    </row>
    <row r="2078" s="15" customFormat="1">
      <c r="A2078" s="15"/>
      <c r="B2078" s="264"/>
      <c r="C2078" s="265"/>
      <c r="D2078" s="243" t="s">
        <v>186</v>
      </c>
      <c r="E2078" s="266" t="s">
        <v>1</v>
      </c>
      <c r="F2078" s="267" t="s">
        <v>217</v>
      </c>
      <c r="G2078" s="265"/>
      <c r="H2078" s="268">
        <v>1676.672</v>
      </c>
      <c r="I2078" s="269"/>
      <c r="J2078" s="265"/>
      <c r="K2078" s="265"/>
      <c r="L2078" s="270"/>
      <c r="M2078" s="271"/>
      <c r="N2078" s="272"/>
      <c r="O2078" s="272"/>
      <c r="P2078" s="272"/>
      <c r="Q2078" s="272"/>
      <c r="R2078" s="272"/>
      <c r="S2078" s="272"/>
      <c r="T2078" s="273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74" t="s">
        <v>186</v>
      </c>
      <c r="AU2078" s="274" t="s">
        <v>85</v>
      </c>
      <c r="AV2078" s="15" t="s">
        <v>184</v>
      </c>
      <c r="AW2078" s="15" t="s">
        <v>32</v>
      </c>
      <c r="AX2078" s="15" t="s">
        <v>83</v>
      </c>
      <c r="AY2078" s="274" t="s">
        <v>178</v>
      </c>
    </row>
    <row r="2079" s="2" customFormat="1" ht="24.15" customHeight="1">
      <c r="A2079" s="39"/>
      <c r="B2079" s="40"/>
      <c r="C2079" s="228" t="s">
        <v>3600</v>
      </c>
      <c r="D2079" s="228" t="s">
        <v>180</v>
      </c>
      <c r="E2079" s="229" t="s">
        <v>3601</v>
      </c>
      <c r="F2079" s="230" t="s">
        <v>3602</v>
      </c>
      <c r="G2079" s="231" t="s">
        <v>204</v>
      </c>
      <c r="H2079" s="232">
        <v>313.50900000000001</v>
      </c>
      <c r="I2079" s="233"/>
      <c r="J2079" s="234">
        <f>ROUND(I2079*H2079,2)</f>
        <v>0</v>
      </c>
      <c r="K2079" s="230" t="s">
        <v>194</v>
      </c>
      <c r="L2079" s="45"/>
      <c r="M2079" s="235" t="s">
        <v>1</v>
      </c>
      <c r="N2079" s="236" t="s">
        <v>41</v>
      </c>
      <c r="O2079" s="92"/>
      <c r="P2079" s="237">
        <f>O2079*H2079</f>
        <v>0</v>
      </c>
      <c r="Q2079" s="237">
        <v>0.00040000000000000002</v>
      </c>
      <c r="R2079" s="237">
        <f>Q2079*H2079</f>
        <v>0.1254036</v>
      </c>
      <c r="S2079" s="237">
        <v>0</v>
      </c>
      <c r="T2079" s="238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9" t="s">
        <v>274</v>
      </c>
      <c r="AT2079" s="239" t="s">
        <v>180</v>
      </c>
      <c r="AU2079" s="239" t="s">
        <v>85</v>
      </c>
      <c r="AY2079" s="18" t="s">
        <v>178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8" t="s">
        <v>83</v>
      </c>
      <c r="BK2079" s="240">
        <f>ROUND(I2079*H2079,2)</f>
        <v>0</v>
      </c>
      <c r="BL2079" s="18" t="s">
        <v>274</v>
      </c>
      <c r="BM2079" s="239" t="s">
        <v>3603</v>
      </c>
    </row>
    <row r="2080" s="13" customFormat="1">
      <c r="A2080" s="13"/>
      <c r="B2080" s="241"/>
      <c r="C2080" s="242"/>
      <c r="D2080" s="243" t="s">
        <v>186</v>
      </c>
      <c r="E2080" s="244" t="s">
        <v>1</v>
      </c>
      <c r="F2080" s="245" t="s">
        <v>1813</v>
      </c>
      <c r="G2080" s="242"/>
      <c r="H2080" s="246">
        <v>37.046999999999997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186</v>
      </c>
      <c r="AU2080" s="252" t="s">
        <v>85</v>
      </c>
      <c r="AV2080" s="13" t="s">
        <v>85</v>
      </c>
      <c r="AW2080" s="13" t="s">
        <v>32</v>
      </c>
      <c r="AX2080" s="13" t="s">
        <v>76</v>
      </c>
      <c r="AY2080" s="252" t="s">
        <v>178</v>
      </c>
    </row>
    <row r="2081" s="13" customFormat="1">
      <c r="A2081" s="13"/>
      <c r="B2081" s="241"/>
      <c r="C2081" s="242"/>
      <c r="D2081" s="243" t="s">
        <v>186</v>
      </c>
      <c r="E2081" s="244" t="s">
        <v>1</v>
      </c>
      <c r="F2081" s="245" t="s">
        <v>1814</v>
      </c>
      <c r="G2081" s="242"/>
      <c r="H2081" s="246">
        <v>32.906999999999996</v>
      </c>
      <c r="I2081" s="247"/>
      <c r="J2081" s="242"/>
      <c r="K2081" s="242"/>
      <c r="L2081" s="248"/>
      <c r="M2081" s="249"/>
      <c r="N2081" s="250"/>
      <c r="O2081" s="250"/>
      <c r="P2081" s="250"/>
      <c r="Q2081" s="250"/>
      <c r="R2081" s="250"/>
      <c r="S2081" s="250"/>
      <c r="T2081" s="25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2" t="s">
        <v>186</v>
      </c>
      <c r="AU2081" s="252" t="s">
        <v>85</v>
      </c>
      <c r="AV2081" s="13" t="s">
        <v>85</v>
      </c>
      <c r="AW2081" s="13" t="s">
        <v>32</v>
      </c>
      <c r="AX2081" s="13" t="s">
        <v>76</v>
      </c>
      <c r="AY2081" s="252" t="s">
        <v>178</v>
      </c>
    </row>
    <row r="2082" s="13" customFormat="1">
      <c r="A2082" s="13"/>
      <c r="B2082" s="241"/>
      <c r="C2082" s="242"/>
      <c r="D2082" s="243" t="s">
        <v>186</v>
      </c>
      <c r="E2082" s="244" t="s">
        <v>1</v>
      </c>
      <c r="F2082" s="245" t="s">
        <v>1815</v>
      </c>
      <c r="G2082" s="242"/>
      <c r="H2082" s="246">
        <v>32.383000000000003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186</v>
      </c>
      <c r="AU2082" s="252" t="s">
        <v>85</v>
      </c>
      <c r="AV2082" s="13" t="s">
        <v>85</v>
      </c>
      <c r="AW2082" s="13" t="s">
        <v>32</v>
      </c>
      <c r="AX2082" s="13" t="s">
        <v>76</v>
      </c>
      <c r="AY2082" s="252" t="s">
        <v>178</v>
      </c>
    </row>
    <row r="2083" s="13" customFormat="1">
      <c r="A2083" s="13"/>
      <c r="B2083" s="241"/>
      <c r="C2083" s="242"/>
      <c r="D2083" s="243" t="s">
        <v>186</v>
      </c>
      <c r="E2083" s="244" t="s">
        <v>1</v>
      </c>
      <c r="F2083" s="245" t="s">
        <v>1816</v>
      </c>
      <c r="G2083" s="242"/>
      <c r="H2083" s="246">
        <v>23.292000000000002</v>
      </c>
      <c r="I2083" s="247"/>
      <c r="J2083" s="242"/>
      <c r="K2083" s="242"/>
      <c r="L2083" s="248"/>
      <c r="M2083" s="249"/>
      <c r="N2083" s="250"/>
      <c r="O2083" s="250"/>
      <c r="P2083" s="250"/>
      <c r="Q2083" s="250"/>
      <c r="R2083" s="250"/>
      <c r="S2083" s="250"/>
      <c r="T2083" s="25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2" t="s">
        <v>186</v>
      </c>
      <c r="AU2083" s="252" t="s">
        <v>85</v>
      </c>
      <c r="AV2083" s="13" t="s">
        <v>85</v>
      </c>
      <c r="AW2083" s="13" t="s">
        <v>32</v>
      </c>
      <c r="AX2083" s="13" t="s">
        <v>76</v>
      </c>
      <c r="AY2083" s="252" t="s">
        <v>178</v>
      </c>
    </row>
    <row r="2084" s="13" customFormat="1">
      <c r="A2084" s="13"/>
      <c r="B2084" s="241"/>
      <c r="C2084" s="242"/>
      <c r="D2084" s="243" t="s">
        <v>186</v>
      </c>
      <c r="E2084" s="244" t="s">
        <v>1</v>
      </c>
      <c r="F2084" s="245" t="s">
        <v>1817</v>
      </c>
      <c r="G2084" s="242"/>
      <c r="H2084" s="246">
        <v>62.539000000000001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186</v>
      </c>
      <c r="AU2084" s="252" t="s">
        <v>85</v>
      </c>
      <c r="AV2084" s="13" t="s">
        <v>85</v>
      </c>
      <c r="AW2084" s="13" t="s">
        <v>32</v>
      </c>
      <c r="AX2084" s="13" t="s">
        <v>76</v>
      </c>
      <c r="AY2084" s="252" t="s">
        <v>178</v>
      </c>
    </row>
    <row r="2085" s="13" customFormat="1">
      <c r="A2085" s="13"/>
      <c r="B2085" s="241"/>
      <c r="C2085" s="242"/>
      <c r="D2085" s="243" t="s">
        <v>186</v>
      </c>
      <c r="E2085" s="244" t="s">
        <v>1</v>
      </c>
      <c r="F2085" s="245" t="s">
        <v>1818</v>
      </c>
      <c r="G2085" s="242"/>
      <c r="H2085" s="246">
        <v>41.999000000000002</v>
      </c>
      <c r="I2085" s="247"/>
      <c r="J2085" s="242"/>
      <c r="K2085" s="242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2" t="s">
        <v>186</v>
      </c>
      <c r="AU2085" s="252" t="s">
        <v>85</v>
      </c>
      <c r="AV2085" s="13" t="s">
        <v>85</v>
      </c>
      <c r="AW2085" s="13" t="s">
        <v>32</v>
      </c>
      <c r="AX2085" s="13" t="s">
        <v>76</v>
      </c>
      <c r="AY2085" s="252" t="s">
        <v>178</v>
      </c>
    </row>
    <row r="2086" s="13" customFormat="1">
      <c r="A2086" s="13"/>
      <c r="B2086" s="241"/>
      <c r="C2086" s="242"/>
      <c r="D2086" s="243" t="s">
        <v>186</v>
      </c>
      <c r="E2086" s="244" t="s">
        <v>1</v>
      </c>
      <c r="F2086" s="245" t="s">
        <v>1819</v>
      </c>
      <c r="G2086" s="242"/>
      <c r="H2086" s="246">
        <v>26.698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186</v>
      </c>
      <c r="AU2086" s="252" t="s">
        <v>85</v>
      </c>
      <c r="AV2086" s="13" t="s">
        <v>85</v>
      </c>
      <c r="AW2086" s="13" t="s">
        <v>32</v>
      </c>
      <c r="AX2086" s="13" t="s">
        <v>76</v>
      </c>
      <c r="AY2086" s="252" t="s">
        <v>178</v>
      </c>
    </row>
    <row r="2087" s="13" customFormat="1">
      <c r="A2087" s="13"/>
      <c r="B2087" s="241"/>
      <c r="C2087" s="242"/>
      <c r="D2087" s="243" t="s">
        <v>186</v>
      </c>
      <c r="E2087" s="244" t="s">
        <v>1</v>
      </c>
      <c r="F2087" s="245" t="s">
        <v>1820</v>
      </c>
      <c r="G2087" s="242"/>
      <c r="H2087" s="246">
        <v>12.314</v>
      </c>
      <c r="I2087" s="247"/>
      <c r="J2087" s="242"/>
      <c r="K2087" s="242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2" t="s">
        <v>186</v>
      </c>
      <c r="AU2087" s="252" t="s">
        <v>85</v>
      </c>
      <c r="AV2087" s="13" t="s">
        <v>85</v>
      </c>
      <c r="AW2087" s="13" t="s">
        <v>32</v>
      </c>
      <c r="AX2087" s="13" t="s">
        <v>76</v>
      </c>
      <c r="AY2087" s="252" t="s">
        <v>178</v>
      </c>
    </row>
    <row r="2088" s="13" customFormat="1">
      <c r="A2088" s="13"/>
      <c r="B2088" s="241"/>
      <c r="C2088" s="242"/>
      <c r="D2088" s="243" t="s">
        <v>186</v>
      </c>
      <c r="E2088" s="244" t="s">
        <v>1</v>
      </c>
      <c r="F2088" s="245" t="s">
        <v>1821</v>
      </c>
      <c r="G2088" s="242"/>
      <c r="H2088" s="246">
        <v>44.329999999999998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186</v>
      </c>
      <c r="AU2088" s="252" t="s">
        <v>85</v>
      </c>
      <c r="AV2088" s="13" t="s">
        <v>85</v>
      </c>
      <c r="AW2088" s="13" t="s">
        <v>32</v>
      </c>
      <c r="AX2088" s="13" t="s">
        <v>76</v>
      </c>
      <c r="AY2088" s="252" t="s">
        <v>178</v>
      </c>
    </row>
    <row r="2089" s="15" customFormat="1">
      <c r="A2089" s="15"/>
      <c r="B2089" s="264"/>
      <c r="C2089" s="265"/>
      <c r="D2089" s="243" t="s">
        <v>186</v>
      </c>
      <c r="E2089" s="266" t="s">
        <v>1</v>
      </c>
      <c r="F2089" s="267" t="s">
        <v>217</v>
      </c>
      <c r="G2089" s="265"/>
      <c r="H2089" s="268">
        <v>313.50900000000001</v>
      </c>
      <c r="I2089" s="269"/>
      <c r="J2089" s="265"/>
      <c r="K2089" s="265"/>
      <c r="L2089" s="270"/>
      <c r="M2089" s="313"/>
      <c r="N2089" s="314"/>
      <c r="O2089" s="314"/>
      <c r="P2089" s="314"/>
      <c r="Q2089" s="314"/>
      <c r="R2089" s="314"/>
      <c r="S2089" s="314"/>
      <c r="T2089" s="3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4" t="s">
        <v>186</v>
      </c>
      <c r="AU2089" s="274" t="s">
        <v>85</v>
      </c>
      <c r="AV2089" s="15" t="s">
        <v>184</v>
      </c>
      <c r="AW2089" s="15" t="s">
        <v>32</v>
      </c>
      <c r="AX2089" s="15" t="s">
        <v>83</v>
      </c>
      <c r="AY2089" s="274" t="s">
        <v>178</v>
      </c>
    </row>
    <row r="2090" s="2" customFormat="1" ht="6.96" customHeight="1">
      <c r="A2090" s="39"/>
      <c r="B2090" s="67"/>
      <c r="C2090" s="68"/>
      <c r="D2090" s="68"/>
      <c r="E2090" s="68"/>
      <c r="F2090" s="68"/>
      <c r="G2090" s="68"/>
      <c r="H2090" s="68"/>
      <c r="I2090" s="68"/>
      <c r="J2090" s="68"/>
      <c r="K2090" s="68"/>
      <c r="L2090" s="45"/>
      <c r="M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</row>
  </sheetData>
  <sheetProtection sheet="1" autoFilter="0" formatColumns="0" formatRows="0" objects="1" scenarios="1" spinCount="100000" saltValue="tux5P/68YqsE9wRv2nU91K9QnEumxMVL6x4QTphhFKLK7xIhM2yZHQenLf8auUU43XeOiKdEqyMxgyxprayYnw==" hashValue="JbpahhSA18+HNvpVNiFflJz3HskNjaAB05ND9YHlcN3HGijDeTJuRc3tNyzEf/tDQ/ctRaHE5bKhVP3EX/Hhgg==" algorithmName="SHA-512" password="CC35"/>
  <autoFilter ref="C146:K20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ROUND((SUM(BE125:BE194)),  2)</f>
        <v>0</v>
      </c>
      <c r="G35" s="39"/>
      <c r="H35" s="39"/>
      <c r="I35" s="166">
        <v>0.20999999999999999</v>
      </c>
      <c r="J35" s="165">
        <f>ROUND(((SUM(BE125:BE194))*I35),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ROUND((SUM(BF125:BF194)),  2)</f>
        <v>0</v>
      </c>
      <c r="G36" s="39"/>
      <c r="H36" s="39"/>
      <c r="I36" s="166">
        <v>0.12</v>
      </c>
      <c r="J36" s="165">
        <f>ROUND(((SUM(BF125:BF194))*I36),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701_001 - Slaboproud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3605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3606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3607</v>
      </c>
      <c r="E101" s="193"/>
      <c r="F101" s="193"/>
      <c r="G101" s="193"/>
      <c r="H101" s="193"/>
      <c r="I101" s="193"/>
      <c r="J101" s="194">
        <f>J171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3608</v>
      </c>
      <c r="E102" s="193"/>
      <c r="F102" s="193"/>
      <c r="G102" s="193"/>
      <c r="H102" s="193"/>
      <c r="I102" s="193"/>
      <c r="J102" s="194">
        <f>J178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3609</v>
      </c>
      <c r="E103" s="193"/>
      <c r="F103" s="193"/>
      <c r="G103" s="193"/>
      <c r="H103" s="193"/>
      <c r="I103" s="193"/>
      <c r="J103" s="194">
        <f>J182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Nemocnice Varnsdorf - administrativní budova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1205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701_001 - Slaboproud - neuplatnitelné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Varnsdorf</v>
      </c>
      <c r="G119" s="41"/>
      <c r="H119" s="41"/>
      <c r="I119" s="33" t="s">
        <v>22</v>
      </c>
      <c r="J119" s="80" t="str">
        <f>IF(J14="","",J14)</f>
        <v>2. 9. 2024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Nemocnice Varnsdorf</v>
      </c>
      <c r="G121" s="41"/>
      <c r="H121" s="41"/>
      <c r="I121" s="33" t="s">
        <v>30</v>
      </c>
      <c r="J121" s="37" t="str">
        <f>E23</f>
        <v>ForWood - Ing. Václav Jára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Bc. Zuzana Kosáková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164</v>
      </c>
      <c r="D124" s="204" t="s">
        <v>61</v>
      </c>
      <c r="E124" s="204" t="s">
        <v>57</v>
      </c>
      <c r="F124" s="204" t="s">
        <v>58</v>
      </c>
      <c r="G124" s="204" t="s">
        <v>165</v>
      </c>
      <c r="H124" s="204" t="s">
        <v>166</v>
      </c>
      <c r="I124" s="204" t="s">
        <v>167</v>
      </c>
      <c r="J124" s="204" t="s">
        <v>144</v>
      </c>
      <c r="K124" s="205" t="s">
        <v>168</v>
      </c>
      <c r="L124" s="206"/>
      <c r="M124" s="101" t="s">
        <v>1</v>
      </c>
      <c r="N124" s="102" t="s">
        <v>40</v>
      </c>
      <c r="O124" s="102" t="s">
        <v>169</v>
      </c>
      <c r="P124" s="102" t="s">
        <v>170</v>
      </c>
      <c r="Q124" s="102" t="s">
        <v>171</v>
      </c>
      <c r="R124" s="102" t="s">
        <v>172</v>
      </c>
      <c r="S124" s="102" t="s">
        <v>173</v>
      </c>
      <c r="T124" s="103" t="s">
        <v>174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P126+P155+P171+P178+P182</f>
        <v>0</v>
      </c>
      <c r="Q125" s="105"/>
      <c r="R125" s="209">
        <f>R126+R155+R171+R178+R182</f>
        <v>0</v>
      </c>
      <c r="S125" s="105"/>
      <c r="T125" s="210">
        <f>T126+T155+T171+T178+T182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146</v>
      </c>
      <c r="BK125" s="211">
        <f>BK126+BK155+BK171+BK178+BK182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3610</v>
      </c>
      <c r="F126" s="215" t="s">
        <v>3611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SUM(P127:P154)</f>
        <v>0</v>
      </c>
      <c r="Q126" s="220"/>
      <c r="R126" s="221">
        <f>SUM(R127:R154)</f>
        <v>0</v>
      </c>
      <c r="S126" s="220"/>
      <c r="T126" s="222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178</v>
      </c>
      <c r="BK126" s="225">
        <f>SUM(BK127:BK154)</f>
        <v>0</v>
      </c>
    </row>
    <row r="127" s="2" customFormat="1" ht="16.5" customHeight="1">
      <c r="A127" s="39"/>
      <c r="B127" s="40"/>
      <c r="C127" s="228" t="s">
        <v>83</v>
      </c>
      <c r="D127" s="228" t="s">
        <v>180</v>
      </c>
      <c r="E127" s="229" t="s">
        <v>3612</v>
      </c>
      <c r="F127" s="230" t="s">
        <v>3613</v>
      </c>
      <c r="G127" s="231" t="s">
        <v>786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184</v>
      </c>
      <c r="AT127" s="239" t="s">
        <v>180</v>
      </c>
      <c r="AU127" s="239" t="s">
        <v>83</v>
      </c>
      <c r="AY127" s="18" t="s">
        <v>178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184</v>
      </c>
      <c r="BM127" s="239" t="s">
        <v>85</v>
      </c>
    </row>
    <row r="128" s="2" customFormat="1" ht="16.5" customHeight="1">
      <c r="A128" s="39"/>
      <c r="B128" s="40"/>
      <c r="C128" s="228" t="s">
        <v>85</v>
      </c>
      <c r="D128" s="228" t="s">
        <v>180</v>
      </c>
      <c r="E128" s="229" t="s">
        <v>3614</v>
      </c>
      <c r="F128" s="230" t="s">
        <v>3615</v>
      </c>
      <c r="G128" s="231" t="s">
        <v>786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184</v>
      </c>
      <c r="AT128" s="239" t="s">
        <v>180</v>
      </c>
      <c r="AU128" s="239" t="s">
        <v>83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184</v>
      </c>
      <c r="BM128" s="239" t="s">
        <v>184</v>
      </c>
    </row>
    <row r="129" s="2" customFormat="1" ht="16.5" customHeight="1">
      <c r="A129" s="39"/>
      <c r="B129" s="40"/>
      <c r="C129" s="228" t="s">
        <v>96</v>
      </c>
      <c r="D129" s="228" t="s">
        <v>180</v>
      </c>
      <c r="E129" s="229" t="s">
        <v>3616</v>
      </c>
      <c r="F129" s="230" t="s">
        <v>3617</v>
      </c>
      <c r="G129" s="231" t="s">
        <v>786</v>
      </c>
      <c r="H129" s="232">
        <v>4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184</v>
      </c>
      <c r="AT129" s="239" t="s">
        <v>180</v>
      </c>
      <c r="AU129" s="239" t="s">
        <v>83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184</v>
      </c>
      <c r="BM129" s="239" t="s">
        <v>199</v>
      </c>
    </row>
    <row r="130" s="2" customFormat="1" ht="16.5" customHeight="1">
      <c r="A130" s="39"/>
      <c r="B130" s="40"/>
      <c r="C130" s="228" t="s">
        <v>184</v>
      </c>
      <c r="D130" s="228" t="s">
        <v>180</v>
      </c>
      <c r="E130" s="229" t="s">
        <v>3618</v>
      </c>
      <c r="F130" s="230" t="s">
        <v>3619</v>
      </c>
      <c r="G130" s="231" t="s">
        <v>786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231</v>
      </c>
    </row>
    <row r="131" s="2" customFormat="1" ht="16.5" customHeight="1">
      <c r="A131" s="39"/>
      <c r="B131" s="40"/>
      <c r="C131" s="228" t="s">
        <v>201</v>
      </c>
      <c r="D131" s="228" t="s">
        <v>180</v>
      </c>
      <c r="E131" s="229" t="s">
        <v>3620</v>
      </c>
      <c r="F131" s="230" t="s">
        <v>3621</v>
      </c>
      <c r="G131" s="231" t="s">
        <v>786</v>
      </c>
      <c r="H131" s="232">
        <v>4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240</v>
      </c>
    </row>
    <row r="132" s="2" customFormat="1" ht="16.5" customHeight="1">
      <c r="A132" s="39"/>
      <c r="B132" s="40"/>
      <c r="C132" s="228" t="s">
        <v>199</v>
      </c>
      <c r="D132" s="228" t="s">
        <v>180</v>
      </c>
      <c r="E132" s="229" t="s">
        <v>3622</v>
      </c>
      <c r="F132" s="230" t="s">
        <v>3623</v>
      </c>
      <c r="G132" s="231" t="s">
        <v>786</v>
      </c>
      <c r="H132" s="232">
        <v>96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8</v>
      </c>
    </row>
    <row r="133" s="2" customFormat="1" ht="16.5" customHeight="1">
      <c r="A133" s="39"/>
      <c r="B133" s="40"/>
      <c r="C133" s="228" t="s">
        <v>226</v>
      </c>
      <c r="D133" s="228" t="s">
        <v>180</v>
      </c>
      <c r="E133" s="229" t="s">
        <v>3624</v>
      </c>
      <c r="F133" s="230" t="s">
        <v>3625</v>
      </c>
      <c r="G133" s="231" t="s">
        <v>786</v>
      </c>
      <c r="H133" s="232">
        <v>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265</v>
      </c>
    </row>
    <row r="134" s="2" customFormat="1" ht="16.5" customHeight="1">
      <c r="A134" s="39"/>
      <c r="B134" s="40"/>
      <c r="C134" s="228" t="s">
        <v>231</v>
      </c>
      <c r="D134" s="228" t="s">
        <v>180</v>
      </c>
      <c r="E134" s="229" t="s">
        <v>3626</v>
      </c>
      <c r="F134" s="230" t="s">
        <v>3627</v>
      </c>
      <c r="G134" s="231" t="s">
        <v>786</v>
      </c>
      <c r="H134" s="232">
        <v>80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274</v>
      </c>
    </row>
    <row r="135" s="2" customFormat="1" ht="16.5" customHeight="1">
      <c r="A135" s="39"/>
      <c r="B135" s="40"/>
      <c r="C135" s="228" t="s">
        <v>236</v>
      </c>
      <c r="D135" s="228" t="s">
        <v>180</v>
      </c>
      <c r="E135" s="229" t="s">
        <v>3628</v>
      </c>
      <c r="F135" s="230" t="s">
        <v>3629</v>
      </c>
      <c r="G135" s="231" t="s">
        <v>1134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283</v>
      </c>
    </row>
    <row r="136" s="2" customFormat="1" ht="24.15" customHeight="1">
      <c r="A136" s="39"/>
      <c r="B136" s="40"/>
      <c r="C136" s="228" t="s">
        <v>240</v>
      </c>
      <c r="D136" s="228" t="s">
        <v>180</v>
      </c>
      <c r="E136" s="229" t="s">
        <v>3630</v>
      </c>
      <c r="F136" s="230" t="s">
        <v>3631</v>
      </c>
      <c r="G136" s="231" t="s">
        <v>1134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294</v>
      </c>
    </row>
    <row r="137" s="2" customFormat="1" ht="16.5" customHeight="1">
      <c r="A137" s="39"/>
      <c r="B137" s="40"/>
      <c r="C137" s="228" t="s">
        <v>244</v>
      </c>
      <c r="D137" s="228" t="s">
        <v>180</v>
      </c>
      <c r="E137" s="229" t="s">
        <v>3632</v>
      </c>
      <c r="F137" s="230" t="s">
        <v>3633</v>
      </c>
      <c r="G137" s="231" t="s">
        <v>786</v>
      </c>
      <c r="H137" s="232">
        <v>80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304</v>
      </c>
    </row>
    <row r="138" s="2" customFormat="1" ht="24.15" customHeight="1">
      <c r="A138" s="39"/>
      <c r="B138" s="40"/>
      <c r="C138" s="228" t="s">
        <v>8</v>
      </c>
      <c r="D138" s="228" t="s">
        <v>180</v>
      </c>
      <c r="E138" s="229" t="s">
        <v>3634</v>
      </c>
      <c r="F138" s="230" t="s">
        <v>3635</v>
      </c>
      <c r="G138" s="231" t="s">
        <v>1134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334</v>
      </c>
    </row>
    <row r="139" s="2" customFormat="1" ht="16.5" customHeight="1">
      <c r="A139" s="39"/>
      <c r="B139" s="40"/>
      <c r="C139" s="228" t="s">
        <v>257</v>
      </c>
      <c r="D139" s="228" t="s">
        <v>180</v>
      </c>
      <c r="E139" s="229" t="s">
        <v>3636</v>
      </c>
      <c r="F139" s="230" t="s">
        <v>3637</v>
      </c>
      <c r="G139" s="231" t="s">
        <v>786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342</v>
      </c>
    </row>
    <row r="140" s="2" customFormat="1" ht="16.5" customHeight="1">
      <c r="A140" s="39"/>
      <c r="B140" s="40"/>
      <c r="C140" s="228" t="s">
        <v>265</v>
      </c>
      <c r="D140" s="228" t="s">
        <v>180</v>
      </c>
      <c r="E140" s="229" t="s">
        <v>3638</v>
      </c>
      <c r="F140" s="230" t="s">
        <v>3639</v>
      </c>
      <c r="G140" s="231" t="s">
        <v>786</v>
      </c>
      <c r="H140" s="232">
        <v>35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355</v>
      </c>
    </row>
    <row r="141" s="2" customFormat="1" ht="16.5" customHeight="1">
      <c r="A141" s="39"/>
      <c r="B141" s="40"/>
      <c r="C141" s="228" t="s">
        <v>269</v>
      </c>
      <c r="D141" s="228" t="s">
        <v>180</v>
      </c>
      <c r="E141" s="229" t="s">
        <v>3640</v>
      </c>
      <c r="F141" s="230" t="s">
        <v>3641</v>
      </c>
      <c r="G141" s="231" t="s">
        <v>291</v>
      </c>
      <c r="H141" s="232">
        <v>42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366</v>
      </c>
    </row>
    <row r="142" s="2" customFormat="1" ht="16.5" customHeight="1">
      <c r="A142" s="39"/>
      <c r="B142" s="40"/>
      <c r="C142" s="228" t="s">
        <v>274</v>
      </c>
      <c r="D142" s="228" t="s">
        <v>180</v>
      </c>
      <c r="E142" s="229" t="s">
        <v>3642</v>
      </c>
      <c r="F142" s="230" t="s">
        <v>3643</v>
      </c>
      <c r="G142" s="231" t="s">
        <v>291</v>
      </c>
      <c r="H142" s="232">
        <v>210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83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377</v>
      </c>
    </row>
    <row r="143" s="2" customFormat="1" ht="16.5" customHeight="1">
      <c r="A143" s="39"/>
      <c r="B143" s="40"/>
      <c r="C143" s="228" t="s">
        <v>278</v>
      </c>
      <c r="D143" s="228" t="s">
        <v>180</v>
      </c>
      <c r="E143" s="229" t="s">
        <v>3644</v>
      </c>
      <c r="F143" s="230" t="s">
        <v>3645</v>
      </c>
      <c r="G143" s="231" t="s">
        <v>291</v>
      </c>
      <c r="H143" s="232">
        <v>85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389</v>
      </c>
    </row>
    <row r="144" s="2" customFormat="1" ht="16.5" customHeight="1">
      <c r="A144" s="39"/>
      <c r="B144" s="40"/>
      <c r="C144" s="228" t="s">
        <v>283</v>
      </c>
      <c r="D144" s="228" t="s">
        <v>180</v>
      </c>
      <c r="E144" s="229" t="s">
        <v>3646</v>
      </c>
      <c r="F144" s="230" t="s">
        <v>3647</v>
      </c>
      <c r="G144" s="231" t="s">
        <v>291</v>
      </c>
      <c r="H144" s="232">
        <v>2115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83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401</v>
      </c>
    </row>
    <row r="145" s="2" customFormat="1" ht="24.15" customHeight="1">
      <c r="A145" s="39"/>
      <c r="B145" s="40"/>
      <c r="C145" s="228" t="s">
        <v>288</v>
      </c>
      <c r="D145" s="228" t="s">
        <v>180</v>
      </c>
      <c r="E145" s="229" t="s">
        <v>3648</v>
      </c>
      <c r="F145" s="230" t="s">
        <v>3649</v>
      </c>
      <c r="G145" s="231" t="s">
        <v>291</v>
      </c>
      <c r="H145" s="232">
        <v>55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83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412</v>
      </c>
    </row>
    <row r="146" s="2" customFormat="1" ht="16.5" customHeight="1">
      <c r="A146" s="39"/>
      <c r="B146" s="40"/>
      <c r="C146" s="228" t="s">
        <v>294</v>
      </c>
      <c r="D146" s="228" t="s">
        <v>180</v>
      </c>
      <c r="E146" s="229" t="s">
        <v>3650</v>
      </c>
      <c r="F146" s="230" t="s">
        <v>3651</v>
      </c>
      <c r="G146" s="231" t="s">
        <v>291</v>
      </c>
      <c r="H146" s="232">
        <v>754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83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423</v>
      </c>
    </row>
    <row r="147" s="2" customFormat="1" ht="16.5" customHeight="1">
      <c r="A147" s="39"/>
      <c r="B147" s="40"/>
      <c r="C147" s="228" t="s">
        <v>7</v>
      </c>
      <c r="D147" s="228" t="s">
        <v>180</v>
      </c>
      <c r="E147" s="229" t="s">
        <v>3652</v>
      </c>
      <c r="F147" s="230" t="s">
        <v>3653</v>
      </c>
      <c r="G147" s="231" t="s">
        <v>291</v>
      </c>
      <c r="H147" s="232">
        <v>36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83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431</v>
      </c>
    </row>
    <row r="148" s="2" customFormat="1" ht="16.5" customHeight="1">
      <c r="A148" s="39"/>
      <c r="B148" s="40"/>
      <c r="C148" s="228" t="s">
        <v>304</v>
      </c>
      <c r="D148" s="228" t="s">
        <v>180</v>
      </c>
      <c r="E148" s="229" t="s">
        <v>3654</v>
      </c>
      <c r="F148" s="230" t="s">
        <v>3655</v>
      </c>
      <c r="G148" s="231" t="s">
        <v>291</v>
      </c>
      <c r="H148" s="232">
        <v>110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83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439</v>
      </c>
    </row>
    <row r="149" s="2" customFormat="1" ht="16.5" customHeight="1">
      <c r="A149" s="39"/>
      <c r="B149" s="40"/>
      <c r="C149" s="228" t="s">
        <v>319</v>
      </c>
      <c r="D149" s="228" t="s">
        <v>180</v>
      </c>
      <c r="E149" s="229" t="s">
        <v>3656</v>
      </c>
      <c r="F149" s="230" t="s">
        <v>3657</v>
      </c>
      <c r="G149" s="231" t="s">
        <v>786</v>
      </c>
      <c r="H149" s="232">
        <v>110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83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184</v>
      </c>
      <c r="BM149" s="239" t="s">
        <v>450</v>
      </c>
    </row>
    <row r="150" s="2" customFormat="1" ht="16.5" customHeight="1">
      <c r="A150" s="39"/>
      <c r="B150" s="40"/>
      <c r="C150" s="228" t="s">
        <v>334</v>
      </c>
      <c r="D150" s="228" t="s">
        <v>180</v>
      </c>
      <c r="E150" s="229" t="s">
        <v>3658</v>
      </c>
      <c r="F150" s="230" t="s">
        <v>3659</v>
      </c>
      <c r="G150" s="231" t="s">
        <v>291</v>
      </c>
      <c r="H150" s="232">
        <v>145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83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464</v>
      </c>
    </row>
    <row r="151" s="2" customFormat="1" ht="16.5" customHeight="1">
      <c r="A151" s="39"/>
      <c r="B151" s="40"/>
      <c r="C151" s="228" t="s">
        <v>338</v>
      </c>
      <c r="D151" s="228" t="s">
        <v>180</v>
      </c>
      <c r="E151" s="229" t="s">
        <v>3660</v>
      </c>
      <c r="F151" s="230" t="s">
        <v>3661</v>
      </c>
      <c r="G151" s="231" t="s">
        <v>291</v>
      </c>
      <c r="H151" s="232">
        <v>75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83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482</v>
      </c>
    </row>
    <row r="152" s="2" customFormat="1" ht="24.15" customHeight="1">
      <c r="A152" s="39"/>
      <c r="B152" s="40"/>
      <c r="C152" s="228" t="s">
        <v>342</v>
      </c>
      <c r="D152" s="228" t="s">
        <v>180</v>
      </c>
      <c r="E152" s="229" t="s">
        <v>3662</v>
      </c>
      <c r="F152" s="230" t="s">
        <v>3663</v>
      </c>
      <c r="G152" s="231" t="s">
        <v>1134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83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491</v>
      </c>
    </row>
    <row r="153" s="2" customFormat="1" ht="16.5" customHeight="1">
      <c r="A153" s="39"/>
      <c r="B153" s="40"/>
      <c r="C153" s="228" t="s">
        <v>351</v>
      </c>
      <c r="D153" s="228" t="s">
        <v>180</v>
      </c>
      <c r="E153" s="229" t="s">
        <v>3664</v>
      </c>
      <c r="F153" s="230" t="s">
        <v>3665</v>
      </c>
      <c r="G153" s="231" t="s">
        <v>291</v>
      </c>
      <c r="H153" s="232">
        <v>75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184</v>
      </c>
      <c r="AT153" s="239" t="s">
        <v>180</v>
      </c>
      <c r="AU153" s="239" t="s">
        <v>83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184</v>
      </c>
      <c r="BM153" s="239" t="s">
        <v>501</v>
      </c>
    </row>
    <row r="154" s="2" customFormat="1" ht="16.5" customHeight="1">
      <c r="A154" s="39"/>
      <c r="B154" s="40"/>
      <c r="C154" s="228" t="s">
        <v>355</v>
      </c>
      <c r="D154" s="228" t="s">
        <v>180</v>
      </c>
      <c r="E154" s="229" t="s">
        <v>3666</v>
      </c>
      <c r="F154" s="230" t="s">
        <v>3629</v>
      </c>
      <c r="G154" s="231" t="s">
        <v>1134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184</v>
      </c>
      <c r="AT154" s="239" t="s">
        <v>180</v>
      </c>
      <c r="AU154" s="239" t="s">
        <v>83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184</v>
      </c>
      <c r="BM154" s="239" t="s">
        <v>510</v>
      </c>
    </row>
    <row r="155" s="12" customFormat="1" ht="25.92" customHeight="1">
      <c r="A155" s="12"/>
      <c r="B155" s="212"/>
      <c r="C155" s="213"/>
      <c r="D155" s="214" t="s">
        <v>75</v>
      </c>
      <c r="E155" s="215" t="s">
        <v>3667</v>
      </c>
      <c r="F155" s="215" t="s">
        <v>3668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SUM(P156:P170)</f>
        <v>0</v>
      </c>
      <c r="Q155" s="220"/>
      <c r="R155" s="221">
        <f>SUM(R156:R170)</f>
        <v>0</v>
      </c>
      <c r="S155" s="220"/>
      <c r="T155" s="222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83</v>
      </c>
      <c r="AT155" s="224" t="s">
        <v>75</v>
      </c>
      <c r="AU155" s="224" t="s">
        <v>76</v>
      </c>
      <c r="AY155" s="223" t="s">
        <v>178</v>
      </c>
      <c r="BK155" s="225">
        <f>SUM(BK156:BK170)</f>
        <v>0</v>
      </c>
    </row>
    <row r="156" s="2" customFormat="1" ht="16.5" customHeight="1">
      <c r="A156" s="39"/>
      <c r="B156" s="40"/>
      <c r="C156" s="228" t="s">
        <v>359</v>
      </c>
      <c r="D156" s="228" t="s">
        <v>180</v>
      </c>
      <c r="E156" s="229" t="s">
        <v>3669</v>
      </c>
      <c r="F156" s="230" t="s">
        <v>3670</v>
      </c>
      <c r="G156" s="231" t="s">
        <v>1134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184</v>
      </c>
      <c r="AT156" s="239" t="s">
        <v>180</v>
      </c>
      <c r="AU156" s="239" t="s">
        <v>83</v>
      </c>
      <c r="AY156" s="18" t="s">
        <v>178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184</v>
      </c>
      <c r="BM156" s="239" t="s">
        <v>520</v>
      </c>
    </row>
    <row r="157" s="2" customFormat="1" ht="16.5" customHeight="1">
      <c r="A157" s="39"/>
      <c r="B157" s="40"/>
      <c r="C157" s="228" t="s">
        <v>366</v>
      </c>
      <c r="D157" s="228" t="s">
        <v>180</v>
      </c>
      <c r="E157" s="229" t="s">
        <v>3671</v>
      </c>
      <c r="F157" s="230" t="s">
        <v>3672</v>
      </c>
      <c r="G157" s="231" t="s">
        <v>786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184</v>
      </c>
      <c r="AT157" s="239" t="s">
        <v>180</v>
      </c>
      <c r="AU157" s="239" t="s">
        <v>83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184</v>
      </c>
      <c r="BM157" s="239" t="s">
        <v>530</v>
      </c>
    </row>
    <row r="158" s="2" customFormat="1" ht="16.5" customHeight="1">
      <c r="A158" s="39"/>
      <c r="B158" s="40"/>
      <c r="C158" s="228" t="s">
        <v>373</v>
      </c>
      <c r="D158" s="228" t="s">
        <v>180</v>
      </c>
      <c r="E158" s="229" t="s">
        <v>3673</v>
      </c>
      <c r="F158" s="230" t="s">
        <v>3674</v>
      </c>
      <c r="G158" s="231" t="s">
        <v>786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184</v>
      </c>
      <c r="AT158" s="239" t="s">
        <v>180</v>
      </c>
      <c r="AU158" s="239" t="s">
        <v>83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184</v>
      </c>
      <c r="BM158" s="239" t="s">
        <v>539</v>
      </c>
    </row>
    <row r="159" s="2" customFormat="1" ht="16.5" customHeight="1">
      <c r="A159" s="39"/>
      <c r="B159" s="40"/>
      <c r="C159" s="228" t="s">
        <v>377</v>
      </c>
      <c r="D159" s="228" t="s">
        <v>180</v>
      </c>
      <c r="E159" s="229" t="s">
        <v>3675</v>
      </c>
      <c r="F159" s="230" t="s">
        <v>3676</v>
      </c>
      <c r="G159" s="231" t="s">
        <v>786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184</v>
      </c>
      <c r="AT159" s="239" t="s">
        <v>180</v>
      </c>
      <c r="AU159" s="239" t="s">
        <v>83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184</v>
      </c>
      <c r="BM159" s="239" t="s">
        <v>550</v>
      </c>
    </row>
    <row r="160" s="2" customFormat="1" ht="16.5" customHeight="1">
      <c r="A160" s="39"/>
      <c r="B160" s="40"/>
      <c r="C160" s="228" t="s">
        <v>381</v>
      </c>
      <c r="D160" s="228" t="s">
        <v>180</v>
      </c>
      <c r="E160" s="229" t="s">
        <v>3677</v>
      </c>
      <c r="F160" s="230" t="s">
        <v>3678</v>
      </c>
      <c r="G160" s="231" t="s">
        <v>786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184</v>
      </c>
      <c r="AT160" s="239" t="s">
        <v>180</v>
      </c>
      <c r="AU160" s="239" t="s">
        <v>83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184</v>
      </c>
      <c r="BM160" s="239" t="s">
        <v>562</v>
      </c>
    </row>
    <row r="161" s="2" customFormat="1" ht="16.5" customHeight="1">
      <c r="A161" s="39"/>
      <c r="B161" s="40"/>
      <c r="C161" s="228" t="s">
        <v>389</v>
      </c>
      <c r="D161" s="228" t="s">
        <v>180</v>
      </c>
      <c r="E161" s="229" t="s">
        <v>3679</v>
      </c>
      <c r="F161" s="230" t="s">
        <v>3680</v>
      </c>
      <c r="G161" s="231" t="s">
        <v>1134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184</v>
      </c>
      <c r="AT161" s="239" t="s">
        <v>180</v>
      </c>
      <c r="AU161" s="239" t="s">
        <v>83</v>
      </c>
      <c r="AY161" s="18" t="s">
        <v>178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184</v>
      </c>
      <c r="BM161" s="239" t="s">
        <v>573</v>
      </c>
    </row>
    <row r="162" s="2" customFormat="1" ht="16.5" customHeight="1">
      <c r="A162" s="39"/>
      <c r="B162" s="40"/>
      <c r="C162" s="228" t="s">
        <v>396</v>
      </c>
      <c r="D162" s="228" t="s">
        <v>180</v>
      </c>
      <c r="E162" s="229" t="s">
        <v>3681</v>
      </c>
      <c r="F162" s="230" t="s">
        <v>3682</v>
      </c>
      <c r="G162" s="231" t="s">
        <v>786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83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583</v>
      </c>
    </row>
    <row r="163" s="2" customFormat="1" ht="24.15" customHeight="1">
      <c r="A163" s="39"/>
      <c r="B163" s="40"/>
      <c r="C163" s="228" t="s">
        <v>401</v>
      </c>
      <c r="D163" s="228" t="s">
        <v>180</v>
      </c>
      <c r="E163" s="229" t="s">
        <v>3683</v>
      </c>
      <c r="F163" s="230" t="s">
        <v>3684</v>
      </c>
      <c r="G163" s="231" t="s">
        <v>786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184</v>
      </c>
      <c r="AT163" s="239" t="s">
        <v>180</v>
      </c>
      <c r="AU163" s="239" t="s">
        <v>83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184</v>
      </c>
      <c r="BM163" s="239" t="s">
        <v>593</v>
      </c>
    </row>
    <row r="164" s="2" customFormat="1" ht="16.5" customHeight="1">
      <c r="A164" s="39"/>
      <c r="B164" s="40"/>
      <c r="C164" s="228" t="s">
        <v>406</v>
      </c>
      <c r="D164" s="228" t="s">
        <v>180</v>
      </c>
      <c r="E164" s="229" t="s">
        <v>3685</v>
      </c>
      <c r="F164" s="230" t="s">
        <v>3686</v>
      </c>
      <c r="G164" s="231" t="s">
        <v>1134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184</v>
      </c>
      <c r="AT164" s="239" t="s">
        <v>180</v>
      </c>
      <c r="AU164" s="239" t="s">
        <v>83</v>
      </c>
      <c r="AY164" s="18" t="s">
        <v>178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184</v>
      </c>
      <c r="BM164" s="239" t="s">
        <v>602</v>
      </c>
    </row>
    <row r="165" s="2" customFormat="1" ht="16.5" customHeight="1">
      <c r="A165" s="39"/>
      <c r="B165" s="40"/>
      <c r="C165" s="228" t="s">
        <v>412</v>
      </c>
      <c r="D165" s="228" t="s">
        <v>180</v>
      </c>
      <c r="E165" s="229" t="s">
        <v>3687</v>
      </c>
      <c r="F165" s="230" t="s">
        <v>3688</v>
      </c>
      <c r="G165" s="231" t="s">
        <v>786</v>
      </c>
      <c r="H165" s="232">
        <v>2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184</v>
      </c>
      <c r="AT165" s="239" t="s">
        <v>180</v>
      </c>
      <c r="AU165" s="239" t="s">
        <v>83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184</v>
      </c>
      <c r="BM165" s="239" t="s">
        <v>611</v>
      </c>
    </row>
    <row r="166" s="2" customFormat="1" ht="16.5" customHeight="1">
      <c r="A166" s="39"/>
      <c r="B166" s="40"/>
      <c r="C166" s="228" t="s">
        <v>417</v>
      </c>
      <c r="D166" s="228" t="s">
        <v>180</v>
      </c>
      <c r="E166" s="229" t="s">
        <v>3689</v>
      </c>
      <c r="F166" s="230" t="s">
        <v>3629</v>
      </c>
      <c r="G166" s="231" t="s">
        <v>1134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184</v>
      </c>
      <c r="AT166" s="239" t="s">
        <v>180</v>
      </c>
      <c r="AU166" s="239" t="s">
        <v>83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184</v>
      </c>
      <c r="BM166" s="239" t="s">
        <v>621</v>
      </c>
    </row>
    <row r="167" s="2" customFormat="1" ht="16.5" customHeight="1">
      <c r="A167" s="39"/>
      <c r="B167" s="40"/>
      <c r="C167" s="228" t="s">
        <v>423</v>
      </c>
      <c r="D167" s="228" t="s">
        <v>180</v>
      </c>
      <c r="E167" s="229" t="s">
        <v>3690</v>
      </c>
      <c r="F167" s="230" t="s">
        <v>3691</v>
      </c>
      <c r="G167" s="231" t="s">
        <v>291</v>
      </c>
      <c r="H167" s="232">
        <v>26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184</v>
      </c>
      <c r="AT167" s="239" t="s">
        <v>180</v>
      </c>
      <c r="AU167" s="239" t="s">
        <v>83</v>
      </c>
      <c r="AY167" s="18" t="s">
        <v>178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184</v>
      </c>
      <c r="BM167" s="239" t="s">
        <v>632</v>
      </c>
    </row>
    <row r="168" s="2" customFormat="1" ht="16.5" customHeight="1">
      <c r="A168" s="39"/>
      <c r="B168" s="40"/>
      <c r="C168" s="228" t="s">
        <v>427</v>
      </c>
      <c r="D168" s="228" t="s">
        <v>180</v>
      </c>
      <c r="E168" s="229" t="s">
        <v>3692</v>
      </c>
      <c r="F168" s="230" t="s">
        <v>3693</v>
      </c>
      <c r="G168" s="231" t="s">
        <v>291</v>
      </c>
      <c r="H168" s="232">
        <v>50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184</v>
      </c>
      <c r="AT168" s="239" t="s">
        <v>180</v>
      </c>
      <c r="AU168" s="239" t="s">
        <v>83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184</v>
      </c>
      <c r="BM168" s="239" t="s">
        <v>643</v>
      </c>
    </row>
    <row r="169" s="2" customFormat="1" ht="16.5" customHeight="1">
      <c r="A169" s="39"/>
      <c r="B169" s="40"/>
      <c r="C169" s="228" t="s">
        <v>431</v>
      </c>
      <c r="D169" s="228" t="s">
        <v>180</v>
      </c>
      <c r="E169" s="229" t="s">
        <v>3694</v>
      </c>
      <c r="F169" s="230" t="s">
        <v>3651</v>
      </c>
      <c r="G169" s="231" t="s">
        <v>291</v>
      </c>
      <c r="H169" s="232">
        <v>60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184</v>
      </c>
      <c r="AT169" s="239" t="s">
        <v>180</v>
      </c>
      <c r="AU169" s="239" t="s">
        <v>83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184</v>
      </c>
      <c r="BM169" s="239" t="s">
        <v>652</v>
      </c>
    </row>
    <row r="170" s="2" customFormat="1" ht="21.75" customHeight="1">
      <c r="A170" s="39"/>
      <c r="B170" s="40"/>
      <c r="C170" s="228" t="s">
        <v>435</v>
      </c>
      <c r="D170" s="228" t="s">
        <v>180</v>
      </c>
      <c r="E170" s="229" t="s">
        <v>3695</v>
      </c>
      <c r="F170" s="230" t="s">
        <v>3696</v>
      </c>
      <c r="G170" s="231" t="s">
        <v>291</v>
      </c>
      <c r="H170" s="232">
        <v>10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184</v>
      </c>
      <c r="AT170" s="239" t="s">
        <v>180</v>
      </c>
      <c r="AU170" s="239" t="s">
        <v>83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184</v>
      </c>
      <c r="BM170" s="239" t="s">
        <v>660</v>
      </c>
    </row>
    <row r="171" s="12" customFormat="1" ht="25.92" customHeight="1">
      <c r="A171" s="12"/>
      <c r="B171" s="212"/>
      <c r="C171" s="213"/>
      <c r="D171" s="214" t="s">
        <v>75</v>
      </c>
      <c r="E171" s="215" t="s">
        <v>3697</v>
      </c>
      <c r="F171" s="215" t="s">
        <v>3698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SUM(P172:P177)</f>
        <v>0</v>
      </c>
      <c r="Q171" s="220"/>
      <c r="R171" s="221">
        <f>SUM(R172:R177)</f>
        <v>0</v>
      </c>
      <c r="S171" s="220"/>
      <c r="T171" s="222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76</v>
      </c>
      <c r="AY171" s="223" t="s">
        <v>178</v>
      </c>
      <c r="BK171" s="225">
        <f>SUM(BK172:BK177)</f>
        <v>0</v>
      </c>
    </row>
    <row r="172" s="2" customFormat="1" ht="37.8" customHeight="1">
      <c r="A172" s="39"/>
      <c r="B172" s="40"/>
      <c r="C172" s="228" t="s">
        <v>439</v>
      </c>
      <c r="D172" s="228" t="s">
        <v>180</v>
      </c>
      <c r="E172" s="229" t="s">
        <v>3699</v>
      </c>
      <c r="F172" s="230" t="s">
        <v>3700</v>
      </c>
      <c r="G172" s="231" t="s">
        <v>1134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184</v>
      </c>
      <c r="AT172" s="239" t="s">
        <v>180</v>
      </c>
      <c r="AU172" s="239" t="s">
        <v>83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184</v>
      </c>
      <c r="BM172" s="239" t="s">
        <v>669</v>
      </c>
    </row>
    <row r="173" s="2" customFormat="1" ht="16.5" customHeight="1">
      <c r="A173" s="39"/>
      <c r="B173" s="40"/>
      <c r="C173" s="228" t="s">
        <v>444</v>
      </c>
      <c r="D173" s="228" t="s">
        <v>180</v>
      </c>
      <c r="E173" s="229" t="s">
        <v>3701</v>
      </c>
      <c r="F173" s="230" t="s">
        <v>3702</v>
      </c>
      <c r="G173" s="231" t="s">
        <v>291</v>
      </c>
      <c r="H173" s="232">
        <v>22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184</v>
      </c>
      <c r="AT173" s="239" t="s">
        <v>180</v>
      </c>
      <c r="AU173" s="239" t="s">
        <v>83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184</v>
      </c>
      <c r="BM173" s="239" t="s">
        <v>680</v>
      </c>
    </row>
    <row r="174" s="2" customFormat="1" ht="16.5" customHeight="1">
      <c r="A174" s="39"/>
      <c r="B174" s="40"/>
      <c r="C174" s="228" t="s">
        <v>450</v>
      </c>
      <c r="D174" s="228" t="s">
        <v>180</v>
      </c>
      <c r="E174" s="229" t="s">
        <v>3703</v>
      </c>
      <c r="F174" s="230" t="s">
        <v>3704</v>
      </c>
      <c r="G174" s="231" t="s">
        <v>291</v>
      </c>
      <c r="H174" s="232">
        <v>16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184</v>
      </c>
      <c r="AT174" s="239" t="s">
        <v>180</v>
      </c>
      <c r="AU174" s="239" t="s">
        <v>83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184</v>
      </c>
      <c r="BM174" s="239" t="s">
        <v>688</v>
      </c>
    </row>
    <row r="175" s="2" customFormat="1" ht="16.5" customHeight="1">
      <c r="A175" s="39"/>
      <c r="B175" s="40"/>
      <c r="C175" s="228" t="s">
        <v>455</v>
      </c>
      <c r="D175" s="228" t="s">
        <v>180</v>
      </c>
      <c r="E175" s="229" t="s">
        <v>3705</v>
      </c>
      <c r="F175" s="230" t="s">
        <v>3706</v>
      </c>
      <c r="G175" s="231" t="s">
        <v>786</v>
      </c>
      <c r="H175" s="232">
        <v>4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184</v>
      </c>
      <c r="AT175" s="239" t="s">
        <v>180</v>
      </c>
      <c r="AU175" s="239" t="s">
        <v>83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184</v>
      </c>
      <c r="BM175" s="239" t="s">
        <v>696</v>
      </c>
    </row>
    <row r="176" s="2" customFormat="1" ht="16.5" customHeight="1">
      <c r="A176" s="39"/>
      <c r="B176" s="40"/>
      <c r="C176" s="228" t="s">
        <v>464</v>
      </c>
      <c r="D176" s="228" t="s">
        <v>180</v>
      </c>
      <c r="E176" s="229" t="s">
        <v>3666</v>
      </c>
      <c r="F176" s="230" t="s">
        <v>3629</v>
      </c>
      <c r="G176" s="231" t="s">
        <v>1134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184</v>
      </c>
      <c r="AT176" s="239" t="s">
        <v>180</v>
      </c>
      <c r="AU176" s="239" t="s">
        <v>83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184</v>
      </c>
      <c r="BM176" s="239" t="s">
        <v>706</v>
      </c>
    </row>
    <row r="177" s="2" customFormat="1" ht="16.5" customHeight="1">
      <c r="A177" s="39"/>
      <c r="B177" s="40"/>
      <c r="C177" s="228" t="s">
        <v>469</v>
      </c>
      <c r="D177" s="228" t="s">
        <v>180</v>
      </c>
      <c r="E177" s="229" t="s">
        <v>3707</v>
      </c>
      <c r="F177" s="230" t="s">
        <v>3708</v>
      </c>
      <c r="G177" s="231" t="s">
        <v>1134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184</v>
      </c>
      <c r="AT177" s="239" t="s">
        <v>180</v>
      </c>
      <c r="AU177" s="239" t="s">
        <v>83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184</v>
      </c>
      <c r="BM177" s="239" t="s">
        <v>715</v>
      </c>
    </row>
    <row r="178" s="12" customFormat="1" ht="25.92" customHeight="1">
      <c r="A178" s="12"/>
      <c r="B178" s="212"/>
      <c r="C178" s="213"/>
      <c r="D178" s="214" t="s">
        <v>75</v>
      </c>
      <c r="E178" s="215" t="s">
        <v>3709</v>
      </c>
      <c r="F178" s="215" t="s">
        <v>3710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SUM(P179:P181)</f>
        <v>0</v>
      </c>
      <c r="Q178" s="220"/>
      <c r="R178" s="221">
        <f>SUM(R179:R181)</f>
        <v>0</v>
      </c>
      <c r="S178" s="220"/>
      <c r="T178" s="222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83</v>
      </c>
      <c r="AT178" s="224" t="s">
        <v>75</v>
      </c>
      <c r="AU178" s="224" t="s">
        <v>76</v>
      </c>
      <c r="AY178" s="223" t="s">
        <v>178</v>
      </c>
      <c r="BK178" s="225">
        <f>SUM(BK179:BK181)</f>
        <v>0</v>
      </c>
    </row>
    <row r="179" s="2" customFormat="1" ht="16.5" customHeight="1">
      <c r="A179" s="39"/>
      <c r="B179" s="40"/>
      <c r="C179" s="228" t="s">
        <v>482</v>
      </c>
      <c r="D179" s="228" t="s">
        <v>180</v>
      </c>
      <c r="E179" s="229" t="s">
        <v>3711</v>
      </c>
      <c r="F179" s="230" t="s">
        <v>3712</v>
      </c>
      <c r="G179" s="231" t="s">
        <v>291</v>
      </c>
      <c r="H179" s="232">
        <v>55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184</v>
      </c>
      <c r="AT179" s="239" t="s">
        <v>180</v>
      </c>
      <c r="AU179" s="239" t="s">
        <v>83</v>
      </c>
      <c r="AY179" s="18" t="s">
        <v>178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184</v>
      </c>
      <c r="BM179" s="239" t="s">
        <v>725</v>
      </c>
    </row>
    <row r="180" s="2" customFormat="1" ht="16.5" customHeight="1">
      <c r="A180" s="39"/>
      <c r="B180" s="40"/>
      <c r="C180" s="228" t="s">
        <v>486</v>
      </c>
      <c r="D180" s="228" t="s">
        <v>180</v>
      </c>
      <c r="E180" s="229" t="s">
        <v>3658</v>
      </c>
      <c r="F180" s="230" t="s">
        <v>3659</v>
      </c>
      <c r="G180" s="231" t="s">
        <v>291</v>
      </c>
      <c r="H180" s="232">
        <v>16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184</v>
      </c>
      <c r="AT180" s="239" t="s">
        <v>180</v>
      </c>
      <c r="AU180" s="239" t="s">
        <v>83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184</v>
      </c>
      <c r="BM180" s="239" t="s">
        <v>736</v>
      </c>
    </row>
    <row r="181" s="2" customFormat="1" ht="16.5" customHeight="1">
      <c r="A181" s="39"/>
      <c r="B181" s="40"/>
      <c r="C181" s="228" t="s">
        <v>491</v>
      </c>
      <c r="D181" s="228" t="s">
        <v>180</v>
      </c>
      <c r="E181" s="229" t="s">
        <v>3713</v>
      </c>
      <c r="F181" s="230" t="s">
        <v>3714</v>
      </c>
      <c r="G181" s="231" t="s">
        <v>291</v>
      </c>
      <c r="H181" s="232">
        <v>60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184</v>
      </c>
      <c r="AT181" s="239" t="s">
        <v>180</v>
      </c>
      <c r="AU181" s="239" t="s">
        <v>83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184</v>
      </c>
      <c r="BM181" s="239" t="s">
        <v>746</v>
      </c>
    </row>
    <row r="182" s="12" customFormat="1" ht="25.92" customHeight="1">
      <c r="A182" s="12"/>
      <c r="B182" s="212"/>
      <c r="C182" s="213"/>
      <c r="D182" s="214" t="s">
        <v>75</v>
      </c>
      <c r="E182" s="215" t="s">
        <v>3715</v>
      </c>
      <c r="F182" s="215" t="s">
        <v>1102</v>
      </c>
      <c r="G182" s="213"/>
      <c r="H182" s="213"/>
      <c r="I182" s="216"/>
      <c r="J182" s="217">
        <f>BK182</f>
        <v>0</v>
      </c>
      <c r="K182" s="213"/>
      <c r="L182" s="218"/>
      <c r="M182" s="219"/>
      <c r="N182" s="220"/>
      <c r="O182" s="220"/>
      <c r="P182" s="221">
        <f>SUM(P183:P194)</f>
        <v>0</v>
      </c>
      <c r="Q182" s="220"/>
      <c r="R182" s="221">
        <f>SUM(R183:R194)</f>
        <v>0</v>
      </c>
      <c r="S182" s="220"/>
      <c r="T182" s="222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76</v>
      </c>
      <c r="AY182" s="223" t="s">
        <v>178</v>
      </c>
      <c r="BK182" s="225">
        <f>SUM(BK183:BK194)</f>
        <v>0</v>
      </c>
    </row>
    <row r="183" s="2" customFormat="1" ht="16.5" customHeight="1">
      <c r="A183" s="39"/>
      <c r="B183" s="40"/>
      <c r="C183" s="228" t="s">
        <v>497</v>
      </c>
      <c r="D183" s="228" t="s">
        <v>180</v>
      </c>
      <c r="E183" s="229" t="s">
        <v>3716</v>
      </c>
      <c r="F183" s="230" t="s">
        <v>3717</v>
      </c>
      <c r="G183" s="231" t="s">
        <v>291</v>
      </c>
      <c r="H183" s="232">
        <v>770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184</v>
      </c>
      <c r="AT183" s="239" t="s">
        <v>180</v>
      </c>
      <c r="AU183" s="239" t="s">
        <v>83</v>
      </c>
      <c r="AY183" s="18" t="s">
        <v>178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184</v>
      </c>
      <c r="BM183" s="239" t="s">
        <v>758</v>
      </c>
    </row>
    <row r="184" s="2" customFormat="1" ht="21.75" customHeight="1">
      <c r="A184" s="39"/>
      <c r="B184" s="40"/>
      <c r="C184" s="228" t="s">
        <v>501</v>
      </c>
      <c r="D184" s="228" t="s">
        <v>180</v>
      </c>
      <c r="E184" s="229" t="s">
        <v>3718</v>
      </c>
      <c r="F184" s="230" t="s">
        <v>3719</v>
      </c>
      <c r="G184" s="231" t="s">
        <v>291</v>
      </c>
      <c r="H184" s="232">
        <v>770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184</v>
      </c>
      <c r="AT184" s="239" t="s">
        <v>180</v>
      </c>
      <c r="AU184" s="239" t="s">
        <v>83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184</v>
      </c>
      <c r="BM184" s="239" t="s">
        <v>768</v>
      </c>
    </row>
    <row r="185" s="2" customFormat="1" ht="16.5" customHeight="1">
      <c r="A185" s="39"/>
      <c r="B185" s="40"/>
      <c r="C185" s="228" t="s">
        <v>505</v>
      </c>
      <c r="D185" s="228" t="s">
        <v>180</v>
      </c>
      <c r="E185" s="229" t="s">
        <v>3720</v>
      </c>
      <c r="F185" s="230" t="s">
        <v>3721</v>
      </c>
      <c r="G185" s="231" t="s">
        <v>291</v>
      </c>
      <c r="H185" s="232">
        <v>110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184</v>
      </c>
      <c r="AT185" s="239" t="s">
        <v>180</v>
      </c>
      <c r="AU185" s="239" t="s">
        <v>83</v>
      </c>
      <c r="AY185" s="18" t="s">
        <v>178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184</v>
      </c>
      <c r="BM185" s="239" t="s">
        <v>777</v>
      </c>
    </row>
    <row r="186" s="2" customFormat="1" ht="21.75" customHeight="1">
      <c r="A186" s="39"/>
      <c r="B186" s="40"/>
      <c r="C186" s="228" t="s">
        <v>510</v>
      </c>
      <c r="D186" s="228" t="s">
        <v>180</v>
      </c>
      <c r="E186" s="229" t="s">
        <v>3722</v>
      </c>
      <c r="F186" s="230" t="s">
        <v>3723</v>
      </c>
      <c r="G186" s="231" t="s">
        <v>291</v>
      </c>
      <c r="H186" s="232">
        <v>110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184</v>
      </c>
      <c r="AT186" s="239" t="s">
        <v>180</v>
      </c>
      <c r="AU186" s="239" t="s">
        <v>83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184</v>
      </c>
      <c r="BM186" s="239" t="s">
        <v>790</v>
      </c>
    </row>
    <row r="187" s="2" customFormat="1" ht="21.75" customHeight="1">
      <c r="A187" s="39"/>
      <c r="B187" s="40"/>
      <c r="C187" s="228" t="s">
        <v>515</v>
      </c>
      <c r="D187" s="228" t="s">
        <v>180</v>
      </c>
      <c r="E187" s="229" t="s">
        <v>3724</v>
      </c>
      <c r="F187" s="230" t="s">
        <v>3725</v>
      </c>
      <c r="G187" s="231" t="s">
        <v>1134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184</v>
      </c>
      <c r="AT187" s="239" t="s">
        <v>180</v>
      </c>
      <c r="AU187" s="239" t="s">
        <v>83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184</v>
      </c>
      <c r="BM187" s="239" t="s">
        <v>801</v>
      </c>
    </row>
    <row r="188" s="2" customFormat="1" ht="16.5" customHeight="1">
      <c r="A188" s="39"/>
      <c r="B188" s="40"/>
      <c r="C188" s="228" t="s">
        <v>520</v>
      </c>
      <c r="D188" s="228" t="s">
        <v>180</v>
      </c>
      <c r="E188" s="229" t="s">
        <v>3726</v>
      </c>
      <c r="F188" s="230" t="s">
        <v>3727</v>
      </c>
      <c r="G188" s="231" t="s">
        <v>1134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184</v>
      </c>
      <c r="AT188" s="239" t="s">
        <v>180</v>
      </c>
      <c r="AU188" s="239" t="s">
        <v>83</v>
      </c>
      <c r="AY188" s="18" t="s">
        <v>178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184</v>
      </c>
      <c r="BM188" s="239" t="s">
        <v>814</v>
      </c>
    </row>
    <row r="189" s="2" customFormat="1" ht="16.5" customHeight="1">
      <c r="A189" s="39"/>
      <c r="B189" s="40"/>
      <c r="C189" s="228" t="s">
        <v>525</v>
      </c>
      <c r="D189" s="228" t="s">
        <v>180</v>
      </c>
      <c r="E189" s="229" t="s">
        <v>3728</v>
      </c>
      <c r="F189" s="230" t="s">
        <v>3729</v>
      </c>
      <c r="G189" s="231" t="s">
        <v>1134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184</v>
      </c>
      <c r="AT189" s="239" t="s">
        <v>180</v>
      </c>
      <c r="AU189" s="239" t="s">
        <v>83</v>
      </c>
      <c r="AY189" s="18" t="s">
        <v>178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184</v>
      </c>
      <c r="BM189" s="239" t="s">
        <v>828</v>
      </c>
    </row>
    <row r="190" s="2" customFormat="1" ht="16.5" customHeight="1">
      <c r="A190" s="39"/>
      <c r="B190" s="40"/>
      <c r="C190" s="228" t="s">
        <v>530</v>
      </c>
      <c r="D190" s="228" t="s">
        <v>180</v>
      </c>
      <c r="E190" s="229" t="s">
        <v>3730</v>
      </c>
      <c r="F190" s="230" t="s">
        <v>3731</v>
      </c>
      <c r="G190" s="231" t="s">
        <v>1134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184</v>
      </c>
      <c r="AT190" s="239" t="s">
        <v>180</v>
      </c>
      <c r="AU190" s="239" t="s">
        <v>83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184</v>
      </c>
      <c r="BM190" s="239" t="s">
        <v>837</v>
      </c>
    </row>
    <row r="191" s="2" customFormat="1" ht="16.5" customHeight="1">
      <c r="A191" s="39"/>
      <c r="B191" s="40"/>
      <c r="C191" s="228" t="s">
        <v>535</v>
      </c>
      <c r="D191" s="228" t="s">
        <v>180</v>
      </c>
      <c r="E191" s="229" t="s">
        <v>3732</v>
      </c>
      <c r="F191" s="230" t="s">
        <v>3733</v>
      </c>
      <c r="G191" s="231" t="s">
        <v>1134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184</v>
      </c>
      <c r="AT191" s="239" t="s">
        <v>180</v>
      </c>
      <c r="AU191" s="239" t="s">
        <v>83</v>
      </c>
      <c r="AY191" s="18" t="s">
        <v>178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184</v>
      </c>
      <c r="BM191" s="239" t="s">
        <v>851</v>
      </c>
    </row>
    <row r="192" s="2" customFormat="1" ht="16.5" customHeight="1">
      <c r="A192" s="39"/>
      <c r="B192" s="40"/>
      <c r="C192" s="228" t="s">
        <v>539</v>
      </c>
      <c r="D192" s="228" t="s">
        <v>180</v>
      </c>
      <c r="E192" s="229" t="s">
        <v>3734</v>
      </c>
      <c r="F192" s="230" t="s">
        <v>3735</v>
      </c>
      <c r="G192" s="231" t="s">
        <v>1134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184</v>
      </c>
      <c r="AT192" s="239" t="s">
        <v>180</v>
      </c>
      <c r="AU192" s="239" t="s">
        <v>83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184</v>
      </c>
      <c r="BM192" s="239" t="s">
        <v>861</v>
      </c>
    </row>
    <row r="193" s="2" customFormat="1" ht="16.5" customHeight="1">
      <c r="A193" s="39"/>
      <c r="B193" s="40"/>
      <c r="C193" s="228" t="s">
        <v>544</v>
      </c>
      <c r="D193" s="228" t="s">
        <v>180</v>
      </c>
      <c r="E193" s="229" t="s">
        <v>3736</v>
      </c>
      <c r="F193" s="230" t="s">
        <v>3737</v>
      </c>
      <c r="G193" s="231" t="s">
        <v>1134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184</v>
      </c>
      <c r="AT193" s="239" t="s">
        <v>180</v>
      </c>
      <c r="AU193" s="239" t="s">
        <v>83</v>
      </c>
      <c r="AY193" s="18" t="s">
        <v>178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184</v>
      </c>
      <c r="BM193" s="239" t="s">
        <v>871</v>
      </c>
    </row>
    <row r="194" s="2" customFormat="1" ht="16.5" customHeight="1">
      <c r="A194" s="39"/>
      <c r="B194" s="40"/>
      <c r="C194" s="228" t="s">
        <v>550</v>
      </c>
      <c r="D194" s="228" t="s">
        <v>180</v>
      </c>
      <c r="E194" s="229" t="s">
        <v>3738</v>
      </c>
      <c r="F194" s="230" t="s">
        <v>3739</v>
      </c>
      <c r="G194" s="231" t="s">
        <v>1134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304" t="s">
        <v>1</v>
      </c>
      <c r="N194" s="305" t="s">
        <v>41</v>
      </c>
      <c r="O194" s="306"/>
      <c r="P194" s="307">
        <f>O194*H194</f>
        <v>0</v>
      </c>
      <c r="Q194" s="307">
        <v>0</v>
      </c>
      <c r="R194" s="307">
        <f>Q194*H194</f>
        <v>0</v>
      </c>
      <c r="S194" s="307">
        <v>0</v>
      </c>
      <c r="T194" s="3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184</v>
      </c>
      <c r="AT194" s="239" t="s">
        <v>180</v>
      </c>
      <c r="AU194" s="239" t="s">
        <v>83</v>
      </c>
      <c r="AY194" s="18" t="s">
        <v>178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184</v>
      </c>
      <c r="BM194" s="239" t="s">
        <v>881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eQ/8RDrwg7N2aoxW+jEGTCvVWQsX3oY8xV/C/q0jvAQc7xlnyVyr2um//VHaN8Ej7cdr+unctIQ9rSMndYmwXw==" hashValue="zyBk3Z8CxCIvji/qTMMo5H2oTVH2v9vFTTktVkFj2oTPaAaZOu+BpAiwHNLsRbX9LlLZAlhPUjPWaDBI3ltGxw==" algorithmName="SHA-512" password="CC35"/>
  <autoFilter ref="C124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ROUND((SUM(BE128:BE254)),  2)</f>
        <v>0</v>
      </c>
      <c r="G35" s="39"/>
      <c r="H35" s="39"/>
      <c r="I35" s="166">
        <v>0.20999999999999999</v>
      </c>
      <c r="J35" s="165">
        <f>ROUND(((SUM(BE128:BE254))*I35),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ROUND((SUM(BF128:BF254)),  2)</f>
        <v>0</v>
      </c>
      <c r="G36" s="39"/>
      <c r="H36" s="39"/>
      <c r="I36" s="166">
        <v>0.12</v>
      </c>
      <c r="J36" s="165">
        <f>ROUND(((SUM(BF128:BF254))*I36),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ROUND((SUM(BG128:BG254)),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ROUND((SUM(BH128:BH254)),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ROUND((SUM(BI128:BI254)),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701_002 - Silnoproud 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3741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3742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3743</v>
      </c>
      <c r="E101" s="193"/>
      <c r="F101" s="193"/>
      <c r="G101" s="193"/>
      <c r="H101" s="193"/>
      <c r="I101" s="193"/>
      <c r="J101" s="194">
        <f>J154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3744</v>
      </c>
      <c r="E102" s="193"/>
      <c r="F102" s="193"/>
      <c r="G102" s="193"/>
      <c r="H102" s="193"/>
      <c r="I102" s="193"/>
      <c r="J102" s="194">
        <f>J174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3745</v>
      </c>
      <c r="E103" s="193"/>
      <c r="F103" s="193"/>
      <c r="G103" s="193"/>
      <c r="H103" s="193"/>
      <c r="I103" s="193"/>
      <c r="J103" s="194">
        <f>J193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3746</v>
      </c>
      <c r="E104" s="193"/>
      <c r="F104" s="193"/>
      <c r="G104" s="193"/>
      <c r="H104" s="193"/>
      <c r="I104" s="193"/>
      <c r="J104" s="194">
        <f>J217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3747</v>
      </c>
      <c r="E105" s="193"/>
      <c r="F105" s="193"/>
      <c r="G105" s="193"/>
      <c r="H105" s="193"/>
      <c r="I105" s="193"/>
      <c r="J105" s="194">
        <f>J232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3748</v>
      </c>
      <c r="E106" s="193"/>
      <c r="F106" s="193"/>
      <c r="G106" s="193"/>
      <c r="H106" s="193"/>
      <c r="I106" s="193"/>
      <c r="J106" s="194">
        <f>J239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Nemocnice Varnsdorf - administrativní budova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1205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 xml:space="preserve">SO 701_002 - Silnoproud  - neuplatnitelné náklady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Varnsdorf</v>
      </c>
      <c r="G122" s="41"/>
      <c r="H122" s="41"/>
      <c r="I122" s="33" t="s">
        <v>22</v>
      </c>
      <c r="J122" s="80" t="str">
        <f>IF(J14="","",J14)</f>
        <v>2. 9. 2024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Nemocnice Varnsdorf</v>
      </c>
      <c r="G124" s="41"/>
      <c r="H124" s="41"/>
      <c r="I124" s="33" t="s">
        <v>30</v>
      </c>
      <c r="J124" s="37" t="str">
        <f>E23</f>
        <v>ForWood - Ing. Václav Jára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Bc. Zuzana Kosáková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164</v>
      </c>
      <c r="D127" s="204" t="s">
        <v>61</v>
      </c>
      <c r="E127" s="204" t="s">
        <v>57</v>
      </c>
      <c r="F127" s="204" t="s">
        <v>58</v>
      </c>
      <c r="G127" s="204" t="s">
        <v>165</v>
      </c>
      <c r="H127" s="204" t="s">
        <v>166</v>
      </c>
      <c r="I127" s="204" t="s">
        <v>167</v>
      </c>
      <c r="J127" s="204" t="s">
        <v>144</v>
      </c>
      <c r="K127" s="205" t="s">
        <v>168</v>
      </c>
      <c r="L127" s="206"/>
      <c r="M127" s="101" t="s">
        <v>1</v>
      </c>
      <c r="N127" s="102" t="s">
        <v>40</v>
      </c>
      <c r="O127" s="102" t="s">
        <v>169</v>
      </c>
      <c r="P127" s="102" t="s">
        <v>170</v>
      </c>
      <c r="Q127" s="102" t="s">
        <v>171</v>
      </c>
      <c r="R127" s="102" t="s">
        <v>172</v>
      </c>
      <c r="S127" s="102" t="s">
        <v>173</v>
      </c>
      <c r="T127" s="103" t="s">
        <v>174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175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P129+P134+P154+P174+P193+P217+P232+P239</f>
        <v>0</v>
      </c>
      <c r="Q128" s="105"/>
      <c r="R128" s="209">
        <f>R129+R134+R154+R174+R193+R217+R232+R239</f>
        <v>0</v>
      </c>
      <c r="S128" s="105"/>
      <c r="T128" s="210">
        <f>T129+T134+T154+T174+T193+T217+T232+T239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146</v>
      </c>
      <c r="BK128" s="211">
        <f>BK129+BK134+BK154+BK174+BK193+BK217+BK232+BK239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3749</v>
      </c>
      <c r="F129" s="215" t="s">
        <v>3750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SUM(P130:P133)</f>
        <v>0</v>
      </c>
      <c r="Q129" s="220"/>
      <c r="R129" s="221">
        <f>SUM(R130:R133)</f>
        <v>0</v>
      </c>
      <c r="S129" s="220"/>
      <c r="T129" s="22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178</v>
      </c>
      <c r="BK129" s="225">
        <f>SUM(BK130:BK133)</f>
        <v>0</v>
      </c>
    </row>
    <row r="130" s="2" customFormat="1" ht="16.5" customHeight="1">
      <c r="A130" s="39"/>
      <c r="B130" s="40"/>
      <c r="C130" s="228" t="s">
        <v>83</v>
      </c>
      <c r="D130" s="228" t="s">
        <v>180</v>
      </c>
      <c r="E130" s="229" t="s">
        <v>3612</v>
      </c>
      <c r="F130" s="230" t="s">
        <v>3751</v>
      </c>
      <c r="G130" s="231" t="s">
        <v>786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184</v>
      </c>
    </row>
    <row r="131" s="2" customFormat="1" ht="16.5" customHeight="1">
      <c r="A131" s="39"/>
      <c r="B131" s="40"/>
      <c r="C131" s="228" t="s">
        <v>85</v>
      </c>
      <c r="D131" s="228" t="s">
        <v>180</v>
      </c>
      <c r="E131" s="229" t="s">
        <v>3614</v>
      </c>
      <c r="F131" s="230" t="s">
        <v>3752</v>
      </c>
      <c r="G131" s="231" t="s">
        <v>786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199</v>
      </c>
    </row>
    <row r="132" s="2" customFormat="1" ht="16.5" customHeight="1">
      <c r="A132" s="39"/>
      <c r="B132" s="40"/>
      <c r="C132" s="228" t="s">
        <v>96</v>
      </c>
      <c r="D132" s="228" t="s">
        <v>180</v>
      </c>
      <c r="E132" s="229" t="s">
        <v>3753</v>
      </c>
      <c r="F132" s="230" t="s">
        <v>3754</v>
      </c>
      <c r="G132" s="231" t="s">
        <v>786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231</v>
      </c>
    </row>
    <row r="133" s="2" customFormat="1" ht="24.15" customHeight="1">
      <c r="A133" s="39"/>
      <c r="B133" s="40"/>
      <c r="C133" s="228" t="s">
        <v>184</v>
      </c>
      <c r="D133" s="228" t="s">
        <v>180</v>
      </c>
      <c r="E133" s="229" t="s">
        <v>3755</v>
      </c>
      <c r="F133" s="230" t="s">
        <v>3756</v>
      </c>
      <c r="G133" s="231" t="s">
        <v>786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240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3757</v>
      </c>
      <c r="F134" s="215" t="s">
        <v>3758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SUM(P135:P153)</f>
        <v>0</v>
      </c>
      <c r="Q134" s="220"/>
      <c r="R134" s="221">
        <f>SUM(R135:R153)</f>
        <v>0</v>
      </c>
      <c r="S134" s="220"/>
      <c r="T134" s="222">
        <f>SUM(T135:T153)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178</v>
      </c>
      <c r="BK134" s="225">
        <f>SUM(BK135:BK153)</f>
        <v>0</v>
      </c>
    </row>
    <row r="135" s="2" customFormat="1" ht="16.5" customHeight="1">
      <c r="A135" s="39"/>
      <c r="B135" s="40"/>
      <c r="C135" s="228" t="s">
        <v>201</v>
      </c>
      <c r="D135" s="228" t="s">
        <v>180</v>
      </c>
      <c r="E135" s="229" t="s">
        <v>3669</v>
      </c>
      <c r="F135" s="230" t="s">
        <v>3759</v>
      </c>
      <c r="G135" s="231" t="s">
        <v>786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8</v>
      </c>
    </row>
    <row r="136" s="2" customFormat="1" ht="16.5" customHeight="1">
      <c r="A136" s="39"/>
      <c r="B136" s="40"/>
      <c r="C136" s="228" t="s">
        <v>199</v>
      </c>
      <c r="D136" s="228" t="s">
        <v>180</v>
      </c>
      <c r="E136" s="229" t="s">
        <v>3671</v>
      </c>
      <c r="F136" s="230" t="s">
        <v>3760</v>
      </c>
      <c r="G136" s="231" t="s">
        <v>786</v>
      </c>
      <c r="H136" s="232">
        <v>36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265</v>
      </c>
    </row>
    <row r="137" s="2" customFormat="1" ht="16.5" customHeight="1">
      <c r="A137" s="39"/>
      <c r="B137" s="40"/>
      <c r="C137" s="228" t="s">
        <v>226</v>
      </c>
      <c r="D137" s="228" t="s">
        <v>180</v>
      </c>
      <c r="E137" s="229" t="s">
        <v>3673</v>
      </c>
      <c r="F137" s="230" t="s">
        <v>3761</v>
      </c>
      <c r="G137" s="231" t="s">
        <v>786</v>
      </c>
      <c r="H137" s="232">
        <v>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274</v>
      </c>
    </row>
    <row r="138" s="2" customFormat="1" ht="16.5" customHeight="1">
      <c r="A138" s="39"/>
      <c r="B138" s="40"/>
      <c r="C138" s="228" t="s">
        <v>231</v>
      </c>
      <c r="D138" s="228" t="s">
        <v>180</v>
      </c>
      <c r="E138" s="229" t="s">
        <v>3675</v>
      </c>
      <c r="F138" s="230" t="s">
        <v>3762</v>
      </c>
      <c r="G138" s="231" t="s">
        <v>786</v>
      </c>
      <c r="H138" s="232">
        <v>12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283</v>
      </c>
    </row>
    <row r="139" s="2" customFormat="1" ht="16.5" customHeight="1">
      <c r="A139" s="39"/>
      <c r="B139" s="40"/>
      <c r="C139" s="228" t="s">
        <v>236</v>
      </c>
      <c r="D139" s="228" t="s">
        <v>180</v>
      </c>
      <c r="E139" s="229" t="s">
        <v>3677</v>
      </c>
      <c r="F139" s="230" t="s">
        <v>3763</v>
      </c>
      <c r="G139" s="231" t="s">
        <v>786</v>
      </c>
      <c r="H139" s="232">
        <v>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294</v>
      </c>
    </row>
    <row r="140" s="2" customFormat="1" ht="16.5" customHeight="1">
      <c r="A140" s="39"/>
      <c r="B140" s="40"/>
      <c r="C140" s="228" t="s">
        <v>240</v>
      </c>
      <c r="D140" s="228" t="s">
        <v>180</v>
      </c>
      <c r="E140" s="229" t="s">
        <v>3679</v>
      </c>
      <c r="F140" s="230" t="s">
        <v>3764</v>
      </c>
      <c r="G140" s="231" t="s">
        <v>786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304</v>
      </c>
    </row>
    <row r="141" s="2" customFormat="1" ht="21.75" customHeight="1">
      <c r="A141" s="39"/>
      <c r="B141" s="40"/>
      <c r="C141" s="228" t="s">
        <v>244</v>
      </c>
      <c r="D141" s="228" t="s">
        <v>180</v>
      </c>
      <c r="E141" s="229" t="s">
        <v>3765</v>
      </c>
      <c r="F141" s="230" t="s">
        <v>3766</v>
      </c>
      <c r="G141" s="231" t="s">
        <v>786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334</v>
      </c>
    </row>
    <row r="142" s="2" customFormat="1" ht="16.5" customHeight="1">
      <c r="A142" s="39"/>
      <c r="B142" s="40"/>
      <c r="C142" s="228" t="s">
        <v>8</v>
      </c>
      <c r="D142" s="228" t="s">
        <v>180</v>
      </c>
      <c r="E142" s="229" t="s">
        <v>3681</v>
      </c>
      <c r="F142" s="230" t="s">
        <v>3767</v>
      </c>
      <c r="G142" s="231" t="s">
        <v>786</v>
      </c>
      <c r="H142" s="232">
        <v>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83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342</v>
      </c>
    </row>
    <row r="143" s="2" customFormat="1" ht="16.5" customHeight="1">
      <c r="A143" s="39"/>
      <c r="B143" s="40"/>
      <c r="C143" s="228" t="s">
        <v>257</v>
      </c>
      <c r="D143" s="228" t="s">
        <v>180</v>
      </c>
      <c r="E143" s="229" t="s">
        <v>3768</v>
      </c>
      <c r="F143" s="230" t="s">
        <v>3769</v>
      </c>
      <c r="G143" s="231" t="s">
        <v>786</v>
      </c>
      <c r="H143" s="232">
        <v>6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355</v>
      </c>
    </row>
    <row r="144" s="2" customFormat="1" ht="24.15" customHeight="1">
      <c r="A144" s="39"/>
      <c r="B144" s="40"/>
      <c r="C144" s="228" t="s">
        <v>265</v>
      </c>
      <c r="D144" s="228" t="s">
        <v>180</v>
      </c>
      <c r="E144" s="229" t="s">
        <v>3683</v>
      </c>
      <c r="F144" s="230" t="s">
        <v>3770</v>
      </c>
      <c r="G144" s="231" t="s">
        <v>786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83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366</v>
      </c>
    </row>
    <row r="145" s="2" customFormat="1" ht="21.75" customHeight="1">
      <c r="A145" s="39"/>
      <c r="B145" s="40"/>
      <c r="C145" s="228" t="s">
        <v>269</v>
      </c>
      <c r="D145" s="228" t="s">
        <v>180</v>
      </c>
      <c r="E145" s="229" t="s">
        <v>3685</v>
      </c>
      <c r="F145" s="230" t="s">
        <v>3771</v>
      </c>
      <c r="G145" s="231" t="s">
        <v>786</v>
      </c>
      <c r="H145" s="232">
        <v>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83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377</v>
      </c>
    </row>
    <row r="146" s="2" customFormat="1" ht="21.75" customHeight="1">
      <c r="A146" s="39"/>
      <c r="B146" s="40"/>
      <c r="C146" s="228" t="s">
        <v>274</v>
      </c>
      <c r="D146" s="228" t="s">
        <v>180</v>
      </c>
      <c r="E146" s="229" t="s">
        <v>3687</v>
      </c>
      <c r="F146" s="230" t="s">
        <v>3772</v>
      </c>
      <c r="G146" s="231" t="s">
        <v>786</v>
      </c>
      <c r="H146" s="232">
        <v>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83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389</v>
      </c>
    </row>
    <row r="147" s="2" customFormat="1" ht="24.15" customHeight="1">
      <c r="A147" s="39"/>
      <c r="B147" s="40"/>
      <c r="C147" s="228" t="s">
        <v>278</v>
      </c>
      <c r="D147" s="228" t="s">
        <v>180</v>
      </c>
      <c r="E147" s="229" t="s">
        <v>3689</v>
      </c>
      <c r="F147" s="230" t="s">
        <v>3773</v>
      </c>
      <c r="G147" s="231" t="s">
        <v>786</v>
      </c>
      <c r="H147" s="232">
        <v>15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83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401</v>
      </c>
    </row>
    <row r="148" s="2" customFormat="1" ht="21.75" customHeight="1">
      <c r="A148" s="39"/>
      <c r="B148" s="40"/>
      <c r="C148" s="228" t="s">
        <v>283</v>
      </c>
      <c r="D148" s="228" t="s">
        <v>180</v>
      </c>
      <c r="E148" s="229" t="s">
        <v>3690</v>
      </c>
      <c r="F148" s="230" t="s">
        <v>3774</v>
      </c>
      <c r="G148" s="231" t="s">
        <v>786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83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412</v>
      </c>
    </row>
    <row r="149" s="2" customFormat="1" ht="16.5" customHeight="1">
      <c r="A149" s="39"/>
      <c r="B149" s="40"/>
      <c r="C149" s="228" t="s">
        <v>288</v>
      </c>
      <c r="D149" s="228" t="s">
        <v>180</v>
      </c>
      <c r="E149" s="229" t="s">
        <v>3692</v>
      </c>
      <c r="F149" s="230" t="s">
        <v>3775</v>
      </c>
      <c r="G149" s="231" t="s">
        <v>786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83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184</v>
      </c>
      <c r="BM149" s="239" t="s">
        <v>423</v>
      </c>
    </row>
    <row r="150" s="2" customFormat="1" ht="16.5" customHeight="1">
      <c r="A150" s="39"/>
      <c r="B150" s="40"/>
      <c r="C150" s="228" t="s">
        <v>294</v>
      </c>
      <c r="D150" s="228" t="s">
        <v>180</v>
      </c>
      <c r="E150" s="229" t="s">
        <v>3776</v>
      </c>
      <c r="F150" s="230" t="s">
        <v>3777</v>
      </c>
      <c r="G150" s="231" t="s">
        <v>786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83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431</v>
      </c>
    </row>
    <row r="151" s="2" customFormat="1" ht="16.5" customHeight="1">
      <c r="A151" s="39"/>
      <c r="B151" s="40"/>
      <c r="C151" s="228" t="s">
        <v>7</v>
      </c>
      <c r="D151" s="228" t="s">
        <v>180</v>
      </c>
      <c r="E151" s="229" t="s">
        <v>3778</v>
      </c>
      <c r="F151" s="230" t="s">
        <v>3779</v>
      </c>
      <c r="G151" s="231" t="s">
        <v>786</v>
      </c>
      <c r="H151" s="232">
        <v>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83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439</v>
      </c>
    </row>
    <row r="152" s="2" customFormat="1" ht="16.5" customHeight="1">
      <c r="A152" s="39"/>
      <c r="B152" s="40"/>
      <c r="C152" s="228" t="s">
        <v>304</v>
      </c>
      <c r="D152" s="228" t="s">
        <v>180</v>
      </c>
      <c r="E152" s="229" t="s">
        <v>3780</v>
      </c>
      <c r="F152" s="230" t="s">
        <v>3781</v>
      </c>
      <c r="G152" s="231" t="s">
        <v>786</v>
      </c>
      <c r="H152" s="232">
        <v>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83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450</v>
      </c>
    </row>
    <row r="153" s="2" customFormat="1" ht="24.15" customHeight="1">
      <c r="A153" s="39"/>
      <c r="B153" s="40"/>
      <c r="C153" s="228" t="s">
        <v>319</v>
      </c>
      <c r="D153" s="228" t="s">
        <v>180</v>
      </c>
      <c r="E153" s="229" t="s">
        <v>3782</v>
      </c>
      <c r="F153" s="230" t="s">
        <v>3783</v>
      </c>
      <c r="G153" s="231" t="s">
        <v>786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184</v>
      </c>
      <c r="AT153" s="239" t="s">
        <v>180</v>
      </c>
      <c r="AU153" s="239" t="s">
        <v>83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184</v>
      </c>
      <c r="BM153" s="239" t="s">
        <v>464</v>
      </c>
    </row>
    <row r="154" s="12" customFormat="1" ht="25.92" customHeight="1">
      <c r="A154" s="12"/>
      <c r="B154" s="212"/>
      <c r="C154" s="213"/>
      <c r="D154" s="214" t="s">
        <v>75</v>
      </c>
      <c r="E154" s="215" t="s">
        <v>3784</v>
      </c>
      <c r="F154" s="215" t="s">
        <v>3785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SUM(P155:P173)</f>
        <v>0</v>
      </c>
      <c r="Q154" s="220"/>
      <c r="R154" s="221">
        <f>SUM(R155:R173)</f>
        <v>0</v>
      </c>
      <c r="S154" s="220"/>
      <c r="T154" s="222">
        <f>SUM(T155:T173)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83</v>
      </c>
      <c r="AT154" s="224" t="s">
        <v>75</v>
      </c>
      <c r="AU154" s="224" t="s">
        <v>76</v>
      </c>
      <c r="AY154" s="223" t="s">
        <v>178</v>
      </c>
      <c r="BK154" s="225">
        <f>SUM(BK155:BK173)</f>
        <v>0</v>
      </c>
    </row>
    <row r="155" s="2" customFormat="1" ht="16.5" customHeight="1">
      <c r="A155" s="39"/>
      <c r="B155" s="40"/>
      <c r="C155" s="228" t="s">
        <v>334</v>
      </c>
      <c r="D155" s="228" t="s">
        <v>180</v>
      </c>
      <c r="E155" s="229" t="s">
        <v>3786</v>
      </c>
      <c r="F155" s="230" t="s">
        <v>3787</v>
      </c>
      <c r="G155" s="231" t="s">
        <v>786</v>
      </c>
      <c r="H155" s="232">
        <v>20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184</v>
      </c>
      <c r="AT155" s="239" t="s">
        <v>180</v>
      </c>
      <c r="AU155" s="239" t="s">
        <v>83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184</v>
      </c>
      <c r="BM155" s="239" t="s">
        <v>491</v>
      </c>
    </row>
    <row r="156" s="2" customFormat="1" ht="16.5" customHeight="1">
      <c r="A156" s="39"/>
      <c r="B156" s="40"/>
      <c r="C156" s="228" t="s">
        <v>338</v>
      </c>
      <c r="D156" s="228" t="s">
        <v>180</v>
      </c>
      <c r="E156" s="229" t="s">
        <v>3788</v>
      </c>
      <c r="F156" s="230" t="s">
        <v>3789</v>
      </c>
      <c r="G156" s="231" t="s">
        <v>786</v>
      </c>
      <c r="H156" s="232">
        <v>6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184</v>
      </c>
      <c r="AT156" s="239" t="s">
        <v>180</v>
      </c>
      <c r="AU156" s="239" t="s">
        <v>83</v>
      </c>
      <c r="AY156" s="18" t="s">
        <v>178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184</v>
      </c>
      <c r="BM156" s="239" t="s">
        <v>501</v>
      </c>
    </row>
    <row r="157" s="2" customFormat="1" ht="16.5" customHeight="1">
      <c r="A157" s="39"/>
      <c r="B157" s="40"/>
      <c r="C157" s="228" t="s">
        <v>342</v>
      </c>
      <c r="D157" s="228" t="s">
        <v>180</v>
      </c>
      <c r="E157" s="229" t="s">
        <v>3790</v>
      </c>
      <c r="F157" s="230" t="s">
        <v>3791</v>
      </c>
      <c r="G157" s="231" t="s">
        <v>786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184</v>
      </c>
      <c r="AT157" s="239" t="s">
        <v>180</v>
      </c>
      <c r="AU157" s="239" t="s">
        <v>83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184</v>
      </c>
      <c r="BM157" s="239" t="s">
        <v>510</v>
      </c>
    </row>
    <row r="158" s="2" customFormat="1" ht="16.5" customHeight="1">
      <c r="A158" s="39"/>
      <c r="B158" s="40"/>
      <c r="C158" s="228" t="s">
        <v>351</v>
      </c>
      <c r="D158" s="228" t="s">
        <v>180</v>
      </c>
      <c r="E158" s="229" t="s">
        <v>3792</v>
      </c>
      <c r="F158" s="230" t="s">
        <v>3793</v>
      </c>
      <c r="G158" s="231" t="s">
        <v>786</v>
      </c>
      <c r="H158" s="232">
        <v>10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184</v>
      </c>
      <c r="AT158" s="239" t="s">
        <v>180</v>
      </c>
      <c r="AU158" s="239" t="s">
        <v>83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184</v>
      </c>
      <c r="BM158" s="239" t="s">
        <v>520</v>
      </c>
    </row>
    <row r="159" s="2" customFormat="1" ht="16.5" customHeight="1">
      <c r="A159" s="39"/>
      <c r="B159" s="40"/>
      <c r="C159" s="228" t="s">
        <v>355</v>
      </c>
      <c r="D159" s="228" t="s">
        <v>180</v>
      </c>
      <c r="E159" s="229" t="s">
        <v>3794</v>
      </c>
      <c r="F159" s="230" t="s">
        <v>3795</v>
      </c>
      <c r="G159" s="231" t="s">
        <v>786</v>
      </c>
      <c r="H159" s="232">
        <v>4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184</v>
      </c>
      <c r="AT159" s="239" t="s">
        <v>180</v>
      </c>
      <c r="AU159" s="239" t="s">
        <v>83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184</v>
      </c>
      <c r="BM159" s="239" t="s">
        <v>530</v>
      </c>
    </row>
    <row r="160" s="2" customFormat="1" ht="16.5" customHeight="1">
      <c r="A160" s="39"/>
      <c r="B160" s="40"/>
      <c r="C160" s="228" t="s">
        <v>359</v>
      </c>
      <c r="D160" s="228" t="s">
        <v>180</v>
      </c>
      <c r="E160" s="229" t="s">
        <v>3796</v>
      </c>
      <c r="F160" s="230" t="s">
        <v>3797</v>
      </c>
      <c r="G160" s="231" t="s">
        <v>786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184</v>
      </c>
      <c r="AT160" s="239" t="s">
        <v>180</v>
      </c>
      <c r="AU160" s="239" t="s">
        <v>83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184</v>
      </c>
      <c r="BM160" s="239" t="s">
        <v>539</v>
      </c>
    </row>
    <row r="161" s="2" customFormat="1" ht="24.15" customHeight="1">
      <c r="A161" s="39"/>
      <c r="B161" s="40"/>
      <c r="C161" s="228" t="s">
        <v>366</v>
      </c>
      <c r="D161" s="228" t="s">
        <v>180</v>
      </c>
      <c r="E161" s="229" t="s">
        <v>3798</v>
      </c>
      <c r="F161" s="230" t="s">
        <v>3799</v>
      </c>
      <c r="G161" s="231" t="s">
        <v>786</v>
      </c>
      <c r="H161" s="232">
        <v>48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184</v>
      </c>
      <c r="AT161" s="239" t="s">
        <v>180</v>
      </c>
      <c r="AU161" s="239" t="s">
        <v>83</v>
      </c>
      <c r="AY161" s="18" t="s">
        <v>178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184</v>
      </c>
      <c r="BM161" s="239" t="s">
        <v>550</v>
      </c>
    </row>
    <row r="162" s="2" customFormat="1" ht="16.5" customHeight="1">
      <c r="A162" s="39"/>
      <c r="B162" s="40"/>
      <c r="C162" s="228" t="s">
        <v>373</v>
      </c>
      <c r="D162" s="228" t="s">
        <v>180</v>
      </c>
      <c r="E162" s="229" t="s">
        <v>3800</v>
      </c>
      <c r="F162" s="230" t="s">
        <v>3801</v>
      </c>
      <c r="G162" s="231" t="s">
        <v>786</v>
      </c>
      <c r="H162" s="232">
        <v>174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83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562</v>
      </c>
    </row>
    <row r="163" s="2" customFormat="1" ht="16.5" customHeight="1">
      <c r="A163" s="39"/>
      <c r="B163" s="40"/>
      <c r="C163" s="228" t="s">
        <v>377</v>
      </c>
      <c r="D163" s="228" t="s">
        <v>180</v>
      </c>
      <c r="E163" s="229" t="s">
        <v>3802</v>
      </c>
      <c r="F163" s="230" t="s">
        <v>3803</v>
      </c>
      <c r="G163" s="231" t="s">
        <v>786</v>
      </c>
      <c r="H163" s="232">
        <v>16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184</v>
      </c>
      <c r="AT163" s="239" t="s">
        <v>180</v>
      </c>
      <c r="AU163" s="239" t="s">
        <v>83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184</v>
      </c>
      <c r="BM163" s="239" t="s">
        <v>573</v>
      </c>
    </row>
    <row r="164" s="2" customFormat="1" ht="16.5" customHeight="1">
      <c r="A164" s="39"/>
      <c r="B164" s="40"/>
      <c r="C164" s="228" t="s">
        <v>381</v>
      </c>
      <c r="D164" s="228" t="s">
        <v>180</v>
      </c>
      <c r="E164" s="229" t="s">
        <v>3804</v>
      </c>
      <c r="F164" s="230" t="s">
        <v>3805</v>
      </c>
      <c r="G164" s="231" t="s">
        <v>786</v>
      </c>
      <c r="H164" s="232">
        <v>21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184</v>
      </c>
      <c r="AT164" s="239" t="s">
        <v>180</v>
      </c>
      <c r="AU164" s="239" t="s">
        <v>83</v>
      </c>
      <c r="AY164" s="18" t="s">
        <v>178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184</v>
      </c>
      <c r="BM164" s="239" t="s">
        <v>583</v>
      </c>
    </row>
    <row r="165" s="2" customFormat="1" ht="16.5" customHeight="1">
      <c r="A165" s="39"/>
      <c r="B165" s="40"/>
      <c r="C165" s="228" t="s">
        <v>389</v>
      </c>
      <c r="D165" s="228" t="s">
        <v>180</v>
      </c>
      <c r="E165" s="229" t="s">
        <v>3806</v>
      </c>
      <c r="F165" s="230" t="s">
        <v>3807</v>
      </c>
      <c r="G165" s="231" t="s">
        <v>786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184</v>
      </c>
      <c r="AT165" s="239" t="s">
        <v>180</v>
      </c>
      <c r="AU165" s="239" t="s">
        <v>83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184</v>
      </c>
      <c r="BM165" s="239" t="s">
        <v>593</v>
      </c>
    </row>
    <row r="166" s="2" customFormat="1" ht="16.5" customHeight="1">
      <c r="A166" s="39"/>
      <c r="B166" s="40"/>
      <c r="C166" s="228" t="s">
        <v>396</v>
      </c>
      <c r="D166" s="228" t="s">
        <v>180</v>
      </c>
      <c r="E166" s="229" t="s">
        <v>3808</v>
      </c>
      <c r="F166" s="230" t="s">
        <v>3809</v>
      </c>
      <c r="G166" s="231" t="s">
        <v>786</v>
      </c>
      <c r="H166" s="232">
        <v>5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184</v>
      </c>
      <c r="AT166" s="239" t="s">
        <v>180</v>
      </c>
      <c r="AU166" s="239" t="s">
        <v>83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184</v>
      </c>
      <c r="BM166" s="239" t="s">
        <v>602</v>
      </c>
    </row>
    <row r="167" s="2" customFormat="1" ht="16.5" customHeight="1">
      <c r="A167" s="39"/>
      <c r="B167" s="40"/>
      <c r="C167" s="228" t="s">
        <v>401</v>
      </c>
      <c r="D167" s="228" t="s">
        <v>180</v>
      </c>
      <c r="E167" s="229" t="s">
        <v>3810</v>
      </c>
      <c r="F167" s="230" t="s">
        <v>3811</v>
      </c>
      <c r="G167" s="231" t="s">
        <v>786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184</v>
      </c>
      <c r="AT167" s="239" t="s">
        <v>180</v>
      </c>
      <c r="AU167" s="239" t="s">
        <v>83</v>
      </c>
      <c r="AY167" s="18" t="s">
        <v>178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184</v>
      </c>
      <c r="BM167" s="239" t="s">
        <v>611</v>
      </c>
    </row>
    <row r="168" s="2" customFormat="1" ht="16.5" customHeight="1">
      <c r="A168" s="39"/>
      <c r="B168" s="40"/>
      <c r="C168" s="228" t="s">
        <v>406</v>
      </c>
      <c r="D168" s="228" t="s">
        <v>180</v>
      </c>
      <c r="E168" s="229" t="s">
        <v>3812</v>
      </c>
      <c r="F168" s="230" t="s">
        <v>3813</v>
      </c>
      <c r="G168" s="231" t="s">
        <v>786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184</v>
      </c>
      <c r="AT168" s="239" t="s">
        <v>180</v>
      </c>
      <c r="AU168" s="239" t="s">
        <v>83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184</v>
      </c>
      <c r="BM168" s="239" t="s">
        <v>621</v>
      </c>
    </row>
    <row r="169" s="2" customFormat="1" ht="16.5" customHeight="1">
      <c r="A169" s="39"/>
      <c r="B169" s="40"/>
      <c r="C169" s="228" t="s">
        <v>412</v>
      </c>
      <c r="D169" s="228" t="s">
        <v>180</v>
      </c>
      <c r="E169" s="229" t="s">
        <v>3814</v>
      </c>
      <c r="F169" s="230" t="s">
        <v>3815</v>
      </c>
      <c r="G169" s="231" t="s">
        <v>786</v>
      </c>
      <c r="H169" s="232">
        <v>116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184</v>
      </c>
      <c r="AT169" s="239" t="s">
        <v>180</v>
      </c>
      <c r="AU169" s="239" t="s">
        <v>83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184</v>
      </c>
      <c r="BM169" s="239" t="s">
        <v>632</v>
      </c>
    </row>
    <row r="170" s="2" customFormat="1" ht="16.5" customHeight="1">
      <c r="A170" s="39"/>
      <c r="B170" s="40"/>
      <c r="C170" s="228" t="s">
        <v>417</v>
      </c>
      <c r="D170" s="228" t="s">
        <v>180</v>
      </c>
      <c r="E170" s="229" t="s">
        <v>3816</v>
      </c>
      <c r="F170" s="230" t="s">
        <v>3817</v>
      </c>
      <c r="G170" s="231" t="s">
        <v>786</v>
      </c>
      <c r="H170" s="232">
        <v>64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184</v>
      </c>
      <c r="AT170" s="239" t="s">
        <v>180</v>
      </c>
      <c r="AU170" s="239" t="s">
        <v>83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184</v>
      </c>
      <c r="BM170" s="239" t="s">
        <v>643</v>
      </c>
    </row>
    <row r="171" s="2" customFormat="1" ht="16.5" customHeight="1">
      <c r="A171" s="39"/>
      <c r="B171" s="40"/>
      <c r="C171" s="228" t="s">
        <v>423</v>
      </c>
      <c r="D171" s="228" t="s">
        <v>180</v>
      </c>
      <c r="E171" s="229" t="s">
        <v>3818</v>
      </c>
      <c r="F171" s="230" t="s">
        <v>3819</v>
      </c>
      <c r="G171" s="231" t="s">
        <v>786</v>
      </c>
      <c r="H171" s="232">
        <v>25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184</v>
      </c>
      <c r="AT171" s="239" t="s">
        <v>180</v>
      </c>
      <c r="AU171" s="239" t="s">
        <v>83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184</v>
      </c>
      <c r="BM171" s="239" t="s">
        <v>652</v>
      </c>
    </row>
    <row r="172" s="2" customFormat="1" ht="16.5" customHeight="1">
      <c r="A172" s="39"/>
      <c r="B172" s="40"/>
      <c r="C172" s="228" t="s">
        <v>427</v>
      </c>
      <c r="D172" s="228" t="s">
        <v>180</v>
      </c>
      <c r="E172" s="229" t="s">
        <v>3820</v>
      </c>
      <c r="F172" s="230" t="s">
        <v>3821</v>
      </c>
      <c r="G172" s="231" t="s">
        <v>786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184</v>
      </c>
      <c r="AT172" s="239" t="s">
        <v>180</v>
      </c>
      <c r="AU172" s="239" t="s">
        <v>83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184</v>
      </c>
      <c r="BM172" s="239" t="s">
        <v>660</v>
      </c>
    </row>
    <row r="173" s="2" customFormat="1" ht="16.5" customHeight="1">
      <c r="A173" s="39"/>
      <c r="B173" s="40"/>
      <c r="C173" s="228" t="s">
        <v>431</v>
      </c>
      <c r="D173" s="228" t="s">
        <v>180</v>
      </c>
      <c r="E173" s="229" t="s">
        <v>3822</v>
      </c>
      <c r="F173" s="230" t="s">
        <v>3823</v>
      </c>
      <c r="G173" s="231" t="s">
        <v>786</v>
      </c>
      <c r="H173" s="232">
        <v>7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184</v>
      </c>
      <c r="AT173" s="239" t="s">
        <v>180</v>
      </c>
      <c r="AU173" s="239" t="s">
        <v>83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184</v>
      </c>
      <c r="BM173" s="239" t="s">
        <v>669</v>
      </c>
    </row>
    <row r="174" s="12" customFormat="1" ht="25.92" customHeight="1">
      <c r="A174" s="12"/>
      <c r="B174" s="212"/>
      <c r="C174" s="213"/>
      <c r="D174" s="214" t="s">
        <v>75</v>
      </c>
      <c r="E174" s="215" t="s">
        <v>3824</v>
      </c>
      <c r="F174" s="215" t="s">
        <v>3825</v>
      </c>
      <c r="G174" s="213"/>
      <c r="H174" s="213"/>
      <c r="I174" s="216"/>
      <c r="J174" s="217">
        <f>BK174</f>
        <v>0</v>
      </c>
      <c r="K174" s="213"/>
      <c r="L174" s="218"/>
      <c r="M174" s="219"/>
      <c r="N174" s="220"/>
      <c r="O174" s="220"/>
      <c r="P174" s="221">
        <f>SUM(P175:P192)</f>
        <v>0</v>
      </c>
      <c r="Q174" s="220"/>
      <c r="R174" s="221">
        <f>SUM(R175:R192)</f>
        <v>0</v>
      </c>
      <c r="S174" s="220"/>
      <c r="T174" s="222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83</v>
      </c>
      <c r="AT174" s="224" t="s">
        <v>75</v>
      </c>
      <c r="AU174" s="224" t="s">
        <v>76</v>
      </c>
      <c r="AY174" s="223" t="s">
        <v>178</v>
      </c>
      <c r="BK174" s="225">
        <f>SUM(BK175:BK192)</f>
        <v>0</v>
      </c>
    </row>
    <row r="175" s="2" customFormat="1" ht="16.5" customHeight="1">
      <c r="A175" s="39"/>
      <c r="B175" s="40"/>
      <c r="C175" s="228" t="s">
        <v>435</v>
      </c>
      <c r="D175" s="228" t="s">
        <v>180</v>
      </c>
      <c r="E175" s="229" t="s">
        <v>3826</v>
      </c>
      <c r="F175" s="230" t="s">
        <v>3827</v>
      </c>
      <c r="G175" s="231" t="s">
        <v>786</v>
      </c>
      <c r="H175" s="232">
        <v>4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184</v>
      </c>
      <c r="AT175" s="239" t="s">
        <v>180</v>
      </c>
      <c r="AU175" s="239" t="s">
        <v>83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184</v>
      </c>
      <c r="BM175" s="239" t="s">
        <v>680</v>
      </c>
    </row>
    <row r="176" s="2" customFormat="1" ht="21.75" customHeight="1">
      <c r="A176" s="39"/>
      <c r="B176" s="40"/>
      <c r="C176" s="228" t="s">
        <v>439</v>
      </c>
      <c r="D176" s="228" t="s">
        <v>180</v>
      </c>
      <c r="E176" s="229" t="s">
        <v>3828</v>
      </c>
      <c r="F176" s="230" t="s">
        <v>3829</v>
      </c>
      <c r="G176" s="231" t="s">
        <v>1134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184</v>
      </c>
      <c r="AT176" s="239" t="s">
        <v>180</v>
      </c>
      <c r="AU176" s="239" t="s">
        <v>83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184</v>
      </c>
      <c r="BM176" s="239" t="s">
        <v>688</v>
      </c>
    </row>
    <row r="177" s="2" customFormat="1" ht="16.5" customHeight="1">
      <c r="A177" s="39"/>
      <c r="B177" s="40"/>
      <c r="C177" s="228" t="s">
        <v>444</v>
      </c>
      <c r="D177" s="228" t="s">
        <v>180</v>
      </c>
      <c r="E177" s="229" t="s">
        <v>3705</v>
      </c>
      <c r="F177" s="230" t="s">
        <v>3706</v>
      </c>
      <c r="G177" s="231" t="s">
        <v>786</v>
      </c>
      <c r="H177" s="232">
        <v>116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184</v>
      </c>
      <c r="AT177" s="239" t="s">
        <v>180</v>
      </c>
      <c r="AU177" s="239" t="s">
        <v>83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184</v>
      </c>
      <c r="BM177" s="239" t="s">
        <v>696</v>
      </c>
    </row>
    <row r="178" s="2" customFormat="1" ht="16.5" customHeight="1">
      <c r="A178" s="39"/>
      <c r="B178" s="40"/>
      <c r="C178" s="228" t="s">
        <v>450</v>
      </c>
      <c r="D178" s="228" t="s">
        <v>180</v>
      </c>
      <c r="E178" s="229" t="s">
        <v>3830</v>
      </c>
      <c r="F178" s="230" t="s">
        <v>3831</v>
      </c>
      <c r="G178" s="231" t="s">
        <v>786</v>
      </c>
      <c r="H178" s="232">
        <v>64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184</v>
      </c>
      <c r="AT178" s="239" t="s">
        <v>180</v>
      </c>
      <c r="AU178" s="239" t="s">
        <v>83</v>
      </c>
      <c r="AY178" s="18" t="s">
        <v>178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184</v>
      </c>
      <c r="BM178" s="239" t="s">
        <v>706</v>
      </c>
    </row>
    <row r="179" s="2" customFormat="1" ht="16.5" customHeight="1">
      <c r="A179" s="39"/>
      <c r="B179" s="40"/>
      <c r="C179" s="228" t="s">
        <v>455</v>
      </c>
      <c r="D179" s="228" t="s">
        <v>180</v>
      </c>
      <c r="E179" s="229" t="s">
        <v>3832</v>
      </c>
      <c r="F179" s="230" t="s">
        <v>3833</v>
      </c>
      <c r="G179" s="231" t="s">
        <v>786</v>
      </c>
      <c r="H179" s="232">
        <v>25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184</v>
      </c>
      <c r="AT179" s="239" t="s">
        <v>180</v>
      </c>
      <c r="AU179" s="239" t="s">
        <v>83</v>
      </c>
      <c r="AY179" s="18" t="s">
        <v>178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184</v>
      </c>
      <c r="BM179" s="239" t="s">
        <v>715</v>
      </c>
    </row>
    <row r="180" s="2" customFormat="1" ht="16.5" customHeight="1">
      <c r="A180" s="39"/>
      <c r="B180" s="40"/>
      <c r="C180" s="228" t="s">
        <v>464</v>
      </c>
      <c r="D180" s="228" t="s">
        <v>180</v>
      </c>
      <c r="E180" s="229" t="s">
        <v>3834</v>
      </c>
      <c r="F180" s="230" t="s">
        <v>3835</v>
      </c>
      <c r="G180" s="231" t="s">
        <v>786</v>
      </c>
      <c r="H180" s="232">
        <v>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184</v>
      </c>
      <c r="AT180" s="239" t="s">
        <v>180</v>
      </c>
      <c r="AU180" s="239" t="s">
        <v>83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184</v>
      </c>
      <c r="BM180" s="239" t="s">
        <v>725</v>
      </c>
    </row>
    <row r="181" s="2" customFormat="1" ht="16.5" customHeight="1">
      <c r="A181" s="39"/>
      <c r="B181" s="40"/>
      <c r="C181" s="228" t="s">
        <v>469</v>
      </c>
      <c r="D181" s="228" t="s">
        <v>180</v>
      </c>
      <c r="E181" s="229" t="s">
        <v>3836</v>
      </c>
      <c r="F181" s="230" t="s">
        <v>3837</v>
      </c>
      <c r="G181" s="231" t="s">
        <v>786</v>
      </c>
      <c r="H181" s="232">
        <v>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184</v>
      </c>
      <c r="AT181" s="239" t="s">
        <v>180</v>
      </c>
      <c r="AU181" s="239" t="s">
        <v>83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184</v>
      </c>
      <c r="BM181" s="239" t="s">
        <v>736</v>
      </c>
    </row>
    <row r="182" s="2" customFormat="1" ht="16.5" customHeight="1">
      <c r="A182" s="39"/>
      <c r="B182" s="40"/>
      <c r="C182" s="228" t="s">
        <v>482</v>
      </c>
      <c r="D182" s="228" t="s">
        <v>180</v>
      </c>
      <c r="E182" s="229" t="s">
        <v>3838</v>
      </c>
      <c r="F182" s="230" t="s">
        <v>3839</v>
      </c>
      <c r="G182" s="231" t="s">
        <v>786</v>
      </c>
      <c r="H182" s="232">
        <v>125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184</v>
      </c>
      <c r="AT182" s="239" t="s">
        <v>180</v>
      </c>
      <c r="AU182" s="239" t="s">
        <v>83</v>
      </c>
      <c r="AY182" s="18" t="s">
        <v>178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184</v>
      </c>
      <c r="BM182" s="239" t="s">
        <v>746</v>
      </c>
    </row>
    <row r="183" s="2" customFormat="1" ht="16.5" customHeight="1">
      <c r="A183" s="39"/>
      <c r="B183" s="40"/>
      <c r="C183" s="228" t="s">
        <v>486</v>
      </c>
      <c r="D183" s="228" t="s">
        <v>180</v>
      </c>
      <c r="E183" s="229" t="s">
        <v>3840</v>
      </c>
      <c r="F183" s="230" t="s">
        <v>3841</v>
      </c>
      <c r="G183" s="231" t="s">
        <v>786</v>
      </c>
      <c r="H183" s="232">
        <v>18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184</v>
      </c>
      <c r="AT183" s="239" t="s">
        <v>180</v>
      </c>
      <c r="AU183" s="239" t="s">
        <v>83</v>
      </c>
      <c r="AY183" s="18" t="s">
        <v>178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184</v>
      </c>
      <c r="BM183" s="239" t="s">
        <v>758</v>
      </c>
    </row>
    <row r="184" s="2" customFormat="1" ht="16.5" customHeight="1">
      <c r="A184" s="39"/>
      <c r="B184" s="40"/>
      <c r="C184" s="228" t="s">
        <v>491</v>
      </c>
      <c r="D184" s="228" t="s">
        <v>180</v>
      </c>
      <c r="E184" s="229" t="s">
        <v>3842</v>
      </c>
      <c r="F184" s="230" t="s">
        <v>3843</v>
      </c>
      <c r="G184" s="231" t="s">
        <v>291</v>
      </c>
      <c r="H184" s="232">
        <v>110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184</v>
      </c>
      <c r="AT184" s="239" t="s">
        <v>180</v>
      </c>
      <c r="AU184" s="239" t="s">
        <v>83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184</v>
      </c>
      <c r="BM184" s="239" t="s">
        <v>768</v>
      </c>
    </row>
    <row r="185" s="2" customFormat="1" ht="16.5" customHeight="1">
      <c r="A185" s="39"/>
      <c r="B185" s="40"/>
      <c r="C185" s="228" t="s">
        <v>497</v>
      </c>
      <c r="D185" s="228" t="s">
        <v>180</v>
      </c>
      <c r="E185" s="229" t="s">
        <v>3844</v>
      </c>
      <c r="F185" s="230" t="s">
        <v>3845</v>
      </c>
      <c r="G185" s="231" t="s">
        <v>786</v>
      </c>
      <c r="H185" s="232">
        <v>110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184</v>
      </c>
      <c r="AT185" s="239" t="s">
        <v>180</v>
      </c>
      <c r="AU185" s="239" t="s">
        <v>83</v>
      </c>
      <c r="AY185" s="18" t="s">
        <v>178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184</v>
      </c>
      <c r="BM185" s="239" t="s">
        <v>777</v>
      </c>
    </row>
    <row r="186" s="2" customFormat="1" ht="16.5" customHeight="1">
      <c r="A186" s="39"/>
      <c r="B186" s="40"/>
      <c r="C186" s="228" t="s">
        <v>501</v>
      </c>
      <c r="D186" s="228" t="s">
        <v>180</v>
      </c>
      <c r="E186" s="229" t="s">
        <v>3846</v>
      </c>
      <c r="F186" s="230" t="s">
        <v>3655</v>
      </c>
      <c r="G186" s="231" t="s">
        <v>291</v>
      </c>
      <c r="H186" s="232">
        <v>45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184</v>
      </c>
      <c r="AT186" s="239" t="s">
        <v>180</v>
      </c>
      <c r="AU186" s="239" t="s">
        <v>83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184</v>
      </c>
      <c r="BM186" s="239" t="s">
        <v>790</v>
      </c>
    </row>
    <row r="187" s="2" customFormat="1" ht="16.5" customHeight="1">
      <c r="A187" s="39"/>
      <c r="B187" s="40"/>
      <c r="C187" s="228" t="s">
        <v>505</v>
      </c>
      <c r="D187" s="228" t="s">
        <v>180</v>
      </c>
      <c r="E187" s="229" t="s">
        <v>3847</v>
      </c>
      <c r="F187" s="230" t="s">
        <v>3657</v>
      </c>
      <c r="G187" s="231" t="s">
        <v>786</v>
      </c>
      <c r="H187" s="232">
        <v>45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184</v>
      </c>
      <c r="AT187" s="239" t="s">
        <v>180</v>
      </c>
      <c r="AU187" s="239" t="s">
        <v>83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184</v>
      </c>
      <c r="BM187" s="239" t="s">
        <v>801</v>
      </c>
    </row>
    <row r="188" s="2" customFormat="1" ht="16.5" customHeight="1">
      <c r="A188" s="39"/>
      <c r="B188" s="40"/>
      <c r="C188" s="228" t="s">
        <v>510</v>
      </c>
      <c r="D188" s="228" t="s">
        <v>180</v>
      </c>
      <c r="E188" s="229" t="s">
        <v>3650</v>
      </c>
      <c r="F188" s="230" t="s">
        <v>3704</v>
      </c>
      <c r="G188" s="231" t="s">
        <v>291</v>
      </c>
      <c r="H188" s="232">
        <v>515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184</v>
      </c>
      <c r="AT188" s="239" t="s">
        <v>180</v>
      </c>
      <c r="AU188" s="239" t="s">
        <v>83</v>
      </c>
      <c r="AY188" s="18" t="s">
        <v>178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184</v>
      </c>
      <c r="BM188" s="239" t="s">
        <v>814</v>
      </c>
    </row>
    <row r="189" s="2" customFormat="1" ht="16.5" customHeight="1">
      <c r="A189" s="39"/>
      <c r="B189" s="40"/>
      <c r="C189" s="228" t="s">
        <v>515</v>
      </c>
      <c r="D189" s="228" t="s">
        <v>180</v>
      </c>
      <c r="E189" s="229" t="s">
        <v>3848</v>
      </c>
      <c r="F189" s="230" t="s">
        <v>3714</v>
      </c>
      <c r="G189" s="231" t="s">
        <v>291</v>
      </c>
      <c r="H189" s="232">
        <v>110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184</v>
      </c>
      <c r="AT189" s="239" t="s">
        <v>180</v>
      </c>
      <c r="AU189" s="239" t="s">
        <v>83</v>
      </c>
      <c r="AY189" s="18" t="s">
        <v>178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184</v>
      </c>
      <c r="BM189" s="239" t="s">
        <v>828</v>
      </c>
    </row>
    <row r="190" s="2" customFormat="1" ht="16.5" customHeight="1">
      <c r="A190" s="39"/>
      <c r="B190" s="40"/>
      <c r="C190" s="228" t="s">
        <v>520</v>
      </c>
      <c r="D190" s="228" t="s">
        <v>180</v>
      </c>
      <c r="E190" s="229" t="s">
        <v>3658</v>
      </c>
      <c r="F190" s="230" t="s">
        <v>3659</v>
      </c>
      <c r="G190" s="231" t="s">
        <v>291</v>
      </c>
      <c r="H190" s="232">
        <v>70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184</v>
      </c>
      <c r="AT190" s="239" t="s">
        <v>180</v>
      </c>
      <c r="AU190" s="239" t="s">
        <v>83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184</v>
      </c>
      <c r="BM190" s="239" t="s">
        <v>837</v>
      </c>
    </row>
    <row r="191" s="2" customFormat="1" ht="16.5" customHeight="1">
      <c r="A191" s="39"/>
      <c r="B191" s="40"/>
      <c r="C191" s="228" t="s">
        <v>525</v>
      </c>
      <c r="D191" s="228" t="s">
        <v>180</v>
      </c>
      <c r="E191" s="229" t="s">
        <v>3849</v>
      </c>
      <c r="F191" s="230" t="s">
        <v>3850</v>
      </c>
      <c r="G191" s="231" t="s">
        <v>291</v>
      </c>
      <c r="H191" s="232">
        <v>35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184</v>
      </c>
      <c r="AT191" s="239" t="s">
        <v>180</v>
      </c>
      <c r="AU191" s="239" t="s">
        <v>83</v>
      </c>
      <c r="AY191" s="18" t="s">
        <v>178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184</v>
      </c>
      <c r="BM191" s="239" t="s">
        <v>851</v>
      </c>
    </row>
    <row r="192" s="2" customFormat="1" ht="16.5" customHeight="1">
      <c r="A192" s="39"/>
      <c r="B192" s="40"/>
      <c r="C192" s="228" t="s">
        <v>530</v>
      </c>
      <c r="D192" s="228" t="s">
        <v>180</v>
      </c>
      <c r="E192" s="229" t="s">
        <v>3726</v>
      </c>
      <c r="F192" s="230" t="s">
        <v>3851</v>
      </c>
      <c r="G192" s="231" t="s">
        <v>1134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184</v>
      </c>
      <c r="AT192" s="239" t="s">
        <v>180</v>
      </c>
      <c r="AU192" s="239" t="s">
        <v>83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184</v>
      </c>
      <c r="BM192" s="239" t="s">
        <v>861</v>
      </c>
    </row>
    <row r="193" s="12" customFormat="1" ht="25.92" customHeight="1">
      <c r="A193" s="12"/>
      <c r="B193" s="212"/>
      <c r="C193" s="213"/>
      <c r="D193" s="214" t="s">
        <v>75</v>
      </c>
      <c r="E193" s="215" t="s">
        <v>3852</v>
      </c>
      <c r="F193" s="215" t="s">
        <v>3853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SUM(P194:P216)</f>
        <v>0</v>
      </c>
      <c r="Q193" s="220"/>
      <c r="R193" s="221">
        <f>SUM(R194:R216)</f>
        <v>0</v>
      </c>
      <c r="S193" s="220"/>
      <c r="T193" s="222">
        <f>SUM(T194:T216)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76</v>
      </c>
      <c r="AY193" s="223" t="s">
        <v>178</v>
      </c>
      <c r="BK193" s="225">
        <f>SUM(BK194:BK216)</f>
        <v>0</v>
      </c>
    </row>
    <row r="194" s="2" customFormat="1" ht="16.5" customHeight="1">
      <c r="A194" s="39"/>
      <c r="B194" s="40"/>
      <c r="C194" s="228" t="s">
        <v>535</v>
      </c>
      <c r="D194" s="228" t="s">
        <v>180</v>
      </c>
      <c r="E194" s="229" t="s">
        <v>3854</v>
      </c>
      <c r="F194" s="230" t="s">
        <v>3855</v>
      </c>
      <c r="G194" s="231" t="s">
        <v>291</v>
      </c>
      <c r="H194" s="232">
        <v>215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184</v>
      </c>
      <c r="AT194" s="239" t="s">
        <v>180</v>
      </c>
      <c r="AU194" s="239" t="s">
        <v>83</v>
      </c>
      <c r="AY194" s="18" t="s">
        <v>178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184</v>
      </c>
      <c r="BM194" s="239" t="s">
        <v>871</v>
      </c>
    </row>
    <row r="195" s="2" customFormat="1" ht="16.5" customHeight="1">
      <c r="A195" s="39"/>
      <c r="B195" s="40"/>
      <c r="C195" s="228" t="s">
        <v>539</v>
      </c>
      <c r="D195" s="228" t="s">
        <v>180</v>
      </c>
      <c r="E195" s="229" t="s">
        <v>3856</v>
      </c>
      <c r="F195" s="230" t="s">
        <v>3857</v>
      </c>
      <c r="G195" s="231" t="s">
        <v>291</v>
      </c>
      <c r="H195" s="232">
        <v>80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184</v>
      </c>
      <c r="AT195" s="239" t="s">
        <v>180</v>
      </c>
      <c r="AU195" s="239" t="s">
        <v>83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184</v>
      </c>
      <c r="BM195" s="239" t="s">
        <v>881</v>
      </c>
    </row>
    <row r="196" s="2" customFormat="1" ht="16.5" customHeight="1">
      <c r="A196" s="39"/>
      <c r="B196" s="40"/>
      <c r="C196" s="228" t="s">
        <v>544</v>
      </c>
      <c r="D196" s="228" t="s">
        <v>180</v>
      </c>
      <c r="E196" s="229" t="s">
        <v>3858</v>
      </c>
      <c r="F196" s="230" t="s">
        <v>3859</v>
      </c>
      <c r="G196" s="231" t="s">
        <v>291</v>
      </c>
      <c r="H196" s="232">
        <v>34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184</v>
      </c>
      <c r="AT196" s="239" t="s">
        <v>180</v>
      </c>
      <c r="AU196" s="239" t="s">
        <v>83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184</v>
      </c>
      <c r="BM196" s="239" t="s">
        <v>891</v>
      </c>
    </row>
    <row r="197" s="2" customFormat="1" ht="16.5" customHeight="1">
      <c r="A197" s="39"/>
      <c r="B197" s="40"/>
      <c r="C197" s="228" t="s">
        <v>550</v>
      </c>
      <c r="D197" s="228" t="s">
        <v>180</v>
      </c>
      <c r="E197" s="229" t="s">
        <v>3860</v>
      </c>
      <c r="F197" s="230" t="s">
        <v>3861</v>
      </c>
      <c r="G197" s="231" t="s">
        <v>291</v>
      </c>
      <c r="H197" s="232">
        <v>15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184</v>
      </c>
      <c r="AT197" s="239" t="s">
        <v>180</v>
      </c>
      <c r="AU197" s="239" t="s">
        <v>83</v>
      </c>
      <c r="AY197" s="18" t="s">
        <v>178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184</v>
      </c>
      <c r="BM197" s="239" t="s">
        <v>901</v>
      </c>
    </row>
    <row r="198" s="2" customFormat="1" ht="16.5" customHeight="1">
      <c r="A198" s="39"/>
      <c r="B198" s="40"/>
      <c r="C198" s="228" t="s">
        <v>558</v>
      </c>
      <c r="D198" s="228" t="s">
        <v>180</v>
      </c>
      <c r="E198" s="229" t="s">
        <v>3862</v>
      </c>
      <c r="F198" s="230" t="s">
        <v>3863</v>
      </c>
      <c r="G198" s="231" t="s">
        <v>291</v>
      </c>
      <c r="H198" s="232">
        <v>45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184</v>
      </c>
      <c r="AT198" s="239" t="s">
        <v>180</v>
      </c>
      <c r="AU198" s="239" t="s">
        <v>83</v>
      </c>
      <c r="AY198" s="18" t="s">
        <v>178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184</v>
      </c>
      <c r="BM198" s="239" t="s">
        <v>913</v>
      </c>
    </row>
    <row r="199" s="2" customFormat="1" ht="16.5" customHeight="1">
      <c r="A199" s="39"/>
      <c r="B199" s="40"/>
      <c r="C199" s="228" t="s">
        <v>562</v>
      </c>
      <c r="D199" s="228" t="s">
        <v>180</v>
      </c>
      <c r="E199" s="229" t="s">
        <v>3864</v>
      </c>
      <c r="F199" s="230" t="s">
        <v>3865</v>
      </c>
      <c r="G199" s="231" t="s">
        <v>291</v>
      </c>
      <c r="H199" s="232">
        <v>298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184</v>
      </c>
      <c r="AT199" s="239" t="s">
        <v>180</v>
      </c>
      <c r="AU199" s="239" t="s">
        <v>83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184</v>
      </c>
      <c r="BM199" s="239" t="s">
        <v>922</v>
      </c>
    </row>
    <row r="200" s="2" customFormat="1" ht="16.5" customHeight="1">
      <c r="A200" s="39"/>
      <c r="B200" s="40"/>
      <c r="C200" s="228" t="s">
        <v>567</v>
      </c>
      <c r="D200" s="228" t="s">
        <v>180</v>
      </c>
      <c r="E200" s="229" t="s">
        <v>3866</v>
      </c>
      <c r="F200" s="230" t="s">
        <v>3867</v>
      </c>
      <c r="G200" s="231" t="s">
        <v>291</v>
      </c>
      <c r="H200" s="232">
        <v>1102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184</v>
      </c>
      <c r="AT200" s="239" t="s">
        <v>180</v>
      </c>
      <c r="AU200" s="239" t="s">
        <v>83</v>
      </c>
      <c r="AY200" s="18" t="s">
        <v>178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184</v>
      </c>
      <c r="BM200" s="239" t="s">
        <v>931</v>
      </c>
    </row>
    <row r="201" s="2" customFormat="1" ht="16.5" customHeight="1">
      <c r="A201" s="39"/>
      <c r="B201" s="40"/>
      <c r="C201" s="228" t="s">
        <v>573</v>
      </c>
      <c r="D201" s="228" t="s">
        <v>180</v>
      </c>
      <c r="E201" s="229" t="s">
        <v>3868</v>
      </c>
      <c r="F201" s="230" t="s">
        <v>3869</v>
      </c>
      <c r="G201" s="231" t="s">
        <v>291</v>
      </c>
      <c r="H201" s="232">
        <v>1503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184</v>
      </c>
      <c r="AT201" s="239" t="s">
        <v>180</v>
      </c>
      <c r="AU201" s="239" t="s">
        <v>83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184</v>
      </c>
      <c r="BM201" s="239" t="s">
        <v>942</v>
      </c>
    </row>
    <row r="202" s="2" customFormat="1" ht="16.5" customHeight="1">
      <c r="A202" s="39"/>
      <c r="B202" s="40"/>
      <c r="C202" s="228" t="s">
        <v>579</v>
      </c>
      <c r="D202" s="228" t="s">
        <v>180</v>
      </c>
      <c r="E202" s="229" t="s">
        <v>3870</v>
      </c>
      <c r="F202" s="230" t="s">
        <v>3871</v>
      </c>
      <c r="G202" s="231" t="s">
        <v>291</v>
      </c>
      <c r="H202" s="232">
        <v>92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184</v>
      </c>
      <c r="AT202" s="239" t="s">
        <v>180</v>
      </c>
      <c r="AU202" s="239" t="s">
        <v>83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184</v>
      </c>
      <c r="BM202" s="239" t="s">
        <v>952</v>
      </c>
    </row>
    <row r="203" s="2" customFormat="1" ht="16.5" customHeight="1">
      <c r="A203" s="39"/>
      <c r="B203" s="40"/>
      <c r="C203" s="228" t="s">
        <v>583</v>
      </c>
      <c r="D203" s="228" t="s">
        <v>180</v>
      </c>
      <c r="E203" s="229" t="s">
        <v>3872</v>
      </c>
      <c r="F203" s="230" t="s">
        <v>3873</v>
      </c>
      <c r="G203" s="231" t="s">
        <v>291</v>
      </c>
      <c r="H203" s="232">
        <v>53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184</v>
      </c>
      <c r="AT203" s="239" t="s">
        <v>180</v>
      </c>
      <c r="AU203" s="239" t="s">
        <v>83</v>
      </c>
      <c r="AY203" s="18" t="s">
        <v>178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184</v>
      </c>
      <c r="BM203" s="239" t="s">
        <v>962</v>
      </c>
    </row>
    <row r="204" s="2" customFormat="1" ht="16.5" customHeight="1">
      <c r="A204" s="39"/>
      <c r="B204" s="40"/>
      <c r="C204" s="228" t="s">
        <v>588</v>
      </c>
      <c r="D204" s="228" t="s">
        <v>180</v>
      </c>
      <c r="E204" s="229" t="s">
        <v>3874</v>
      </c>
      <c r="F204" s="230" t="s">
        <v>3875</v>
      </c>
      <c r="G204" s="231" t="s">
        <v>291</v>
      </c>
      <c r="H204" s="232">
        <v>110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184</v>
      </c>
      <c r="AT204" s="239" t="s">
        <v>180</v>
      </c>
      <c r="AU204" s="239" t="s">
        <v>83</v>
      </c>
      <c r="AY204" s="18" t="s">
        <v>178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184</v>
      </c>
      <c r="BM204" s="239" t="s">
        <v>973</v>
      </c>
    </row>
    <row r="205" s="2" customFormat="1" ht="16.5" customHeight="1">
      <c r="A205" s="39"/>
      <c r="B205" s="40"/>
      <c r="C205" s="228" t="s">
        <v>593</v>
      </c>
      <c r="D205" s="228" t="s">
        <v>180</v>
      </c>
      <c r="E205" s="229" t="s">
        <v>3876</v>
      </c>
      <c r="F205" s="230" t="s">
        <v>3877</v>
      </c>
      <c r="G205" s="231" t="s">
        <v>291</v>
      </c>
      <c r="H205" s="232">
        <v>118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184</v>
      </c>
      <c r="AT205" s="239" t="s">
        <v>180</v>
      </c>
      <c r="AU205" s="239" t="s">
        <v>83</v>
      </c>
      <c r="AY205" s="18" t="s">
        <v>178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184</v>
      </c>
      <c r="BM205" s="239" t="s">
        <v>2121</v>
      </c>
    </row>
    <row r="206" s="2" customFormat="1" ht="16.5" customHeight="1">
      <c r="A206" s="39"/>
      <c r="B206" s="40"/>
      <c r="C206" s="228" t="s">
        <v>597</v>
      </c>
      <c r="D206" s="228" t="s">
        <v>180</v>
      </c>
      <c r="E206" s="229" t="s">
        <v>3878</v>
      </c>
      <c r="F206" s="230" t="s">
        <v>3879</v>
      </c>
      <c r="G206" s="231" t="s">
        <v>291</v>
      </c>
      <c r="H206" s="232">
        <v>122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184</v>
      </c>
      <c r="AT206" s="239" t="s">
        <v>180</v>
      </c>
      <c r="AU206" s="239" t="s">
        <v>83</v>
      </c>
      <c r="AY206" s="18" t="s">
        <v>178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184</v>
      </c>
      <c r="BM206" s="239" t="s">
        <v>2130</v>
      </c>
    </row>
    <row r="207" s="2" customFormat="1" ht="16.5" customHeight="1">
      <c r="A207" s="39"/>
      <c r="B207" s="40"/>
      <c r="C207" s="228" t="s">
        <v>602</v>
      </c>
      <c r="D207" s="228" t="s">
        <v>180</v>
      </c>
      <c r="E207" s="229" t="s">
        <v>3880</v>
      </c>
      <c r="F207" s="230" t="s">
        <v>3881</v>
      </c>
      <c r="G207" s="231" t="s">
        <v>291</v>
      </c>
      <c r="H207" s="232">
        <v>53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184</v>
      </c>
      <c r="AT207" s="239" t="s">
        <v>180</v>
      </c>
      <c r="AU207" s="239" t="s">
        <v>83</v>
      </c>
      <c r="AY207" s="18" t="s">
        <v>178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184</v>
      </c>
      <c r="BM207" s="239" t="s">
        <v>2139</v>
      </c>
    </row>
    <row r="208" s="2" customFormat="1" ht="16.5" customHeight="1">
      <c r="A208" s="39"/>
      <c r="B208" s="40"/>
      <c r="C208" s="228" t="s">
        <v>607</v>
      </c>
      <c r="D208" s="228" t="s">
        <v>180</v>
      </c>
      <c r="E208" s="229" t="s">
        <v>3882</v>
      </c>
      <c r="F208" s="230" t="s">
        <v>3883</v>
      </c>
      <c r="G208" s="231" t="s">
        <v>291</v>
      </c>
      <c r="H208" s="232">
        <v>25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184</v>
      </c>
      <c r="AT208" s="239" t="s">
        <v>180</v>
      </c>
      <c r="AU208" s="239" t="s">
        <v>83</v>
      </c>
      <c r="AY208" s="18" t="s">
        <v>178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184</v>
      </c>
      <c r="BM208" s="239" t="s">
        <v>2147</v>
      </c>
    </row>
    <row r="209" s="2" customFormat="1" ht="16.5" customHeight="1">
      <c r="A209" s="39"/>
      <c r="B209" s="40"/>
      <c r="C209" s="228" t="s">
        <v>611</v>
      </c>
      <c r="D209" s="228" t="s">
        <v>180</v>
      </c>
      <c r="E209" s="229" t="s">
        <v>3884</v>
      </c>
      <c r="F209" s="230" t="s">
        <v>3885</v>
      </c>
      <c r="G209" s="231" t="s">
        <v>291</v>
      </c>
      <c r="H209" s="232">
        <v>118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184</v>
      </c>
      <c r="AT209" s="239" t="s">
        <v>180</v>
      </c>
      <c r="AU209" s="239" t="s">
        <v>83</v>
      </c>
      <c r="AY209" s="18" t="s">
        <v>178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184</v>
      </c>
      <c r="BM209" s="239" t="s">
        <v>2160</v>
      </c>
    </row>
    <row r="210" s="2" customFormat="1" ht="16.5" customHeight="1">
      <c r="A210" s="39"/>
      <c r="B210" s="40"/>
      <c r="C210" s="228" t="s">
        <v>616</v>
      </c>
      <c r="D210" s="228" t="s">
        <v>180</v>
      </c>
      <c r="E210" s="229" t="s">
        <v>3886</v>
      </c>
      <c r="F210" s="230" t="s">
        <v>3887</v>
      </c>
      <c r="G210" s="231" t="s">
        <v>291</v>
      </c>
      <c r="H210" s="232">
        <v>17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184</v>
      </c>
      <c r="AT210" s="239" t="s">
        <v>180</v>
      </c>
      <c r="AU210" s="239" t="s">
        <v>83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184</v>
      </c>
      <c r="BM210" s="239" t="s">
        <v>2168</v>
      </c>
    </row>
    <row r="211" s="2" customFormat="1" ht="16.5" customHeight="1">
      <c r="A211" s="39"/>
      <c r="B211" s="40"/>
      <c r="C211" s="228" t="s">
        <v>621</v>
      </c>
      <c r="D211" s="228" t="s">
        <v>180</v>
      </c>
      <c r="E211" s="229" t="s">
        <v>3888</v>
      </c>
      <c r="F211" s="230" t="s">
        <v>3889</v>
      </c>
      <c r="G211" s="231" t="s">
        <v>291</v>
      </c>
      <c r="H211" s="232">
        <v>72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184</v>
      </c>
      <c r="AT211" s="239" t="s">
        <v>180</v>
      </c>
      <c r="AU211" s="239" t="s">
        <v>83</v>
      </c>
      <c r="AY211" s="18" t="s">
        <v>178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184</v>
      </c>
      <c r="BM211" s="239" t="s">
        <v>2174</v>
      </c>
    </row>
    <row r="212" s="2" customFormat="1" ht="16.5" customHeight="1">
      <c r="A212" s="39"/>
      <c r="B212" s="40"/>
      <c r="C212" s="228" t="s">
        <v>626</v>
      </c>
      <c r="D212" s="228" t="s">
        <v>180</v>
      </c>
      <c r="E212" s="229" t="s">
        <v>3890</v>
      </c>
      <c r="F212" s="230" t="s">
        <v>3891</v>
      </c>
      <c r="G212" s="231" t="s">
        <v>291</v>
      </c>
      <c r="H212" s="232">
        <v>13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184</v>
      </c>
      <c r="AT212" s="239" t="s">
        <v>180</v>
      </c>
      <c r="AU212" s="239" t="s">
        <v>83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184</v>
      </c>
      <c r="BM212" s="239" t="s">
        <v>2179</v>
      </c>
    </row>
    <row r="213" s="2" customFormat="1" ht="16.5" customHeight="1">
      <c r="A213" s="39"/>
      <c r="B213" s="40"/>
      <c r="C213" s="228" t="s">
        <v>632</v>
      </c>
      <c r="D213" s="228" t="s">
        <v>180</v>
      </c>
      <c r="E213" s="229" t="s">
        <v>3892</v>
      </c>
      <c r="F213" s="230" t="s">
        <v>3893</v>
      </c>
      <c r="G213" s="231" t="s">
        <v>291</v>
      </c>
      <c r="H213" s="232">
        <v>13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184</v>
      </c>
      <c r="AT213" s="239" t="s">
        <v>180</v>
      </c>
      <c r="AU213" s="239" t="s">
        <v>83</v>
      </c>
      <c r="AY213" s="18" t="s">
        <v>178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184</v>
      </c>
      <c r="BM213" s="239" t="s">
        <v>2185</v>
      </c>
    </row>
    <row r="214" s="2" customFormat="1" ht="16.5" customHeight="1">
      <c r="A214" s="39"/>
      <c r="B214" s="40"/>
      <c r="C214" s="228" t="s">
        <v>638</v>
      </c>
      <c r="D214" s="228" t="s">
        <v>180</v>
      </c>
      <c r="E214" s="229" t="s">
        <v>3894</v>
      </c>
      <c r="F214" s="230" t="s">
        <v>3895</v>
      </c>
      <c r="G214" s="231" t="s">
        <v>291</v>
      </c>
      <c r="H214" s="232">
        <v>55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184</v>
      </c>
      <c r="AT214" s="239" t="s">
        <v>180</v>
      </c>
      <c r="AU214" s="239" t="s">
        <v>83</v>
      </c>
      <c r="AY214" s="18" t="s">
        <v>178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184</v>
      </c>
      <c r="BM214" s="239" t="s">
        <v>2194</v>
      </c>
    </row>
    <row r="215" s="2" customFormat="1" ht="16.5" customHeight="1">
      <c r="A215" s="39"/>
      <c r="B215" s="40"/>
      <c r="C215" s="228" t="s">
        <v>643</v>
      </c>
      <c r="D215" s="228" t="s">
        <v>180</v>
      </c>
      <c r="E215" s="229" t="s">
        <v>3896</v>
      </c>
      <c r="F215" s="230" t="s">
        <v>3897</v>
      </c>
      <c r="G215" s="231" t="s">
        <v>291</v>
      </c>
      <c r="H215" s="232">
        <v>315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184</v>
      </c>
      <c r="AT215" s="239" t="s">
        <v>180</v>
      </c>
      <c r="AU215" s="239" t="s">
        <v>83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184</v>
      </c>
      <c r="BM215" s="239" t="s">
        <v>2199</v>
      </c>
    </row>
    <row r="216" s="2" customFormat="1" ht="16.5" customHeight="1">
      <c r="A216" s="39"/>
      <c r="B216" s="40"/>
      <c r="C216" s="228" t="s">
        <v>647</v>
      </c>
      <c r="D216" s="228" t="s">
        <v>180</v>
      </c>
      <c r="E216" s="229" t="s">
        <v>3642</v>
      </c>
      <c r="F216" s="230" t="s">
        <v>3898</v>
      </c>
      <c r="G216" s="231" t="s">
        <v>291</v>
      </c>
      <c r="H216" s="232">
        <v>24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184</v>
      </c>
      <c r="AT216" s="239" t="s">
        <v>180</v>
      </c>
      <c r="AU216" s="239" t="s">
        <v>83</v>
      </c>
      <c r="AY216" s="18" t="s">
        <v>178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184</v>
      </c>
      <c r="BM216" s="239" t="s">
        <v>2204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3899</v>
      </c>
      <c r="F217" s="215" t="s">
        <v>3900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SUM(P218:P231)</f>
        <v>0</v>
      </c>
      <c r="Q217" s="220"/>
      <c r="R217" s="221">
        <f>SUM(R218:R231)</f>
        <v>0</v>
      </c>
      <c r="S217" s="220"/>
      <c r="T217" s="222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76</v>
      </c>
      <c r="AY217" s="223" t="s">
        <v>178</v>
      </c>
      <c r="BK217" s="225">
        <f>SUM(BK218:BK231)</f>
        <v>0</v>
      </c>
    </row>
    <row r="218" s="2" customFormat="1" ht="16.5" customHeight="1">
      <c r="A218" s="39"/>
      <c r="B218" s="40"/>
      <c r="C218" s="228" t="s">
        <v>652</v>
      </c>
      <c r="D218" s="228" t="s">
        <v>180</v>
      </c>
      <c r="E218" s="229" t="s">
        <v>3901</v>
      </c>
      <c r="F218" s="230" t="s">
        <v>3902</v>
      </c>
      <c r="G218" s="231" t="s">
        <v>786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184</v>
      </c>
      <c r="AT218" s="239" t="s">
        <v>180</v>
      </c>
      <c r="AU218" s="239" t="s">
        <v>83</v>
      </c>
      <c r="AY218" s="18" t="s">
        <v>178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184</v>
      </c>
      <c r="BM218" s="239" t="s">
        <v>2215</v>
      </c>
    </row>
    <row r="219" s="2" customFormat="1" ht="16.5" customHeight="1">
      <c r="A219" s="39"/>
      <c r="B219" s="40"/>
      <c r="C219" s="228" t="s">
        <v>656</v>
      </c>
      <c r="D219" s="228" t="s">
        <v>180</v>
      </c>
      <c r="E219" s="229" t="s">
        <v>3903</v>
      </c>
      <c r="F219" s="230" t="s">
        <v>3904</v>
      </c>
      <c r="G219" s="231" t="s">
        <v>204</v>
      </c>
      <c r="H219" s="232">
        <v>0.69999999999999996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184</v>
      </c>
      <c r="AT219" s="239" t="s">
        <v>180</v>
      </c>
      <c r="AU219" s="239" t="s">
        <v>83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184</v>
      </c>
      <c r="BM219" s="239" t="s">
        <v>2227</v>
      </c>
    </row>
    <row r="220" s="2" customFormat="1" ht="16.5" customHeight="1">
      <c r="A220" s="39"/>
      <c r="B220" s="40"/>
      <c r="C220" s="228" t="s">
        <v>660</v>
      </c>
      <c r="D220" s="228" t="s">
        <v>180</v>
      </c>
      <c r="E220" s="229" t="s">
        <v>3905</v>
      </c>
      <c r="F220" s="230" t="s">
        <v>3906</v>
      </c>
      <c r="G220" s="231" t="s">
        <v>786</v>
      </c>
      <c r="H220" s="232">
        <v>105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184</v>
      </c>
      <c r="AT220" s="239" t="s">
        <v>180</v>
      </c>
      <c r="AU220" s="239" t="s">
        <v>83</v>
      </c>
      <c r="AY220" s="18" t="s">
        <v>178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184</v>
      </c>
      <c r="BM220" s="239" t="s">
        <v>2240</v>
      </c>
    </row>
    <row r="221" s="2" customFormat="1" ht="16.5" customHeight="1">
      <c r="A221" s="39"/>
      <c r="B221" s="40"/>
      <c r="C221" s="228" t="s">
        <v>664</v>
      </c>
      <c r="D221" s="228" t="s">
        <v>180</v>
      </c>
      <c r="E221" s="229" t="s">
        <v>3907</v>
      </c>
      <c r="F221" s="230" t="s">
        <v>3908</v>
      </c>
      <c r="G221" s="231" t="s">
        <v>786</v>
      </c>
      <c r="H221" s="232">
        <v>10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184</v>
      </c>
      <c r="AT221" s="239" t="s">
        <v>180</v>
      </c>
      <c r="AU221" s="239" t="s">
        <v>83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184</v>
      </c>
      <c r="BM221" s="239" t="s">
        <v>2249</v>
      </c>
    </row>
    <row r="222" s="2" customFormat="1" ht="16.5" customHeight="1">
      <c r="A222" s="39"/>
      <c r="B222" s="40"/>
      <c r="C222" s="228" t="s">
        <v>669</v>
      </c>
      <c r="D222" s="228" t="s">
        <v>180</v>
      </c>
      <c r="E222" s="229" t="s">
        <v>3707</v>
      </c>
      <c r="F222" s="230" t="s">
        <v>3708</v>
      </c>
      <c r="G222" s="231" t="s">
        <v>1134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184</v>
      </c>
      <c r="AT222" s="239" t="s">
        <v>180</v>
      </c>
      <c r="AU222" s="239" t="s">
        <v>83</v>
      </c>
      <c r="AY222" s="18" t="s">
        <v>178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184</v>
      </c>
      <c r="BM222" s="239" t="s">
        <v>2258</v>
      </c>
    </row>
    <row r="223" s="2" customFormat="1" ht="16.5" customHeight="1">
      <c r="A223" s="39"/>
      <c r="B223" s="40"/>
      <c r="C223" s="228" t="s">
        <v>675</v>
      </c>
      <c r="D223" s="228" t="s">
        <v>180</v>
      </c>
      <c r="E223" s="229" t="s">
        <v>3909</v>
      </c>
      <c r="F223" s="230" t="s">
        <v>3910</v>
      </c>
      <c r="G223" s="231" t="s">
        <v>1134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184</v>
      </c>
      <c r="AT223" s="239" t="s">
        <v>180</v>
      </c>
      <c r="AU223" s="239" t="s">
        <v>83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184</v>
      </c>
      <c r="BM223" s="239" t="s">
        <v>2263</v>
      </c>
    </row>
    <row r="224" s="2" customFormat="1" ht="16.5" customHeight="1">
      <c r="A224" s="39"/>
      <c r="B224" s="40"/>
      <c r="C224" s="228" t="s">
        <v>680</v>
      </c>
      <c r="D224" s="228" t="s">
        <v>180</v>
      </c>
      <c r="E224" s="229" t="s">
        <v>3911</v>
      </c>
      <c r="F224" s="230" t="s">
        <v>3912</v>
      </c>
      <c r="G224" s="231" t="s">
        <v>786</v>
      </c>
      <c r="H224" s="232">
        <v>6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184</v>
      </c>
      <c r="AT224" s="239" t="s">
        <v>180</v>
      </c>
      <c r="AU224" s="239" t="s">
        <v>83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184</v>
      </c>
      <c r="BM224" s="239" t="s">
        <v>2272</v>
      </c>
    </row>
    <row r="225" s="2" customFormat="1" ht="16.5" customHeight="1">
      <c r="A225" s="39"/>
      <c r="B225" s="40"/>
      <c r="C225" s="228" t="s">
        <v>684</v>
      </c>
      <c r="D225" s="228" t="s">
        <v>180</v>
      </c>
      <c r="E225" s="229" t="s">
        <v>3913</v>
      </c>
      <c r="F225" s="230" t="s">
        <v>3914</v>
      </c>
      <c r="G225" s="231" t="s">
        <v>786</v>
      </c>
      <c r="H225" s="232">
        <v>6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184</v>
      </c>
      <c r="AT225" s="239" t="s">
        <v>180</v>
      </c>
      <c r="AU225" s="239" t="s">
        <v>83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184</v>
      </c>
      <c r="BM225" s="239" t="s">
        <v>2283</v>
      </c>
    </row>
    <row r="226" s="2" customFormat="1" ht="16.5" customHeight="1">
      <c r="A226" s="39"/>
      <c r="B226" s="40"/>
      <c r="C226" s="228" t="s">
        <v>688</v>
      </c>
      <c r="D226" s="228" t="s">
        <v>180</v>
      </c>
      <c r="E226" s="229" t="s">
        <v>3728</v>
      </c>
      <c r="F226" s="230" t="s">
        <v>3915</v>
      </c>
      <c r="G226" s="231" t="s">
        <v>786</v>
      </c>
      <c r="H226" s="232">
        <v>179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184</v>
      </c>
      <c r="AT226" s="239" t="s">
        <v>180</v>
      </c>
      <c r="AU226" s="239" t="s">
        <v>83</v>
      </c>
      <c r="AY226" s="18" t="s">
        <v>178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184</v>
      </c>
      <c r="BM226" s="239" t="s">
        <v>2290</v>
      </c>
    </row>
    <row r="227" s="2" customFormat="1" ht="21.75" customHeight="1">
      <c r="A227" s="39"/>
      <c r="B227" s="40"/>
      <c r="C227" s="228" t="s">
        <v>693</v>
      </c>
      <c r="D227" s="228" t="s">
        <v>180</v>
      </c>
      <c r="E227" s="229" t="s">
        <v>3916</v>
      </c>
      <c r="F227" s="230" t="s">
        <v>3917</v>
      </c>
      <c r="G227" s="231" t="s">
        <v>786</v>
      </c>
      <c r="H227" s="232">
        <v>300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184</v>
      </c>
      <c r="AT227" s="239" t="s">
        <v>180</v>
      </c>
      <c r="AU227" s="239" t="s">
        <v>83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184</v>
      </c>
      <c r="BM227" s="239" t="s">
        <v>2302</v>
      </c>
    </row>
    <row r="228" s="2" customFormat="1" ht="21.75" customHeight="1">
      <c r="A228" s="39"/>
      <c r="B228" s="40"/>
      <c r="C228" s="228" t="s">
        <v>696</v>
      </c>
      <c r="D228" s="228" t="s">
        <v>180</v>
      </c>
      <c r="E228" s="229" t="s">
        <v>3918</v>
      </c>
      <c r="F228" s="230" t="s">
        <v>3919</v>
      </c>
      <c r="G228" s="231" t="s">
        <v>786</v>
      </c>
      <c r="H228" s="232">
        <v>45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184</v>
      </c>
      <c r="AT228" s="239" t="s">
        <v>180</v>
      </c>
      <c r="AU228" s="239" t="s">
        <v>83</v>
      </c>
      <c r="AY228" s="18" t="s">
        <v>178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184</v>
      </c>
      <c r="BM228" s="239" t="s">
        <v>2314</v>
      </c>
    </row>
    <row r="229" s="2" customFormat="1" ht="21.75" customHeight="1">
      <c r="A229" s="39"/>
      <c r="B229" s="40"/>
      <c r="C229" s="228" t="s">
        <v>701</v>
      </c>
      <c r="D229" s="228" t="s">
        <v>180</v>
      </c>
      <c r="E229" s="229" t="s">
        <v>3920</v>
      </c>
      <c r="F229" s="230" t="s">
        <v>3921</v>
      </c>
      <c r="G229" s="231" t="s">
        <v>786</v>
      </c>
      <c r="H229" s="232">
        <v>10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184</v>
      </c>
      <c r="AT229" s="239" t="s">
        <v>180</v>
      </c>
      <c r="AU229" s="239" t="s">
        <v>83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184</v>
      </c>
      <c r="BM229" s="239" t="s">
        <v>2325</v>
      </c>
    </row>
    <row r="230" s="2" customFormat="1" ht="21.75" customHeight="1">
      <c r="A230" s="39"/>
      <c r="B230" s="40"/>
      <c r="C230" s="228" t="s">
        <v>706</v>
      </c>
      <c r="D230" s="228" t="s">
        <v>180</v>
      </c>
      <c r="E230" s="229" t="s">
        <v>3922</v>
      </c>
      <c r="F230" s="230" t="s">
        <v>3923</v>
      </c>
      <c r="G230" s="231" t="s">
        <v>786</v>
      </c>
      <c r="H230" s="232">
        <v>10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184</v>
      </c>
      <c r="AT230" s="239" t="s">
        <v>180</v>
      </c>
      <c r="AU230" s="239" t="s">
        <v>83</v>
      </c>
      <c r="AY230" s="18" t="s">
        <v>178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184</v>
      </c>
      <c r="BM230" s="239" t="s">
        <v>2331</v>
      </c>
    </row>
    <row r="231" s="2" customFormat="1" ht="16.5" customHeight="1">
      <c r="A231" s="39"/>
      <c r="B231" s="40"/>
      <c r="C231" s="228" t="s">
        <v>710</v>
      </c>
      <c r="D231" s="228" t="s">
        <v>180</v>
      </c>
      <c r="E231" s="229" t="s">
        <v>3924</v>
      </c>
      <c r="F231" s="230" t="s">
        <v>3925</v>
      </c>
      <c r="G231" s="231" t="s">
        <v>786</v>
      </c>
      <c r="H231" s="232">
        <v>110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184</v>
      </c>
      <c r="AT231" s="239" t="s">
        <v>180</v>
      </c>
      <c r="AU231" s="239" t="s">
        <v>83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184</v>
      </c>
      <c r="BM231" s="239" t="s">
        <v>2342</v>
      </c>
    </row>
    <row r="232" s="12" customFormat="1" ht="25.92" customHeight="1">
      <c r="A232" s="12"/>
      <c r="B232" s="212"/>
      <c r="C232" s="213"/>
      <c r="D232" s="214" t="s">
        <v>75</v>
      </c>
      <c r="E232" s="215" t="s">
        <v>3926</v>
      </c>
      <c r="F232" s="215" t="s">
        <v>179</v>
      </c>
      <c r="G232" s="213"/>
      <c r="H232" s="213"/>
      <c r="I232" s="216"/>
      <c r="J232" s="217">
        <f>BK232</f>
        <v>0</v>
      </c>
      <c r="K232" s="213"/>
      <c r="L232" s="218"/>
      <c r="M232" s="219"/>
      <c r="N232" s="220"/>
      <c r="O232" s="220"/>
      <c r="P232" s="221">
        <f>SUM(P233:P238)</f>
        <v>0</v>
      </c>
      <c r="Q232" s="220"/>
      <c r="R232" s="221">
        <f>SUM(R233:R238)</f>
        <v>0</v>
      </c>
      <c r="S232" s="220"/>
      <c r="T232" s="22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76</v>
      </c>
      <c r="AY232" s="223" t="s">
        <v>178</v>
      </c>
      <c r="BK232" s="225">
        <f>SUM(BK233:BK238)</f>
        <v>0</v>
      </c>
    </row>
    <row r="233" s="2" customFormat="1" ht="16.5" customHeight="1">
      <c r="A233" s="39"/>
      <c r="B233" s="40"/>
      <c r="C233" s="228" t="s">
        <v>715</v>
      </c>
      <c r="D233" s="228" t="s">
        <v>180</v>
      </c>
      <c r="E233" s="229" t="s">
        <v>3927</v>
      </c>
      <c r="F233" s="230" t="s">
        <v>3928</v>
      </c>
      <c r="G233" s="231" t="s">
        <v>291</v>
      </c>
      <c r="H233" s="232">
        <v>135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184</v>
      </c>
      <c r="AT233" s="239" t="s">
        <v>180</v>
      </c>
      <c r="AU233" s="239" t="s">
        <v>83</v>
      </c>
      <c r="AY233" s="18" t="s">
        <v>178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184</v>
      </c>
      <c r="BM233" s="239" t="s">
        <v>2359</v>
      </c>
    </row>
    <row r="234" s="2" customFormat="1" ht="21.75" customHeight="1">
      <c r="A234" s="39"/>
      <c r="B234" s="40"/>
      <c r="C234" s="228" t="s">
        <v>720</v>
      </c>
      <c r="D234" s="228" t="s">
        <v>180</v>
      </c>
      <c r="E234" s="229" t="s">
        <v>3929</v>
      </c>
      <c r="F234" s="230" t="s">
        <v>3930</v>
      </c>
      <c r="G234" s="231" t="s">
        <v>291</v>
      </c>
      <c r="H234" s="232">
        <v>135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184</v>
      </c>
      <c r="AT234" s="239" t="s">
        <v>180</v>
      </c>
      <c r="AU234" s="239" t="s">
        <v>83</v>
      </c>
      <c r="AY234" s="18" t="s">
        <v>178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184</v>
      </c>
      <c r="BM234" s="239" t="s">
        <v>2369</v>
      </c>
    </row>
    <row r="235" s="2" customFormat="1" ht="16.5" customHeight="1">
      <c r="A235" s="39"/>
      <c r="B235" s="40"/>
      <c r="C235" s="228" t="s">
        <v>725</v>
      </c>
      <c r="D235" s="228" t="s">
        <v>180</v>
      </c>
      <c r="E235" s="229" t="s">
        <v>3931</v>
      </c>
      <c r="F235" s="230" t="s">
        <v>3932</v>
      </c>
      <c r="G235" s="231" t="s">
        <v>291</v>
      </c>
      <c r="H235" s="232">
        <v>135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184</v>
      </c>
      <c r="AT235" s="239" t="s">
        <v>180</v>
      </c>
      <c r="AU235" s="239" t="s">
        <v>83</v>
      </c>
      <c r="AY235" s="18" t="s">
        <v>178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184</v>
      </c>
      <c r="BM235" s="239" t="s">
        <v>2380</v>
      </c>
    </row>
    <row r="236" s="2" customFormat="1" ht="16.5" customHeight="1">
      <c r="A236" s="39"/>
      <c r="B236" s="40"/>
      <c r="C236" s="228" t="s">
        <v>729</v>
      </c>
      <c r="D236" s="228" t="s">
        <v>180</v>
      </c>
      <c r="E236" s="229" t="s">
        <v>3933</v>
      </c>
      <c r="F236" s="230" t="s">
        <v>3934</v>
      </c>
      <c r="G236" s="231" t="s">
        <v>291</v>
      </c>
      <c r="H236" s="232">
        <v>135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184</v>
      </c>
      <c r="AT236" s="239" t="s">
        <v>180</v>
      </c>
      <c r="AU236" s="239" t="s">
        <v>83</v>
      </c>
      <c r="AY236" s="18" t="s">
        <v>178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184</v>
      </c>
      <c r="BM236" s="239" t="s">
        <v>2388</v>
      </c>
    </row>
    <row r="237" s="2" customFormat="1" ht="16.5" customHeight="1">
      <c r="A237" s="39"/>
      <c r="B237" s="40"/>
      <c r="C237" s="228" t="s">
        <v>736</v>
      </c>
      <c r="D237" s="228" t="s">
        <v>180</v>
      </c>
      <c r="E237" s="229" t="s">
        <v>3935</v>
      </c>
      <c r="F237" s="230" t="s">
        <v>3936</v>
      </c>
      <c r="G237" s="231" t="s">
        <v>183</v>
      </c>
      <c r="H237" s="232">
        <v>13.5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184</v>
      </c>
      <c r="AT237" s="239" t="s">
        <v>180</v>
      </c>
      <c r="AU237" s="239" t="s">
        <v>83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184</v>
      </c>
      <c r="BM237" s="239" t="s">
        <v>2400</v>
      </c>
    </row>
    <row r="238" s="2" customFormat="1" ht="16.5" customHeight="1">
      <c r="A238" s="39"/>
      <c r="B238" s="40"/>
      <c r="C238" s="228" t="s">
        <v>741</v>
      </c>
      <c r="D238" s="228" t="s">
        <v>180</v>
      </c>
      <c r="E238" s="229" t="s">
        <v>3937</v>
      </c>
      <c r="F238" s="230" t="s">
        <v>3938</v>
      </c>
      <c r="G238" s="231" t="s">
        <v>204</v>
      </c>
      <c r="H238" s="232">
        <v>67.5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184</v>
      </c>
      <c r="AT238" s="239" t="s">
        <v>180</v>
      </c>
      <c r="AU238" s="239" t="s">
        <v>83</v>
      </c>
      <c r="AY238" s="18" t="s">
        <v>178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184</v>
      </c>
      <c r="BM238" s="239" t="s">
        <v>2409</v>
      </c>
    </row>
    <row r="239" s="12" customFormat="1" ht="25.92" customHeight="1">
      <c r="A239" s="12"/>
      <c r="B239" s="212"/>
      <c r="C239" s="213"/>
      <c r="D239" s="214" t="s">
        <v>75</v>
      </c>
      <c r="E239" s="215" t="s">
        <v>3939</v>
      </c>
      <c r="F239" s="215" t="s">
        <v>1102</v>
      </c>
      <c r="G239" s="213"/>
      <c r="H239" s="213"/>
      <c r="I239" s="216"/>
      <c r="J239" s="217">
        <f>BK239</f>
        <v>0</v>
      </c>
      <c r="K239" s="213"/>
      <c r="L239" s="218"/>
      <c r="M239" s="219"/>
      <c r="N239" s="220"/>
      <c r="O239" s="220"/>
      <c r="P239" s="221">
        <f>SUM(P240:P254)</f>
        <v>0</v>
      </c>
      <c r="Q239" s="220"/>
      <c r="R239" s="221">
        <f>SUM(R240:R254)</f>
        <v>0</v>
      </c>
      <c r="S239" s="220"/>
      <c r="T239" s="222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76</v>
      </c>
      <c r="AY239" s="223" t="s">
        <v>178</v>
      </c>
      <c r="BK239" s="225">
        <f>SUM(BK240:BK254)</f>
        <v>0</v>
      </c>
    </row>
    <row r="240" s="2" customFormat="1" ht="16.5" customHeight="1">
      <c r="A240" s="39"/>
      <c r="B240" s="40"/>
      <c r="C240" s="228" t="s">
        <v>746</v>
      </c>
      <c r="D240" s="228" t="s">
        <v>180</v>
      </c>
      <c r="E240" s="229" t="s">
        <v>3940</v>
      </c>
      <c r="F240" s="230" t="s">
        <v>3941</v>
      </c>
      <c r="G240" s="231" t="s">
        <v>786</v>
      </c>
      <c r="H240" s="232">
        <v>179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184</v>
      </c>
      <c r="AT240" s="239" t="s">
        <v>180</v>
      </c>
      <c r="AU240" s="239" t="s">
        <v>83</v>
      </c>
      <c r="AY240" s="18" t="s">
        <v>178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184</v>
      </c>
      <c r="BM240" s="239" t="s">
        <v>2435</v>
      </c>
    </row>
    <row r="241" s="2" customFormat="1" ht="16.5" customHeight="1">
      <c r="A241" s="39"/>
      <c r="B241" s="40"/>
      <c r="C241" s="228" t="s">
        <v>752</v>
      </c>
      <c r="D241" s="228" t="s">
        <v>180</v>
      </c>
      <c r="E241" s="229" t="s">
        <v>3716</v>
      </c>
      <c r="F241" s="230" t="s">
        <v>3717</v>
      </c>
      <c r="G241" s="231" t="s">
        <v>291</v>
      </c>
      <c r="H241" s="232">
        <v>620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184</v>
      </c>
      <c r="AT241" s="239" t="s">
        <v>180</v>
      </c>
      <c r="AU241" s="239" t="s">
        <v>83</v>
      </c>
      <c r="AY241" s="18" t="s">
        <v>178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184</v>
      </c>
      <c r="BM241" s="239" t="s">
        <v>2443</v>
      </c>
    </row>
    <row r="242" s="2" customFormat="1" ht="16.5" customHeight="1">
      <c r="A242" s="39"/>
      <c r="B242" s="40"/>
      <c r="C242" s="228" t="s">
        <v>758</v>
      </c>
      <c r="D242" s="228" t="s">
        <v>180</v>
      </c>
      <c r="E242" s="229" t="s">
        <v>3942</v>
      </c>
      <c r="F242" s="230" t="s">
        <v>3943</v>
      </c>
      <c r="G242" s="231" t="s">
        <v>291</v>
      </c>
      <c r="H242" s="232">
        <v>188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184</v>
      </c>
      <c r="AT242" s="239" t="s">
        <v>180</v>
      </c>
      <c r="AU242" s="239" t="s">
        <v>83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184</v>
      </c>
      <c r="BM242" s="239" t="s">
        <v>2451</v>
      </c>
    </row>
    <row r="243" s="2" customFormat="1" ht="16.5" customHeight="1">
      <c r="A243" s="39"/>
      <c r="B243" s="40"/>
      <c r="C243" s="228" t="s">
        <v>764</v>
      </c>
      <c r="D243" s="228" t="s">
        <v>180</v>
      </c>
      <c r="E243" s="229" t="s">
        <v>3720</v>
      </c>
      <c r="F243" s="230" t="s">
        <v>3721</v>
      </c>
      <c r="G243" s="231" t="s">
        <v>291</v>
      </c>
      <c r="H243" s="232">
        <v>65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184</v>
      </c>
      <c r="AT243" s="239" t="s">
        <v>180</v>
      </c>
      <c r="AU243" s="239" t="s">
        <v>83</v>
      </c>
      <c r="AY243" s="18" t="s">
        <v>178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184</v>
      </c>
      <c r="BM243" s="239" t="s">
        <v>2462</v>
      </c>
    </row>
    <row r="244" s="2" customFormat="1" ht="21.75" customHeight="1">
      <c r="A244" s="39"/>
      <c r="B244" s="40"/>
      <c r="C244" s="228" t="s">
        <v>768</v>
      </c>
      <c r="D244" s="228" t="s">
        <v>180</v>
      </c>
      <c r="E244" s="229" t="s">
        <v>3718</v>
      </c>
      <c r="F244" s="230" t="s">
        <v>3719</v>
      </c>
      <c r="G244" s="231" t="s">
        <v>291</v>
      </c>
      <c r="H244" s="232">
        <v>620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184</v>
      </c>
      <c r="AT244" s="239" t="s">
        <v>180</v>
      </c>
      <c r="AU244" s="239" t="s">
        <v>83</v>
      </c>
      <c r="AY244" s="18" t="s">
        <v>178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184</v>
      </c>
      <c r="BM244" s="239" t="s">
        <v>2473</v>
      </c>
    </row>
    <row r="245" s="2" customFormat="1" ht="21.75" customHeight="1">
      <c r="A245" s="39"/>
      <c r="B245" s="40"/>
      <c r="C245" s="228" t="s">
        <v>773</v>
      </c>
      <c r="D245" s="228" t="s">
        <v>180</v>
      </c>
      <c r="E245" s="229" t="s">
        <v>3944</v>
      </c>
      <c r="F245" s="230" t="s">
        <v>3945</v>
      </c>
      <c r="G245" s="231" t="s">
        <v>291</v>
      </c>
      <c r="H245" s="232">
        <v>188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184</v>
      </c>
      <c r="AT245" s="239" t="s">
        <v>180</v>
      </c>
      <c r="AU245" s="239" t="s">
        <v>83</v>
      </c>
      <c r="AY245" s="18" t="s">
        <v>178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184</v>
      </c>
      <c r="BM245" s="239" t="s">
        <v>2481</v>
      </c>
    </row>
    <row r="246" s="2" customFormat="1" ht="21.75" customHeight="1">
      <c r="A246" s="39"/>
      <c r="B246" s="40"/>
      <c r="C246" s="228" t="s">
        <v>777</v>
      </c>
      <c r="D246" s="228" t="s">
        <v>180</v>
      </c>
      <c r="E246" s="229" t="s">
        <v>3722</v>
      </c>
      <c r="F246" s="230" t="s">
        <v>3723</v>
      </c>
      <c r="G246" s="231" t="s">
        <v>291</v>
      </c>
      <c r="H246" s="232">
        <v>65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184</v>
      </c>
      <c r="AT246" s="239" t="s">
        <v>180</v>
      </c>
      <c r="AU246" s="239" t="s">
        <v>83</v>
      </c>
      <c r="AY246" s="18" t="s">
        <v>178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184</v>
      </c>
      <c r="BM246" s="239" t="s">
        <v>2491</v>
      </c>
    </row>
    <row r="247" s="2" customFormat="1" ht="21.75" customHeight="1">
      <c r="A247" s="39"/>
      <c r="B247" s="40"/>
      <c r="C247" s="228" t="s">
        <v>783</v>
      </c>
      <c r="D247" s="228" t="s">
        <v>180</v>
      </c>
      <c r="E247" s="229" t="s">
        <v>3724</v>
      </c>
      <c r="F247" s="230" t="s">
        <v>3725</v>
      </c>
      <c r="G247" s="231" t="s">
        <v>786</v>
      </c>
      <c r="H247" s="232">
        <v>75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184</v>
      </c>
      <c r="AT247" s="239" t="s">
        <v>180</v>
      </c>
      <c r="AU247" s="239" t="s">
        <v>83</v>
      </c>
      <c r="AY247" s="18" t="s">
        <v>178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184</v>
      </c>
      <c r="BM247" s="239" t="s">
        <v>2508</v>
      </c>
    </row>
    <row r="248" s="2" customFormat="1" ht="16.5" customHeight="1">
      <c r="A248" s="39"/>
      <c r="B248" s="40"/>
      <c r="C248" s="228" t="s">
        <v>790</v>
      </c>
      <c r="D248" s="228" t="s">
        <v>180</v>
      </c>
      <c r="E248" s="229" t="s">
        <v>3946</v>
      </c>
      <c r="F248" s="230" t="s">
        <v>3947</v>
      </c>
      <c r="G248" s="231" t="s">
        <v>183</v>
      </c>
      <c r="H248" s="232">
        <v>6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184</v>
      </c>
      <c r="AT248" s="239" t="s">
        <v>180</v>
      </c>
      <c r="AU248" s="239" t="s">
        <v>83</v>
      </c>
      <c r="AY248" s="18" t="s">
        <v>178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184</v>
      </c>
      <c r="BM248" s="239" t="s">
        <v>2520</v>
      </c>
    </row>
    <row r="249" s="2" customFormat="1" ht="16.5" customHeight="1">
      <c r="A249" s="39"/>
      <c r="B249" s="40"/>
      <c r="C249" s="228" t="s">
        <v>794</v>
      </c>
      <c r="D249" s="228" t="s">
        <v>180</v>
      </c>
      <c r="E249" s="229" t="s">
        <v>3736</v>
      </c>
      <c r="F249" s="230" t="s">
        <v>3737</v>
      </c>
      <c r="G249" s="231" t="s">
        <v>1134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184</v>
      </c>
      <c r="AT249" s="239" t="s">
        <v>180</v>
      </c>
      <c r="AU249" s="239" t="s">
        <v>83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184</v>
      </c>
      <c r="BM249" s="239" t="s">
        <v>2535</v>
      </c>
    </row>
    <row r="250" s="2" customFormat="1" ht="16.5" customHeight="1">
      <c r="A250" s="39"/>
      <c r="B250" s="40"/>
      <c r="C250" s="228" t="s">
        <v>801</v>
      </c>
      <c r="D250" s="228" t="s">
        <v>180</v>
      </c>
      <c r="E250" s="229" t="s">
        <v>3948</v>
      </c>
      <c r="F250" s="230" t="s">
        <v>3949</v>
      </c>
      <c r="G250" s="231" t="s">
        <v>1052</v>
      </c>
      <c r="H250" s="232">
        <v>4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184</v>
      </c>
      <c r="AT250" s="239" t="s">
        <v>180</v>
      </c>
      <c r="AU250" s="239" t="s">
        <v>83</v>
      </c>
      <c r="AY250" s="18" t="s">
        <v>178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184</v>
      </c>
      <c r="BM250" s="239" t="s">
        <v>2545</v>
      </c>
    </row>
    <row r="251" s="2" customFormat="1" ht="16.5" customHeight="1">
      <c r="A251" s="39"/>
      <c r="B251" s="40"/>
      <c r="C251" s="228" t="s">
        <v>809</v>
      </c>
      <c r="D251" s="228" t="s">
        <v>180</v>
      </c>
      <c r="E251" s="229" t="s">
        <v>3950</v>
      </c>
      <c r="F251" s="230" t="s">
        <v>3951</v>
      </c>
      <c r="G251" s="231" t="s">
        <v>1052</v>
      </c>
      <c r="H251" s="232">
        <v>5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184</v>
      </c>
      <c r="AT251" s="239" t="s">
        <v>180</v>
      </c>
      <c r="AU251" s="239" t="s">
        <v>83</v>
      </c>
      <c r="AY251" s="18" t="s">
        <v>178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184</v>
      </c>
      <c r="BM251" s="239" t="s">
        <v>2592</v>
      </c>
    </row>
    <row r="252" s="2" customFormat="1" ht="16.5" customHeight="1">
      <c r="A252" s="39"/>
      <c r="B252" s="40"/>
      <c r="C252" s="228" t="s">
        <v>814</v>
      </c>
      <c r="D252" s="228" t="s">
        <v>180</v>
      </c>
      <c r="E252" s="229" t="s">
        <v>3952</v>
      </c>
      <c r="F252" s="230" t="s">
        <v>3733</v>
      </c>
      <c r="G252" s="231" t="s">
        <v>1052</v>
      </c>
      <c r="H252" s="232">
        <v>12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184</v>
      </c>
      <c r="AT252" s="239" t="s">
        <v>180</v>
      </c>
      <c r="AU252" s="239" t="s">
        <v>83</v>
      </c>
      <c r="AY252" s="18" t="s">
        <v>178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184</v>
      </c>
      <c r="BM252" s="239" t="s">
        <v>2602</v>
      </c>
    </row>
    <row r="253" s="2" customFormat="1" ht="16.5" customHeight="1">
      <c r="A253" s="39"/>
      <c r="B253" s="40"/>
      <c r="C253" s="228" t="s">
        <v>819</v>
      </c>
      <c r="D253" s="228" t="s">
        <v>180</v>
      </c>
      <c r="E253" s="229" t="s">
        <v>3953</v>
      </c>
      <c r="F253" s="230" t="s">
        <v>3954</v>
      </c>
      <c r="G253" s="231" t="s">
        <v>1134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184</v>
      </c>
      <c r="AT253" s="239" t="s">
        <v>180</v>
      </c>
      <c r="AU253" s="239" t="s">
        <v>83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184</v>
      </c>
      <c r="BM253" s="239" t="s">
        <v>2611</v>
      </c>
    </row>
    <row r="254" s="2" customFormat="1" ht="16.5" customHeight="1">
      <c r="A254" s="39"/>
      <c r="B254" s="40"/>
      <c r="C254" s="228" t="s">
        <v>828</v>
      </c>
      <c r="D254" s="228" t="s">
        <v>180</v>
      </c>
      <c r="E254" s="229" t="s">
        <v>3738</v>
      </c>
      <c r="F254" s="230" t="s">
        <v>3739</v>
      </c>
      <c r="G254" s="231" t="s">
        <v>1134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304" t="s">
        <v>1</v>
      </c>
      <c r="N254" s="305" t="s">
        <v>41</v>
      </c>
      <c r="O254" s="306"/>
      <c r="P254" s="307">
        <f>O254*H254</f>
        <v>0</v>
      </c>
      <c r="Q254" s="307">
        <v>0</v>
      </c>
      <c r="R254" s="307">
        <f>Q254*H254</f>
        <v>0</v>
      </c>
      <c r="S254" s="307">
        <v>0</v>
      </c>
      <c r="T254" s="30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184</v>
      </c>
      <c r="AT254" s="239" t="s">
        <v>180</v>
      </c>
      <c r="AU254" s="239" t="s">
        <v>83</v>
      </c>
      <c r="AY254" s="18" t="s">
        <v>178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184</v>
      </c>
      <c r="BM254" s="239" t="s">
        <v>2620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bAEdnY9gB2E7VdZCZMS6taITsvD8k7gPfrZ98PFvvErThdLEcgQBGmLVGiel8Lhv9J6ugQKaYvIfnmxrnq3l4Q==" hashValue="F71srXy7uEkSsykN7jhjHoY75GHj0RzAqVADQ+7nxFMlmq97Hn3mXdaqe4OG7Y69GFfF6Pc+VkZlCLGtZpNYTg==" algorithmName="SHA-512" password="CC35"/>
  <autoFilter ref="C127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ROUND((SUM(BE120:BE151)),  2)</f>
        <v>0</v>
      </c>
      <c r="G35" s="39"/>
      <c r="H35" s="39"/>
      <c r="I35" s="166">
        <v>0.20999999999999999</v>
      </c>
      <c r="J35" s="165">
        <f>ROUND(((SUM(BE120:BE151))*I35),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ROUND((SUM(BF120:BF151)),  2)</f>
        <v>0</v>
      </c>
      <c r="G36" s="39"/>
      <c r="H36" s="39"/>
      <c r="I36" s="166">
        <v>0.12</v>
      </c>
      <c r="J36" s="165">
        <f>ROUND(((SUM(BF120:BF151))*I36),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ROUND((SUM(BG120:BG151)),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ROUND((SUM(BH120:BH151)),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ROUND((SUM(BI120:BI151)),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701_004 - Gastro - bufet 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Nemocnice Varnsdorf - administrativní budova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138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1205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 xml:space="preserve">SO 701_004 - Gastro - bufet  - neuplatnitelné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>Varnsdorf</v>
      </c>
      <c r="G114" s="41"/>
      <c r="H114" s="41"/>
      <c r="I114" s="33" t="s">
        <v>22</v>
      </c>
      <c r="J114" s="80" t="str">
        <f>IF(J14="","",J14)</f>
        <v>2. 9. 2024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E17</f>
        <v>Nemocnice Varnsdorf</v>
      </c>
      <c r="G116" s="41"/>
      <c r="H116" s="41"/>
      <c r="I116" s="33" t="s">
        <v>30</v>
      </c>
      <c r="J116" s="37" t="str">
        <f>E23</f>
        <v>ForWood - Ing. Václav Jára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Bc. Zuzana Kosáková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1"/>
      <c r="B119" s="202"/>
      <c r="C119" s="203" t="s">
        <v>164</v>
      </c>
      <c r="D119" s="204" t="s">
        <v>61</v>
      </c>
      <c r="E119" s="204" t="s">
        <v>57</v>
      </c>
      <c r="F119" s="204" t="s">
        <v>58</v>
      </c>
      <c r="G119" s="204" t="s">
        <v>165</v>
      </c>
      <c r="H119" s="204" t="s">
        <v>166</v>
      </c>
      <c r="I119" s="204" t="s">
        <v>167</v>
      </c>
      <c r="J119" s="204" t="s">
        <v>144</v>
      </c>
      <c r="K119" s="205" t="s">
        <v>168</v>
      </c>
      <c r="L119" s="206"/>
      <c r="M119" s="101" t="s">
        <v>1</v>
      </c>
      <c r="N119" s="102" t="s">
        <v>40</v>
      </c>
      <c r="O119" s="102" t="s">
        <v>169</v>
      </c>
      <c r="P119" s="102" t="s">
        <v>170</v>
      </c>
      <c r="Q119" s="102" t="s">
        <v>171</v>
      </c>
      <c r="R119" s="102" t="s">
        <v>172</v>
      </c>
      <c r="S119" s="102" t="s">
        <v>173</v>
      </c>
      <c r="T119" s="103" t="s">
        <v>174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="2" customFormat="1" ht="22.8" customHeight="1">
      <c r="A120" s="39"/>
      <c r="B120" s="40"/>
      <c r="C120" s="108" t="s">
        <v>175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SUM(P121:P151)</f>
        <v>0</v>
      </c>
      <c r="Q120" s="105"/>
      <c r="R120" s="209">
        <f>SUM(R121:R151)</f>
        <v>0</v>
      </c>
      <c r="S120" s="105"/>
      <c r="T120" s="210">
        <f>SUM(T121:T151)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146</v>
      </c>
      <c r="BK120" s="211">
        <f>SUM(BK121:BK151)</f>
        <v>0</v>
      </c>
    </row>
    <row r="121" s="2" customFormat="1" ht="16.5" customHeight="1">
      <c r="A121" s="39"/>
      <c r="B121" s="40"/>
      <c r="C121" s="228" t="s">
        <v>83</v>
      </c>
      <c r="D121" s="228" t="s">
        <v>180</v>
      </c>
      <c r="E121" s="229" t="s">
        <v>3956</v>
      </c>
      <c r="F121" s="230" t="s">
        <v>3957</v>
      </c>
      <c r="G121" s="231" t="s">
        <v>786</v>
      </c>
      <c r="H121" s="232">
        <v>1</v>
      </c>
      <c r="I121" s="233"/>
      <c r="J121" s="234">
        <f>ROUND(I121*H121,2)</f>
        <v>0</v>
      </c>
      <c r="K121" s="230" t="s">
        <v>1</v>
      </c>
      <c r="L121" s="45"/>
      <c r="M121" s="235" t="s">
        <v>1</v>
      </c>
      <c r="N121" s="236" t="s">
        <v>41</v>
      </c>
      <c r="O121" s="92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184</v>
      </c>
      <c r="AT121" s="239" t="s">
        <v>180</v>
      </c>
      <c r="AU121" s="239" t="s">
        <v>76</v>
      </c>
      <c r="AY121" s="18" t="s">
        <v>178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83</v>
      </c>
      <c r="BK121" s="240">
        <f>ROUND(I121*H121,2)</f>
        <v>0</v>
      </c>
      <c r="BL121" s="18" t="s">
        <v>184</v>
      </c>
      <c r="BM121" s="239" t="s">
        <v>85</v>
      </c>
    </row>
    <row r="122" s="2" customFormat="1" ht="16.5" customHeight="1">
      <c r="A122" s="39"/>
      <c r="B122" s="40"/>
      <c r="C122" s="228" t="s">
        <v>85</v>
      </c>
      <c r="D122" s="228" t="s">
        <v>180</v>
      </c>
      <c r="E122" s="229" t="s">
        <v>3958</v>
      </c>
      <c r="F122" s="230" t="s">
        <v>3959</v>
      </c>
      <c r="G122" s="231" t="s">
        <v>786</v>
      </c>
      <c r="H122" s="232">
        <v>1</v>
      </c>
      <c r="I122" s="233"/>
      <c r="J122" s="234">
        <f>ROUND(I122*H122,2)</f>
        <v>0</v>
      </c>
      <c r="K122" s="230" t="s">
        <v>1</v>
      </c>
      <c r="L122" s="45"/>
      <c r="M122" s="235" t="s">
        <v>1</v>
      </c>
      <c r="N122" s="236" t="s">
        <v>41</v>
      </c>
      <c r="O122" s="92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9" t="s">
        <v>184</v>
      </c>
      <c r="AT122" s="239" t="s">
        <v>180</v>
      </c>
      <c r="AU122" s="239" t="s">
        <v>76</v>
      </c>
      <c r="AY122" s="18" t="s">
        <v>178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83</v>
      </c>
      <c r="BK122" s="240">
        <f>ROUND(I122*H122,2)</f>
        <v>0</v>
      </c>
      <c r="BL122" s="18" t="s">
        <v>184</v>
      </c>
      <c r="BM122" s="239" t="s">
        <v>184</v>
      </c>
    </row>
    <row r="123" s="2" customFormat="1" ht="16.5" customHeight="1">
      <c r="A123" s="39"/>
      <c r="B123" s="40"/>
      <c r="C123" s="228" t="s">
        <v>96</v>
      </c>
      <c r="D123" s="228" t="s">
        <v>180</v>
      </c>
      <c r="E123" s="229" t="s">
        <v>3960</v>
      </c>
      <c r="F123" s="230" t="s">
        <v>3961</v>
      </c>
      <c r="G123" s="231" t="s">
        <v>786</v>
      </c>
      <c r="H123" s="232">
        <v>1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41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184</v>
      </c>
      <c r="AT123" s="239" t="s">
        <v>180</v>
      </c>
      <c r="AU123" s="239" t="s">
        <v>76</v>
      </c>
      <c r="AY123" s="18" t="s">
        <v>178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83</v>
      </c>
      <c r="BK123" s="240">
        <f>ROUND(I123*H123,2)</f>
        <v>0</v>
      </c>
      <c r="BL123" s="18" t="s">
        <v>184</v>
      </c>
      <c r="BM123" s="239" t="s">
        <v>199</v>
      </c>
    </row>
    <row r="124" s="2" customFormat="1" ht="16.5" customHeight="1">
      <c r="A124" s="39"/>
      <c r="B124" s="40"/>
      <c r="C124" s="228" t="s">
        <v>184</v>
      </c>
      <c r="D124" s="228" t="s">
        <v>180</v>
      </c>
      <c r="E124" s="229" t="s">
        <v>3962</v>
      </c>
      <c r="F124" s="230" t="s">
        <v>3963</v>
      </c>
      <c r="G124" s="231" t="s">
        <v>786</v>
      </c>
      <c r="H124" s="232">
        <v>1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41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184</v>
      </c>
      <c r="AT124" s="239" t="s">
        <v>180</v>
      </c>
      <c r="AU124" s="239" t="s">
        <v>76</v>
      </c>
      <c r="AY124" s="18" t="s">
        <v>178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83</v>
      </c>
      <c r="BK124" s="240">
        <f>ROUND(I124*H124,2)</f>
        <v>0</v>
      </c>
      <c r="BL124" s="18" t="s">
        <v>184</v>
      </c>
      <c r="BM124" s="239" t="s">
        <v>231</v>
      </c>
    </row>
    <row r="125" s="2" customFormat="1" ht="16.5" customHeight="1">
      <c r="A125" s="39"/>
      <c r="B125" s="40"/>
      <c r="C125" s="228" t="s">
        <v>201</v>
      </c>
      <c r="D125" s="228" t="s">
        <v>180</v>
      </c>
      <c r="E125" s="229" t="s">
        <v>3964</v>
      </c>
      <c r="F125" s="230" t="s">
        <v>3965</v>
      </c>
      <c r="G125" s="231" t="s">
        <v>786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184</v>
      </c>
      <c r="AT125" s="239" t="s">
        <v>180</v>
      </c>
      <c r="AU125" s="239" t="s">
        <v>76</v>
      </c>
      <c r="AY125" s="18" t="s">
        <v>178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184</v>
      </c>
      <c r="BM125" s="239" t="s">
        <v>240</v>
      </c>
    </row>
    <row r="126" s="2" customFormat="1" ht="16.5" customHeight="1">
      <c r="A126" s="39"/>
      <c r="B126" s="40"/>
      <c r="C126" s="228" t="s">
        <v>199</v>
      </c>
      <c r="D126" s="228" t="s">
        <v>180</v>
      </c>
      <c r="E126" s="229" t="s">
        <v>3966</v>
      </c>
      <c r="F126" s="230" t="s">
        <v>3963</v>
      </c>
      <c r="G126" s="231" t="s">
        <v>786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184</v>
      </c>
      <c r="AT126" s="239" t="s">
        <v>180</v>
      </c>
      <c r="AU126" s="239" t="s">
        <v>76</v>
      </c>
      <c r="AY126" s="18" t="s">
        <v>178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184</v>
      </c>
      <c r="BM126" s="239" t="s">
        <v>8</v>
      </c>
    </row>
    <row r="127" s="2" customFormat="1" ht="16.5" customHeight="1">
      <c r="A127" s="39"/>
      <c r="B127" s="40"/>
      <c r="C127" s="228" t="s">
        <v>226</v>
      </c>
      <c r="D127" s="228" t="s">
        <v>180</v>
      </c>
      <c r="E127" s="229" t="s">
        <v>3967</v>
      </c>
      <c r="F127" s="230" t="s">
        <v>3968</v>
      </c>
      <c r="G127" s="231" t="s">
        <v>786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184</v>
      </c>
      <c r="AT127" s="239" t="s">
        <v>180</v>
      </c>
      <c r="AU127" s="239" t="s">
        <v>76</v>
      </c>
      <c r="AY127" s="18" t="s">
        <v>178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184</v>
      </c>
      <c r="BM127" s="239" t="s">
        <v>265</v>
      </c>
    </row>
    <row r="128" s="2" customFormat="1" ht="16.5" customHeight="1">
      <c r="A128" s="39"/>
      <c r="B128" s="40"/>
      <c r="C128" s="228" t="s">
        <v>231</v>
      </c>
      <c r="D128" s="228" t="s">
        <v>180</v>
      </c>
      <c r="E128" s="229" t="s">
        <v>3969</v>
      </c>
      <c r="F128" s="230" t="s">
        <v>3970</v>
      </c>
      <c r="G128" s="231" t="s">
        <v>786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184</v>
      </c>
      <c r="AT128" s="239" t="s">
        <v>180</v>
      </c>
      <c r="AU128" s="239" t="s">
        <v>76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184</v>
      </c>
      <c r="BM128" s="239" t="s">
        <v>274</v>
      </c>
    </row>
    <row r="129" s="2" customFormat="1" ht="16.5" customHeight="1">
      <c r="A129" s="39"/>
      <c r="B129" s="40"/>
      <c r="C129" s="228" t="s">
        <v>236</v>
      </c>
      <c r="D129" s="228" t="s">
        <v>180</v>
      </c>
      <c r="E129" s="229" t="s">
        <v>3964</v>
      </c>
      <c r="F129" s="230" t="s">
        <v>3965</v>
      </c>
      <c r="G129" s="231" t="s">
        <v>786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184</v>
      </c>
      <c r="AT129" s="239" t="s">
        <v>180</v>
      </c>
      <c r="AU129" s="239" t="s">
        <v>76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184</v>
      </c>
      <c r="BM129" s="239" t="s">
        <v>283</v>
      </c>
    </row>
    <row r="130" s="2" customFormat="1" ht="16.5" customHeight="1">
      <c r="A130" s="39"/>
      <c r="B130" s="40"/>
      <c r="C130" s="228" t="s">
        <v>240</v>
      </c>
      <c r="D130" s="228" t="s">
        <v>180</v>
      </c>
      <c r="E130" s="229" t="s">
        <v>3971</v>
      </c>
      <c r="F130" s="230" t="s">
        <v>3972</v>
      </c>
      <c r="G130" s="231" t="s">
        <v>786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76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294</v>
      </c>
    </row>
    <row r="131" s="2" customFormat="1" ht="16.5" customHeight="1">
      <c r="A131" s="39"/>
      <c r="B131" s="40"/>
      <c r="C131" s="228" t="s">
        <v>244</v>
      </c>
      <c r="D131" s="228" t="s">
        <v>180</v>
      </c>
      <c r="E131" s="229" t="s">
        <v>3973</v>
      </c>
      <c r="F131" s="230" t="s">
        <v>3974</v>
      </c>
      <c r="G131" s="231" t="s">
        <v>786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76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304</v>
      </c>
    </row>
    <row r="132" s="2" customFormat="1" ht="16.5" customHeight="1">
      <c r="A132" s="39"/>
      <c r="B132" s="40"/>
      <c r="C132" s="228" t="s">
        <v>8</v>
      </c>
      <c r="D132" s="228" t="s">
        <v>180</v>
      </c>
      <c r="E132" s="229" t="s">
        <v>3975</v>
      </c>
      <c r="F132" s="230" t="s">
        <v>3976</v>
      </c>
      <c r="G132" s="231" t="s">
        <v>786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76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334</v>
      </c>
    </row>
    <row r="133" s="2" customFormat="1" ht="16.5" customHeight="1">
      <c r="A133" s="39"/>
      <c r="B133" s="40"/>
      <c r="C133" s="228" t="s">
        <v>257</v>
      </c>
      <c r="D133" s="228" t="s">
        <v>180</v>
      </c>
      <c r="E133" s="229" t="s">
        <v>3977</v>
      </c>
      <c r="F133" s="230" t="s">
        <v>3978</v>
      </c>
      <c r="G133" s="231" t="s">
        <v>786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76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342</v>
      </c>
    </row>
    <row r="134" s="2" customFormat="1" ht="16.5" customHeight="1">
      <c r="A134" s="39"/>
      <c r="B134" s="40"/>
      <c r="C134" s="228" t="s">
        <v>265</v>
      </c>
      <c r="D134" s="228" t="s">
        <v>180</v>
      </c>
      <c r="E134" s="229" t="s">
        <v>3979</v>
      </c>
      <c r="F134" s="230" t="s">
        <v>3980</v>
      </c>
      <c r="G134" s="231" t="s">
        <v>786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76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355</v>
      </c>
    </row>
    <row r="135" s="2" customFormat="1" ht="16.5" customHeight="1">
      <c r="A135" s="39"/>
      <c r="B135" s="40"/>
      <c r="C135" s="228" t="s">
        <v>269</v>
      </c>
      <c r="D135" s="228" t="s">
        <v>180</v>
      </c>
      <c r="E135" s="229" t="s">
        <v>3981</v>
      </c>
      <c r="F135" s="230" t="s">
        <v>3982</v>
      </c>
      <c r="G135" s="231" t="s">
        <v>786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76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366</v>
      </c>
    </row>
    <row r="136" s="2" customFormat="1" ht="16.5" customHeight="1">
      <c r="A136" s="39"/>
      <c r="B136" s="40"/>
      <c r="C136" s="228" t="s">
        <v>274</v>
      </c>
      <c r="D136" s="228" t="s">
        <v>180</v>
      </c>
      <c r="E136" s="229" t="s">
        <v>3983</v>
      </c>
      <c r="F136" s="230" t="s">
        <v>3984</v>
      </c>
      <c r="G136" s="231" t="s">
        <v>786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76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377</v>
      </c>
    </row>
    <row r="137" s="2" customFormat="1" ht="16.5" customHeight="1">
      <c r="A137" s="39"/>
      <c r="B137" s="40"/>
      <c r="C137" s="228" t="s">
        <v>278</v>
      </c>
      <c r="D137" s="228" t="s">
        <v>180</v>
      </c>
      <c r="E137" s="229" t="s">
        <v>3985</v>
      </c>
      <c r="F137" s="230" t="s">
        <v>3974</v>
      </c>
      <c r="G137" s="231" t="s">
        <v>786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76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389</v>
      </c>
    </row>
    <row r="138" s="2" customFormat="1" ht="16.5" customHeight="1">
      <c r="A138" s="39"/>
      <c r="B138" s="40"/>
      <c r="C138" s="228" t="s">
        <v>283</v>
      </c>
      <c r="D138" s="228" t="s">
        <v>180</v>
      </c>
      <c r="E138" s="229" t="s">
        <v>3986</v>
      </c>
      <c r="F138" s="230" t="s">
        <v>3987</v>
      </c>
      <c r="G138" s="231" t="s">
        <v>786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76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401</v>
      </c>
    </row>
    <row r="139" s="2" customFormat="1" ht="16.5" customHeight="1">
      <c r="A139" s="39"/>
      <c r="B139" s="40"/>
      <c r="C139" s="228" t="s">
        <v>288</v>
      </c>
      <c r="D139" s="228" t="s">
        <v>180</v>
      </c>
      <c r="E139" s="229" t="s">
        <v>3988</v>
      </c>
      <c r="F139" s="230" t="s">
        <v>3963</v>
      </c>
      <c r="G139" s="231" t="s">
        <v>786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76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412</v>
      </c>
    </row>
    <row r="140" s="2" customFormat="1" ht="16.5" customHeight="1">
      <c r="A140" s="39"/>
      <c r="B140" s="40"/>
      <c r="C140" s="228" t="s">
        <v>294</v>
      </c>
      <c r="D140" s="228" t="s">
        <v>180</v>
      </c>
      <c r="E140" s="229" t="s">
        <v>3989</v>
      </c>
      <c r="F140" s="230" t="s">
        <v>3990</v>
      </c>
      <c r="G140" s="231" t="s">
        <v>786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76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423</v>
      </c>
    </row>
    <row r="141" s="2" customFormat="1" ht="16.5" customHeight="1">
      <c r="A141" s="39"/>
      <c r="B141" s="40"/>
      <c r="C141" s="228" t="s">
        <v>7</v>
      </c>
      <c r="D141" s="228" t="s">
        <v>180</v>
      </c>
      <c r="E141" s="229" t="s">
        <v>3991</v>
      </c>
      <c r="F141" s="230" t="s">
        <v>3992</v>
      </c>
      <c r="G141" s="231" t="s">
        <v>786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76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431</v>
      </c>
    </row>
    <row r="142" s="2" customFormat="1" ht="16.5" customHeight="1">
      <c r="A142" s="39"/>
      <c r="B142" s="40"/>
      <c r="C142" s="228" t="s">
        <v>304</v>
      </c>
      <c r="D142" s="228" t="s">
        <v>180</v>
      </c>
      <c r="E142" s="229" t="s">
        <v>3993</v>
      </c>
      <c r="F142" s="230" t="s">
        <v>3994</v>
      </c>
      <c r="G142" s="231" t="s">
        <v>786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76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439</v>
      </c>
    </row>
    <row r="143" s="2" customFormat="1" ht="16.5" customHeight="1">
      <c r="A143" s="39"/>
      <c r="B143" s="40"/>
      <c r="C143" s="228" t="s">
        <v>319</v>
      </c>
      <c r="D143" s="228" t="s">
        <v>180</v>
      </c>
      <c r="E143" s="229" t="s">
        <v>3995</v>
      </c>
      <c r="F143" s="230" t="s">
        <v>3996</v>
      </c>
      <c r="G143" s="231" t="s">
        <v>786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76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450</v>
      </c>
    </row>
    <row r="144" s="2" customFormat="1" ht="16.5" customHeight="1">
      <c r="A144" s="39"/>
      <c r="B144" s="40"/>
      <c r="C144" s="228" t="s">
        <v>334</v>
      </c>
      <c r="D144" s="228" t="s">
        <v>180</v>
      </c>
      <c r="E144" s="229" t="s">
        <v>3997</v>
      </c>
      <c r="F144" s="230" t="s">
        <v>3998</v>
      </c>
      <c r="G144" s="231" t="s">
        <v>786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76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464</v>
      </c>
    </row>
    <row r="145" s="2" customFormat="1" ht="16.5" customHeight="1">
      <c r="A145" s="39"/>
      <c r="B145" s="40"/>
      <c r="C145" s="228" t="s">
        <v>338</v>
      </c>
      <c r="D145" s="228" t="s">
        <v>180</v>
      </c>
      <c r="E145" s="229" t="s">
        <v>3999</v>
      </c>
      <c r="F145" s="230" t="s">
        <v>4000</v>
      </c>
      <c r="G145" s="231" t="s">
        <v>786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76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482</v>
      </c>
    </row>
    <row r="146" s="2" customFormat="1" ht="16.5" customHeight="1">
      <c r="A146" s="39"/>
      <c r="B146" s="40"/>
      <c r="C146" s="228" t="s">
        <v>342</v>
      </c>
      <c r="D146" s="228" t="s">
        <v>180</v>
      </c>
      <c r="E146" s="229" t="s">
        <v>4001</v>
      </c>
      <c r="F146" s="230" t="s">
        <v>4002</v>
      </c>
      <c r="G146" s="231" t="s">
        <v>786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76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491</v>
      </c>
    </row>
    <row r="147" s="2" customFormat="1" ht="16.5" customHeight="1">
      <c r="A147" s="39"/>
      <c r="B147" s="40"/>
      <c r="C147" s="228" t="s">
        <v>351</v>
      </c>
      <c r="D147" s="228" t="s">
        <v>180</v>
      </c>
      <c r="E147" s="229" t="s">
        <v>4003</v>
      </c>
      <c r="F147" s="230" t="s">
        <v>4004</v>
      </c>
      <c r="G147" s="231" t="s">
        <v>786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76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501</v>
      </c>
    </row>
    <row r="148" s="2" customFormat="1" ht="16.5" customHeight="1">
      <c r="A148" s="39"/>
      <c r="B148" s="40"/>
      <c r="C148" s="228" t="s">
        <v>355</v>
      </c>
      <c r="D148" s="228" t="s">
        <v>180</v>
      </c>
      <c r="E148" s="229" t="s">
        <v>4005</v>
      </c>
      <c r="F148" s="230" t="s">
        <v>4006</v>
      </c>
      <c r="G148" s="231" t="s">
        <v>786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76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510</v>
      </c>
    </row>
    <row r="149" s="2" customFormat="1" ht="16.5" customHeight="1">
      <c r="A149" s="39"/>
      <c r="B149" s="40"/>
      <c r="C149" s="228" t="s">
        <v>359</v>
      </c>
      <c r="D149" s="228" t="s">
        <v>180</v>
      </c>
      <c r="E149" s="229" t="s">
        <v>3975</v>
      </c>
      <c r="F149" s="230" t="s">
        <v>3976</v>
      </c>
      <c r="G149" s="231" t="s">
        <v>786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76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184</v>
      </c>
      <c r="BM149" s="239" t="s">
        <v>520</v>
      </c>
    </row>
    <row r="150" s="2" customFormat="1" ht="16.5" customHeight="1">
      <c r="A150" s="39"/>
      <c r="B150" s="40"/>
      <c r="C150" s="228" t="s">
        <v>366</v>
      </c>
      <c r="D150" s="228" t="s">
        <v>180</v>
      </c>
      <c r="E150" s="229" t="s">
        <v>4007</v>
      </c>
      <c r="F150" s="230" t="s">
        <v>4008</v>
      </c>
      <c r="G150" s="231" t="s">
        <v>786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76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530</v>
      </c>
    </row>
    <row r="151" s="2" customFormat="1" ht="24.15" customHeight="1">
      <c r="A151" s="39"/>
      <c r="B151" s="40"/>
      <c r="C151" s="228" t="s">
        <v>373</v>
      </c>
      <c r="D151" s="228" t="s">
        <v>180</v>
      </c>
      <c r="E151" s="229" t="s">
        <v>4009</v>
      </c>
      <c r="F151" s="230" t="s">
        <v>4010</v>
      </c>
      <c r="G151" s="231" t="s">
        <v>4011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304" t="s">
        <v>1</v>
      </c>
      <c r="N151" s="305" t="s">
        <v>41</v>
      </c>
      <c r="O151" s="306"/>
      <c r="P151" s="307">
        <f>O151*H151</f>
        <v>0</v>
      </c>
      <c r="Q151" s="307">
        <v>0</v>
      </c>
      <c r="R151" s="307">
        <f>Q151*H151</f>
        <v>0</v>
      </c>
      <c r="S151" s="307">
        <v>0</v>
      </c>
      <c r="T151" s="3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76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539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BSt23/o6HNWbEkep37nBgT8XRzF70+OKNPrXdKbb18tfPesTocty93j4/K02ZoS2gIMWvyN9I4T/b1u33lJCLQ==" hashValue="/ihiI2TbvuuDCfGLKDiz3b2yquw5MuvN8FdCuDXegywZzNXyU2JQCD2RmIUVMmUYNPv9YRH/iW+gR37mAQq0sA==" algorithmName="SHA-512" password="CC35"/>
  <autoFilter ref="C119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ROUND((SUM(BE138:BE346)),  2)</f>
        <v>0</v>
      </c>
      <c r="G35" s="39"/>
      <c r="H35" s="39"/>
      <c r="I35" s="166">
        <v>0.20999999999999999</v>
      </c>
      <c r="J35" s="165">
        <f>ROUND(((SUM(BE138:BE346))*I35),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ROUND((SUM(BF138:BF346)),  2)</f>
        <v>0</v>
      </c>
      <c r="G36" s="39"/>
      <c r="H36" s="39"/>
      <c r="I36" s="166">
        <v>0.12</v>
      </c>
      <c r="J36" s="165">
        <f>ROUND(((SUM(BF138:BF346))*I36),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ROUND((SUM(BG138:BG346)),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ROUND((SUM(BH138:BH346)),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ROUND((SUM(BI138:BI346)),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701_005 - ZTI vč. přípojek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147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148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1208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1209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149</v>
      </c>
      <c r="E103" s="198"/>
      <c r="F103" s="198"/>
      <c r="G103" s="198"/>
      <c r="H103" s="198"/>
      <c r="I103" s="198"/>
      <c r="J103" s="199">
        <f>J161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4013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150</v>
      </c>
      <c r="E105" s="198"/>
      <c r="F105" s="198"/>
      <c r="G105" s="198"/>
      <c r="H105" s="198"/>
      <c r="I105" s="198"/>
      <c r="J105" s="199">
        <f>J185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151</v>
      </c>
      <c r="E106" s="198"/>
      <c r="F106" s="198"/>
      <c r="G106" s="198"/>
      <c r="H106" s="198"/>
      <c r="I106" s="198"/>
      <c r="J106" s="199">
        <f>J193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152</v>
      </c>
      <c r="E107" s="198"/>
      <c r="F107" s="198"/>
      <c r="G107" s="198"/>
      <c r="H107" s="198"/>
      <c r="I107" s="198"/>
      <c r="J107" s="199">
        <f>J200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153</v>
      </c>
      <c r="E108" s="193"/>
      <c r="F108" s="193"/>
      <c r="G108" s="193"/>
      <c r="H108" s="193"/>
      <c r="I108" s="193"/>
      <c r="J108" s="194">
        <f>J203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156</v>
      </c>
      <c r="E109" s="198"/>
      <c r="F109" s="198"/>
      <c r="G109" s="198"/>
      <c r="H109" s="198"/>
      <c r="I109" s="198"/>
      <c r="J109" s="199">
        <f>J204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1211</v>
      </c>
      <c r="E110" s="198"/>
      <c r="F110" s="198"/>
      <c r="G110" s="198"/>
      <c r="H110" s="198"/>
      <c r="I110" s="198"/>
      <c r="J110" s="199">
        <f>J211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4014</v>
      </c>
      <c r="E111" s="198"/>
      <c r="F111" s="198"/>
      <c r="G111" s="198"/>
      <c r="H111" s="198"/>
      <c r="I111" s="198"/>
      <c r="J111" s="199">
        <f>J248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4015</v>
      </c>
      <c r="E112" s="198"/>
      <c r="F112" s="198"/>
      <c r="G112" s="198"/>
      <c r="H112" s="198"/>
      <c r="I112" s="198"/>
      <c r="J112" s="199">
        <f>J298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4016</v>
      </c>
      <c r="E113" s="198"/>
      <c r="F113" s="198"/>
      <c r="G113" s="198"/>
      <c r="H113" s="198"/>
      <c r="I113" s="198"/>
      <c r="J113" s="199">
        <f>J302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4017</v>
      </c>
      <c r="E114" s="198"/>
      <c r="F114" s="198"/>
      <c r="G114" s="198"/>
      <c r="H114" s="198"/>
      <c r="I114" s="198"/>
      <c r="J114" s="199">
        <f>J335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4018</v>
      </c>
      <c r="E115" s="198"/>
      <c r="F115" s="198"/>
      <c r="G115" s="198"/>
      <c r="H115" s="198"/>
      <c r="I115" s="198"/>
      <c r="J115" s="199">
        <f>J338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4019</v>
      </c>
      <c r="E116" s="198"/>
      <c r="F116" s="198"/>
      <c r="G116" s="198"/>
      <c r="H116" s="198"/>
      <c r="I116" s="198"/>
      <c r="J116" s="199">
        <f>J344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163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Nemocnice Varnsdorf - administrativní budova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138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1205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140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SO 701_005 - ZTI vč. přípojek - neuplatnitelné náklady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Varnsdorf</v>
      </c>
      <c r="G132" s="41"/>
      <c r="H132" s="41"/>
      <c r="I132" s="33" t="s">
        <v>22</v>
      </c>
      <c r="J132" s="80" t="str">
        <f>IF(J14="","",J14)</f>
        <v>2. 9. 2024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E17</f>
        <v>Nemocnice Varnsdorf</v>
      </c>
      <c r="G134" s="41"/>
      <c r="H134" s="41"/>
      <c r="I134" s="33" t="s">
        <v>30</v>
      </c>
      <c r="J134" s="37" t="str">
        <f>E23</f>
        <v>ForWood - Ing. Václav Jára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Bc. Zuzana Kosáková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164</v>
      </c>
      <c r="D137" s="204" t="s">
        <v>61</v>
      </c>
      <c r="E137" s="204" t="s">
        <v>57</v>
      </c>
      <c r="F137" s="204" t="s">
        <v>58</v>
      </c>
      <c r="G137" s="204" t="s">
        <v>165</v>
      </c>
      <c r="H137" s="204" t="s">
        <v>166</v>
      </c>
      <c r="I137" s="204" t="s">
        <v>167</v>
      </c>
      <c r="J137" s="204" t="s">
        <v>144</v>
      </c>
      <c r="K137" s="205" t="s">
        <v>168</v>
      </c>
      <c r="L137" s="206"/>
      <c r="M137" s="101" t="s">
        <v>1</v>
      </c>
      <c r="N137" s="102" t="s">
        <v>40</v>
      </c>
      <c r="O137" s="102" t="s">
        <v>169</v>
      </c>
      <c r="P137" s="102" t="s">
        <v>170</v>
      </c>
      <c r="Q137" s="102" t="s">
        <v>171</v>
      </c>
      <c r="R137" s="102" t="s">
        <v>172</v>
      </c>
      <c r="S137" s="102" t="s">
        <v>173</v>
      </c>
      <c r="T137" s="103" t="s">
        <v>174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175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P139+P203</f>
        <v>0</v>
      </c>
      <c r="Q138" s="105"/>
      <c r="R138" s="209">
        <f>R139+R203</f>
        <v>198.47180112000004</v>
      </c>
      <c r="S138" s="105"/>
      <c r="T138" s="210">
        <f>T139+T203</f>
        <v>7.4676299999999998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146</v>
      </c>
      <c r="BK138" s="211">
        <f>BK139+BK203</f>
        <v>0</v>
      </c>
    </row>
    <row r="139" s="12" customFormat="1" ht="25.92" customHeight="1">
      <c r="A139" s="12"/>
      <c r="B139" s="212"/>
      <c r="C139" s="213"/>
      <c r="D139" s="214" t="s">
        <v>75</v>
      </c>
      <c r="E139" s="215" t="s">
        <v>176</v>
      </c>
      <c r="F139" s="215" t="s">
        <v>177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P140+P157+P159+P161+P163+P185+P193+P200</f>
        <v>0</v>
      </c>
      <c r="Q139" s="220"/>
      <c r="R139" s="221">
        <f>R140+R157+R159+R161+R163+R185+R193+R200</f>
        <v>195.91573932000003</v>
      </c>
      <c r="S139" s="220"/>
      <c r="T139" s="222">
        <f>T140+T157+T159+T161+T163+T185+T193+T200</f>
        <v>6.79467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76</v>
      </c>
      <c r="AY139" s="223" t="s">
        <v>178</v>
      </c>
      <c r="BK139" s="225">
        <f>BK140+BK157+BK159+BK161+BK163+BK185+BK193+BK200</f>
        <v>0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83</v>
      </c>
      <c r="F140" s="226" t="s">
        <v>179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SUM(P141:P156)</f>
        <v>0</v>
      </c>
      <c r="Q140" s="220"/>
      <c r="R140" s="221">
        <f>SUM(R141:R156)</f>
        <v>134.95708000000002</v>
      </c>
      <c r="S140" s="220"/>
      <c r="T140" s="222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75</v>
      </c>
      <c r="AU140" s="224" t="s">
        <v>83</v>
      </c>
      <c r="AY140" s="223" t="s">
        <v>178</v>
      </c>
      <c r="BK140" s="225">
        <f>SUM(BK141:BK156)</f>
        <v>0</v>
      </c>
    </row>
    <row r="141" s="2" customFormat="1" ht="33" customHeight="1">
      <c r="A141" s="39"/>
      <c r="B141" s="40"/>
      <c r="C141" s="228" t="s">
        <v>83</v>
      </c>
      <c r="D141" s="228" t="s">
        <v>180</v>
      </c>
      <c r="E141" s="229" t="s">
        <v>4020</v>
      </c>
      <c r="F141" s="230" t="s">
        <v>4021</v>
      </c>
      <c r="G141" s="231" t="s">
        <v>183</v>
      </c>
      <c r="H141" s="232">
        <v>92.400000000000006</v>
      </c>
      <c r="I141" s="233"/>
      <c r="J141" s="234">
        <f>ROUND(I141*H141,2)</f>
        <v>0</v>
      </c>
      <c r="K141" s="230" t="s">
        <v>4022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85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4023</v>
      </c>
    </row>
    <row r="142" s="2" customFormat="1" ht="33" customHeight="1">
      <c r="A142" s="39"/>
      <c r="B142" s="40"/>
      <c r="C142" s="228" t="s">
        <v>85</v>
      </c>
      <c r="D142" s="228" t="s">
        <v>180</v>
      </c>
      <c r="E142" s="229" t="s">
        <v>181</v>
      </c>
      <c r="F142" s="230" t="s">
        <v>182</v>
      </c>
      <c r="G142" s="231" t="s">
        <v>183</v>
      </c>
      <c r="H142" s="232">
        <v>352.24000000000001</v>
      </c>
      <c r="I142" s="233"/>
      <c r="J142" s="234">
        <f>ROUND(I142*H142,2)</f>
        <v>0</v>
      </c>
      <c r="K142" s="230" t="s">
        <v>4022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85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4024</v>
      </c>
    </row>
    <row r="143" s="2" customFormat="1" ht="24.15" customHeight="1">
      <c r="A143" s="39"/>
      <c r="B143" s="40"/>
      <c r="C143" s="228" t="s">
        <v>96</v>
      </c>
      <c r="D143" s="228" t="s">
        <v>180</v>
      </c>
      <c r="E143" s="229" t="s">
        <v>4025</v>
      </c>
      <c r="F143" s="230" t="s">
        <v>4026</v>
      </c>
      <c r="G143" s="231" t="s">
        <v>204</v>
      </c>
      <c r="H143" s="232">
        <v>184.80000000000001</v>
      </c>
      <c r="I143" s="233"/>
      <c r="J143" s="234">
        <f>ROUND(I143*H143,2)</f>
        <v>0</v>
      </c>
      <c r="K143" s="230" t="s">
        <v>4022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0.00084999999999999995</v>
      </c>
      <c r="R143" s="237">
        <f>Q143*H143</f>
        <v>0.15708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85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4027</v>
      </c>
    </row>
    <row r="144" s="2" customFormat="1" ht="24.15" customHeight="1">
      <c r="A144" s="39"/>
      <c r="B144" s="40"/>
      <c r="C144" s="228" t="s">
        <v>184</v>
      </c>
      <c r="D144" s="228" t="s">
        <v>180</v>
      </c>
      <c r="E144" s="229" t="s">
        <v>4028</v>
      </c>
      <c r="F144" s="230" t="s">
        <v>4029</v>
      </c>
      <c r="G144" s="231" t="s">
        <v>204</v>
      </c>
      <c r="H144" s="232">
        <v>184.80000000000001</v>
      </c>
      <c r="I144" s="233"/>
      <c r="J144" s="234">
        <f>ROUND(I144*H144,2)</f>
        <v>0</v>
      </c>
      <c r="K144" s="230" t="s">
        <v>4022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85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4030</v>
      </c>
    </row>
    <row r="145" s="2" customFormat="1" ht="33" customHeight="1">
      <c r="A145" s="39"/>
      <c r="B145" s="40"/>
      <c r="C145" s="228" t="s">
        <v>201</v>
      </c>
      <c r="D145" s="228" t="s">
        <v>180</v>
      </c>
      <c r="E145" s="229" t="s">
        <v>4031</v>
      </c>
      <c r="F145" s="230" t="s">
        <v>4032</v>
      </c>
      <c r="G145" s="231" t="s">
        <v>183</v>
      </c>
      <c r="H145" s="232">
        <v>444.63999999999999</v>
      </c>
      <c r="I145" s="233"/>
      <c r="J145" s="234">
        <f>ROUND(I145*H145,2)</f>
        <v>0</v>
      </c>
      <c r="K145" s="230" t="s">
        <v>4022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85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4033</v>
      </c>
    </row>
    <row r="146" s="2" customFormat="1" ht="37.8" customHeight="1">
      <c r="A146" s="39"/>
      <c r="B146" s="40"/>
      <c r="C146" s="228" t="s">
        <v>199</v>
      </c>
      <c r="D146" s="228" t="s">
        <v>180</v>
      </c>
      <c r="E146" s="229" t="s">
        <v>4034</v>
      </c>
      <c r="F146" s="230" t="s">
        <v>4035</v>
      </c>
      <c r="G146" s="231" t="s">
        <v>183</v>
      </c>
      <c r="H146" s="232">
        <v>351.74000000000001</v>
      </c>
      <c r="I146" s="233"/>
      <c r="J146" s="234">
        <f>ROUND(I146*H146,2)</f>
        <v>0</v>
      </c>
      <c r="K146" s="230" t="s">
        <v>4022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85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4036</v>
      </c>
    </row>
    <row r="147" s="2" customFormat="1" ht="37.8" customHeight="1">
      <c r="A147" s="39"/>
      <c r="B147" s="40"/>
      <c r="C147" s="228" t="s">
        <v>226</v>
      </c>
      <c r="D147" s="228" t="s">
        <v>180</v>
      </c>
      <c r="E147" s="229" t="s">
        <v>4037</v>
      </c>
      <c r="F147" s="230" t="s">
        <v>4038</v>
      </c>
      <c r="G147" s="231" t="s">
        <v>183</v>
      </c>
      <c r="H147" s="232">
        <v>92.900000000000006</v>
      </c>
      <c r="I147" s="233"/>
      <c r="J147" s="234">
        <f>ROUND(I147*H147,2)</f>
        <v>0</v>
      </c>
      <c r="K147" s="230" t="s">
        <v>4022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4039</v>
      </c>
    </row>
    <row r="148" s="2" customFormat="1" ht="37.8" customHeight="1">
      <c r="A148" s="39"/>
      <c r="B148" s="40"/>
      <c r="C148" s="228" t="s">
        <v>231</v>
      </c>
      <c r="D148" s="228" t="s">
        <v>180</v>
      </c>
      <c r="E148" s="229" t="s">
        <v>1292</v>
      </c>
      <c r="F148" s="230" t="s">
        <v>1293</v>
      </c>
      <c r="G148" s="231" t="s">
        <v>183</v>
      </c>
      <c r="H148" s="232">
        <v>1858</v>
      </c>
      <c r="I148" s="233"/>
      <c r="J148" s="234">
        <f>ROUND(I148*H148,2)</f>
        <v>0</v>
      </c>
      <c r="K148" s="230" t="s">
        <v>4022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85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4040</v>
      </c>
    </row>
    <row r="149" s="13" customFormat="1">
      <c r="A149" s="13"/>
      <c r="B149" s="241"/>
      <c r="C149" s="242"/>
      <c r="D149" s="243" t="s">
        <v>186</v>
      </c>
      <c r="E149" s="242"/>
      <c r="F149" s="245" t="s">
        <v>4041</v>
      </c>
      <c r="G149" s="242"/>
      <c r="H149" s="246">
        <v>1858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186</v>
      </c>
      <c r="AU149" s="252" t="s">
        <v>85</v>
      </c>
      <c r="AV149" s="13" t="s">
        <v>85</v>
      </c>
      <c r="AW149" s="13" t="s">
        <v>4</v>
      </c>
      <c r="AX149" s="13" t="s">
        <v>83</v>
      </c>
      <c r="AY149" s="252" t="s">
        <v>178</v>
      </c>
    </row>
    <row r="150" s="2" customFormat="1" ht="33" customHeight="1">
      <c r="A150" s="39"/>
      <c r="B150" s="40"/>
      <c r="C150" s="228" t="s">
        <v>236</v>
      </c>
      <c r="D150" s="228" t="s">
        <v>180</v>
      </c>
      <c r="E150" s="229" t="s">
        <v>1299</v>
      </c>
      <c r="F150" s="230" t="s">
        <v>1300</v>
      </c>
      <c r="G150" s="231" t="s">
        <v>384</v>
      </c>
      <c r="H150" s="232">
        <v>176.50999999999999</v>
      </c>
      <c r="I150" s="233"/>
      <c r="J150" s="234">
        <f>ROUND(I150*H150,2)</f>
        <v>0</v>
      </c>
      <c r="K150" s="230" t="s">
        <v>4022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85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4042</v>
      </c>
    </row>
    <row r="151" s="13" customFormat="1">
      <c r="A151" s="13"/>
      <c r="B151" s="241"/>
      <c r="C151" s="242"/>
      <c r="D151" s="243" t="s">
        <v>186</v>
      </c>
      <c r="E151" s="242"/>
      <c r="F151" s="245" t="s">
        <v>4043</v>
      </c>
      <c r="G151" s="242"/>
      <c r="H151" s="246">
        <v>176.50999999999999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186</v>
      </c>
      <c r="AU151" s="252" t="s">
        <v>85</v>
      </c>
      <c r="AV151" s="13" t="s">
        <v>85</v>
      </c>
      <c r="AW151" s="13" t="s">
        <v>4</v>
      </c>
      <c r="AX151" s="13" t="s">
        <v>83</v>
      </c>
      <c r="AY151" s="252" t="s">
        <v>178</v>
      </c>
    </row>
    <row r="152" s="2" customFormat="1" ht="16.5" customHeight="1">
      <c r="A152" s="39"/>
      <c r="B152" s="40"/>
      <c r="C152" s="228" t="s">
        <v>240</v>
      </c>
      <c r="D152" s="228" t="s">
        <v>180</v>
      </c>
      <c r="E152" s="229" t="s">
        <v>1303</v>
      </c>
      <c r="F152" s="230" t="s">
        <v>1304</v>
      </c>
      <c r="G152" s="231" t="s">
        <v>183</v>
      </c>
      <c r="H152" s="232">
        <v>92.900000000000006</v>
      </c>
      <c r="I152" s="233"/>
      <c r="J152" s="234">
        <f>ROUND(I152*H152,2)</f>
        <v>0</v>
      </c>
      <c r="K152" s="230" t="s">
        <v>4022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85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4044</v>
      </c>
    </row>
    <row r="153" s="2" customFormat="1" ht="24.15" customHeight="1">
      <c r="A153" s="39"/>
      <c r="B153" s="40"/>
      <c r="C153" s="228" t="s">
        <v>244</v>
      </c>
      <c r="D153" s="228" t="s">
        <v>180</v>
      </c>
      <c r="E153" s="229" t="s">
        <v>4045</v>
      </c>
      <c r="F153" s="230" t="s">
        <v>4046</v>
      </c>
      <c r="G153" s="231" t="s">
        <v>183</v>
      </c>
      <c r="H153" s="232">
        <v>351.74000000000001</v>
      </c>
      <c r="I153" s="233"/>
      <c r="J153" s="234">
        <f>ROUND(I153*H153,2)</f>
        <v>0</v>
      </c>
      <c r="K153" s="230" t="s">
        <v>4022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184</v>
      </c>
      <c r="AT153" s="239" t="s">
        <v>180</v>
      </c>
      <c r="AU153" s="239" t="s">
        <v>85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184</v>
      </c>
      <c r="BM153" s="239" t="s">
        <v>4047</v>
      </c>
    </row>
    <row r="154" s="2" customFormat="1" ht="24.15" customHeight="1">
      <c r="A154" s="39"/>
      <c r="B154" s="40"/>
      <c r="C154" s="228" t="s">
        <v>8</v>
      </c>
      <c r="D154" s="228" t="s">
        <v>180</v>
      </c>
      <c r="E154" s="229" t="s">
        <v>4048</v>
      </c>
      <c r="F154" s="230" t="s">
        <v>4049</v>
      </c>
      <c r="G154" s="231" t="s">
        <v>183</v>
      </c>
      <c r="H154" s="232">
        <v>67.400000000000006</v>
      </c>
      <c r="I154" s="233"/>
      <c r="J154" s="234">
        <f>ROUND(I154*H154,2)</f>
        <v>0</v>
      </c>
      <c r="K154" s="230" t="s">
        <v>4022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184</v>
      </c>
      <c r="AT154" s="239" t="s">
        <v>180</v>
      </c>
      <c r="AU154" s="239" t="s">
        <v>85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184</v>
      </c>
      <c r="BM154" s="239" t="s">
        <v>4050</v>
      </c>
    </row>
    <row r="155" s="2" customFormat="1" ht="16.5" customHeight="1">
      <c r="A155" s="39"/>
      <c r="B155" s="40"/>
      <c r="C155" s="285" t="s">
        <v>257</v>
      </c>
      <c r="D155" s="285" t="s">
        <v>232</v>
      </c>
      <c r="E155" s="286" t="s">
        <v>4051</v>
      </c>
      <c r="F155" s="287" t="s">
        <v>4052</v>
      </c>
      <c r="G155" s="288" t="s">
        <v>384</v>
      </c>
      <c r="H155" s="289">
        <v>134.80000000000001</v>
      </c>
      <c r="I155" s="290"/>
      <c r="J155" s="291">
        <f>ROUND(I155*H155,2)</f>
        <v>0</v>
      </c>
      <c r="K155" s="287" t="s">
        <v>4022</v>
      </c>
      <c r="L155" s="292"/>
      <c r="M155" s="293" t="s">
        <v>1</v>
      </c>
      <c r="N155" s="294" t="s">
        <v>41</v>
      </c>
      <c r="O155" s="92"/>
      <c r="P155" s="237">
        <f>O155*H155</f>
        <v>0</v>
      </c>
      <c r="Q155" s="237">
        <v>1</v>
      </c>
      <c r="R155" s="237">
        <f>Q155*H155</f>
        <v>134.80000000000001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231</v>
      </c>
      <c r="AT155" s="239" t="s">
        <v>232</v>
      </c>
      <c r="AU155" s="239" t="s">
        <v>85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184</v>
      </c>
      <c r="BM155" s="239" t="s">
        <v>4053</v>
      </c>
    </row>
    <row r="156" s="13" customFormat="1">
      <c r="A156" s="13"/>
      <c r="B156" s="241"/>
      <c r="C156" s="242"/>
      <c r="D156" s="243" t="s">
        <v>186</v>
      </c>
      <c r="E156" s="242"/>
      <c r="F156" s="245" t="s">
        <v>4054</v>
      </c>
      <c r="G156" s="242"/>
      <c r="H156" s="246">
        <v>134.80000000000001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186</v>
      </c>
      <c r="AU156" s="252" t="s">
        <v>85</v>
      </c>
      <c r="AV156" s="13" t="s">
        <v>85</v>
      </c>
      <c r="AW156" s="13" t="s">
        <v>4</v>
      </c>
      <c r="AX156" s="13" t="s">
        <v>83</v>
      </c>
      <c r="AY156" s="252" t="s">
        <v>178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96</v>
      </c>
      <c r="F157" s="226" t="s">
        <v>1473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P158</f>
        <v>0</v>
      </c>
      <c r="Q157" s="220"/>
      <c r="R157" s="221">
        <f>R158</f>
        <v>1.9372</v>
      </c>
      <c r="S157" s="220"/>
      <c r="T157" s="22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178</v>
      </c>
      <c r="BK157" s="225">
        <f>BK158</f>
        <v>0</v>
      </c>
    </row>
    <row r="158" s="2" customFormat="1" ht="33" customHeight="1">
      <c r="A158" s="39"/>
      <c r="B158" s="40"/>
      <c r="C158" s="228" t="s">
        <v>265</v>
      </c>
      <c r="D158" s="228" t="s">
        <v>180</v>
      </c>
      <c r="E158" s="229" t="s">
        <v>4055</v>
      </c>
      <c r="F158" s="230" t="s">
        <v>4056</v>
      </c>
      <c r="G158" s="231" t="s">
        <v>420</v>
      </c>
      <c r="H158" s="232">
        <v>40</v>
      </c>
      <c r="I158" s="233"/>
      <c r="J158" s="234">
        <f>ROUND(I158*H158,2)</f>
        <v>0</v>
      </c>
      <c r="K158" s="230" t="s">
        <v>4022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0.048430000000000001</v>
      </c>
      <c r="R158" s="237">
        <f>Q158*H158</f>
        <v>1.9372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184</v>
      </c>
      <c r="AT158" s="239" t="s">
        <v>180</v>
      </c>
      <c r="AU158" s="239" t="s">
        <v>85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184</v>
      </c>
      <c r="BM158" s="239" t="s">
        <v>4057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184</v>
      </c>
      <c r="F159" s="226" t="s">
        <v>1684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P160</f>
        <v>0</v>
      </c>
      <c r="Q159" s="220"/>
      <c r="R159" s="221">
        <f>R160</f>
        <v>48.214635000000001</v>
      </c>
      <c r="S159" s="220"/>
      <c r="T159" s="22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178</v>
      </c>
      <c r="BK159" s="225">
        <f>BK160</f>
        <v>0</v>
      </c>
    </row>
    <row r="160" s="2" customFormat="1" ht="16.5" customHeight="1">
      <c r="A160" s="39"/>
      <c r="B160" s="40"/>
      <c r="C160" s="228" t="s">
        <v>269</v>
      </c>
      <c r="D160" s="228" t="s">
        <v>180</v>
      </c>
      <c r="E160" s="229" t="s">
        <v>4058</v>
      </c>
      <c r="F160" s="230" t="s">
        <v>4059</v>
      </c>
      <c r="G160" s="231" t="s">
        <v>183</v>
      </c>
      <c r="H160" s="232">
        <v>25.5</v>
      </c>
      <c r="I160" s="233"/>
      <c r="J160" s="234">
        <f>ROUND(I160*H160,2)</f>
        <v>0</v>
      </c>
      <c r="K160" s="230" t="s">
        <v>4022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1.8907700000000001</v>
      </c>
      <c r="R160" s="237">
        <f>Q160*H160</f>
        <v>48.214635000000001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184</v>
      </c>
      <c r="AT160" s="239" t="s">
        <v>180</v>
      </c>
      <c r="AU160" s="239" t="s">
        <v>85</v>
      </c>
      <c r="AY160" s="18" t="s">
        <v>178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184</v>
      </c>
      <c r="BM160" s="239" t="s">
        <v>4060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199</v>
      </c>
      <c r="F161" s="226" t="s">
        <v>200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7.3360000000000003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178</v>
      </c>
      <c r="BK161" s="225">
        <f>BK162</f>
        <v>0</v>
      </c>
    </row>
    <row r="162" s="2" customFormat="1" ht="21.75" customHeight="1">
      <c r="A162" s="39"/>
      <c r="B162" s="40"/>
      <c r="C162" s="228" t="s">
        <v>274</v>
      </c>
      <c r="D162" s="228" t="s">
        <v>180</v>
      </c>
      <c r="E162" s="229" t="s">
        <v>4061</v>
      </c>
      <c r="F162" s="230" t="s">
        <v>4062</v>
      </c>
      <c r="G162" s="231" t="s">
        <v>204</v>
      </c>
      <c r="H162" s="232">
        <v>131</v>
      </c>
      <c r="I162" s="233"/>
      <c r="J162" s="234">
        <f>ROUND(I162*H162,2)</f>
        <v>0</v>
      </c>
      <c r="K162" s="230" t="s">
        <v>4022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0.056000000000000001</v>
      </c>
      <c r="R162" s="237">
        <f>Q162*H162</f>
        <v>7.3360000000000003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85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4063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231</v>
      </c>
      <c r="F163" s="226" t="s">
        <v>4064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SUM(P164:P184)</f>
        <v>0</v>
      </c>
      <c r="Q163" s="220"/>
      <c r="R163" s="221">
        <f>SUM(R164:R184)</f>
        <v>3.4581223200000002</v>
      </c>
      <c r="S163" s="220"/>
      <c r="T163" s="222">
        <f>SUM(T164:T184)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178</v>
      </c>
      <c r="BK163" s="225">
        <f>SUM(BK164:BK184)</f>
        <v>0</v>
      </c>
    </row>
    <row r="164" s="2" customFormat="1" ht="33" customHeight="1">
      <c r="A164" s="39"/>
      <c r="B164" s="40"/>
      <c r="C164" s="228" t="s">
        <v>278</v>
      </c>
      <c r="D164" s="228" t="s">
        <v>180</v>
      </c>
      <c r="E164" s="229" t="s">
        <v>4065</v>
      </c>
      <c r="F164" s="230" t="s">
        <v>4066</v>
      </c>
      <c r="G164" s="231" t="s">
        <v>291</v>
      </c>
      <c r="H164" s="232">
        <v>49.5</v>
      </c>
      <c r="I164" s="233"/>
      <c r="J164" s="234">
        <f>ROUND(I164*H164,2)</f>
        <v>0</v>
      </c>
      <c r="K164" s="230" t="s">
        <v>4022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184</v>
      </c>
      <c r="AT164" s="239" t="s">
        <v>180</v>
      </c>
      <c r="AU164" s="239" t="s">
        <v>85</v>
      </c>
      <c r="AY164" s="18" t="s">
        <v>178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184</v>
      </c>
      <c r="BM164" s="239" t="s">
        <v>4067</v>
      </c>
    </row>
    <row r="165" s="2" customFormat="1" ht="37.8" customHeight="1">
      <c r="A165" s="39"/>
      <c r="B165" s="40"/>
      <c r="C165" s="285" t="s">
        <v>283</v>
      </c>
      <c r="D165" s="285" t="s">
        <v>232</v>
      </c>
      <c r="E165" s="286" t="s">
        <v>4068</v>
      </c>
      <c r="F165" s="287" t="s">
        <v>4069</v>
      </c>
      <c r="G165" s="288" t="s">
        <v>291</v>
      </c>
      <c r="H165" s="289">
        <v>50.243000000000002</v>
      </c>
      <c r="I165" s="290"/>
      <c r="J165" s="291">
        <f>ROUND(I165*H165,2)</f>
        <v>0</v>
      </c>
      <c r="K165" s="287" t="s">
        <v>4022</v>
      </c>
      <c r="L165" s="292"/>
      <c r="M165" s="293" t="s">
        <v>1</v>
      </c>
      <c r="N165" s="294" t="s">
        <v>41</v>
      </c>
      <c r="O165" s="92"/>
      <c r="P165" s="237">
        <f>O165*H165</f>
        <v>0</v>
      </c>
      <c r="Q165" s="237">
        <v>0.0014</v>
      </c>
      <c r="R165" s="237">
        <f>Q165*H165</f>
        <v>0.070340200000000005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231</v>
      </c>
      <c r="AT165" s="239" t="s">
        <v>232</v>
      </c>
      <c r="AU165" s="239" t="s">
        <v>85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184</v>
      </c>
      <c r="BM165" s="239" t="s">
        <v>4070</v>
      </c>
    </row>
    <row r="166" s="13" customFormat="1">
      <c r="A166" s="13"/>
      <c r="B166" s="241"/>
      <c r="C166" s="242"/>
      <c r="D166" s="243" t="s">
        <v>186</v>
      </c>
      <c r="E166" s="242"/>
      <c r="F166" s="245" t="s">
        <v>4071</v>
      </c>
      <c r="G166" s="242"/>
      <c r="H166" s="246">
        <v>50.243000000000002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186</v>
      </c>
      <c r="AU166" s="252" t="s">
        <v>85</v>
      </c>
      <c r="AV166" s="13" t="s">
        <v>85</v>
      </c>
      <c r="AW166" s="13" t="s">
        <v>4</v>
      </c>
      <c r="AX166" s="13" t="s">
        <v>83</v>
      </c>
      <c r="AY166" s="252" t="s">
        <v>178</v>
      </c>
    </row>
    <row r="167" s="2" customFormat="1" ht="24.15" customHeight="1">
      <c r="A167" s="39"/>
      <c r="B167" s="40"/>
      <c r="C167" s="228" t="s">
        <v>288</v>
      </c>
      <c r="D167" s="228" t="s">
        <v>180</v>
      </c>
      <c r="E167" s="229" t="s">
        <v>4072</v>
      </c>
      <c r="F167" s="230" t="s">
        <v>4073</v>
      </c>
      <c r="G167" s="231" t="s">
        <v>291</v>
      </c>
      <c r="H167" s="232">
        <v>46.200000000000003</v>
      </c>
      <c r="I167" s="233"/>
      <c r="J167" s="234">
        <f>ROUND(I167*H167,2)</f>
        <v>0</v>
      </c>
      <c r="K167" s="230" t="s">
        <v>4022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2.0000000000000002E-05</v>
      </c>
      <c r="R167" s="237">
        <f>Q167*H167</f>
        <v>0.00092400000000000013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184</v>
      </c>
      <c r="AT167" s="239" t="s">
        <v>180</v>
      </c>
      <c r="AU167" s="239" t="s">
        <v>85</v>
      </c>
      <c r="AY167" s="18" t="s">
        <v>178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184</v>
      </c>
      <c r="BM167" s="239" t="s">
        <v>4074</v>
      </c>
    </row>
    <row r="168" s="2" customFormat="1" ht="24.15" customHeight="1">
      <c r="A168" s="39"/>
      <c r="B168" s="40"/>
      <c r="C168" s="285" t="s">
        <v>294</v>
      </c>
      <c r="D168" s="285" t="s">
        <v>232</v>
      </c>
      <c r="E168" s="286" t="s">
        <v>4075</v>
      </c>
      <c r="F168" s="287" t="s">
        <v>4076</v>
      </c>
      <c r="G168" s="288" t="s">
        <v>291</v>
      </c>
      <c r="H168" s="289">
        <v>47.585999999999999</v>
      </c>
      <c r="I168" s="290"/>
      <c r="J168" s="291">
        <f>ROUND(I168*H168,2)</f>
        <v>0</v>
      </c>
      <c r="K168" s="287" t="s">
        <v>4022</v>
      </c>
      <c r="L168" s="292"/>
      <c r="M168" s="293" t="s">
        <v>1</v>
      </c>
      <c r="N168" s="294" t="s">
        <v>41</v>
      </c>
      <c r="O168" s="92"/>
      <c r="P168" s="237">
        <f>O168*H168</f>
        <v>0</v>
      </c>
      <c r="Q168" s="237">
        <v>0.00992</v>
      </c>
      <c r="R168" s="237">
        <f>Q168*H168</f>
        <v>0.47205311999999999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231</v>
      </c>
      <c r="AT168" s="239" t="s">
        <v>232</v>
      </c>
      <c r="AU168" s="239" t="s">
        <v>85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184</v>
      </c>
      <c r="BM168" s="239" t="s">
        <v>4077</v>
      </c>
    </row>
    <row r="169" s="13" customFormat="1">
      <c r="A169" s="13"/>
      <c r="B169" s="241"/>
      <c r="C169" s="242"/>
      <c r="D169" s="243" t="s">
        <v>186</v>
      </c>
      <c r="E169" s="242"/>
      <c r="F169" s="245" t="s">
        <v>4078</v>
      </c>
      <c r="G169" s="242"/>
      <c r="H169" s="246">
        <v>47.585999999999999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186</v>
      </c>
      <c r="AU169" s="252" t="s">
        <v>85</v>
      </c>
      <c r="AV169" s="13" t="s">
        <v>85</v>
      </c>
      <c r="AW169" s="13" t="s">
        <v>4</v>
      </c>
      <c r="AX169" s="13" t="s">
        <v>83</v>
      </c>
      <c r="AY169" s="252" t="s">
        <v>178</v>
      </c>
    </row>
    <row r="170" s="2" customFormat="1" ht="24.15" customHeight="1">
      <c r="A170" s="39"/>
      <c r="B170" s="40"/>
      <c r="C170" s="228" t="s">
        <v>7</v>
      </c>
      <c r="D170" s="228" t="s">
        <v>180</v>
      </c>
      <c r="E170" s="229" t="s">
        <v>4079</v>
      </c>
      <c r="F170" s="230" t="s">
        <v>4080</v>
      </c>
      <c r="G170" s="231" t="s">
        <v>291</v>
      </c>
      <c r="H170" s="232">
        <v>49.5</v>
      </c>
      <c r="I170" s="233"/>
      <c r="J170" s="234">
        <f>ROUND(I170*H170,2)</f>
        <v>0</v>
      </c>
      <c r="K170" s="230" t="s">
        <v>4022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184</v>
      </c>
      <c r="AT170" s="239" t="s">
        <v>180</v>
      </c>
      <c r="AU170" s="239" t="s">
        <v>85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184</v>
      </c>
      <c r="BM170" s="239" t="s">
        <v>4081</v>
      </c>
    </row>
    <row r="171" s="2" customFormat="1" ht="16.5" customHeight="1">
      <c r="A171" s="39"/>
      <c r="B171" s="40"/>
      <c r="C171" s="228" t="s">
        <v>304</v>
      </c>
      <c r="D171" s="228" t="s">
        <v>180</v>
      </c>
      <c r="E171" s="229" t="s">
        <v>4082</v>
      </c>
      <c r="F171" s="230" t="s">
        <v>4083</v>
      </c>
      <c r="G171" s="231" t="s">
        <v>291</v>
      </c>
      <c r="H171" s="232">
        <v>49.5</v>
      </c>
      <c r="I171" s="233"/>
      <c r="J171" s="234">
        <f>ROUND(I171*H171,2)</f>
        <v>0</v>
      </c>
      <c r="K171" s="230" t="s">
        <v>4022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184</v>
      </c>
      <c r="AT171" s="239" t="s">
        <v>180</v>
      </c>
      <c r="AU171" s="239" t="s">
        <v>85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184</v>
      </c>
      <c r="BM171" s="239" t="s">
        <v>4084</v>
      </c>
    </row>
    <row r="172" s="2" customFormat="1" ht="24.15" customHeight="1">
      <c r="A172" s="39"/>
      <c r="B172" s="40"/>
      <c r="C172" s="228" t="s">
        <v>319</v>
      </c>
      <c r="D172" s="228" t="s">
        <v>180</v>
      </c>
      <c r="E172" s="229" t="s">
        <v>4085</v>
      </c>
      <c r="F172" s="230" t="s">
        <v>4086</v>
      </c>
      <c r="G172" s="231" t="s">
        <v>420</v>
      </c>
      <c r="H172" s="232">
        <v>2</v>
      </c>
      <c r="I172" s="233"/>
      <c r="J172" s="234">
        <f>ROUND(I172*H172,2)</f>
        <v>0</v>
      </c>
      <c r="K172" s="230" t="s">
        <v>4022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0.45937</v>
      </c>
      <c r="R172" s="237">
        <f>Q172*H172</f>
        <v>0.91874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184</v>
      </c>
      <c r="AT172" s="239" t="s">
        <v>180</v>
      </c>
      <c r="AU172" s="239" t="s">
        <v>85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184</v>
      </c>
      <c r="BM172" s="239" t="s">
        <v>4087</v>
      </c>
    </row>
    <row r="173" s="2" customFormat="1" ht="24.15" customHeight="1">
      <c r="A173" s="39"/>
      <c r="B173" s="40"/>
      <c r="C173" s="228" t="s">
        <v>334</v>
      </c>
      <c r="D173" s="228" t="s">
        <v>180</v>
      </c>
      <c r="E173" s="229" t="s">
        <v>4088</v>
      </c>
      <c r="F173" s="230" t="s">
        <v>4089</v>
      </c>
      <c r="G173" s="231" t="s">
        <v>420</v>
      </c>
      <c r="H173" s="232">
        <v>1</v>
      </c>
      <c r="I173" s="233"/>
      <c r="J173" s="234">
        <f>ROUND(I173*H173,2)</f>
        <v>0</v>
      </c>
      <c r="K173" s="230" t="s">
        <v>4022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0.040050000000000002</v>
      </c>
      <c r="R173" s="237">
        <f>Q173*H173</f>
        <v>0.040050000000000002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184</v>
      </c>
      <c r="AT173" s="239" t="s">
        <v>180</v>
      </c>
      <c r="AU173" s="239" t="s">
        <v>85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184</v>
      </c>
      <c r="BM173" s="239" t="s">
        <v>4090</v>
      </c>
    </row>
    <row r="174" s="2" customFormat="1" ht="24.15" customHeight="1">
      <c r="A174" s="39"/>
      <c r="B174" s="40"/>
      <c r="C174" s="228" t="s">
        <v>338</v>
      </c>
      <c r="D174" s="228" t="s">
        <v>180</v>
      </c>
      <c r="E174" s="229" t="s">
        <v>4091</v>
      </c>
      <c r="F174" s="230" t="s">
        <v>4092</v>
      </c>
      <c r="G174" s="231" t="s">
        <v>420</v>
      </c>
      <c r="H174" s="232">
        <v>1</v>
      </c>
      <c r="I174" s="233"/>
      <c r="J174" s="234">
        <f>ROUND(I174*H174,2)</f>
        <v>0</v>
      </c>
      <c r="K174" s="230" t="s">
        <v>4022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0.064049999999999996</v>
      </c>
      <c r="R174" s="237">
        <f>Q174*H174</f>
        <v>0.064049999999999996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184</v>
      </c>
      <c r="AT174" s="239" t="s">
        <v>180</v>
      </c>
      <c r="AU174" s="239" t="s">
        <v>85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184</v>
      </c>
      <c r="BM174" s="239" t="s">
        <v>4093</v>
      </c>
    </row>
    <row r="175" s="2" customFormat="1" ht="33" customHeight="1">
      <c r="A175" s="39"/>
      <c r="B175" s="40"/>
      <c r="C175" s="228" t="s">
        <v>342</v>
      </c>
      <c r="D175" s="228" t="s">
        <v>180</v>
      </c>
      <c r="E175" s="229" t="s">
        <v>4094</v>
      </c>
      <c r="F175" s="230" t="s">
        <v>4095</v>
      </c>
      <c r="G175" s="231" t="s">
        <v>420</v>
      </c>
      <c r="H175" s="232">
        <v>2</v>
      </c>
      <c r="I175" s="233"/>
      <c r="J175" s="234">
        <f>ROUND(I175*H175,2)</f>
        <v>0</v>
      </c>
      <c r="K175" s="230" t="s">
        <v>4022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0.00792</v>
      </c>
      <c r="R175" s="237">
        <f>Q175*H175</f>
        <v>0.01584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184</v>
      </c>
      <c r="AT175" s="239" t="s">
        <v>180</v>
      </c>
      <c r="AU175" s="239" t="s">
        <v>85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184</v>
      </c>
      <c r="BM175" s="239" t="s">
        <v>4096</v>
      </c>
    </row>
    <row r="176" s="2" customFormat="1" ht="24.15" customHeight="1">
      <c r="A176" s="39"/>
      <c r="B176" s="40"/>
      <c r="C176" s="228" t="s">
        <v>351</v>
      </c>
      <c r="D176" s="228" t="s">
        <v>180</v>
      </c>
      <c r="E176" s="229" t="s">
        <v>4097</v>
      </c>
      <c r="F176" s="230" t="s">
        <v>4098</v>
      </c>
      <c r="G176" s="231" t="s">
        <v>420</v>
      </c>
      <c r="H176" s="232">
        <v>2</v>
      </c>
      <c r="I176" s="233"/>
      <c r="J176" s="234">
        <f>ROUND(I176*H176,2)</f>
        <v>0</v>
      </c>
      <c r="K176" s="230" t="s">
        <v>4022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184</v>
      </c>
      <c r="AT176" s="239" t="s">
        <v>180</v>
      </c>
      <c r="AU176" s="239" t="s">
        <v>85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184</v>
      </c>
      <c r="BM176" s="239" t="s">
        <v>4099</v>
      </c>
    </row>
    <row r="177" s="2" customFormat="1" ht="33" customHeight="1">
      <c r="A177" s="39"/>
      <c r="B177" s="40"/>
      <c r="C177" s="228" t="s">
        <v>355</v>
      </c>
      <c r="D177" s="228" t="s">
        <v>180</v>
      </c>
      <c r="E177" s="229" t="s">
        <v>4100</v>
      </c>
      <c r="F177" s="230" t="s">
        <v>4101</v>
      </c>
      <c r="G177" s="231" t="s">
        <v>420</v>
      </c>
      <c r="H177" s="232">
        <v>2</v>
      </c>
      <c r="I177" s="233"/>
      <c r="J177" s="234">
        <f>ROUND(I177*H177,2)</f>
        <v>0</v>
      </c>
      <c r="K177" s="230" t="s">
        <v>4022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0.060600000000000001</v>
      </c>
      <c r="R177" s="237">
        <f>Q177*H177</f>
        <v>0.1212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184</v>
      </c>
      <c r="AT177" s="239" t="s">
        <v>180</v>
      </c>
      <c r="AU177" s="239" t="s">
        <v>85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184</v>
      </c>
      <c r="BM177" s="239" t="s">
        <v>4102</v>
      </c>
    </row>
    <row r="178" s="2" customFormat="1" ht="24.15" customHeight="1">
      <c r="A178" s="39"/>
      <c r="B178" s="40"/>
      <c r="C178" s="228" t="s">
        <v>359</v>
      </c>
      <c r="D178" s="228" t="s">
        <v>180</v>
      </c>
      <c r="E178" s="229" t="s">
        <v>4103</v>
      </c>
      <c r="F178" s="230" t="s">
        <v>4104</v>
      </c>
      <c r="G178" s="231" t="s">
        <v>420</v>
      </c>
      <c r="H178" s="232">
        <v>4</v>
      </c>
      <c r="I178" s="233"/>
      <c r="J178" s="234">
        <f>ROUND(I178*H178,2)</f>
        <v>0</v>
      </c>
      <c r="K178" s="230" t="s">
        <v>4022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0.10833</v>
      </c>
      <c r="R178" s="237">
        <f>Q178*H178</f>
        <v>0.43331999999999998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184</v>
      </c>
      <c r="AT178" s="239" t="s">
        <v>180</v>
      </c>
      <c r="AU178" s="239" t="s">
        <v>85</v>
      </c>
      <c r="AY178" s="18" t="s">
        <v>178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184</v>
      </c>
      <c r="BM178" s="239" t="s">
        <v>4105</v>
      </c>
    </row>
    <row r="179" s="2" customFormat="1" ht="24.15" customHeight="1">
      <c r="A179" s="39"/>
      <c r="B179" s="40"/>
      <c r="C179" s="228" t="s">
        <v>366</v>
      </c>
      <c r="D179" s="228" t="s">
        <v>180</v>
      </c>
      <c r="E179" s="229" t="s">
        <v>4106</v>
      </c>
      <c r="F179" s="230" t="s">
        <v>4107</v>
      </c>
      <c r="G179" s="231" t="s">
        <v>420</v>
      </c>
      <c r="H179" s="232">
        <v>4</v>
      </c>
      <c r="I179" s="233"/>
      <c r="J179" s="234">
        <f>ROUND(I179*H179,2)</f>
        <v>0</v>
      </c>
      <c r="K179" s="230" t="s">
        <v>4022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0.024240000000000001</v>
      </c>
      <c r="R179" s="237">
        <f>Q179*H179</f>
        <v>0.096960000000000005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184</v>
      </c>
      <c r="AT179" s="239" t="s">
        <v>180</v>
      </c>
      <c r="AU179" s="239" t="s">
        <v>85</v>
      </c>
      <c r="AY179" s="18" t="s">
        <v>178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184</v>
      </c>
      <c r="BM179" s="239" t="s">
        <v>4108</v>
      </c>
    </row>
    <row r="180" s="2" customFormat="1" ht="24.15" customHeight="1">
      <c r="A180" s="39"/>
      <c r="B180" s="40"/>
      <c r="C180" s="228" t="s">
        <v>373</v>
      </c>
      <c r="D180" s="228" t="s">
        <v>180</v>
      </c>
      <c r="E180" s="229" t="s">
        <v>4109</v>
      </c>
      <c r="F180" s="230" t="s">
        <v>4110</v>
      </c>
      <c r="G180" s="231" t="s">
        <v>420</v>
      </c>
      <c r="H180" s="232">
        <v>4</v>
      </c>
      <c r="I180" s="233"/>
      <c r="J180" s="234">
        <f>ROUND(I180*H180,2)</f>
        <v>0</v>
      </c>
      <c r="K180" s="230" t="s">
        <v>4022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184</v>
      </c>
      <c r="AT180" s="239" t="s">
        <v>180</v>
      </c>
      <c r="AU180" s="239" t="s">
        <v>85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184</v>
      </c>
      <c r="BM180" s="239" t="s">
        <v>4111</v>
      </c>
    </row>
    <row r="181" s="2" customFormat="1" ht="33" customHeight="1">
      <c r="A181" s="39"/>
      <c r="B181" s="40"/>
      <c r="C181" s="228" t="s">
        <v>377</v>
      </c>
      <c r="D181" s="228" t="s">
        <v>180</v>
      </c>
      <c r="E181" s="229" t="s">
        <v>4112</v>
      </c>
      <c r="F181" s="230" t="s">
        <v>4113</v>
      </c>
      <c r="G181" s="231" t="s">
        <v>420</v>
      </c>
      <c r="H181" s="232">
        <v>4</v>
      </c>
      <c r="I181" s="233"/>
      <c r="J181" s="234">
        <f>ROUND(I181*H181,2)</f>
        <v>0</v>
      </c>
      <c r="K181" s="230" t="s">
        <v>4022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0.30399999999999999</v>
      </c>
      <c r="R181" s="237">
        <f>Q181*H181</f>
        <v>1.216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184</v>
      </c>
      <c r="AT181" s="239" t="s">
        <v>180</v>
      </c>
      <c r="AU181" s="239" t="s">
        <v>85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184</v>
      </c>
      <c r="BM181" s="239" t="s">
        <v>4114</v>
      </c>
    </row>
    <row r="182" s="2" customFormat="1" ht="21.75" customHeight="1">
      <c r="A182" s="39"/>
      <c r="B182" s="40"/>
      <c r="C182" s="228" t="s">
        <v>381</v>
      </c>
      <c r="D182" s="228" t="s">
        <v>180</v>
      </c>
      <c r="E182" s="229" t="s">
        <v>4115</v>
      </c>
      <c r="F182" s="230" t="s">
        <v>4116</v>
      </c>
      <c r="G182" s="231" t="s">
        <v>420</v>
      </c>
      <c r="H182" s="232">
        <v>1</v>
      </c>
      <c r="I182" s="233"/>
      <c r="J182" s="234">
        <f>ROUND(I182*H182,2)</f>
        <v>0</v>
      </c>
      <c r="K182" s="230" t="s">
        <v>4022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0.00062</v>
      </c>
      <c r="R182" s="237">
        <f>Q182*H182</f>
        <v>0.00062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184</v>
      </c>
      <c r="AT182" s="239" t="s">
        <v>180</v>
      </c>
      <c r="AU182" s="239" t="s">
        <v>85</v>
      </c>
      <c r="AY182" s="18" t="s">
        <v>178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184</v>
      </c>
      <c r="BM182" s="239" t="s">
        <v>4117</v>
      </c>
    </row>
    <row r="183" s="2" customFormat="1" ht="21.75" customHeight="1">
      <c r="A183" s="39"/>
      <c r="B183" s="40"/>
      <c r="C183" s="228" t="s">
        <v>389</v>
      </c>
      <c r="D183" s="228" t="s">
        <v>180</v>
      </c>
      <c r="E183" s="229" t="s">
        <v>4118</v>
      </c>
      <c r="F183" s="230" t="s">
        <v>4119</v>
      </c>
      <c r="G183" s="231" t="s">
        <v>420</v>
      </c>
      <c r="H183" s="232">
        <v>1</v>
      </c>
      <c r="I183" s="233"/>
      <c r="J183" s="234">
        <f>ROUND(I183*H183,2)</f>
        <v>0</v>
      </c>
      <c r="K183" s="230" t="s">
        <v>4022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0.0015900000000000001</v>
      </c>
      <c r="R183" s="237">
        <f>Q183*H183</f>
        <v>0.0015900000000000001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184</v>
      </c>
      <c r="AT183" s="239" t="s">
        <v>180</v>
      </c>
      <c r="AU183" s="239" t="s">
        <v>85</v>
      </c>
      <c r="AY183" s="18" t="s">
        <v>178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184</v>
      </c>
      <c r="BM183" s="239" t="s">
        <v>4120</v>
      </c>
    </row>
    <row r="184" s="2" customFormat="1" ht="24.15" customHeight="1">
      <c r="A184" s="39"/>
      <c r="B184" s="40"/>
      <c r="C184" s="228" t="s">
        <v>396</v>
      </c>
      <c r="D184" s="228" t="s">
        <v>180</v>
      </c>
      <c r="E184" s="229" t="s">
        <v>4121</v>
      </c>
      <c r="F184" s="230" t="s">
        <v>4122</v>
      </c>
      <c r="G184" s="231" t="s">
        <v>291</v>
      </c>
      <c r="H184" s="232">
        <v>49.5</v>
      </c>
      <c r="I184" s="233"/>
      <c r="J184" s="234">
        <f>ROUND(I184*H184,2)</f>
        <v>0</v>
      </c>
      <c r="K184" s="230" t="s">
        <v>4022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0.00012999999999999999</v>
      </c>
      <c r="R184" s="237">
        <f>Q184*H184</f>
        <v>0.0064349999999999997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184</v>
      </c>
      <c r="AT184" s="239" t="s">
        <v>180</v>
      </c>
      <c r="AU184" s="239" t="s">
        <v>85</v>
      </c>
      <c r="AY184" s="18" t="s">
        <v>178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184</v>
      </c>
      <c r="BM184" s="239" t="s">
        <v>4123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236</v>
      </c>
      <c r="F185" s="226" t="s">
        <v>405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SUM(P186:P192)</f>
        <v>0</v>
      </c>
      <c r="Q185" s="220"/>
      <c r="R185" s="221">
        <f>SUM(R186:R192)</f>
        <v>0.012702000000000002</v>
      </c>
      <c r="S185" s="220"/>
      <c r="T185" s="222">
        <f>SUM(T186:T192)</f>
        <v>6.79467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83</v>
      </c>
      <c r="AT185" s="224" t="s">
        <v>75</v>
      </c>
      <c r="AU185" s="224" t="s">
        <v>83</v>
      </c>
      <c r="AY185" s="223" t="s">
        <v>178</v>
      </c>
      <c r="BK185" s="225">
        <f>SUM(BK186:BK192)</f>
        <v>0</v>
      </c>
    </row>
    <row r="186" s="2" customFormat="1" ht="24.15" customHeight="1">
      <c r="A186" s="39"/>
      <c r="B186" s="40"/>
      <c r="C186" s="228" t="s">
        <v>401</v>
      </c>
      <c r="D186" s="228" t="s">
        <v>180</v>
      </c>
      <c r="E186" s="229" t="s">
        <v>4124</v>
      </c>
      <c r="F186" s="230" t="s">
        <v>4125</v>
      </c>
      <c r="G186" s="231" t="s">
        <v>291</v>
      </c>
      <c r="H186" s="232">
        <v>356</v>
      </c>
      <c r="I186" s="233"/>
      <c r="J186" s="234">
        <f>ROUND(I186*H186,2)</f>
        <v>0</v>
      </c>
      <c r="K186" s="230" t="s">
        <v>4022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0.0060000000000000001</v>
      </c>
      <c r="T186" s="238">
        <f>S186*H186</f>
        <v>2.1360000000000001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184</v>
      </c>
      <c r="AT186" s="239" t="s">
        <v>180</v>
      </c>
      <c r="AU186" s="239" t="s">
        <v>85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184</v>
      </c>
      <c r="BM186" s="239" t="s">
        <v>4126</v>
      </c>
    </row>
    <row r="187" s="2" customFormat="1" ht="24.15" customHeight="1">
      <c r="A187" s="39"/>
      <c r="B187" s="40"/>
      <c r="C187" s="228" t="s">
        <v>406</v>
      </c>
      <c r="D187" s="228" t="s">
        <v>180</v>
      </c>
      <c r="E187" s="229" t="s">
        <v>4127</v>
      </c>
      <c r="F187" s="230" t="s">
        <v>4128</v>
      </c>
      <c r="G187" s="231" t="s">
        <v>291</v>
      </c>
      <c r="H187" s="232">
        <v>12</v>
      </c>
      <c r="I187" s="233"/>
      <c r="J187" s="234">
        <f>ROUND(I187*H187,2)</f>
        <v>0</v>
      </c>
      <c r="K187" s="230" t="s">
        <v>4022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0.0089999999999999993</v>
      </c>
      <c r="T187" s="238">
        <f>S187*H187</f>
        <v>0.10799999999999999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184</v>
      </c>
      <c r="AT187" s="239" t="s">
        <v>180</v>
      </c>
      <c r="AU187" s="239" t="s">
        <v>85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184</v>
      </c>
      <c r="BM187" s="239" t="s">
        <v>4129</v>
      </c>
    </row>
    <row r="188" s="2" customFormat="1" ht="24.15" customHeight="1">
      <c r="A188" s="39"/>
      <c r="B188" s="40"/>
      <c r="C188" s="228" t="s">
        <v>412</v>
      </c>
      <c r="D188" s="228" t="s">
        <v>180</v>
      </c>
      <c r="E188" s="229" t="s">
        <v>4130</v>
      </c>
      <c r="F188" s="230" t="s">
        <v>4131</v>
      </c>
      <c r="G188" s="231" t="s">
        <v>291</v>
      </c>
      <c r="H188" s="232">
        <v>84</v>
      </c>
      <c r="I188" s="233"/>
      <c r="J188" s="234">
        <f>ROUND(I188*H188,2)</f>
        <v>0</v>
      </c>
      <c r="K188" s="230" t="s">
        <v>4022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0.017999999999999999</v>
      </c>
      <c r="T188" s="238">
        <f>S188*H188</f>
        <v>1.5119999999999998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184</v>
      </c>
      <c r="AT188" s="239" t="s">
        <v>180</v>
      </c>
      <c r="AU188" s="239" t="s">
        <v>85</v>
      </c>
      <c r="AY188" s="18" t="s">
        <v>178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184</v>
      </c>
      <c r="BM188" s="239" t="s">
        <v>4132</v>
      </c>
    </row>
    <row r="189" s="2" customFormat="1" ht="24.15" customHeight="1">
      <c r="A189" s="39"/>
      <c r="B189" s="40"/>
      <c r="C189" s="228" t="s">
        <v>417</v>
      </c>
      <c r="D189" s="228" t="s">
        <v>180</v>
      </c>
      <c r="E189" s="229" t="s">
        <v>4133</v>
      </c>
      <c r="F189" s="230" t="s">
        <v>4134</v>
      </c>
      <c r="G189" s="231" t="s">
        <v>291</v>
      </c>
      <c r="H189" s="232">
        <v>72</v>
      </c>
      <c r="I189" s="233"/>
      <c r="J189" s="234">
        <f>ROUND(I189*H189,2)</f>
        <v>0</v>
      </c>
      <c r="K189" s="230" t="s">
        <v>4022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0.040000000000000001</v>
      </c>
      <c r="T189" s="238">
        <f>S189*H189</f>
        <v>2.8799999999999999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184</v>
      </c>
      <c r="AT189" s="239" t="s">
        <v>180</v>
      </c>
      <c r="AU189" s="239" t="s">
        <v>85</v>
      </c>
      <c r="AY189" s="18" t="s">
        <v>178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184</v>
      </c>
      <c r="BM189" s="239" t="s">
        <v>4135</v>
      </c>
    </row>
    <row r="190" s="2" customFormat="1" ht="24.15" customHeight="1">
      <c r="A190" s="39"/>
      <c r="B190" s="40"/>
      <c r="C190" s="228" t="s">
        <v>423</v>
      </c>
      <c r="D190" s="228" t="s">
        <v>180</v>
      </c>
      <c r="E190" s="229" t="s">
        <v>4136</v>
      </c>
      <c r="F190" s="230" t="s">
        <v>4137</v>
      </c>
      <c r="G190" s="231" t="s">
        <v>291</v>
      </c>
      <c r="H190" s="232">
        <v>5.7000000000000002</v>
      </c>
      <c r="I190" s="233"/>
      <c r="J190" s="234">
        <f>ROUND(I190*H190,2)</f>
        <v>0</v>
      </c>
      <c r="K190" s="230" t="s">
        <v>4022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0.00076000000000000004</v>
      </c>
      <c r="R190" s="237">
        <f>Q190*H190</f>
        <v>0.0043320000000000008</v>
      </c>
      <c r="S190" s="237">
        <v>0.0020999999999999999</v>
      </c>
      <c r="T190" s="238">
        <f>S190*H190</f>
        <v>0.01197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184</v>
      </c>
      <c r="AT190" s="239" t="s">
        <v>180</v>
      </c>
      <c r="AU190" s="239" t="s">
        <v>85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184</v>
      </c>
      <c r="BM190" s="239" t="s">
        <v>4138</v>
      </c>
    </row>
    <row r="191" s="2" customFormat="1" ht="24.15" customHeight="1">
      <c r="A191" s="39"/>
      <c r="B191" s="40"/>
      <c r="C191" s="228" t="s">
        <v>427</v>
      </c>
      <c r="D191" s="228" t="s">
        <v>180</v>
      </c>
      <c r="E191" s="229" t="s">
        <v>4139</v>
      </c>
      <c r="F191" s="230" t="s">
        <v>4140</v>
      </c>
      <c r="G191" s="231" t="s">
        <v>291</v>
      </c>
      <c r="H191" s="232">
        <v>2.3999999999999999</v>
      </c>
      <c r="I191" s="233"/>
      <c r="J191" s="234">
        <f>ROUND(I191*H191,2)</f>
        <v>0</v>
      </c>
      <c r="K191" s="230" t="s">
        <v>4022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0.0011800000000000001</v>
      </c>
      <c r="R191" s="237">
        <f>Q191*H191</f>
        <v>0.0028319999999999999</v>
      </c>
      <c r="S191" s="237">
        <v>0.014</v>
      </c>
      <c r="T191" s="238">
        <f>S191*H191</f>
        <v>0.033599999999999998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184</v>
      </c>
      <c r="AT191" s="239" t="s">
        <v>180</v>
      </c>
      <c r="AU191" s="239" t="s">
        <v>85</v>
      </c>
      <c r="AY191" s="18" t="s">
        <v>178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184</v>
      </c>
      <c r="BM191" s="239" t="s">
        <v>4141</v>
      </c>
    </row>
    <row r="192" s="2" customFormat="1" ht="24.15" customHeight="1">
      <c r="A192" s="39"/>
      <c r="B192" s="40"/>
      <c r="C192" s="228" t="s">
        <v>431</v>
      </c>
      <c r="D192" s="228" t="s">
        <v>180</v>
      </c>
      <c r="E192" s="229" t="s">
        <v>4142</v>
      </c>
      <c r="F192" s="230" t="s">
        <v>4143</v>
      </c>
      <c r="G192" s="231" t="s">
        <v>291</v>
      </c>
      <c r="H192" s="232">
        <v>3.8999999999999999</v>
      </c>
      <c r="I192" s="233"/>
      <c r="J192" s="234">
        <f>ROUND(I192*H192,2)</f>
        <v>0</v>
      </c>
      <c r="K192" s="230" t="s">
        <v>4022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0.00142</v>
      </c>
      <c r="R192" s="237">
        <f>Q192*H192</f>
        <v>0.0055380000000000004</v>
      </c>
      <c r="S192" s="237">
        <v>0.029000000000000001</v>
      </c>
      <c r="T192" s="238">
        <f>S192*H192</f>
        <v>0.11310000000000001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184</v>
      </c>
      <c r="AT192" s="239" t="s">
        <v>180</v>
      </c>
      <c r="AU192" s="239" t="s">
        <v>85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184</v>
      </c>
      <c r="BM192" s="239" t="s">
        <v>4144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495</v>
      </c>
      <c r="F193" s="226" t="s">
        <v>496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</v>
      </c>
      <c r="S193" s="220"/>
      <c r="T193" s="222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83</v>
      </c>
      <c r="AY193" s="223" t="s">
        <v>178</v>
      </c>
      <c r="BK193" s="225">
        <f>SUM(BK194:BK199)</f>
        <v>0</v>
      </c>
    </row>
    <row r="194" s="2" customFormat="1" ht="24.15" customHeight="1">
      <c r="A194" s="39"/>
      <c r="B194" s="40"/>
      <c r="C194" s="228" t="s">
        <v>435</v>
      </c>
      <c r="D194" s="228" t="s">
        <v>180</v>
      </c>
      <c r="E194" s="229" t="s">
        <v>4145</v>
      </c>
      <c r="F194" s="230" t="s">
        <v>4146</v>
      </c>
      <c r="G194" s="231" t="s">
        <v>384</v>
      </c>
      <c r="H194" s="232">
        <v>7.468</v>
      </c>
      <c r="I194" s="233"/>
      <c r="J194" s="234">
        <f>ROUND(I194*H194,2)</f>
        <v>0</v>
      </c>
      <c r="K194" s="230" t="s">
        <v>4022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184</v>
      </c>
      <c r="AT194" s="239" t="s">
        <v>180</v>
      </c>
      <c r="AU194" s="239" t="s">
        <v>85</v>
      </c>
      <c r="AY194" s="18" t="s">
        <v>178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184</v>
      </c>
      <c r="BM194" s="239" t="s">
        <v>4147</v>
      </c>
    </row>
    <row r="195" s="2" customFormat="1" ht="24.15" customHeight="1">
      <c r="A195" s="39"/>
      <c r="B195" s="40"/>
      <c r="C195" s="228" t="s">
        <v>439</v>
      </c>
      <c r="D195" s="228" t="s">
        <v>180</v>
      </c>
      <c r="E195" s="229" t="s">
        <v>502</v>
      </c>
      <c r="F195" s="230" t="s">
        <v>503</v>
      </c>
      <c r="G195" s="231" t="s">
        <v>384</v>
      </c>
      <c r="H195" s="232">
        <v>7.468</v>
      </c>
      <c r="I195" s="233"/>
      <c r="J195" s="234">
        <f>ROUND(I195*H195,2)</f>
        <v>0</v>
      </c>
      <c r="K195" s="230" t="s">
        <v>4022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274</v>
      </c>
      <c r="AT195" s="239" t="s">
        <v>180</v>
      </c>
      <c r="AU195" s="239" t="s">
        <v>85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274</v>
      </c>
      <c r="BM195" s="239" t="s">
        <v>4148</v>
      </c>
    </row>
    <row r="196" s="2" customFormat="1" ht="24.15" customHeight="1">
      <c r="A196" s="39"/>
      <c r="B196" s="40"/>
      <c r="C196" s="228" t="s">
        <v>444</v>
      </c>
      <c r="D196" s="228" t="s">
        <v>180</v>
      </c>
      <c r="E196" s="229" t="s">
        <v>506</v>
      </c>
      <c r="F196" s="230" t="s">
        <v>507</v>
      </c>
      <c r="G196" s="231" t="s">
        <v>384</v>
      </c>
      <c r="H196" s="232">
        <v>149.36000000000001</v>
      </c>
      <c r="I196" s="233"/>
      <c r="J196" s="234">
        <f>ROUND(I196*H196,2)</f>
        <v>0</v>
      </c>
      <c r="K196" s="230" t="s">
        <v>4022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184</v>
      </c>
      <c r="AT196" s="239" t="s">
        <v>180</v>
      </c>
      <c r="AU196" s="239" t="s">
        <v>85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184</v>
      </c>
      <c r="BM196" s="239" t="s">
        <v>4149</v>
      </c>
    </row>
    <row r="197" s="13" customFormat="1">
      <c r="A197" s="13"/>
      <c r="B197" s="241"/>
      <c r="C197" s="242"/>
      <c r="D197" s="243" t="s">
        <v>186</v>
      </c>
      <c r="E197" s="242"/>
      <c r="F197" s="245" t="s">
        <v>4150</v>
      </c>
      <c r="G197" s="242"/>
      <c r="H197" s="246">
        <v>149.36000000000001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186</v>
      </c>
      <c r="AU197" s="252" t="s">
        <v>85</v>
      </c>
      <c r="AV197" s="13" t="s">
        <v>85</v>
      </c>
      <c r="AW197" s="13" t="s">
        <v>4</v>
      </c>
      <c r="AX197" s="13" t="s">
        <v>83</v>
      </c>
      <c r="AY197" s="252" t="s">
        <v>178</v>
      </c>
    </row>
    <row r="198" s="2" customFormat="1" ht="33" customHeight="1">
      <c r="A198" s="39"/>
      <c r="B198" s="40"/>
      <c r="C198" s="228" t="s">
        <v>450</v>
      </c>
      <c r="D198" s="228" t="s">
        <v>180</v>
      </c>
      <c r="E198" s="229" t="s">
        <v>511</v>
      </c>
      <c r="F198" s="230" t="s">
        <v>512</v>
      </c>
      <c r="G198" s="231" t="s">
        <v>384</v>
      </c>
      <c r="H198" s="232">
        <v>7.468</v>
      </c>
      <c r="I198" s="233"/>
      <c r="J198" s="234">
        <f>ROUND(I198*H198,2)</f>
        <v>0</v>
      </c>
      <c r="K198" s="230" t="s">
        <v>4022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184</v>
      </c>
      <c r="AT198" s="239" t="s">
        <v>180</v>
      </c>
      <c r="AU198" s="239" t="s">
        <v>85</v>
      </c>
      <c r="AY198" s="18" t="s">
        <v>178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184</v>
      </c>
      <c r="BM198" s="239" t="s">
        <v>4151</v>
      </c>
    </row>
    <row r="199" s="2" customFormat="1" ht="24.15" customHeight="1">
      <c r="A199" s="39"/>
      <c r="B199" s="40"/>
      <c r="C199" s="228" t="s">
        <v>455</v>
      </c>
      <c r="D199" s="228" t="s">
        <v>180</v>
      </c>
      <c r="E199" s="229" t="s">
        <v>4152</v>
      </c>
      <c r="F199" s="230" t="s">
        <v>4153</v>
      </c>
      <c r="G199" s="231" t="s">
        <v>384</v>
      </c>
      <c r="H199" s="232">
        <v>7.468</v>
      </c>
      <c r="I199" s="233"/>
      <c r="J199" s="234">
        <f>ROUND(I199*H199,2)</f>
        <v>0</v>
      </c>
      <c r="K199" s="230" t="s">
        <v>4022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184</v>
      </c>
      <c r="AT199" s="239" t="s">
        <v>180</v>
      </c>
      <c r="AU199" s="239" t="s">
        <v>85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184</v>
      </c>
      <c r="BM199" s="239" t="s">
        <v>4154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548</v>
      </c>
      <c r="F200" s="226" t="s">
        <v>549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SUM(P201:P202)</f>
        <v>0</v>
      </c>
      <c r="Q200" s="220"/>
      <c r="R200" s="221">
        <f>SUM(R201:R202)</f>
        <v>0</v>
      </c>
      <c r="S200" s="220"/>
      <c r="T200" s="222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83</v>
      </c>
      <c r="AT200" s="224" t="s">
        <v>75</v>
      </c>
      <c r="AU200" s="224" t="s">
        <v>83</v>
      </c>
      <c r="AY200" s="223" t="s">
        <v>178</v>
      </c>
      <c r="BK200" s="225">
        <f>SUM(BK201:BK202)</f>
        <v>0</v>
      </c>
    </row>
    <row r="201" s="2" customFormat="1" ht="24.15" customHeight="1">
      <c r="A201" s="39"/>
      <c r="B201" s="40"/>
      <c r="C201" s="228" t="s">
        <v>464</v>
      </c>
      <c r="D201" s="228" t="s">
        <v>180</v>
      </c>
      <c r="E201" s="229" t="s">
        <v>4155</v>
      </c>
      <c r="F201" s="230" t="s">
        <v>4156</v>
      </c>
      <c r="G201" s="231" t="s">
        <v>384</v>
      </c>
      <c r="H201" s="232">
        <v>195.917</v>
      </c>
      <c r="I201" s="233"/>
      <c r="J201" s="234">
        <f>ROUND(I201*H201,2)</f>
        <v>0</v>
      </c>
      <c r="K201" s="230" t="s">
        <v>4022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184</v>
      </c>
      <c r="AT201" s="239" t="s">
        <v>180</v>
      </c>
      <c r="AU201" s="239" t="s">
        <v>85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184</v>
      </c>
      <c r="BM201" s="239" t="s">
        <v>4157</v>
      </c>
    </row>
    <row r="202" s="2" customFormat="1" ht="24.15" customHeight="1">
      <c r="A202" s="39"/>
      <c r="B202" s="40"/>
      <c r="C202" s="228" t="s">
        <v>469</v>
      </c>
      <c r="D202" s="228" t="s">
        <v>180</v>
      </c>
      <c r="E202" s="229" t="s">
        <v>4158</v>
      </c>
      <c r="F202" s="230" t="s">
        <v>4159</v>
      </c>
      <c r="G202" s="231" t="s">
        <v>384</v>
      </c>
      <c r="H202" s="232">
        <v>195.917</v>
      </c>
      <c r="I202" s="233"/>
      <c r="J202" s="234">
        <f>ROUND(I202*H202,2)</f>
        <v>0</v>
      </c>
      <c r="K202" s="230" t="s">
        <v>4022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184</v>
      </c>
      <c r="AT202" s="239" t="s">
        <v>180</v>
      </c>
      <c r="AU202" s="239" t="s">
        <v>85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184</v>
      </c>
      <c r="BM202" s="239" t="s">
        <v>4160</v>
      </c>
    </row>
    <row r="203" s="12" customFormat="1" ht="25.92" customHeight="1">
      <c r="A203" s="12"/>
      <c r="B203" s="212"/>
      <c r="C203" s="213"/>
      <c r="D203" s="214" t="s">
        <v>75</v>
      </c>
      <c r="E203" s="215" t="s">
        <v>554</v>
      </c>
      <c r="F203" s="215" t="s">
        <v>555</v>
      </c>
      <c r="G203" s="213"/>
      <c r="H203" s="213"/>
      <c r="I203" s="216"/>
      <c r="J203" s="217">
        <f>BK203</f>
        <v>0</v>
      </c>
      <c r="K203" s="213"/>
      <c r="L203" s="218"/>
      <c r="M203" s="219"/>
      <c r="N203" s="220"/>
      <c r="O203" s="220"/>
      <c r="P203" s="221">
        <f>P204+P211+P248+P298+P302+P335+P338+P344</f>
        <v>0</v>
      </c>
      <c r="Q203" s="220"/>
      <c r="R203" s="221">
        <f>R204+R211+R248+R298+R302+R335+R338+R344</f>
        <v>2.5560617999999997</v>
      </c>
      <c r="S203" s="220"/>
      <c r="T203" s="222">
        <f>T204+T211+T248+T298+T302+T335+T338+T344</f>
        <v>0.67296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85</v>
      </c>
      <c r="AT203" s="224" t="s">
        <v>75</v>
      </c>
      <c r="AU203" s="224" t="s">
        <v>76</v>
      </c>
      <c r="AY203" s="223" t="s">
        <v>178</v>
      </c>
      <c r="BK203" s="225">
        <f>BK204+BK211+BK248+BK298+BK302+BK335+BK338+BK344</f>
        <v>0</v>
      </c>
    </row>
    <row r="204" s="12" customFormat="1" ht="22.8" customHeight="1">
      <c r="A204" s="12"/>
      <c r="B204" s="212"/>
      <c r="C204" s="213"/>
      <c r="D204" s="214" t="s">
        <v>75</v>
      </c>
      <c r="E204" s="226" t="s">
        <v>673</v>
      </c>
      <c r="F204" s="226" t="s">
        <v>674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SUM(P205:P210)</f>
        <v>0</v>
      </c>
      <c r="Q204" s="220"/>
      <c r="R204" s="221">
        <f>SUM(R205:R210)</f>
        <v>0.018451799999999997</v>
      </c>
      <c r="S204" s="220"/>
      <c r="T204" s="22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85</v>
      </c>
      <c r="AT204" s="224" t="s">
        <v>75</v>
      </c>
      <c r="AU204" s="224" t="s">
        <v>83</v>
      </c>
      <c r="AY204" s="223" t="s">
        <v>178</v>
      </c>
      <c r="BK204" s="225">
        <f>SUM(BK205:BK210)</f>
        <v>0</v>
      </c>
    </row>
    <row r="205" s="2" customFormat="1" ht="33" customHeight="1">
      <c r="A205" s="39"/>
      <c r="B205" s="40"/>
      <c r="C205" s="228" t="s">
        <v>482</v>
      </c>
      <c r="D205" s="228" t="s">
        <v>180</v>
      </c>
      <c r="E205" s="229" t="s">
        <v>4161</v>
      </c>
      <c r="F205" s="230" t="s">
        <v>4162</v>
      </c>
      <c r="G205" s="231" t="s">
        <v>291</v>
      </c>
      <c r="H205" s="232">
        <v>29</v>
      </c>
      <c r="I205" s="233"/>
      <c r="J205" s="234">
        <f>ROUND(I205*H205,2)</f>
        <v>0</v>
      </c>
      <c r="K205" s="230" t="s">
        <v>4022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274</v>
      </c>
      <c r="AT205" s="239" t="s">
        <v>180</v>
      </c>
      <c r="AU205" s="239" t="s">
        <v>85</v>
      </c>
      <c r="AY205" s="18" t="s">
        <v>178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274</v>
      </c>
      <c r="BM205" s="239" t="s">
        <v>4163</v>
      </c>
    </row>
    <row r="206" s="2" customFormat="1" ht="24.15" customHeight="1">
      <c r="A206" s="39"/>
      <c r="B206" s="40"/>
      <c r="C206" s="285" t="s">
        <v>486</v>
      </c>
      <c r="D206" s="285" t="s">
        <v>232</v>
      </c>
      <c r="E206" s="286" t="s">
        <v>4164</v>
      </c>
      <c r="F206" s="287" t="s">
        <v>4165</v>
      </c>
      <c r="G206" s="288" t="s">
        <v>291</v>
      </c>
      <c r="H206" s="289">
        <v>16.32</v>
      </c>
      <c r="I206" s="290"/>
      <c r="J206" s="291">
        <f>ROUND(I206*H206,2)</f>
        <v>0</v>
      </c>
      <c r="K206" s="287" t="s">
        <v>4022</v>
      </c>
      <c r="L206" s="292"/>
      <c r="M206" s="293" t="s">
        <v>1</v>
      </c>
      <c r="N206" s="294" t="s">
        <v>41</v>
      </c>
      <c r="O206" s="92"/>
      <c r="P206" s="237">
        <f>O206*H206</f>
        <v>0</v>
      </c>
      <c r="Q206" s="237">
        <v>0.00083000000000000001</v>
      </c>
      <c r="R206" s="237">
        <f>Q206*H206</f>
        <v>0.0135456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377</v>
      </c>
      <c r="AT206" s="239" t="s">
        <v>232</v>
      </c>
      <c r="AU206" s="239" t="s">
        <v>85</v>
      </c>
      <c r="AY206" s="18" t="s">
        <v>178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274</v>
      </c>
      <c r="BM206" s="239" t="s">
        <v>4166</v>
      </c>
    </row>
    <row r="207" s="13" customFormat="1">
      <c r="A207" s="13"/>
      <c r="B207" s="241"/>
      <c r="C207" s="242"/>
      <c r="D207" s="243" t="s">
        <v>186</v>
      </c>
      <c r="E207" s="242"/>
      <c r="F207" s="245" t="s">
        <v>4167</v>
      </c>
      <c r="G207" s="242"/>
      <c r="H207" s="246">
        <v>16.32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186</v>
      </c>
      <c r="AU207" s="252" t="s">
        <v>85</v>
      </c>
      <c r="AV207" s="13" t="s">
        <v>85</v>
      </c>
      <c r="AW207" s="13" t="s">
        <v>4</v>
      </c>
      <c r="AX207" s="13" t="s">
        <v>83</v>
      </c>
      <c r="AY207" s="252" t="s">
        <v>178</v>
      </c>
    </row>
    <row r="208" s="2" customFormat="1" ht="24.15" customHeight="1">
      <c r="A208" s="39"/>
      <c r="B208" s="40"/>
      <c r="C208" s="285" t="s">
        <v>491</v>
      </c>
      <c r="D208" s="285" t="s">
        <v>232</v>
      </c>
      <c r="E208" s="286" t="s">
        <v>4168</v>
      </c>
      <c r="F208" s="287" t="s">
        <v>4169</v>
      </c>
      <c r="G208" s="288" t="s">
        <v>291</v>
      </c>
      <c r="H208" s="289">
        <v>13.26</v>
      </c>
      <c r="I208" s="290"/>
      <c r="J208" s="291">
        <f>ROUND(I208*H208,2)</f>
        <v>0</v>
      </c>
      <c r="K208" s="287" t="s">
        <v>4022</v>
      </c>
      <c r="L208" s="292"/>
      <c r="M208" s="293" t="s">
        <v>1</v>
      </c>
      <c r="N208" s="294" t="s">
        <v>41</v>
      </c>
      <c r="O208" s="92"/>
      <c r="P208" s="237">
        <f>O208*H208</f>
        <v>0</v>
      </c>
      <c r="Q208" s="237">
        <v>0.00036999999999999999</v>
      </c>
      <c r="R208" s="237">
        <f>Q208*H208</f>
        <v>0.0049061999999999995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377</v>
      </c>
      <c r="AT208" s="239" t="s">
        <v>232</v>
      </c>
      <c r="AU208" s="239" t="s">
        <v>85</v>
      </c>
      <c r="AY208" s="18" t="s">
        <v>178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274</v>
      </c>
      <c r="BM208" s="239" t="s">
        <v>4170</v>
      </c>
    </row>
    <row r="209" s="13" customFormat="1">
      <c r="A209" s="13"/>
      <c r="B209" s="241"/>
      <c r="C209" s="242"/>
      <c r="D209" s="243" t="s">
        <v>186</v>
      </c>
      <c r="E209" s="242"/>
      <c r="F209" s="245" t="s">
        <v>4171</v>
      </c>
      <c r="G209" s="242"/>
      <c r="H209" s="246">
        <v>13.26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186</v>
      </c>
      <c r="AU209" s="252" t="s">
        <v>85</v>
      </c>
      <c r="AV209" s="13" t="s">
        <v>85</v>
      </c>
      <c r="AW209" s="13" t="s">
        <v>4</v>
      </c>
      <c r="AX209" s="13" t="s">
        <v>83</v>
      </c>
      <c r="AY209" s="252" t="s">
        <v>178</v>
      </c>
    </row>
    <row r="210" s="2" customFormat="1" ht="33" customHeight="1">
      <c r="A210" s="39"/>
      <c r="B210" s="40"/>
      <c r="C210" s="228" t="s">
        <v>497</v>
      </c>
      <c r="D210" s="228" t="s">
        <v>180</v>
      </c>
      <c r="E210" s="229" t="s">
        <v>4172</v>
      </c>
      <c r="F210" s="230" t="s">
        <v>4173</v>
      </c>
      <c r="G210" s="231" t="s">
        <v>384</v>
      </c>
      <c r="H210" s="232">
        <v>0.017999999999999999</v>
      </c>
      <c r="I210" s="233"/>
      <c r="J210" s="234">
        <f>ROUND(I210*H210,2)</f>
        <v>0</v>
      </c>
      <c r="K210" s="230" t="s">
        <v>4022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274</v>
      </c>
      <c r="AT210" s="239" t="s">
        <v>180</v>
      </c>
      <c r="AU210" s="239" t="s">
        <v>85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274</v>
      </c>
      <c r="BM210" s="239" t="s">
        <v>4174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2367</v>
      </c>
      <c r="F211" s="226" t="s">
        <v>2368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SUM(P212:P247)</f>
        <v>0</v>
      </c>
      <c r="Q211" s="220"/>
      <c r="R211" s="221">
        <f>SUM(R212:R247)</f>
        <v>0.79608000000000001</v>
      </c>
      <c r="S211" s="220"/>
      <c r="T211" s="222">
        <f>SUM(T212:T247)</f>
        <v>0.30729000000000001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85</v>
      </c>
      <c r="AT211" s="224" t="s">
        <v>75</v>
      </c>
      <c r="AU211" s="224" t="s">
        <v>83</v>
      </c>
      <c r="AY211" s="223" t="s">
        <v>178</v>
      </c>
      <c r="BK211" s="225">
        <f>SUM(BK212:BK247)</f>
        <v>0</v>
      </c>
    </row>
    <row r="212" s="2" customFormat="1" ht="16.5" customHeight="1">
      <c r="A212" s="39"/>
      <c r="B212" s="40"/>
      <c r="C212" s="228" t="s">
        <v>501</v>
      </c>
      <c r="D212" s="228" t="s">
        <v>180</v>
      </c>
      <c r="E212" s="229" t="s">
        <v>4175</v>
      </c>
      <c r="F212" s="230" t="s">
        <v>4176</v>
      </c>
      <c r="G212" s="231" t="s">
        <v>291</v>
      </c>
      <c r="H212" s="232">
        <v>20</v>
      </c>
      <c r="I212" s="233"/>
      <c r="J212" s="234">
        <f>ROUND(I212*H212,2)</f>
        <v>0</v>
      </c>
      <c r="K212" s="230" t="s">
        <v>4022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0.0020999999999999999</v>
      </c>
      <c r="T212" s="238">
        <f>S212*H212</f>
        <v>0.041999999999999996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274</v>
      </c>
      <c r="AT212" s="239" t="s">
        <v>180</v>
      </c>
      <c r="AU212" s="239" t="s">
        <v>85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274</v>
      </c>
      <c r="BM212" s="239" t="s">
        <v>4177</v>
      </c>
    </row>
    <row r="213" s="2" customFormat="1" ht="16.5" customHeight="1">
      <c r="A213" s="39"/>
      <c r="B213" s="40"/>
      <c r="C213" s="228" t="s">
        <v>505</v>
      </c>
      <c r="D213" s="228" t="s">
        <v>180</v>
      </c>
      <c r="E213" s="229" t="s">
        <v>4178</v>
      </c>
      <c r="F213" s="230" t="s">
        <v>4179</v>
      </c>
      <c r="G213" s="231" t="s">
        <v>291</v>
      </c>
      <c r="H213" s="232">
        <v>45</v>
      </c>
      <c r="I213" s="233"/>
      <c r="J213" s="234">
        <f>ROUND(I213*H213,2)</f>
        <v>0</v>
      </c>
      <c r="K213" s="230" t="s">
        <v>4022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0.00198</v>
      </c>
      <c r="T213" s="238">
        <f>S213*H213</f>
        <v>0.089099999999999999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274</v>
      </c>
      <c r="AT213" s="239" t="s">
        <v>180</v>
      </c>
      <c r="AU213" s="239" t="s">
        <v>85</v>
      </c>
      <c r="AY213" s="18" t="s">
        <v>178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274</v>
      </c>
      <c r="BM213" s="239" t="s">
        <v>4180</v>
      </c>
    </row>
    <row r="214" s="2" customFormat="1" ht="21.75" customHeight="1">
      <c r="A214" s="39"/>
      <c r="B214" s="40"/>
      <c r="C214" s="228" t="s">
        <v>510</v>
      </c>
      <c r="D214" s="228" t="s">
        <v>180</v>
      </c>
      <c r="E214" s="229" t="s">
        <v>4181</v>
      </c>
      <c r="F214" s="230" t="s">
        <v>4182</v>
      </c>
      <c r="G214" s="231" t="s">
        <v>291</v>
      </c>
      <c r="H214" s="232">
        <v>37</v>
      </c>
      <c r="I214" s="233"/>
      <c r="J214" s="234">
        <f>ROUND(I214*H214,2)</f>
        <v>0</v>
      </c>
      <c r="K214" s="230" t="s">
        <v>4022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0.00142</v>
      </c>
      <c r="R214" s="237">
        <f>Q214*H214</f>
        <v>0.052540000000000003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274</v>
      </c>
      <c r="AT214" s="239" t="s">
        <v>180</v>
      </c>
      <c r="AU214" s="239" t="s">
        <v>85</v>
      </c>
      <c r="AY214" s="18" t="s">
        <v>178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274</v>
      </c>
      <c r="BM214" s="239" t="s">
        <v>4183</v>
      </c>
    </row>
    <row r="215" s="2" customFormat="1" ht="21.75" customHeight="1">
      <c r="A215" s="39"/>
      <c r="B215" s="40"/>
      <c r="C215" s="228" t="s">
        <v>515</v>
      </c>
      <c r="D215" s="228" t="s">
        <v>180</v>
      </c>
      <c r="E215" s="229" t="s">
        <v>4184</v>
      </c>
      <c r="F215" s="230" t="s">
        <v>4185</v>
      </c>
      <c r="G215" s="231" t="s">
        <v>291</v>
      </c>
      <c r="H215" s="232">
        <v>71</v>
      </c>
      <c r="I215" s="233"/>
      <c r="J215" s="234">
        <f>ROUND(I215*H215,2)</f>
        <v>0</v>
      </c>
      <c r="K215" s="230" t="s">
        <v>4022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0.00197</v>
      </c>
      <c r="R215" s="237">
        <f>Q215*H215</f>
        <v>0.13986999999999999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274</v>
      </c>
      <c r="AT215" s="239" t="s">
        <v>180</v>
      </c>
      <c r="AU215" s="239" t="s">
        <v>85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274</v>
      </c>
      <c r="BM215" s="239" t="s">
        <v>4186</v>
      </c>
    </row>
    <row r="216" s="2" customFormat="1" ht="21.75" customHeight="1">
      <c r="A216" s="39"/>
      <c r="B216" s="40"/>
      <c r="C216" s="228" t="s">
        <v>520</v>
      </c>
      <c r="D216" s="228" t="s">
        <v>180</v>
      </c>
      <c r="E216" s="229" t="s">
        <v>4187</v>
      </c>
      <c r="F216" s="230" t="s">
        <v>4188</v>
      </c>
      <c r="G216" s="231" t="s">
        <v>291</v>
      </c>
      <c r="H216" s="232">
        <v>88</v>
      </c>
      <c r="I216" s="233"/>
      <c r="J216" s="234">
        <f>ROUND(I216*H216,2)</f>
        <v>0</v>
      </c>
      <c r="K216" s="230" t="s">
        <v>4022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0.0030400000000000002</v>
      </c>
      <c r="R216" s="237">
        <f>Q216*H216</f>
        <v>0.26752000000000004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274</v>
      </c>
      <c r="AT216" s="239" t="s">
        <v>180</v>
      </c>
      <c r="AU216" s="239" t="s">
        <v>85</v>
      </c>
      <c r="AY216" s="18" t="s">
        <v>178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274</v>
      </c>
      <c r="BM216" s="239" t="s">
        <v>4189</v>
      </c>
    </row>
    <row r="217" s="2" customFormat="1" ht="21.75" customHeight="1">
      <c r="A217" s="39"/>
      <c r="B217" s="40"/>
      <c r="C217" s="228" t="s">
        <v>525</v>
      </c>
      <c r="D217" s="228" t="s">
        <v>180</v>
      </c>
      <c r="E217" s="229" t="s">
        <v>4190</v>
      </c>
      <c r="F217" s="230" t="s">
        <v>4191</v>
      </c>
      <c r="G217" s="231" t="s">
        <v>291</v>
      </c>
      <c r="H217" s="232">
        <v>13</v>
      </c>
      <c r="I217" s="233"/>
      <c r="J217" s="234">
        <f>ROUND(I217*H217,2)</f>
        <v>0</v>
      </c>
      <c r="K217" s="230" t="s">
        <v>4022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0.0049199999999999999</v>
      </c>
      <c r="R217" s="237">
        <f>Q217*H217</f>
        <v>0.063960000000000003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274</v>
      </c>
      <c r="AT217" s="239" t="s">
        <v>180</v>
      </c>
      <c r="AU217" s="239" t="s">
        <v>85</v>
      </c>
      <c r="AY217" s="18" t="s">
        <v>178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274</v>
      </c>
      <c r="BM217" s="239" t="s">
        <v>4192</v>
      </c>
    </row>
    <row r="218" s="2" customFormat="1" ht="21.75" customHeight="1">
      <c r="A218" s="39"/>
      <c r="B218" s="40"/>
      <c r="C218" s="285" t="s">
        <v>530</v>
      </c>
      <c r="D218" s="285" t="s">
        <v>232</v>
      </c>
      <c r="E218" s="286" t="s">
        <v>4193</v>
      </c>
      <c r="F218" s="287" t="s">
        <v>4194</v>
      </c>
      <c r="G218" s="288" t="s">
        <v>420</v>
      </c>
      <c r="H218" s="289">
        <v>5</v>
      </c>
      <c r="I218" s="290"/>
      <c r="J218" s="291">
        <f>ROUND(I218*H218,2)</f>
        <v>0</v>
      </c>
      <c r="K218" s="287" t="s">
        <v>4022</v>
      </c>
      <c r="L218" s="292"/>
      <c r="M218" s="293" t="s">
        <v>1</v>
      </c>
      <c r="N218" s="294" t="s">
        <v>41</v>
      </c>
      <c r="O218" s="92"/>
      <c r="P218" s="237">
        <f>O218*H218</f>
        <v>0</v>
      </c>
      <c r="Q218" s="237">
        <v>0.00013999999999999999</v>
      </c>
      <c r="R218" s="237">
        <f>Q218*H218</f>
        <v>0.00069999999999999988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377</v>
      </c>
      <c r="AT218" s="239" t="s">
        <v>232</v>
      </c>
      <c r="AU218" s="239" t="s">
        <v>85</v>
      </c>
      <c r="AY218" s="18" t="s">
        <v>178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274</v>
      </c>
      <c r="BM218" s="239" t="s">
        <v>4195</v>
      </c>
    </row>
    <row r="219" s="2" customFormat="1" ht="24.15" customHeight="1">
      <c r="A219" s="39"/>
      <c r="B219" s="40"/>
      <c r="C219" s="285" t="s">
        <v>535</v>
      </c>
      <c r="D219" s="285" t="s">
        <v>232</v>
      </c>
      <c r="E219" s="286" t="s">
        <v>4196</v>
      </c>
      <c r="F219" s="287" t="s">
        <v>4197</v>
      </c>
      <c r="G219" s="288" t="s">
        <v>420</v>
      </c>
      <c r="H219" s="289">
        <v>6</v>
      </c>
      <c r="I219" s="290"/>
      <c r="J219" s="291">
        <f>ROUND(I219*H219,2)</f>
        <v>0</v>
      </c>
      <c r="K219" s="287" t="s">
        <v>4022</v>
      </c>
      <c r="L219" s="292"/>
      <c r="M219" s="293" t="s">
        <v>1</v>
      </c>
      <c r="N219" s="294" t="s">
        <v>41</v>
      </c>
      <c r="O219" s="92"/>
      <c r="P219" s="237">
        <f>O219*H219</f>
        <v>0</v>
      </c>
      <c r="Q219" s="237">
        <v>0.00033</v>
      </c>
      <c r="R219" s="237">
        <f>Q219*H219</f>
        <v>0.00198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377</v>
      </c>
      <c r="AT219" s="239" t="s">
        <v>232</v>
      </c>
      <c r="AU219" s="239" t="s">
        <v>85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274</v>
      </c>
      <c r="BM219" s="239" t="s">
        <v>4198</v>
      </c>
    </row>
    <row r="220" s="2" customFormat="1" ht="16.5" customHeight="1">
      <c r="A220" s="39"/>
      <c r="B220" s="40"/>
      <c r="C220" s="285" t="s">
        <v>539</v>
      </c>
      <c r="D220" s="285" t="s">
        <v>232</v>
      </c>
      <c r="E220" s="286" t="s">
        <v>4199</v>
      </c>
      <c r="F220" s="287" t="s">
        <v>4200</v>
      </c>
      <c r="G220" s="288" t="s">
        <v>420</v>
      </c>
      <c r="H220" s="289">
        <v>380</v>
      </c>
      <c r="I220" s="290"/>
      <c r="J220" s="291">
        <f>ROUND(I220*H220,2)</f>
        <v>0</v>
      </c>
      <c r="K220" s="287" t="s">
        <v>4022</v>
      </c>
      <c r="L220" s="292"/>
      <c r="M220" s="293" t="s">
        <v>1</v>
      </c>
      <c r="N220" s="294" t="s">
        <v>41</v>
      </c>
      <c r="O220" s="92"/>
      <c r="P220" s="237">
        <f>O220*H220</f>
        <v>0</v>
      </c>
      <c r="Q220" s="237">
        <v>1.0000000000000001E-05</v>
      </c>
      <c r="R220" s="237">
        <f>Q220*H220</f>
        <v>0.0038000000000000004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377</v>
      </c>
      <c r="AT220" s="239" t="s">
        <v>232</v>
      </c>
      <c r="AU220" s="239" t="s">
        <v>85</v>
      </c>
      <c r="AY220" s="18" t="s">
        <v>178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274</v>
      </c>
      <c r="BM220" s="239" t="s">
        <v>4201</v>
      </c>
    </row>
    <row r="221" s="2" customFormat="1" ht="16.5" customHeight="1">
      <c r="A221" s="39"/>
      <c r="B221" s="40"/>
      <c r="C221" s="285" t="s">
        <v>544</v>
      </c>
      <c r="D221" s="285" t="s">
        <v>232</v>
      </c>
      <c r="E221" s="286" t="s">
        <v>4202</v>
      </c>
      <c r="F221" s="287" t="s">
        <v>4203</v>
      </c>
      <c r="G221" s="288" t="s">
        <v>420</v>
      </c>
      <c r="H221" s="289">
        <v>380</v>
      </c>
      <c r="I221" s="290"/>
      <c r="J221" s="291">
        <f>ROUND(I221*H221,2)</f>
        <v>0</v>
      </c>
      <c r="K221" s="287" t="s">
        <v>4022</v>
      </c>
      <c r="L221" s="292"/>
      <c r="M221" s="293" t="s">
        <v>1</v>
      </c>
      <c r="N221" s="294" t="s">
        <v>41</v>
      </c>
      <c r="O221" s="92"/>
      <c r="P221" s="237">
        <f>O221*H221</f>
        <v>0</v>
      </c>
      <c r="Q221" s="237">
        <v>2.0000000000000002E-05</v>
      </c>
      <c r="R221" s="237">
        <f>Q221*H221</f>
        <v>0.0076000000000000009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377</v>
      </c>
      <c r="AT221" s="239" t="s">
        <v>232</v>
      </c>
      <c r="AU221" s="239" t="s">
        <v>85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274</v>
      </c>
      <c r="BM221" s="239" t="s">
        <v>4204</v>
      </c>
    </row>
    <row r="222" s="2" customFormat="1" ht="16.5" customHeight="1">
      <c r="A222" s="39"/>
      <c r="B222" s="40"/>
      <c r="C222" s="228" t="s">
        <v>550</v>
      </c>
      <c r="D222" s="228" t="s">
        <v>180</v>
      </c>
      <c r="E222" s="229" t="s">
        <v>4205</v>
      </c>
      <c r="F222" s="230" t="s">
        <v>4206</v>
      </c>
      <c r="G222" s="231" t="s">
        <v>291</v>
      </c>
      <c r="H222" s="232">
        <v>75</v>
      </c>
      <c r="I222" s="233"/>
      <c r="J222" s="234">
        <f>ROUND(I222*H222,2)</f>
        <v>0</v>
      </c>
      <c r="K222" s="230" t="s">
        <v>4022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0.00063000000000000003</v>
      </c>
      <c r="R222" s="237">
        <f>Q222*H222</f>
        <v>0.04725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274</v>
      </c>
      <c r="AT222" s="239" t="s">
        <v>180</v>
      </c>
      <c r="AU222" s="239" t="s">
        <v>85</v>
      </c>
      <c r="AY222" s="18" t="s">
        <v>178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274</v>
      </c>
      <c r="BM222" s="239" t="s">
        <v>4207</v>
      </c>
    </row>
    <row r="223" s="2" customFormat="1" ht="21.75" customHeight="1">
      <c r="A223" s="39"/>
      <c r="B223" s="40"/>
      <c r="C223" s="285" t="s">
        <v>558</v>
      </c>
      <c r="D223" s="285" t="s">
        <v>232</v>
      </c>
      <c r="E223" s="286" t="s">
        <v>4208</v>
      </c>
      <c r="F223" s="287" t="s">
        <v>4209</v>
      </c>
      <c r="G223" s="288" t="s">
        <v>420</v>
      </c>
      <c r="H223" s="289">
        <v>150</v>
      </c>
      <c r="I223" s="290"/>
      <c r="J223" s="291">
        <f>ROUND(I223*H223,2)</f>
        <v>0</v>
      </c>
      <c r="K223" s="287" t="s">
        <v>4022</v>
      </c>
      <c r="L223" s="292"/>
      <c r="M223" s="293" t="s">
        <v>1</v>
      </c>
      <c r="N223" s="294" t="s">
        <v>41</v>
      </c>
      <c r="O223" s="92"/>
      <c r="P223" s="237">
        <f>O223*H223</f>
        <v>0</v>
      </c>
      <c r="Q223" s="237">
        <v>0.00014999999999999999</v>
      </c>
      <c r="R223" s="237">
        <f>Q223*H223</f>
        <v>0.022499999999999999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377</v>
      </c>
      <c r="AT223" s="239" t="s">
        <v>232</v>
      </c>
      <c r="AU223" s="239" t="s">
        <v>85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274</v>
      </c>
      <c r="BM223" s="239" t="s">
        <v>4210</v>
      </c>
    </row>
    <row r="224" s="2" customFormat="1" ht="16.5" customHeight="1">
      <c r="A224" s="39"/>
      <c r="B224" s="40"/>
      <c r="C224" s="228" t="s">
        <v>562</v>
      </c>
      <c r="D224" s="228" t="s">
        <v>180</v>
      </c>
      <c r="E224" s="229" t="s">
        <v>4211</v>
      </c>
      <c r="F224" s="230" t="s">
        <v>4212</v>
      </c>
      <c r="G224" s="231" t="s">
        <v>291</v>
      </c>
      <c r="H224" s="232">
        <v>60</v>
      </c>
      <c r="I224" s="233"/>
      <c r="J224" s="234">
        <f>ROUND(I224*H224,2)</f>
        <v>0</v>
      </c>
      <c r="K224" s="230" t="s">
        <v>4022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0.0012999999999999999</v>
      </c>
      <c r="R224" s="237">
        <f>Q224*H224</f>
        <v>0.078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274</v>
      </c>
      <c r="AT224" s="239" t="s">
        <v>180</v>
      </c>
      <c r="AU224" s="239" t="s">
        <v>85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274</v>
      </c>
      <c r="BM224" s="239" t="s">
        <v>4213</v>
      </c>
    </row>
    <row r="225" s="2" customFormat="1" ht="21.75" customHeight="1">
      <c r="A225" s="39"/>
      <c r="B225" s="40"/>
      <c r="C225" s="285" t="s">
        <v>567</v>
      </c>
      <c r="D225" s="285" t="s">
        <v>232</v>
      </c>
      <c r="E225" s="286" t="s">
        <v>4214</v>
      </c>
      <c r="F225" s="287" t="s">
        <v>4215</v>
      </c>
      <c r="G225" s="288" t="s">
        <v>420</v>
      </c>
      <c r="H225" s="289">
        <v>120</v>
      </c>
      <c r="I225" s="290"/>
      <c r="J225" s="291">
        <f>ROUND(I225*H225,2)</f>
        <v>0</v>
      </c>
      <c r="K225" s="287" t="s">
        <v>4022</v>
      </c>
      <c r="L225" s="292"/>
      <c r="M225" s="293" t="s">
        <v>1</v>
      </c>
      <c r="N225" s="294" t="s">
        <v>41</v>
      </c>
      <c r="O225" s="92"/>
      <c r="P225" s="237">
        <f>O225*H225</f>
        <v>0</v>
      </c>
      <c r="Q225" s="237">
        <v>0.00027</v>
      </c>
      <c r="R225" s="237">
        <f>Q225*H225</f>
        <v>0.032399999999999998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377</v>
      </c>
      <c r="AT225" s="239" t="s">
        <v>232</v>
      </c>
      <c r="AU225" s="239" t="s">
        <v>85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274</v>
      </c>
      <c r="BM225" s="239" t="s">
        <v>4216</v>
      </c>
    </row>
    <row r="226" s="2" customFormat="1" ht="16.5" customHeight="1">
      <c r="A226" s="39"/>
      <c r="B226" s="40"/>
      <c r="C226" s="228" t="s">
        <v>573</v>
      </c>
      <c r="D226" s="228" t="s">
        <v>180</v>
      </c>
      <c r="E226" s="229" t="s">
        <v>4217</v>
      </c>
      <c r="F226" s="230" t="s">
        <v>4218</v>
      </c>
      <c r="G226" s="231" t="s">
        <v>291</v>
      </c>
      <c r="H226" s="232">
        <v>12</v>
      </c>
      <c r="I226" s="233"/>
      <c r="J226" s="234">
        <f>ROUND(I226*H226,2)</f>
        <v>0</v>
      </c>
      <c r="K226" s="230" t="s">
        <v>4022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0.00040000000000000002</v>
      </c>
      <c r="R226" s="237">
        <f>Q226*H226</f>
        <v>0.0048000000000000004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274</v>
      </c>
      <c r="AT226" s="239" t="s">
        <v>180</v>
      </c>
      <c r="AU226" s="239" t="s">
        <v>85</v>
      </c>
      <c r="AY226" s="18" t="s">
        <v>178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274</v>
      </c>
      <c r="BM226" s="239" t="s">
        <v>4219</v>
      </c>
    </row>
    <row r="227" s="2" customFormat="1" ht="21.75" customHeight="1">
      <c r="A227" s="39"/>
      <c r="B227" s="40"/>
      <c r="C227" s="285" t="s">
        <v>579</v>
      </c>
      <c r="D227" s="285" t="s">
        <v>232</v>
      </c>
      <c r="E227" s="286" t="s">
        <v>4220</v>
      </c>
      <c r="F227" s="287" t="s">
        <v>4221</v>
      </c>
      <c r="G227" s="288" t="s">
        <v>420</v>
      </c>
      <c r="H227" s="289">
        <v>24</v>
      </c>
      <c r="I227" s="290"/>
      <c r="J227" s="291">
        <f>ROUND(I227*H227,2)</f>
        <v>0</v>
      </c>
      <c r="K227" s="287" t="s">
        <v>4022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6.9999999999999994E-05</v>
      </c>
      <c r="R227" s="237">
        <f>Q227*H227</f>
        <v>0.0016799999999999999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377</v>
      </c>
      <c r="AT227" s="239" t="s">
        <v>232</v>
      </c>
      <c r="AU227" s="239" t="s">
        <v>85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274</v>
      </c>
      <c r="BM227" s="239" t="s">
        <v>4222</v>
      </c>
    </row>
    <row r="228" s="2" customFormat="1" ht="16.5" customHeight="1">
      <c r="A228" s="39"/>
      <c r="B228" s="40"/>
      <c r="C228" s="228" t="s">
        <v>583</v>
      </c>
      <c r="D228" s="228" t="s">
        <v>180</v>
      </c>
      <c r="E228" s="229" t="s">
        <v>4223</v>
      </c>
      <c r="F228" s="230" t="s">
        <v>4224</v>
      </c>
      <c r="G228" s="231" t="s">
        <v>291</v>
      </c>
      <c r="H228" s="232">
        <v>31</v>
      </c>
      <c r="I228" s="233"/>
      <c r="J228" s="234">
        <f>ROUND(I228*H228,2)</f>
        <v>0</v>
      </c>
      <c r="K228" s="230" t="s">
        <v>4022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0.00050000000000000001</v>
      </c>
      <c r="R228" s="237">
        <f>Q228*H228</f>
        <v>0.0155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274</v>
      </c>
      <c r="AT228" s="239" t="s">
        <v>180</v>
      </c>
      <c r="AU228" s="239" t="s">
        <v>85</v>
      </c>
      <c r="AY228" s="18" t="s">
        <v>178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274</v>
      </c>
      <c r="BM228" s="239" t="s">
        <v>4225</v>
      </c>
    </row>
    <row r="229" s="2" customFormat="1" ht="21.75" customHeight="1">
      <c r="A229" s="39"/>
      <c r="B229" s="40"/>
      <c r="C229" s="285" t="s">
        <v>588</v>
      </c>
      <c r="D229" s="285" t="s">
        <v>232</v>
      </c>
      <c r="E229" s="286" t="s">
        <v>4226</v>
      </c>
      <c r="F229" s="287" t="s">
        <v>4227</v>
      </c>
      <c r="G229" s="288" t="s">
        <v>420</v>
      </c>
      <c r="H229" s="289">
        <v>62</v>
      </c>
      <c r="I229" s="290"/>
      <c r="J229" s="291">
        <f>ROUND(I229*H229,2)</f>
        <v>0</v>
      </c>
      <c r="K229" s="287" t="s">
        <v>4022</v>
      </c>
      <c r="L229" s="292"/>
      <c r="M229" s="293" t="s">
        <v>1</v>
      </c>
      <c r="N229" s="294" t="s">
        <v>41</v>
      </c>
      <c r="O229" s="92"/>
      <c r="P229" s="237">
        <f>O229*H229</f>
        <v>0</v>
      </c>
      <c r="Q229" s="237">
        <v>6.9999999999999994E-05</v>
      </c>
      <c r="R229" s="237">
        <f>Q229*H229</f>
        <v>0.0043399999999999992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377</v>
      </c>
      <c r="AT229" s="239" t="s">
        <v>232</v>
      </c>
      <c r="AU229" s="239" t="s">
        <v>85</v>
      </c>
      <c r="AY229" s="18" t="s">
        <v>178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274</v>
      </c>
      <c r="BM229" s="239" t="s">
        <v>4228</v>
      </c>
    </row>
    <row r="230" s="2" customFormat="1" ht="16.5" customHeight="1">
      <c r="A230" s="39"/>
      <c r="B230" s="40"/>
      <c r="C230" s="228" t="s">
        <v>593</v>
      </c>
      <c r="D230" s="228" t="s">
        <v>180</v>
      </c>
      <c r="E230" s="229" t="s">
        <v>4229</v>
      </c>
      <c r="F230" s="230" t="s">
        <v>4230</v>
      </c>
      <c r="G230" s="231" t="s">
        <v>291</v>
      </c>
      <c r="H230" s="232">
        <v>12</v>
      </c>
      <c r="I230" s="233"/>
      <c r="J230" s="234">
        <f>ROUND(I230*H230,2)</f>
        <v>0</v>
      </c>
      <c r="K230" s="230" t="s">
        <v>4022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0.0015299999999999999</v>
      </c>
      <c r="R230" s="237">
        <f>Q230*H230</f>
        <v>0.018359999999999998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274</v>
      </c>
      <c r="AT230" s="239" t="s">
        <v>180</v>
      </c>
      <c r="AU230" s="239" t="s">
        <v>85</v>
      </c>
      <c r="AY230" s="18" t="s">
        <v>178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274</v>
      </c>
      <c r="BM230" s="239" t="s">
        <v>4231</v>
      </c>
    </row>
    <row r="231" s="2" customFormat="1" ht="21.75" customHeight="1">
      <c r="A231" s="39"/>
      <c r="B231" s="40"/>
      <c r="C231" s="285" t="s">
        <v>597</v>
      </c>
      <c r="D231" s="285" t="s">
        <v>232</v>
      </c>
      <c r="E231" s="286" t="s">
        <v>4214</v>
      </c>
      <c r="F231" s="287" t="s">
        <v>4215</v>
      </c>
      <c r="G231" s="288" t="s">
        <v>420</v>
      </c>
      <c r="H231" s="289">
        <v>24</v>
      </c>
      <c r="I231" s="290"/>
      <c r="J231" s="291">
        <f>ROUND(I231*H231,2)</f>
        <v>0</v>
      </c>
      <c r="K231" s="287" t="s">
        <v>4022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0.00027</v>
      </c>
      <c r="R231" s="237">
        <f>Q231*H231</f>
        <v>0.0064799999999999996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377</v>
      </c>
      <c r="AT231" s="239" t="s">
        <v>232</v>
      </c>
      <c r="AU231" s="239" t="s">
        <v>85</v>
      </c>
      <c r="AY231" s="18" t="s">
        <v>178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274</v>
      </c>
      <c r="BM231" s="239" t="s">
        <v>4232</v>
      </c>
    </row>
    <row r="232" s="2" customFormat="1" ht="16.5" customHeight="1">
      <c r="A232" s="39"/>
      <c r="B232" s="40"/>
      <c r="C232" s="228" t="s">
        <v>602</v>
      </c>
      <c r="D232" s="228" t="s">
        <v>180</v>
      </c>
      <c r="E232" s="229" t="s">
        <v>4233</v>
      </c>
      <c r="F232" s="230" t="s">
        <v>4234</v>
      </c>
      <c r="G232" s="231" t="s">
        <v>420</v>
      </c>
      <c r="H232" s="232">
        <v>8</v>
      </c>
      <c r="I232" s="233"/>
      <c r="J232" s="234">
        <f>ROUND(I232*H232,2)</f>
        <v>0</v>
      </c>
      <c r="K232" s="230" t="s">
        <v>4022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274</v>
      </c>
      <c r="AT232" s="239" t="s">
        <v>180</v>
      </c>
      <c r="AU232" s="239" t="s">
        <v>85</v>
      </c>
      <c r="AY232" s="18" t="s">
        <v>178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274</v>
      </c>
      <c r="BM232" s="239" t="s">
        <v>4235</v>
      </c>
    </row>
    <row r="233" s="2" customFormat="1" ht="16.5" customHeight="1">
      <c r="A233" s="39"/>
      <c r="B233" s="40"/>
      <c r="C233" s="228" t="s">
        <v>607</v>
      </c>
      <c r="D233" s="228" t="s">
        <v>180</v>
      </c>
      <c r="E233" s="229" t="s">
        <v>4236</v>
      </c>
      <c r="F233" s="230" t="s">
        <v>4237</v>
      </c>
      <c r="G233" s="231" t="s">
        <v>420</v>
      </c>
      <c r="H233" s="232">
        <v>35</v>
      </c>
      <c r="I233" s="233"/>
      <c r="J233" s="234">
        <f>ROUND(I233*H233,2)</f>
        <v>0</v>
      </c>
      <c r="K233" s="230" t="s">
        <v>4022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274</v>
      </c>
      <c r="AT233" s="239" t="s">
        <v>180</v>
      </c>
      <c r="AU233" s="239" t="s">
        <v>85</v>
      </c>
      <c r="AY233" s="18" t="s">
        <v>178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274</v>
      </c>
      <c r="BM233" s="239" t="s">
        <v>4238</v>
      </c>
    </row>
    <row r="234" s="2" customFormat="1" ht="21.75" customHeight="1">
      <c r="A234" s="39"/>
      <c r="B234" s="40"/>
      <c r="C234" s="228" t="s">
        <v>611</v>
      </c>
      <c r="D234" s="228" t="s">
        <v>180</v>
      </c>
      <c r="E234" s="229" t="s">
        <v>4239</v>
      </c>
      <c r="F234" s="230" t="s">
        <v>4240</v>
      </c>
      <c r="G234" s="231" t="s">
        <v>420</v>
      </c>
      <c r="H234" s="232">
        <v>17</v>
      </c>
      <c r="I234" s="233"/>
      <c r="J234" s="234">
        <f>ROUND(I234*H234,2)</f>
        <v>0</v>
      </c>
      <c r="K234" s="230" t="s">
        <v>4022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274</v>
      </c>
      <c r="AT234" s="239" t="s">
        <v>180</v>
      </c>
      <c r="AU234" s="239" t="s">
        <v>85</v>
      </c>
      <c r="AY234" s="18" t="s">
        <v>178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274</v>
      </c>
      <c r="BM234" s="239" t="s">
        <v>4241</v>
      </c>
    </row>
    <row r="235" s="2" customFormat="1" ht="24.15" customHeight="1">
      <c r="A235" s="39"/>
      <c r="B235" s="40"/>
      <c r="C235" s="228" t="s">
        <v>616</v>
      </c>
      <c r="D235" s="228" t="s">
        <v>180</v>
      </c>
      <c r="E235" s="229" t="s">
        <v>4242</v>
      </c>
      <c r="F235" s="230" t="s">
        <v>4243</v>
      </c>
      <c r="G235" s="231" t="s">
        <v>420</v>
      </c>
      <c r="H235" s="232">
        <v>4</v>
      </c>
      <c r="I235" s="233"/>
      <c r="J235" s="234">
        <f>ROUND(I235*H235,2)</f>
        <v>0</v>
      </c>
      <c r="K235" s="230" t="s">
        <v>4022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0.00148</v>
      </c>
      <c r="R235" s="237">
        <f>Q235*H235</f>
        <v>0.0059199999999999999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274</v>
      </c>
      <c r="AT235" s="239" t="s">
        <v>180</v>
      </c>
      <c r="AU235" s="239" t="s">
        <v>85</v>
      </c>
      <c r="AY235" s="18" t="s">
        <v>178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274</v>
      </c>
      <c r="BM235" s="239" t="s">
        <v>4244</v>
      </c>
    </row>
    <row r="236" s="2" customFormat="1" ht="24.15" customHeight="1">
      <c r="A236" s="39"/>
      <c r="B236" s="40"/>
      <c r="C236" s="228" t="s">
        <v>621</v>
      </c>
      <c r="D236" s="228" t="s">
        <v>180</v>
      </c>
      <c r="E236" s="229" t="s">
        <v>4245</v>
      </c>
      <c r="F236" s="230" t="s">
        <v>4246</v>
      </c>
      <c r="G236" s="231" t="s">
        <v>420</v>
      </c>
      <c r="H236" s="232">
        <v>1</v>
      </c>
      <c r="I236" s="233"/>
      <c r="J236" s="234">
        <f>ROUND(I236*H236,2)</f>
        <v>0</v>
      </c>
      <c r="K236" s="230" t="s">
        <v>4022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0.0052399999999999999</v>
      </c>
      <c r="R236" s="237">
        <f>Q236*H236</f>
        <v>0.0052399999999999999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274</v>
      </c>
      <c r="AT236" s="239" t="s">
        <v>180</v>
      </c>
      <c r="AU236" s="239" t="s">
        <v>85</v>
      </c>
      <c r="AY236" s="18" t="s">
        <v>178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274</v>
      </c>
      <c r="BM236" s="239" t="s">
        <v>4247</v>
      </c>
    </row>
    <row r="237" s="2" customFormat="1" ht="24.15" customHeight="1">
      <c r="A237" s="39"/>
      <c r="B237" s="40"/>
      <c r="C237" s="228" t="s">
        <v>626</v>
      </c>
      <c r="D237" s="228" t="s">
        <v>180</v>
      </c>
      <c r="E237" s="229" t="s">
        <v>4248</v>
      </c>
      <c r="F237" s="230" t="s">
        <v>4249</v>
      </c>
      <c r="G237" s="231" t="s">
        <v>420</v>
      </c>
      <c r="H237" s="232">
        <v>8</v>
      </c>
      <c r="I237" s="233"/>
      <c r="J237" s="234">
        <f>ROUND(I237*H237,2)</f>
        <v>0</v>
      </c>
      <c r="K237" s="230" t="s">
        <v>4022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6.0000000000000002E-05</v>
      </c>
      <c r="R237" s="237">
        <f>Q237*H237</f>
        <v>0.00048000000000000001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274</v>
      </c>
      <c r="AT237" s="239" t="s">
        <v>180</v>
      </c>
      <c r="AU237" s="239" t="s">
        <v>85</v>
      </c>
      <c r="AY237" s="18" t="s">
        <v>178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274</v>
      </c>
      <c r="BM237" s="239" t="s">
        <v>4250</v>
      </c>
    </row>
    <row r="238" s="2" customFormat="1" ht="16.5" customHeight="1">
      <c r="A238" s="39"/>
      <c r="B238" s="40"/>
      <c r="C238" s="285" t="s">
        <v>632</v>
      </c>
      <c r="D238" s="285" t="s">
        <v>232</v>
      </c>
      <c r="E238" s="286" t="s">
        <v>4251</v>
      </c>
      <c r="F238" s="287" t="s">
        <v>4252</v>
      </c>
      <c r="G238" s="288" t="s">
        <v>420</v>
      </c>
      <c r="H238" s="289">
        <v>1</v>
      </c>
      <c r="I238" s="290"/>
      <c r="J238" s="291">
        <f>ROUND(I238*H238,2)</f>
        <v>0</v>
      </c>
      <c r="K238" s="287" t="s">
        <v>4022</v>
      </c>
      <c r="L238" s="292"/>
      <c r="M238" s="293" t="s">
        <v>1</v>
      </c>
      <c r="N238" s="294" t="s">
        <v>41</v>
      </c>
      <c r="O238" s="92"/>
      <c r="P238" s="237">
        <f>O238*H238</f>
        <v>0</v>
      </c>
      <c r="Q238" s="237">
        <v>9.0000000000000006E-05</v>
      </c>
      <c r="R238" s="237">
        <f>Q238*H238</f>
        <v>9.0000000000000006E-05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377</v>
      </c>
      <c r="AT238" s="239" t="s">
        <v>232</v>
      </c>
      <c r="AU238" s="239" t="s">
        <v>85</v>
      </c>
      <c r="AY238" s="18" t="s">
        <v>178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274</v>
      </c>
      <c r="BM238" s="239" t="s">
        <v>4253</v>
      </c>
    </row>
    <row r="239" s="2" customFormat="1" ht="24.15" customHeight="1">
      <c r="A239" s="39"/>
      <c r="B239" s="40"/>
      <c r="C239" s="285" t="s">
        <v>638</v>
      </c>
      <c r="D239" s="285" t="s">
        <v>232</v>
      </c>
      <c r="E239" s="286" t="s">
        <v>4254</v>
      </c>
      <c r="F239" s="287" t="s">
        <v>4255</v>
      </c>
      <c r="G239" s="288" t="s">
        <v>420</v>
      </c>
      <c r="H239" s="289">
        <v>7</v>
      </c>
      <c r="I239" s="290"/>
      <c r="J239" s="291">
        <f>ROUND(I239*H239,2)</f>
        <v>0</v>
      </c>
      <c r="K239" s="287" t="s">
        <v>4022</v>
      </c>
      <c r="L239" s="292"/>
      <c r="M239" s="293" t="s">
        <v>1</v>
      </c>
      <c r="N239" s="294" t="s">
        <v>41</v>
      </c>
      <c r="O239" s="92"/>
      <c r="P239" s="237">
        <f>O239*H239</f>
        <v>0</v>
      </c>
      <c r="Q239" s="237">
        <v>0.00025000000000000001</v>
      </c>
      <c r="R239" s="237">
        <f>Q239*H239</f>
        <v>0.00175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377</v>
      </c>
      <c r="AT239" s="239" t="s">
        <v>232</v>
      </c>
      <c r="AU239" s="239" t="s">
        <v>85</v>
      </c>
      <c r="AY239" s="18" t="s">
        <v>178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274</v>
      </c>
      <c r="BM239" s="239" t="s">
        <v>4256</v>
      </c>
    </row>
    <row r="240" s="2" customFormat="1" ht="24.15" customHeight="1">
      <c r="A240" s="39"/>
      <c r="B240" s="40"/>
      <c r="C240" s="228" t="s">
        <v>643</v>
      </c>
      <c r="D240" s="228" t="s">
        <v>180</v>
      </c>
      <c r="E240" s="229" t="s">
        <v>4257</v>
      </c>
      <c r="F240" s="230" t="s">
        <v>4258</v>
      </c>
      <c r="G240" s="231" t="s">
        <v>420</v>
      </c>
      <c r="H240" s="232">
        <v>8</v>
      </c>
      <c r="I240" s="233"/>
      <c r="J240" s="234">
        <f>ROUND(I240*H240,2)</f>
        <v>0</v>
      </c>
      <c r="K240" s="230" t="s">
        <v>4022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0.0015</v>
      </c>
      <c r="R240" s="237">
        <f>Q240*H240</f>
        <v>0.012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274</v>
      </c>
      <c r="AT240" s="239" t="s">
        <v>180</v>
      </c>
      <c r="AU240" s="239" t="s">
        <v>85</v>
      </c>
      <c r="AY240" s="18" t="s">
        <v>178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274</v>
      </c>
      <c r="BM240" s="239" t="s">
        <v>4259</v>
      </c>
    </row>
    <row r="241" s="2" customFormat="1" ht="16.5" customHeight="1">
      <c r="A241" s="39"/>
      <c r="B241" s="40"/>
      <c r="C241" s="228" t="s">
        <v>647</v>
      </c>
      <c r="D241" s="228" t="s">
        <v>180</v>
      </c>
      <c r="E241" s="229" t="s">
        <v>4260</v>
      </c>
      <c r="F241" s="230" t="s">
        <v>4261</v>
      </c>
      <c r="G241" s="231" t="s">
        <v>420</v>
      </c>
      <c r="H241" s="232">
        <v>7</v>
      </c>
      <c r="I241" s="233"/>
      <c r="J241" s="234">
        <f>ROUND(I241*H241,2)</f>
        <v>0</v>
      </c>
      <c r="K241" s="230" t="s">
        <v>4022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0.025170000000000001</v>
      </c>
      <c r="T241" s="238">
        <f>S241*H241</f>
        <v>0.17619000000000001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274</v>
      </c>
      <c r="AT241" s="239" t="s">
        <v>180</v>
      </c>
      <c r="AU241" s="239" t="s">
        <v>85</v>
      </c>
      <c r="AY241" s="18" t="s">
        <v>178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274</v>
      </c>
      <c r="BM241" s="239" t="s">
        <v>4262</v>
      </c>
    </row>
    <row r="242" s="2" customFormat="1" ht="16.5" customHeight="1">
      <c r="A242" s="39"/>
      <c r="B242" s="40"/>
      <c r="C242" s="228" t="s">
        <v>652</v>
      </c>
      <c r="D242" s="228" t="s">
        <v>180</v>
      </c>
      <c r="E242" s="229" t="s">
        <v>4263</v>
      </c>
      <c r="F242" s="230" t="s">
        <v>4264</v>
      </c>
      <c r="G242" s="231" t="s">
        <v>420</v>
      </c>
      <c r="H242" s="232">
        <v>1</v>
      </c>
      <c r="I242" s="233"/>
      <c r="J242" s="234">
        <f>ROUND(I242*H242,2)</f>
        <v>0</v>
      </c>
      <c r="K242" s="230" t="s">
        <v>4022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0.00016000000000000001</v>
      </c>
      <c r="R242" s="237">
        <f>Q242*H242</f>
        <v>0.00016000000000000001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274</v>
      </c>
      <c r="AT242" s="239" t="s">
        <v>180</v>
      </c>
      <c r="AU242" s="239" t="s">
        <v>85</v>
      </c>
      <c r="AY242" s="18" t="s">
        <v>178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274</v>
      </c>
      <c r="BM242" s="239" t="s">
        <v>4265</v>
      </c>
    </row>
    <row r="243" s="2" customFormat="1" ht="16.5" customHeight="1">
      <c r="A243" s="39"/>
      <c r="B243" s="40"/>
      <c r="C243" s="228" t="s">
        <v>656</v>
      </c>
      <c r="D243" s="228" t="s">
        <v>180</v>
      </c>
      <c r="E243" s="229" t="s">
        <v>2374</v>
      </c>
      <c r="F243" s="230" t="s">
        <v>2375</v>
      </c>
      <c r="G243" s="231" t="s">
        <v>420</v>
      </c>
      <c r="H243" s="232">
        <v>4</v>
      </c>
      <c r="I243" s="233"/>
      <c r="J243" s="234">
        <f>ROUND(I243*H243,2)</f>
        <v>0</v>
      </c>
      <c r="K243" s="230" t="s">
        <v>4022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0.00029</v>
      </c>
      <c r="R243" s="237">
        <f>Q243*H243</f>
        <v>0.00116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274</v>
      </c>
      <c r="AT243" s="239" t="s">
        <v>180</v>
      </c>
      <c r="AU243" s="239" t="s">
        <v>85</v>
      </c>
      <c r="AY243" s="18" t="s">
        <v>178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274</v>
      </c>
      <c r="BM243" s="239" t="s">
        <v>4266</v>
      </c>
    </row>
    <row r="244" s="2" customFormat="1" ht="21.75" customHeight="1">
      <c r="A244" s="39"/>
      <c r="B244" s="40"/>
      <c r="C244" s="228" t="s">
        <v>660</v>
      </c>
      <c r="D244" s="228" t="s">
        <v>180</v>
      </c>
      <c r="E244" s="229" t="s">
        <v>4267</v>
      </c>
      <c r="F244" s="230" t="s">
        <v>4268</v>
      </c>
      <c r="G244" s="231" t="s">
        <v>291</v>
      </c>
      <c r="H244" s="232">
        <v>280</v>
      </c>
      <c r="I244" s="233"/>
      <c r="J244" s="234">
        <f>ROUND(I244*H244,2)</f>
        <v>0</v>
      </c>
      <c r="K244" s="230" t="s">
        <v>4022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274</v>
      </c>
      <c r="AT244" s="239" t="s">
        <v>180</v>
      </c>
      <c r="AU244" s="239" t="s">
        <v>85</v>
      </c>
      <c r="AY244" s="18" t="s">
        <v>178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274</v>
      </c>
      <c r="BM244" s="239" t="s">
        <v>4269</v>
      </c>
    </row>
    <row r="245" s="2" customFormat="1" ht="24.15" customHeight="1">
      <c r="A245" s="39"/>
      <c r="B245" s="40"/>
      <c r="C245" s="228" t="s">
        <v>664</v>
      </c>
      <c r="D245" s="228" t="s">
        <v>180</v>
      </c>
      <c r="E245" s="229" t="s">
        <v>4270</v>
      </c>
      <c r="F245" s="230" t="s">
        <v>4271</v>
      </c>
      <c r="G245" s="231" t="s">
        <v>291</v>
      </c>
      <c r="H245" s="232">
        <v>101</v>
      </c>
      <c r="I245" s="233"/>
      <c r="J245" s="234">
        <f>ROUND(I245*H245,2)</f>
        <v>0</v>
      </c>
      <c r="K245" s="230" t="s">
        <v>4022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274</v>
      </c>
      <c r="AT245" s="239" t="s">
        <v>180</v>
      </c>
      <c r="AU245" s="239" t="s">
        <v>85</v>
      </c>
      <c r="AY245" s="18" t="s">
        <v>178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274</v>
      </c>
      <c r="BM245" s="239" t="s">
        <v>4272</v>
      </c>
    </row>
    <row r="246" s="2" customFormat="1" ht="24.15" customHeight="1">
      <c r="A246" s="39"/>
      <c r="B246" s="40"/>
      <c r="C246" s="228" t="s">
        <v>669</v>
      </c>
      <c r="D246" s="228" t="s">
        <v>180</v>
      </c>
      <c r="E246" s="229" t="s">
        <v>4273</v>
      </c>
      <c r="F246" s="230" t="s">
        <v>4274</v>
      </c>
      <c r="G246" s="231" t="s">
        <v>291</v>
      </c>
      <c r="H246" s="232">
        <v>47</v>
      </c>
      <c r="I246" s="233"/>
      <c r="J246" s="234">
        <f>ROUND(I246*H246,2)</f>
        <v>0</v>
      </c>
      <c r="K246" s="230" t="s">
        <v>4022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274</v>
      </c>
      <c r="AT246" s="239" t="s">
        <v>180</v>
      </c>
      <c r="AU246" s="239" t="s">
        <v>85</v>
      </c>
      <c r="AY246" s="18" t="s">
        <v>178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274</v>
      </c>
      <c r="BM246" s="239" t="s">
        <v>4275</v>
      </c>
    </row>
    <row r="247" s="2" customFormat="1" ht="33" customHeight="1">
      <c r="A247" s="39"/>
      <c r="B247" s="40"/>
      <c r="C247" s="228" t="s">
        <v>675</v>
      </c>
      <c r="D247" s="228" t="s">
        <v>180</v>
      </c>
      <c r="E247" s="229" t="s">
        <v>4276</v>
      </c>
      <c r="F247" s="230" t="s">
        <v>4277</v>
      </c>
      <c r="G247" s="231" t="s">
        <v>384</v>
      </c>
      <c r="H247" s="232">
        <v>0.79600000000000004</v>
      </c>
      <c r="I247" s="233"/>
      <c r="J247" s="234">
        <f>ROUND(I247*H247,2)</f>
        <v>0</v>
      </c>
      <c r="K247" s="230" t="s">
        <v>4022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274</v>
      </c>
      <c r="AT247" s="239" t="s">
        <v>180</v>
      </c>
      <c r="AU247" s="239" t="s">
        <v>85</v>
      </c>
      <c r="AY247" s="18" t="s">
        <v>178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274</v>
      </c>
      <c r="BM247" s="239" t="s">
        <v>4278</v>
      </c>
    </row>
    <row r="248" s="12" customFormat="1" ht="22.8" customHeight="1">
      <c r="A248" s="12"/>
      <c r="B248" s="212"/>
      <c r="C248" s="213"/>
      <c r="D248" s="214" t="s">
        <v>75</v>
      </c>
      <c r="E248" s="226" t="s">
        <v>4279</v>
      </c>
      <c r="F248" s="226" t="s">
        <v>4280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SUM(P249:P297)</f>
        <v>0</v>
      </c>
      <c r="Q248" s="220"/>
      <c r="R248" s="221">
        <f>SUM(R249:R297)</f>
        <v>0.91427000000000003</v>
      </c>
      <c r="S248" s="220"/>
      <c r="T248" s="222">
        <f>SUM(T249:T297)</f>
        <v>0.013999999999999999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85</v>
      </c>
      <c r="AT248" s="224" t="s">
        <v>75</v>
      </c>
      <c r="AU248" s="224" t="s">
        <v>83</v>
      </c>
      <c r="AY248" s="223" t="s">
        <v>178</v>
      </c>
      <c r="BK248" s="225">
        <f>SUM(BK249:BK297)</f>
        <v>0</v>
      </c>
    </row>
    <row r="249" s="2" customFormat="1" ht="24.15" customHeight="1">
      <c r="A249" s="39"/>
      <c r="B249" s="40"/>
      <c r="C249" s="228" t="s">
        <v>680</v>
      </c>
      <c r="D249" s="228" t="s">
        <v>180</v>
      </c>
      <c r="E249" s="229" t="s">
        <v>4281</v>
      </c>
      <c r="F249" s="230" t="s">
        <v>4282</v>
      </c>
      <c r="G249" s="231" t="s">
        <v>291</v>
      </c>
      <c r="H249" s="232">
        <v>19</v>
      </c>
      <c r="I249" s="233"/>
      <c r="J249" s="234">
        <f>ROUND(I249*H249,2)</f>
        <v>0</v>
      </c>
      <c r="K249" s="230" t="s">
        <v>4022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0.0030899999999999999</v>
      </c>
      <c r="R249" s="237">
        <f>Q249*H249</f>
        <v>0.058709999999999998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274</v>
      </c>
      <c r="AT249" s="239" t="s">
        <v>180</v>
      </c>
      <c r="AU249" s="239" t="s">
        <v>85</v>
      </c>
      <c r="AY249" s="18" t="s">
        <v>178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274</v>
      </c>
      <c r="BM249" s="239" t="s">
        <v>4283</v>
      </c>
    </row>
    <row r="250" s="2" customFormat="1" ht="16.5" customHeight="1">
      <c r="A250" s="39"/>
      <c r="B250" s="40"/>
      <c r="C250" s="285" t="s">
        <v>684</v>
      </c>
      <c r="D250" s="285" t="s">
        <v>232</v>
      </c>
      <c r="E250" s="286" t="s">
        <v>4284</v>
      </c>
      <c r="F250" s="287" t="s">
        <v>4285</v>
      </c>
      <c r="G250" s="288" t="s">
        <v>420</v>
      </c>
      <c r="H250" s="289">
        <v>38</v>
      </c>
      <c r="I250" s="290"/>
      <c r="J250" s="291">
        <f>ROUND(I250*H250,2)</f>
        <v>0</v>
      </c>
      <c r="K250" s="287" t="s">
        <v>4022</v>
      </c>
      <c r="L250" s="292"/>
      <c r="M250" s="293" t="s">
        <v>1</v>
      </c>
      <c r="N250" s="294" t="s">
        <v>41</v>
      </c>
      <c r="O250" s="92"/>
      <c r="P250" s="237">
        <f>O250*H250</f>
        <v>0</v>
      </c>
      <c r="Q250" s="237">
        <v>6.9999999999999994E-05</v>
      </c>
      <c r="R250" s="237">
        <f>Q250*H250</f>
        <v>0.0026599999999999996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377</v>
      </c>
      <c r="AT250" s="239" t="s">
        <v>232</v>
      </c>
      <c r="AU250" s="239" t="s">
        <v>85</v>
      </c>
      <c r="AY250" s="18" t="s">
        <v>178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274</v>
      </c>
      <c r="BM250" s="239" t="s">
        <v>4286</v>
      </c>
    </row>
    <row r="251" s="2" customFormat="1" ht="16.5" customHeight="1">
      <c r="A251" s="39"/>
      <c r="B251" s="40"/>
      <c r="C251" s="228" t="s">
        <v>688</v>
      </c>
      <c r="D251" s="228" t="s">
        <v>180</v>
      </c>
      <c r="E251" s="229" t="s">
        <v>4287</v>
      </c>
      <c r="F251" s="230" t="s">
        <v>4288</v>
      </c>
      <c r="G251" s="231" t="s">
        <v>291</v>
      </c>
      <c r="H251" s="232">
        <v>50</v>
      </c>
      <c r="I251" s="233"/>
      <c r="J251" s="234">
        <f>ROUND(I251*H251,2)</f>
        <v>0</v>
      </c>
      <c r="K251" s="230" t="s">
        <v>4022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0.00027999999999999998</v>
      </c>
      <c r="T251" s="238">
        <f>S251*H251</f>
        <v>0.013999999999999999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274</v>
      </c>
      <c r="AT251" s="239" t="s">
        <v>180</v>
      </c>
      <c r="AU251" s="239" t="s">
        <v>85</v>
      </c>
      <c r="AY251" s="18" t="s">
        <v>178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274</v>
      </c>
      <c r="BM251" s="239" t="s">
        <v>4289</v>
      </c>
    </row>
    <row r="252" s="2" customFormat="1" ht="24.15" customHeight="1">
      <c r="A252" s="39"/>
      <c r="B252" s="40"/>
      <c r="C252" s="228" t="s">
        <v>693</v>
      </c>
      <c r="D252" s="228" t="s">
        <v>180</v>
      </c>
      <c r="E252" s="229" t="s">
        <v>4290</v>
      </c>
      <c r="F252" s="230" t="s">
        <v>4291</v>
      </c>
      <c r="G252" s="231" t="s">
        <v>291</v>
      </c>
      <c r="H252" s="232">
        <v>217</v>
      </c>
      <c r="I252" s="233"/>
      <c r="J252" s="234">
        <f>ROUND(I252*H252,2)</f>
        <v>0</v>
      </c>
      <c r="K252" s="230" t="s">
        <v>4022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0.00080000000000000004</v>
      </c>
      <c r="R252" s="237">
        <f>Q252*H252</f>
        <v>0.1736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274</v>
      </c>
      <c r="AT252" s="239" t="s">
        <v>180</v>
      </c>
      <c r="AU252" s="239" t="s">
        <v>85</v>
      </c>
      <c r="AY252" s="18" t="s">
        <v>178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274</v>
      </c>
      <c r="BM252" s="239" t="s">
        <v>4292</v>
      </c>
    </row>
    <row r="253" s="2" customFormat="1" ht="16.5" customHeight="1">
      <c r="A253" s="39"/>
      <c r="B253" s="40"/>
      <c r="C253" s="285" t="s">
        <v>696</v>
      </c>
      <c r="D253" s="285" t="s">
        <v>232</v>
      </c>
      <c r="E253" s="286" t="s">
        <v>4293</v>
      </c>
      <c r="F253" s="287" t="s">
        <v>4294</v>
      </c>
      <c r="G253" s="288" t="s">
        <v>420</v>
      </c>
      <c r="H253" s="289">
        <v>434</v>
      </c>
      <c r="I253" s="290"/>
      <c r="J253" s="291">
        <f>ROUND(I253*H253,2)</f>
        <v>0</v>
      </c>
      <c r="K253" s="287" t="s">
        <v>4022</v>
      </c>
      <c r="L253" s="292"/>
      <c r="M253" s="293" t="s">
        <v>1</v>
      </c>
      <c r="N253" s="294" t="s">
        <v>41</v>
      </c>
      <c r="O253" s="92"/>
      <c r="P253" s="237">
        <f>O253*H253</f>
        <v>0</v>
      </c>
      <c r="Q253" s="237">
        <v>6.0000000000000002E-05</v>
      </c>
      <c r="R253" s="237">
        <f>Q253*H253</f>
        <v>0.026040000000000001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377</v>
      </c>
      <c r="AT253" s="239" t="s">
        <v>232</v>
      </c>
      <c r="AU253" s="239" t="s">
        <v>85</v>
      </c>
      <c r="AY253" s="18" t="s">
        <v>178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274</v>
      </c>
      <c r="BM253" s="239" t="s">
        <v>4295</v>
      </c>
    </row>
    <row r="254" s="2" customFormat="1" ht="24.15" customHeight="1">
      <c r="A254" s="39"/>
      <c r="B254" s="40"/>
      <c r="C254" s="228" t="s">
        <v>701</v>
      </c>
      <c r="D254" s="228" t="s">
        <v>180</v>
      </c>
      <c r="E254" s="229" t="s">
        <v>4296</v>
      </c>
      <c r="F254" s="230" t="s">
        <v>4297</v>
      </c>
      <c r="G254" s="231" t="s">
        <v>291</v>
      </c>
      <c r="H254" s="232">
        <v>87</v>
      </c>
      <c r="I254" s="233"/>
      <c r="J254" s="234">
        <f>ROUND(I254*H254,2)</f>
        <v>0</v>
      </c>
      <c r="K254" s="230" t="s">
        <v>4022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0.0012600000000000001</v>
      </c>
      <c r="R254" s="237">
        <f>Q254*H254</f>
        <v>0.10962000000000001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274</v>
      </c>
      <c r="AT254" s="239" t="s">
        <v>180</v>
      </c>
      <c r="AU254" s="239" t="s">
        <v>85</v>
      </c>
      <c r="AY254" s="18" t="s">
        <v>178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274</v>
      </c>
      <c r="BM254" s="239" t="s">
        <v>4298</v>
      </c>
    </row>
    <row r="255" s="2" customFormat="1" ht="16.5" customHeight="1">
      <c r="A255" s="39"/>
      <c r="B255" s="40"/>
      <c r="C255" s="285" t="s">
        <v>706</v>
      </c>
      <c r="D255" s="285" t="s">
        <v>232</v>
      </c>
      <c r="E255" s="286" t="s">
        <v>4299</v>
      </c>
      <c r="F255" s="287" t="s">
        <v>4300</v>
      </c>
      <c r="G255" s="288" t="s">
        <v>420</v>
      </c>
      <c r="H255" s="289">
        <v>98</v>
      </c>
      <c r="I255" s="290"/>
      <c r="J255" s="291">
        <f>ROUND(I255*H255,2)</f>
        <v>0</v>
      </c>
      <c r="K255" s="287" t="s">
        <v>4022</v>
      </c>
      <c r="L255" s="292"/>
      <c r="M255" s="293" t="s">
        <v>1</v>
      </c>
      <c r="N255" s="294" t="s">
        <v>41</v>
      </c>
      <c r="O255" s="92"/>
      <c r="P255" s="237">
        <f>O255*H255</f>
        <v>0</v>
      </c>
      <c r="Q255" s="237">
        <v>6.9999999999999994E-05</v>
      </c>
      <c r="R255" s="237">
        <f>Q255*H255</f>
        <v>0.0068599999999999998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377</v>
      </c>
      <c r="AT255" s="239" t="s">
        <v>232</v>
      </c>
      <c r="AU255" s="239" t="s">
        <v>85</v>
      </c>
      <c r="AY255" s="18" t="s">
        <v>178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274</v>
      </c>
      <c r="BM255" s="239" t="s">
        <v>4301</v>
      </c>
    </row>
    <row r="256" s="2" customFormat="1" ht="16.5" customHeight="1">
      <c r="A256" s="39"/>
      <c r="B256" s="40"/>
      <c r="C256" s="285" t="s">
        <v>710</v>
      </c>
      <c r="D256" s="285" t="s">
        <v>232</v>
      </c>
      <c r="E256" s="286" t="s">
        <v>4302</v>
      </c>
      <c r="F256" s="287" t="s">
        <v>4303</v>
      </c>
      <c r="G256" s="288" t="s">
        <v>420</v>
      </c>
      <c r="H256" s="289">
        <v>76</v>
      </c>
      <c r="I256" s="290"/>
      <c r="J256" s="291">
        <f>ROUND(I256*H256,2)</f>
        <v>0</v>
      </c>
      <c r="K256" s="287" t="s">
        <v>4022</v>
      </c>
      <c r="L256" s="292"/>
      <c r="M256" s="293" t="s">
        <v>1</v>
      </c>
      <c r="N256" s="294" t="s">
        <v>41</v>
      </c>
      <c r="O256" s="92"/>
      <c r="P256" s="237">
        <f>O256*H256</f>
        <v>0</v>
      </c>
      <c r="Q256" s="237">
        <v>8.0000000000000007E-05</v>
      </c>
      <c r="R256" s="237">
        <f>Q256*H256</f>
        <v>0.0060800000000000003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377</v>
      </c>
      <c r="AT256" s="239" t="s">
        <v>232</v>
      </c>
      <c r="AU256" s="239" t="s">
        <v>85</v>
      </c>
      <c r="AY256" s="18" t="s">
        <v>178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274</v>
      </c>
      <c r="BM256" s="239" t="s">
        <v>4304</v>
      </c>
    </row>
    <row r="257" s="2" customFormat="1" ht="24.15" customHeight="1">
      <c r="A257" s="39"/>
      <c r="B257" s="40"/>
      <c r="C257" s="228" t="s">
        <v>715</v>
      </c>
      <c r="D257" s="228" t="s">
        <v>180</v>
      </c>
      <c r="E257" s="229" t="s">
        <v>4305</v>
      </c>
      <c r="F257" s="230" t="s">
        <v>4306</v>
      </c>
      <c r="G257" s="231" t="s">
        <v>291</v>
      </c>
      <c r="H257" s="232">
        <v>52</v>
      </c>
      <c r="I257" s="233"/>
      <c r="J257" s="234">
        <f>ROUND(I257*H257,2)</f>
        <v>0</v>
      </c>
      <c r="K257" s="230" t="s">
        <v>4022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0.0013799999999999999</v>
      </c>
      <c r="R257" s="237">
        <f>Q257*H257</f>
        <v>0.07175999999999999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274</v>
      </c>
      <c r="AT257" s="239" t="s">
        <v>180</v>
      </c>
      <c r="AU257" s="239" t="s">
        <v>85</v>
      </c>
      <c r="AY257" s="18" t="s">
        <v>178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274</v>
      </c>
      <c r="BM257" s="239" t="s">
        <v>4307</v>
      </c>
    </row>
    <row r="258" s="2" customFormat="1" ht="16.5" customHeight="1">
      <c r="A258" s="39"/>
      <c r="B258" s="40"/>
      <c r="C258" s="285" t="s">
        <v>720</v>
      </c>
      <c r="D258" s="285" t="s">
        <v>232</v>
      </c>
      <c r="E258" s="286" t="s">
        <v>4308</v>
      </c>
      <c r="F258" s="287" t="s">
        <v>4309</v>
      </c>
      <c r="G258" s="288" t="s">
        <v>420</v>
      </c>
      <c r="H258" s="289">
        <v>32</v>
      </c>
      <c r="I258" s="290"/>
      <c r="J258" s="291">
        <f>ROUND(I258*H258,2)</f>
        <v>0</v>
      </c>
      <c r="K258" s="287" t="s">
        <v>4022</v>
      </c>
      <c r="L258" s="292"/>
      <c r="M258" s="293" t="s">
        <v>1</v>
      </c>
      <c r="N258" s="294" t="s">
        <v>41</v>
      </c>
      <c r="O258" s="92"/>
      <c r="P258" s="237">
        <f>O258*H258</f>
        <v>0</v>
      </c>
      <c r="Q258" s="237">
        <v>8.0000000000000007E-05</v>
      </c>
      <c r="R258" s="237">
        <f>Q258*H258</f>
        <v>0.0025600000000000002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377</v>
      </c>
      <c r="AT258" s="239" t="s">
        <v>232</v>
      </c>
      <c r="AU258" s="239" t="s">
        <v>85</v>
      </c>
      <c r="AY258" s="18" t="s">
        <v>178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274</v>
      </c>
      <c r="BM258" s="239" t="s">
        <v>4310</v>
      </c>
    </row>
    <row r="259" s="2" customFormat="1" ht="16.5" customHeight="1">
      <c r="A259" s="39"/>
      <c r="B259" s="40"/>
      <c r="C259" s="285" t="s">
        <v>725</v>
      </c>
      <c r="D259" s="285" t="s">
        <v>232</v>
      </c>
      <c r="E259" s="286" t="s">
        <v>4284</v>
      </c>
      <c r="F259" s="287" t="s">
        <v>4285</v>
      </c>
      <c r="G259" s="288" t="s">
        <v>420</v>
      </c>
      <c r="H259" s="289">
        <v>72</v>
      </c>
      <c r="I259" s="290"/>
      <c r="J259" s="291">
        <f>ROUND(I259*H259,2)</f>
        <v>0</v>
      </c>
      <c r="K259" s="287" t="s">
        <v>4022</v>
      </c>
      <c r="L259" s="292"/>
      <c r="M259" s="293" t="s">
        <v>1</v>
      </c>
      <c r="N259" s="294" t="s">
        <v>41</v>
      </c>
      <c r="O259" s="92"/>
      <c r="P259" s="237">
        <f>O259*H259</f>
        <v>0</v>
      </c>
      <c r="Q259" s="237">
        <v>6.9999999999999994E-05</v>
      </c>
      <c r="R259" s="237">
        <f>Q259*H259</f>
        <v>0.0050399999999999993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377</v>
      </c>
      <c r="AT259" s="239" t="s">
        <v>232</v>
      </c>
      <c r="AU259" s="239" t="s">
        <v>85</v>
      </c>
      <c r="AY259" s="18" t="s">
        <v>178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274</v>
      </c>
      <c r="BM259" s="239" t="s">
        <v>4311</v>
      </c>
    </row>
    <row r="260" s="2" customFormat="1" ht="24.15" customHeight="1">
      <c r="A260" s="39"/>
      <c r="B260" s="40"/>
      <c r="C260" s="228" t="s">
        <v>729</v>
      </c>
      <c r="D260" s="228" t="s">
        <v>180</v>
      </c>
      <c r="E260" s="229" t="s">
        <v>4312</v>
      </c>
      <c r="F260" s="230" t="s">
        <v>4313</v>
      </c>
      <c r="G260" s="231" t="s">
        <v>291</v>
      </c>
      <c r="H260" s="232">
        <v>37</v>
      </c>
      <c r="I260" s="233"/>
      <c r="J260" s="234">
        <f>ROUND(I260*H260,2)</f>
        <v>0</v>
      </c>
      <c r="K260" s="230" t="s">
        <v>4022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0.0026199999999999999</v>
      </c>
      <c r="R260" s="237">
        <f>Q260*H260</f>
        <v>0.096939999999999998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274</v>
      </c>
      <c r="AT260" s="239" t="s">
        <v>180</v>
      </c>
      <c r="AU260" s="239" t="s">
        <v>85</v>
      </c>
      <c r="AY260" s="18" t="s">
        <v>178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274</v>
      </c>
      <c r="BM260" s="239" t="s">
        <v>4314</v>
      </c>
    </row>
    <row r="261" s="2" customFormat="1" ht="16.5" customHeight="1">
      <c r="A261" s="39"/>
      <c r="B261" s="40"/>
      <c r="C261" s="285" t="s">
        <v>736</v>
      </c>
      <c r="D261" s="285" t="s">
        <v>232</v>
      </c>
      <c r="E261" s="286" t="s">
        <v>4315</v>
      </c>
      <c r="F261" s="287" t="s">
        <v>4316</v>
      </c>
      <c r="G261" s="288" t="s">
        <v>420</v>
      </c>
      <c r="H261" s="289">
        <v>48</v>
      </c>
      <c r="I261" s="290"/>
      <c r="J261" s="291">
        <f>ROUND(I261*H261,2)</f>
        <v>0</v>
      </c>
      <c r="K261" s="287" t="s">
        <v>4022</v>
      </c>
      <c r="L261" s="292"/>
      <c r="M261" s="293" t="s">
        <v>1</v>
      </c>
      <c r="N261" s="294" t="s">
        <v>41</v>
      </c>
      <c r="O261" s="92"/>
      <c r="P261" s="237">
        <f>O261*H261</f>
        <v>0</v>
      </c>
      <c r="Q261" s="237">
        <v>0.00010000000000000001</v>
      </c>
      <c r="R261" s="237">
        <f>Q261*H261</f>
        <v>0.0048000000000000004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377</v>
      </c>
      <c r="AT261" s="239" t="s">
        <v>232</v>
      </c>
      <c r="AU261" s="239" t="s">
        <v>85</v>
      </c>
      <c r="AY261" s="18" t="s">
        <v>178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274</v>
      </c>
      <c r="BM261" s="239" t="s">
        <v>4317</v>
      </c>
    </row>
    <row r="262" s="2" customFormat="1" ht="16.5" customHeight="1">
      <c r="A262" s="39"/>
      <c r="B262" s="40"/>
      <c r="C262" s="285" t="s">
        <v>741</v>
      </c>
      <c r="D262" s="285" t="s">
        <v>232</v>
      </c>
      <c r="E262" s="286" t="s">
        <v>4318</v>
      </c>
      <c r="F262" s="287" t="s">
        <v>4319</v>
      </c>
      <c r="G262" s="288" t="s">
        <v>420</v>
      </c>
      <c r="H262" s="289">
        <v>26</v>
      </c>
      <c r="I262" s="290"/>
      <c r="J262" s="291">
        <f>ROUND(I262*H262,2)</f>
        <v>0</v>
      </c>
      <c r="K262" s="287" t="s">
        <v>4022</v>
      </c>
      <c r="L262" s="292"/>
      <c r="M262" s="293" t="s">
        <v>1</v>
      </c>
      <c r="N262" s="294" t="s">
        <v>41</v>
      </c>
      <c r="O262" s="92"/>
      <c r="P262" s="237">
        <f>O262*H262</f>
        <v>0</v>
      </c>
      <c r="Q262" s="237">
        <v>0.00021000000000000001</v>
      </c>
      <c r="R262" s="237">
        <f>Q262*H262</f>
        <v>0.0054600000000000004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377</v>
      </c>
      <c r="AT262" s="239" t="s">
        <v>232</v>
      </c>
      <c r="AU262" s="239" t="s">
        <v>85</v>
      </c>
      <c r="AY262" s="18" t="s">
        <v>178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274</v>
      </c>
      <c r="BM262" s="239" t="s">
        <v>4320</v>
      </c>
    </row>
    <row r="263" s="2" customFormat="1" ht="24.15" customHeight="1">
      <c r="A263" s="39"/>
      <c r="B263" s="40"/>
      <c r="C263" s="228" t="s">
        <v>746</v>
      </c>
      <c r="D263" s="228" t="s">
        <v>180</v>
      </c>
      <c r="E263" s="229" t="s">
        <v>4321</v>
      </c>
      <c r="F263" s="230" t="s">
        <v>4322</v>
      </c>
      <c r="G263" s="231" t="s">
        <v>291</v>
      </c>
      <c r="H263" s="232">
        <v>34</v>
      </c>
      <c r="I263" s="233"/>
      <c r="J263" s="234">
        <f>ROUND(I263*H263,2)</f>
        <v>0</v>
      </c>
      <c r="K263" s="230" t="s">
        <v>4022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0.0037299999999999998</v>
      </c>
      <c r="R263" s="237">
        <f>Q263*H263</f>
        <v>0.12681999999999999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274</v>
      </c>
      <c r="AT263" s="239" t="s">
        <v>180</v>
      </c>
      <c r="AU263" s="239" t="s">
        <v>85</v>
      </c>
      <c r="AY263" s="18" t="s">
        <v>178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274</v>
      </c>
      <c r="BM263" s="239" t="s">
        <v>4323</v>
      </c>
    </row>
    <row r="264" s="2" customFormat="1" ht="21.75" customHeight="1">
      <c r="A264" s="39"/>
      <c r="B264" s="40"/>
      <c r="C264" s="285" t="s">
        <v>752</v>
      </c>
      <c r="D264" s="285" t="s">
        <v>232</v>
      </c>
      <c r="E264" s="286" t="s">
        <v>4324</v>
      </c>
      <c r="F264" s="287" t="s">
        <v>4325</v>
      </c>
      <c r="G264" s="288" t="s">
        <v>420</v>
      </c>
      <c r="H264" s="289">
        <v>36</v>
      </c>
      <c r="I264" s="290"/>
      <c r="J264" s="291">
        <f>ROUND(I264*H264,2)</f>
        <v>0</v>
      </c>
      <c r="K264" s="287" t="s">
        <v>4022</v>
      </c>
      <c r="L264" s="292"/>
      <c r="M264" s="293" t="s">
        <v>1</v>
      </c>
      <c r="N264" s="294" t="s">
        <v>41</v>
      </c>
      <c r="O264" s="92"/>
      <c r="P264" s="237">
        <f>O264*H264</f>
        <v>0</v>
      </c>
      <c r="Q264" s="237">
        <v>0.00014999999999999999</v>
      </c>
      <c r="R264" s="237">
        <f>Q264*H264</f>
        <v>0.0053999999999999994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377</v>
      </c>
      <c r="AT264" s="239" t="s">
        <v>232</v>
      </c>
      <c r="AU264" s="239" t="s">
        <v>85</v>
      </c>
      <c r="AY264" s="18" t="s">
        <v>178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274</v>
      </c>
      <c r="BM264" s="239" t="s">
        <v>4326</v>
      </c>
    </row>
    <row r="265" s="2" customFormat="1" ht="16.5" customHeight="1">
      <c r="A265" s="39"/>
      <c r="B265" s="40"/>
      <c r="C265" s="285" t="s">
        <v>758</v>
      </c>
      <c r="D265" s="285" t="s">
        <v>232</v>
      </c>
      <c r="E265" s="286" t="s">
        <v>4327</v>
      </c>
      <c r="F265" s="287" t="s">
        <v>4328</v>
      </c>
      <c r="G265" s="288" t="s">
        <v>420</v>
      </c>
      <c r="H265" s="289">
        <v>32</v>
      </c>
      <c r="I265" s="290"/>
      <c r="J265" s="291">
        <f>ROUND(I265*H265,2)</f>
        <v>0</v>
      </c>
      <c r="K265" s="287" t="s">
        <v>4022</v>
      </c>
      <c r="L265" s="292"/>
      <c r="M265" s="293" t="s">
        <v>1</v>
      </c>
      <c r="N265" s="294" t="s">
        <v>41</v>
      </c>
      <c r="O265" s="92"/>
      <c r="P265" s="237">
        <f>O265*H265</f>
        <v>0</v>
      </c>
      <c r="Q265" s="237">
        <v>0.00025000000000000001</v>
      </c>
      <c r="R265" s="237">
        <f>Q265*H265</f>
        <v>0.0080000000000000002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377</v>
      </c>
      <c r="AT265" s="239" t="s">
        <v>232</v>
      </c>
      <c r="AU265" s="239" t="s">
        <v>85</v>
      </c>
      <c r="AY265" s="18" t="s">
        <v>178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274</v>
      </c>
      <c r="BM265" s="239" t="s">
        <v>4329</v>
      </c>
    </row>
    <row r="266" s="2" customFormat="1" ht="24.15" customHeight="1">
      <c r="A266" s="39"/>
      <c r="B266" s="40"/>
      <c r="C266" s="228" t="s">
        <v>764</v>
      </c>
      <c r="D266" s="228" t="s">
        <v>180</v>
      </c>
      <c r="E266" s="229" t="s">
        <v>4330</v>
      </c>
      <c r="F266" s="230" t="s">
        <v>4331</v>
      </c>
      <c r="G266" s="231" t="s">
        <v>291</v>
      </c>
      <c r="H266" s="232">
        <v>10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41</v>
      </c>
      <c r="O266" s="92"/>
      <c r="P266" s="237">
        <f>O266*H266</f>
        <v>0</v>
      </c>
      <c r="Q266" s="237">
        <v>0.0037299999999999998</v>
      </c>
      <c r="R266" s="237">
        <f>Q266*H266</f>
        <v>0.0373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274</v>
      </c>
      <c r="AT266" s="239" t="s">
        <v>180</v>
      </c>
      <c r="AU266" s="239" t="s">
        <v>85</v>
      </c>
      <c r="AY266" s="18" t="s">
        <v>178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274</v>
      </c>
      <c r="BM266" s="239" t="s">
        <v>4332</v>
      </c>
    </row>
    <row r="267" s="2" customFormat="1" ht="16.5" customHeight="1">
      <c r="A267" s="39"/>
      <c r="B267" s="40"/>
      <c r="C267" s="285" t="s">
        <v>768</v>
      </c>
      <c r="D267" s="285" t="s">
        <v>232</v>
      </c>
      <c r="E267" s="286" t="s">
        <v>4333</v>
      </c>
      <c r="F267" s="287" t="s">
        <v>4334</v>
      </c>
      <c r="G267" s="288" t="s">
        <v>420</v>
      </c>
      <c r="H267" s="289">
        <v>20</v>
      </c>
      <c r="I267" s="290"/>
      <c r="J267" s="291">
        <f>ROUND(I267*H267,2)</f>
        <v>0</v>
      </c>
      <c r="K267" s="287" t="s">
        <v>4022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0.00018000000000000001</v>
      </c>
      <c r="R267" s="237">
        <f>Q267*H267</f>
        <v>0.0036000000000000003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377</v>
      </c>
      <c r="AT267" s="239" t="s">
        <v>232</v>
      </c>
      <c r="AU267" s="239" t="s">
        <v>85</v>
      </c>
      <c r="AY267" s="18" t="s">
        <v>178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274</v>
      </c>
      <c r="BM267" s="239" t="s">
        <v>4335</v>
      </c>
    </row>
    <row r="268" s="2" customFormat="1" ht="37.8" customHeight="1">
      <c r="A268" s="39"/>
      <c r="B268" s="40"/>
      <c r="C268" s="228" t="s">
        <v>773</v>
      </c>
      <c r="D268" s="228" t="s">
        <v>180</v>
      </c>
      <c r="E268" s="229" t="s">
        <v>4336</v>
      </c>
      <c r="F268" s="230" t="s">
        <v>4337</v>
      </c>
      <c r="G268" s="231" t="s">
        <v>291</v>
      </c>
      <c r="H268" s="232">
        <v>217</v>
      </c>
      <c r="I268" s="233"/>
      <c r="J268" s="234">
        <f>ROUND(I268*H268,2)</f>
        <v>0</v>
      </c>
      <c r="K268" s="230" t="s">
        <v>4022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0.00034000000000000002</v>
      </c>
      <c r="R268" s="237">
        <f>Q268*H268</f>
        <v>0.073780000000000012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274</v>
      </c>
      <c r="AT268" s="239" t="s">
        <v>180</v>
      </c>
      <c r="AU268" s="239" t="s">
        <v>85</v>
      </c>
      <c r="AY268" s="18" t="s">
        <v>178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274</v>
      </c>
      <c r="BM268" s="239" t="s">
        <v>4338</v>
      </c>
    </row>
    <row r="269" s="2" customFormat="1" ht="37.8" customHeight="1">
      <c r="A269" s="39"/>
      <c r="B269" s="40"/>
      <c r="C269" s="228" t="s">
        <v>777</v>
      </c>
      <c r="D269" s="228" t="s">
        <v>180</v>
      </c>
      <c r="E269" s="229" t="s">
        <v>4339</v>
      </c>
      <c r="F269" s="230" t="s">
        <v>4340</v>
      </c>
      <c r="G269" s="231" t="s">
        <v>291</v>
      </c>
      <c r="H269" s="232">
        <v>108</v>
      </c>
      <c r="I269" s="233"/>
      <c r="J269" s="234">
        <f>ROUND(I269*H269,2)</f>
        <v>0</v>
      </c>
      <c r="K269" s="230" t="s">
        <v>4022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0.00010000000000000001</v>
      </c>
      <c r="R269" s="237">
        <f>Q269*H269</f>
        <v>0.010800000000000001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274</v>
      </c>
      <c r="AT269" s="239" t="s">
        <v>180</v>
      </c>
      <c r="AU269" s="239" t="s">
        <v>85</v>
      </c>
      <c r="AY269" s="18" t="s">
        <v>178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274</v>
      </c>
      <c r="BM269" s="239" t="s">
        <v>4341</v>
      </c>
    </row>
    <row r="270" s="2" customFormat="1" ht="37.8" customHeight="1">
      <c r="A270" s="39"/>
      <c r="B270" s="40"/>
      <c r="C270" s="228" t="s">
        <v>783</v>
      </c>
      <c r="D270" s="228" t="s">
        <v>180</v>
      </c>
      <c r="E270" s="229" t="s">
        <v>4342</v>
      </c>
      <c r="F270" s="230" t="s">
        <v>4343</v>
      </c>
      <c r="G270" s="231" t="s">
        <v>291</v>
      </c>
      <c r="H270" s="232">
        <v>28</v>
      </c>
      <c r="I270" s="233"/>
      <c r="J270" s="234">
        <f>ROUND(I270*H270,2)</f>
        <v>0</v>
      </c>
      <c r="K270" s="230" t="s">
        <v>4022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0.00012999999999999999</v>
      </c>
      <c r="R270" s="237">
        <f>Q270*H270</f>
        <v>0.0036399999999999996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274</v>
      </c>
      <c r="AT270" s="239" t="s">
        <v>180</v>
      </c>
      <c r="AU270" s="239" t="s">
        <v>85</v>
      </c>
      <c r="AY270" s="18" t="s">
        <v>178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274</v>
      </c>
      <c r="BM270" s="239" t="s">
        <v>4344</v>
      </c>
    </row>
    <row r="271" s="2" customFormat="1" ht="37.8" customHeight="1">
      <c r="A271" s="39"/>
      <c r="B271" s="40"/>
      <c r="C271" s="228" t="s">
        <v>790</v>
      </c>
      <c r="D271" s="228" t="s">
        <v>180</v>
      </c>
      <c r="E271" s="229" t="s">
        <v>4345</v>
      </c>
      <c r="F271" s="230" t="s">
        <v>4346</v>
      </c>
      <c r="G271" s="231" t="s">
        <v>291</v>
      </c>
      <c r="H271" s="232">
        <v>38</v>
      </c>
      <c r="I271" s="233"/>
      <c r="J271" s="234">
        <f>ROUND(I271*H271,2)</f>
        <v>0</v>
      </c>
      <c r="K271" s="230" t="s">
        <v>4022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0.00016000000000000001</v>
      </c>
      <c r="R271" s="237">
        <f>Q271*H271</f>
        <v>0.0060800000000000003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274</v>
      </c>
      <c r="AT271" s="239" t="s">
        <v>180</v>
      </c>
      <c r="AU271" s="239" t="s">
        <v>85</v>
      </c>
      <c r="AY271" s="18" t="s">
        <v>178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274</v>
      </c>
      <c r="BM271" s="239" t="s">
        <v>4347</v>
      </c>
    </row>
    <row r="272" s="2" customFormat="1" ht="37.8" customHeight="1">
      <c r="A272" s="39"/>
      <c r="B272" s="40"/>
      <c r="C272" s="228" t="s">
        <v>794</v>
      </c>
      <c r="D272" s="228" t="s">
        <v>180</v>
      </c>
      <c r="E272" s="229" t="s">
        <v>4348</v>
      </c>
      <c r="F272" s="230" t="s">
        <v>4349</v>
      </c>
      <c r="G272" s="231" t="s">
        <v>291</v>
      </c>
      <c r="H272" s="232">
        <v>36</v>
      </c>
      <c r="I272" s="233"/>
      <c r="J272" s="234">
        <f>ROUND(I272*H272,2)</f>
        <v>0</v>
      </c>
      <c r="K272" s="230" t="s">
        <v>4022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0.00024000000000000001</v>
      </c>
      <c r="R272" s="237">
        <f>Q272*H272</f>
        <v>0.0086400000000000001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274</v>
      </c>
      <c r="AT272" s="239" t="s">
        <v>180</v>
      </c>
      <c r="AU272" s="239" t="s">
        <v>85</v>
      </c>
      <c r="AY272" s="18" t="s">
        <v>178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274</v>
      </c>
      <c r="BM272" s="239" t="s">
        <v>4350</v>
      </c>
    </row>
    <row r="273" s="2" customFormat="1" ht="16.5" customHeight="1">
      <c r="A273" s="39"/>
      <c r="B273" s="40"/>
      <c r="C273" s="228" t="s">
        <v>801</v>
      </c>
      <c r="D273" s="228" t="s">
        <v>180</v>
      </c>
      <c r="E273" s="229" t="s">
        <v>4351</v>
      </c>
      <c r="F273" s="230" t="s">
        <v>4352</v>
      </c>
      <c r="G273" s="231" t="s">
        <v>420</v>
      </c>
      <c r="H273" s="232">
        <v>89</v>
      </c>
      <c r="I273" s="233"/>
      <c r="J273" s="234">
        <f>ROUND(I273*H273,2)</f>
        <v>0</v>
      </c>
      <c r="K273" s="230" t="s">
        <v>4022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274</v>
      </c>
      <c r="AT273" s="239" t="s">
        <v>180</v>
      </c>
      <c r="AU273" s="239" t="s">
        <v>85</v>
      </c>
      <c r="AY273" s="18" t="s">
        <v>178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274</v>
      </c>
      <c r="BM273" s="239" t="s">
        <v>4353</v>
      </c>
    </row>
    <row r="274" s="2" customFormat="1" ht="21.75" customHeight="1">
      <c r="A274" s="39"/>
      <c r="B274" s="40"/>
      <c r="C274" s="228" t="s">
        <v>809</v>
      </c>
      <c r="D274" s="228" t="s">
        <v>180</v>
      </c>
      <c r="E274" s="229" t="s">
        <v>4354</v>
      </c>
      <c r="F274" s="230" t="s">
        <v>4355</v>
      </c>
      <c r="G274" s="231" t="s">
        <v>420</v>
      </c>
      <c r="H274" s="232">
        <v>79</v>
      </c>
      <c r="I274" s="233"/>
      <c r="J274" s="234">
        <f>ROUND(I274*H274,2)</f>
        <v>0</v>
      </c>
      <c r="K274" s="230" t="s">
        <v>4022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0.00012999999999999999</v>
      </c>
      <c r="R274" s="237">
        <f>Q274*H274</f>
        <v>0.01027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274</v>
      </c>
      <c r="AT274" s="239" t="s">
        <v>180</v>
      </c>
      <c r="AU274" s="239" t="s">
        <v>85</v>
      </c>
      <c r="AY274" s="18" t="s">
        <v>178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274</v>
      </c>
      <c r="BM274" s="239" t="s">
        <v>4356</v>
      </c>
    </row>
    <row r="275" s="2" customFormat="1" ht="16.5" customHeight="1">
      <c r="A275" s="39"/>
      <c r="B275" s="40"/>
      <c r="C275" s="228" t="s">
        <v>814</v>
      </c>
      <c r="D275" s="228" t="s">
        <v>180</v>
      </c>
      <c r="E275" s="229" t="s">
        <v>4357</v>
      </c>
      <c r="F275" s="230" t="s">
        <v>4358</v>
      </c>
      <c r="G275" s="231" t="s">
        <v>4359</v>
      </c>
      <c r="H275" s="232">
        <v>5</v>
      </c>
      <c r="I275" s="233"/>
      <c r="J275" s="234">
        <f>ROUND(I275*H275,2)</f>
        <v>0</v>
      </c>
      <c r="K275" s="230" t="s">
        <v>4022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0.00025000000000000001</v>
      </c>
      <c r="R275" s="237">
        <f>Q275*H275</f>
        <v>0.00125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274</v>
      </c>
      <c r="AT275" s="239" t="s">
        <v>180</v>
      </c>
      <c r="AU275" s="239" t="s">
        <v>85</v>
      </c>
      <c r="AY275" s="18" t="s">
        <v>178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274</v>
      </c>
      <c r="BM275" s="239" t="s">
        <v>4360</v>
      </c>
    </row>
    <row r="276" s="2" customFormat="1" ht="16.5" customHeight="1">
      <c r="A276" s="39"/>
      <c r="B276" s="40"/>
      <c r="C276" s="228" t="s">
        <v>819</v>
      </c>
      <c r="D276" s="228" t="s">
        <v>180</v>
      </c>
      <c r="E276" s="229" t="s">
        <v>4361</v>
      </c>
      <c r="F276" s="230" t="s">
        <v>4362</v>
      </c>
      <c r="G276" s="231" t="s">
        <v>4363</v>
      </c>
      <c r="H276" s="232">
        <v>1</v>
      </c>
      <c r="I276" s="233"/>
      <c r="J276" s="234">
        <f>ROUND(I276*H276,2)</f>
        <v>0</v>
      </c>
      <c r="K276" s="230" t="s">
        <v>4022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0.00089999999999999998</v>
      </c>
      <c r="R276" s="237">
        <f>Q276*H276</f>
        <v>0.00089999999999999998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274</v>
      </c>
      <c r="AT276" s="239" t="s">
        <v>180</v>
      </c>
      <c r="AU276" s="239" t="s">
        <v>85</v>
      </c>
      <c r="AY276" s="18" t="s">
        <v>178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274</v>
      </c>
      <c r="BM276" s="239" t="s">
        <v>4364</v>
      </c>
    </row>
    <row r="277" s="2" customFormat="1" ht="16.5" customHeight="1">
      <c r="A277" s="39"/>
      <c r="B277" s="40"/>
      <c r="C277" s="228" t="s">
        <v>828</v>
      </c>
      <c r="D277" s="228" t="s">
        <v>180</v>
      </c>
      <c r="E277" s="229" t="s">
        <v>4365</v>
      </c>
      <c r="F277" s="230" t="s">
        <v>4366</v>
      </c>
      <c r="G277" s="231" t="s">
        <v>420</v>
      </c>
      <c r="H277" s="232">
        <v>5</v>
      </c>
      <c r="I277" s="233"/>
      <c r="J277" s="234">
        <f>ROUND(I277*H277,2)</f>
        <v>0</v>
      </c>
      <c r="K277" s="230" t="s">
        <v>4022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0.00035</v>
      </c>
      <c r="R277" s="237">
        <f>Q277*H277</f>
        <v>0.00175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274</v>
      </c>
      <c r="AT277" s="239" t="s">
        <v>180</v>
      </c>
      <c r="AU277" s="239" t="s">
        <v>85</v>
      </c>
      <c r="AY277" s="18" t="s">
        <v>178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274</v>
      </c>
      <c r="BM277" s="239" t="s">
        <v>4367</v>
      </c>
    </row>
    <row r="278" s="2" customFormat="1" ht="16.5" customHeight="1">
      <c r="A278" s="39"/>
      <c r="B278" s="40"/>
      <c r="C278" s="228" t="s">
        <v>833</v>
      </c>
      <c r="D278" s="228" t="s">
        <v>180</v>
      </c>
      <c r="E278" s="229" t="s">
        <v>4368</v>
      </c>
      <c r="F278" s="230" t="s">
        <v>4369</v>
      </c>
      <c r="G278" s="231" t="s">
        <v>420</v>
      </c>
      <c r="H278" s="232">
        <v>1</v>
      </c>
      <c r="I278" s="233"/>
      <c r="J278" s="234">
        <f>ROUND(I278*H278,2)</f>
        <v>0</v>
      </c>
      <c r="K278" s="230" t="s">
        <v>4022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0.00056999999999999998</v>
      </c>
      <c r="R278" s="237">
        <f>Q278*H278</f>
        <v>0.00056999999999999998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274</v>
      </c>
      <c r="AT278" s="239" t="s">
        <v>180</v>
      </c>
      <c r="AU278" s="239" t="s">
        <v>85</v>
      </c>
      <c r="AY278" s="18" t="s">
        <v>178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274</v>
      </c>
      <c r="BM278" s="239" t="s">
        <v>4370</v>
      </c>
    </row>
    <row r="279" s="2" customFormat="1" ht="16.5" customHeight="1">
      <c r="A279" s="39"/>
      <c r="B279" s="40"/>
      <c r="C279" s="228" t="s">
        <v>837</v>
      </c>
      <c r="D279" s="228" t="s">
        <v>180</v>
      </c>
      <c r="E279" s="229" t="s">
        <v>4371</v>
      </c>
      <c r="F279" s="230" t="s">
        <v>4372</v>
      </c>
      <c r="G279" s="231" t="s">
        <v>420</v>
      </c>
      <c r="H279" s="232">
        <v>8</v>
      </c>
      <c r="I279" s="233"/>
      <c r="J279" s="234">
        <f>ROUND(I279*H279,2)</f>
        <v>0</v>
      </c>
      <c r="K279" s="230" t="s">
        <v>4022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0.00072000000000000005</v>
      </c>
      <c r="R279" s="237">
        <f>Q279*H279</f>
        <v>0.0057600000000000004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274</v>
      </c>
      <c r="AT279" s="239" t="s">
        <v>180</v>
      </c>
      <c r="AU279" s="239" t="s">
        <v>85</v>
      </c>
      <c r="AY279" s="18" t="s">
        <v>178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274</v>
      </c>
      <c r="BM279" s="239" t="s">
        <v>4373</v>
      </c>
    </row>
    <row r="280" s="2" customFormat="1" ht="16.5" customHeight="1">
      <c r="A280" s="39"/>
      <c r="B280" s="40"/>
      <c r="C280" s="228" t="s">
        <v>843</v>
      </c>
      <c r="D280" s="228" t="s">
        <v>180</v>
      </c>
      <c r="E280" s="229" t="s">
        <v>4374</v>
      </c>
      <c r="F280" s="230" t="s">
        <v>4375</v>
      </c>
      <c r="G280" s="231" t="s">
        <v>420</v>
      </c>
      <c r="H280" s="232">
        <v>3</v>
      </c>
      <c r="I280" s="233"/>
      <c r="J280" s="234">
        <f>ROUND(I280*H280,2)</f>
        <v>0</v>
      </c>
      <c r="K280" s="230" t="s">
        <v>4022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0.00132</v>
      </c>
      <c r="R280" s="237">
        <f>Q280*H280</f>
        <v>0.00396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274</v>
      </c>
      <c r="AT280" s="239" t="s">
        <v>180</v>
      </c>
      <c r="AU280" s="239" t="s">
        <v>85</v>
      </c>
      <c r="AY280" s="18" t="s">
        <v>178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274</v>
      </c>
      <c r="BM280" s="239" t="s">
        <v>4376</v>
      </c>
    </row>
    <row r="281" s="2" customFormat="1" ht="16.5" customHeight="1">
      <c r="A281" s="39"/>
      <c r="B281" s="40"/>
      <c r="C281" s="228" t="s">
        <v>851</v>
      </c>
      <c r="D281" s="228" t="s">
        <v>180</v>
      </c>
      <c r="E281" s="229" t="s">
        <v>4377</v>
      </c>
      <c r="F281" s="230" t="s">
        <v>4378</v>
      </c>
      <c r="G281" s="231" t="s">
        <v>420</v>
      </c>
      <c r="H281" s="232">
        <v>2</v>
      </c>
      <c r="I281" s="233"/>
      <c r="J281" s="234">
        <f>ROUND(I281*H281,2)</f>
        <v>0</v>
      </c>
      <c r="K281" s="230" t="s">
        <v>4022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0.0015200000000000001</v>
      </c>
      <c r="R281" s="237">
        <f>Q281*H281</f>
        <v>0.0030400000000000002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274</v>
      </c>
      <c r="AT281" s="239" t="s">
        <v>180</v>
      </c>
      <c r="AU281" s="239" t="s">
        <v>85</v>
      </c>
      <c r="AY281" s="18" t="s">
        <v>178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274</v>
      </c>
      <c r="BM281" s="239" t="s">
        <v>4379</v>
      </c>
    </row>
    <row r="282" s="2" customFormat="1" ht="16.5" customHeight="1">
      <c r="A282" s="39"/>
      <c r="B282" s="40"/>
      <c r="C282" s="228" t="s">
        <v>856</v>
      </c>
      <c r="D282" s="228" t="s">
        <v>180</v>
      </c>
      <c r="E282" s="229" t="s">
        <v>4380</v>
      </c>
      <c r="F282" s="230" t="s">
        <v>4381</v>
      </c>
      <c r="G282" s="231" t="s">
        <v>420</v>
      </c>
      <c r="H282" s="232">
        <v>1</v>
      </c>
      <c r="I282" s="233"/>
      <c r="J282" s="234">
        <f>ROUND(I282*H282,2)</f>
        <v>0</v>
      </c>
      <c r="K282" s="230" t="s">
        <v>4022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0.0026199999999999999</v>
      </c>
      <c r="R282" s="237">
        <f>Q282*H282</f>
        <v>0.0026199999999999999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274</v>
      </c>
      <c r="AT282" s="239" t="s">
        <v>180</v>
      </c>
      <c r="AU282" s="239" t="s">
        <v>85</v>
      </c>
      <c r="AY282" s="18" t="s">
        <v>178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274</v>
      </c>
      <c r="BM282" s="239" t="s">
        <v>4382</v>
      </c>
    </row>
    <row r="283" s="2" customFormat="1" ht="21.75" customHeight="1">
      <c r="A283" s="39"/>
      <c r="B283" s="40"/>
      <c r="C283" s="228" t="s">
        <v>861</v>
      </c>
      <c r="D283" s="228" t="s">
        <v>180</v>
      </c>
      <c r="E283" s="229" t="s">
        <v>4383</v>
      </c>
      <c r="F283" s="230" t="s">
        <v>4384</v>
      </c>
      <c r="G283" s="231" t="s">
        <v>420</v>
      </c>
      <c r="H283" s="232">
        <v>1</v>
      </c>
      <c r="I283" s="233"/>
      <c r="J283" s="234">
        <f>ROUND(I283*H283,2)</f>
        <v>0</v>
      </c>
      <c r="K283" s="230" t="s">
        <v>4022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0.00035</v>
      </c>
      <c r="R283" s="237">
        <f>Q283*H283</f>
        <v>0.00035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274</v>
      </c>
      <c r="AT283" s="239" t="s">
        <v>180</v>
      </c>
      <c r="AU283" s="239" t="s">
        <v>85</v>
      </c>
      <c r="AY283" s="18" t="s">
        <v>178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274</v>
      </c>
      <c r="BM283" s="239" t="s">
        <v>4385</v>
      </c>
    </row>
    <row r="284" s="2" customFormat="1" ht="21.75" customHeight="1">
      <c r="A284" s="39"/>
      <c r="B284" s="40"/>
      <c r="C284" s="228" t="s">
        <v>866</v>
      </c>
      <c r="D284" s="228" t="s">
        <v>180</v>
      </c>
      <c r="E284" s="229" t="s">
        <v>4386</v>
      </c>
      <c r="F284" s="230" t="s">
        <v>4387</v>
      </c>
      <c r="G284" s="231" t="s">
        <v>420</v>
      </c>
      <c r="H284" s="232">
        <v>2</v>
      </c>
      <c r="I284" s="233"/>
      <c r="J284" s="234">
        <f>ROUND(I284*H284,2)</f>
        <v>0</v>
      </c>
      <c r="K284" s="230" t="s">
        <v>4022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0.0015200000000000001</v>
      </c>
      <c r="R284" s="237">
        <f>Q284*H284</f>
        <v>0.0030400000000000002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274</v>
      </c>
      <c r="AT284" s="239" t="s">
        <v>180</v>
      </c>
      <c r="AU284" s="239" t="s">
        <v>85</v>
      </c>
      <c r="AY284" s="18" t="s">
        <v>178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274</v>
      </c>
      <c r="BM284" s="239" t="s">
        <v>4388</v>
      </c>
    </row>
    <row r="285" s="2" customFormat="1" ht="24.15" customHeight="1">
      <c r="A285" s="39"/>
      <c r="B285" s="40"/>
      <c r="C285" s="228" t="s">
        <v>871</v>
      </c>
      <c r="D285" s="228" t="s">
        <v>180</v>
      </c>
      <c r="E285" s="229" t="s">
        <v>4389</v>
      </c>
      <c r="F285" s="230" t="s">
        <v>4390</v>
      </c>
      <c r="G285" s="231" t="s">
        <v>420</v>
      </c>
      <c r="H285" s="232">
        <v>1</v>
      </c>
      <c r="I285" s="233"/>
      <c r="J285" s="234">
        <f>ROUND(I285*H285,2)</f>
        <v>0</v>
      </c>
      <c r="K285" s="230" t="s">
        <v>4022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0.00012</v>
      </c>
      <c r="R285" s="237">
        <f>Q285*H285</f>
        <v>0.00012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274</v>
      </c>
      <c r="AT285" s="239" t="s">
        <v>180</v>
      </c>
      <c r="AU285" s="239" t="s">
        <v>85</v>
      </c>
      <c r="AY285" s="18" t="s">
        <v>178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274</v>
      </c>
      <c r="BM285" s="239" t="s">
        <v>4391</v>
      </c>
    </row>
    <row r="286" s="2" customFormat="1" ht="24.15" customHeight="1">
      <c r="A286" s="39"/>
      <c r="B286" s="40"/>
      <c r="C286" s="228" t="s">
        <v>876</v>
      </c>
      <c r="D286" s="228" t="s">
        <v>180</v>
      </c>
      <c r="E286" s="229" t="s">
        <v>4392</v>
      </c>
      <c r="F286" s="230" t="s">
        <v>4393</v>
      </c>
      <c r="G286" s="231" t="s">
        <v>420</v>
      </c>
      <c r="H286" s="232">
        <v>1</v>
      </c>
      <c r="I286" s="233"/>
      <c r="J286" s="234">
        <f>ROUND(I286*H286,2)</f>
        <v>0</v>
      </c>
      <c r="K286" s="230" t="s">
        <v>4022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0.00068000000000000005</v>
      </c>
      <c r="R286" s="237">
        <f>Q286*H286</f>
        <v>0.00068000000000000005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274</v>
      </c>
      <c r="AT286" s="239" t="s">
        <v>180</v>
      </c>
      <c r="AU286" s="239" t="s">
        <v>85</v>
      </c>
      <c r="AY286" s="18" t="s">
        <v>178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274</v>
      </c>
      <c r="BM286" s="239" t="s">
        <v>4394</v>
      </c>
    </row>
    <row r="287" s="2" customFormat="1" ht="24.15" customHeight="1">
      <c r="A287" s="39"/>
      <c r="B287" s="40"/>
      <c r="C287" s="228" t="s">
        <v>881</v>
      </c>
      <c r="D287" s="228" t="s">
        <v>180</v>
      </c>
      <c r="E287" s="229" t="s">
        <v>4395</v>
      </c>
      <c r="F287" s="230" t="s">
        <v>4396</v>
      </c>
      <c r="G287" s="231" t="s">
        <v>420</v>
      </c>
      <c r="H287" s="232">
        <v>1</v>
      </c>
      <c r="I287" s="233"/>
      <c r="J287" s="234">
        <f>ROUND(I287*H287,2)</f>
        <v>0</v>
      </c>
      <c r="K287" s="230" t="s">
        <v>4022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0.00182</v>
      </c>
      <c r="R287" s="237">
        <f>Q287*H287</f>
        <v>0.00182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274</v>
      </c>
      <c r="AT287" s="239" t="s">
        <v>180</v>
      </c>
      <c r="AU287" s="239" t="s">
        <v>85</v>
      </c>
      <c r="AY287" s="18" t="s">
        <v>178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274</v>
      </c>
      <c r="BM287" s="239" t="s">
        <v>4397</v>
      </c>
    </row>
    <row r="288" s="2" customFormat="1" ht="24.15" customHeight="1">
      <c r="A288" s="39"/>
      <c r="B288" s="40"/>
      <c r="C288" s="228" t="s">
        <v>886</v>
      </c>
      <c r="D288" s="228" t="s">
        <v>180</v>
      </c>
      <c r="E288" s="229" t="s">
        <v>4398</v>
      </c>
      <c r="F288" s="230" t="s">
        <v>4399</v>
      </c>
      <c r="G288" s="231" t="s">
        <v>420</v>
      </c>
      <c r="H288" s="232">
        <v>1</v>
      </c>
      <c r="I288" s="233"/>
      <c r="J288" s="234">
        <f>ROUND(I288*H288,2)</f>
        <v>0</v>
      </c>
      <c r="K288" s="230" t="s">
        <v>4022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0.00012</v>
      </c>
      <c r="R288" s="237">
        <f>Q288*H288</f>
        <v>0.00012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274</v>
      </c>
      <c r="AT288" s="239" t="s">
        <v>180</v>
      </c>
      <c r="AU288" s="239" t="s">
        <v>85</v>
      </c>
      <c r="AY288" s="18" t="s">
        <v>178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274</v>
      </c>
      <c r="BM288" s="239" t="s">
        <v>4400</v>
      </c>
    </row>
    <row r="289" s="2" customFormat="1" ht="21.75" customHeight="1">
      <c r="A289" s="39"/>
      <c r="B289" s="40"/>
      <c r="C289" s="228" t="s">
        <v>891</v>
      </c>
      <c r="D289" s="228" t="s">
        <v>180</v>
      </c>
      <c r="E289" s="229" t="s">
        <v>4401</v>
      </c>
      <c r="F289" s="230" t="s">
        <v>4402</v>
      </c>
      <c r="G289" s="231" t="s">
        <v>420</v>
      </c>
      <c r="H289" s="232">
        <v>1</v>
      </c>
      <c r="I289" s="233"/>
      <c r="J289" s="234">
        <f>ROUND(I289*H289,2)</f>
        <v>0</v>
      </c>
      <c r="K289" s="230" t="s">
        <v>4022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0.00232</v>
      </c>
      <c r="R289" s="237">
        <f>Q289*H289</f>
        <v>0.00232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274</v>
      </c>
      <c r="AT289" s="239" t="s">
        <v>180</v>
      </c>
      <c r="AU289" s="239" t="s">
        <v>85</v>
      </c>
      <c r="AY289" s="18" t="s">
        <v>178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274</v>
      </c>
      <c r="BM289" s="239" t="s">
        <v>4403</v>
      </c>
    </row>
    <row r="290" s="2" customFormat="1" ht="21.75" customHeight="1">
      <c r="A290" s="39"/>
      <c r="B290" s="40"/>
      <c r="C290" s="228" t="s">
        <v>896</v>
      </c>
      <c r="D290" s="228" t="s">
        <v>180</v>
      </c>
      <c r="E290" s="229" t="s">
        <v>4404</v>
      </c>
      <c r="F290" s="230" t="s">
        <v>4405</v>
      </c>
      <c r="G290" s="231" t="s">
        <v>420</v>
      </c>
      <c r="H290" s="232">
        <v>2</v>
      </c>
      <c r="I290" s="233"/>
      <c r="J290" s="234">
        <f>ROUND(I290*H290,2)</f>
        <v>0</v>
      </c>
      <c r="K290" s="230" t="s">
        <v>4022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2.0000000000000002E-05</v>
      </c>
      <c r="R290" s="237">
        <f>Q290*H290</f>
        <v>4.0000000000000003E-05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274</v>
      </c>
      <c r="AT290" s="239" t="s">
        <v>180</v>
      </c>
      <c r="AU290" s="239" t="s">
        <v>85</v>
      </c>
      <c r="AY290" s="18" t="s">
        <v>178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274</v>
      </c>
      <c r="BM290" s="239" t="s">
        <v>4406</v>
      </c>
    </row>
    <row r="291" s="2" customFormat="1" ht="24.15" customHeight="1">
      <c r="A291" s="39"/>
      <c r="B291" s="40"/>
      <c r="C291" s="285" t="s">
        <v>901</v>
      </c>
      <c r="D291" s="285" t="s">
        <v>232</v>
      </c>
      <c r="E291" s="286" t="s">
        <v>4407</v>
      </c>
      <c r="F291" s="287" t="s">
        <v>4408</v>
      </c>
      <c r="G291" s="288" t="s">
        <v>420</v>
      </c>
      <c r="H291" s="289">
        <v>2</v>
      </c>
      <c r="I291" s="290"/>
      <c r="J291" s="291">
        <f>ROUND(I291*H291,2)</f>
        <v>0</v>
      </c>
      <c r="K291" s="287" t="s">
        <v>4022</v>
      </c>
      <c r="L291" s="292"/>
      <c r="M291" s="293" t="s">
        <v>1</v>
      </c>
      <c r="N291" s="294" t="s">
        <v>41</v>
      </c>
      <c r="O291" s="92"/>
      <c r="P291" s="237">
        <f>O291*H291</f>
        <v>0</v>
      </c>
      <c r="Q291" s="237">
        <v>0.00052999999999999998</v>
      </c>
      <c r="R291" s="237">
        <f>Q291*H291</f>
        <v>0.00106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377</v>
      </c>
      <c r="AT291" s="239" t="s">
        <v>232</v>
      </c>
      <c r="AU291" s="239" t="s">
        <v>85</v>
      </c>
      <c r="AY291" s="18" t="s">
        <v>178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274</v>
      </c>
      <c r="BM291" s="239" t="s">
        <v>4409</v>
      </c>
    </row>
    <row r="292" s="2" customFormat="1" ht="33" customHeight="1">
      <c r="A292" s="39"/>
      <c r="B292" s="40"/>
      <c r="C292" s="228" t="s">
        <v>906</v>
      </c>
      <c r="D292" s="228" t="s">
        <v>180</v>
      </c>
      <c r="E292" s="229" t="s">
        <v>4410</v>
      </c>
      <c r="F292" s="230" t="s">
        <v>4411</v>
      </c>
      <c r="G292" s="231" t="s">
        <v>420</v>
      </c>
      <c r="H292" s="232">
        <v>2</v>
      </c>
      <c r="I292" s="233"/>
      <c r="J292" s="234">
        <f>ROUND(I292*H292,2)</f>
        <v>0</v>
      </c>
      <c r="K292" s="230" t="s">
        <v>4022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0.00155</v>
      </c>
      <c r="R292" s="237">
        <f>Q292*H292</f>
        <v>0.0030999999999999999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274</v>
      </c>
      <c r="AT292" s="239" t="s">
        <v>180</v>
      </c>
      <c r="AU292" s="239" t="s">
        <v>85</v>
      </c>
      <c r="AY292" s="18" t="s">
        <v>178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274</v>
      </c>
      <c r="BM292" s="239" t="s">
        <v>4412</v>
      </c>
    </row>
    <row r="293" s="2" customFormat="1" ht="24.15" customHeight="1">
      <c r="A293" s="39"/>
      <c r="B293" s="40"/>
      <c r="C293" s="228" t="s">
        <v>913</v>
      </c>
      <c r="D293" s="228" t="s">
        <v>180</v>
      </c>
      <c r="E293" s="229" t="s">
        <v>4413</v>
      </c>
      <c r="F293" s="230" t="s">
        <v>4414</v>
      </c>
      <c r="G293" s="231" t="s">
        <v>291</v>
      </c>
      <c r="H293" s="232">
        <v>19</v>
      </c>
      <c r="I293" s="233"/>
      <c r="J293" s="234">
        <f>ROUND(I293*H293,2)</f>
        <v>0</v>
      </c>
      <c r="K293" s="230" t="s">
        <v>4022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0.00019000000000000001</v>
      </c>
      <c r="R293" s="237">
        <f>Q293*H293</f>
        <v>0.0036100000000000004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274</v>
      </c>
      <c r="AT293" s="239" t="s">
        <v>180</v>
      </c>
      <c r="AU293" s="239" t="s">
        <v>85</v>
      </c>
      <c r="AY293" s="18" t="s">
        <v>178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274</v>
      </c>
      <c r="BM293" s="239" t="s">
        <v>4415</v>
      </c>
    </row>
    <row r="294" s="2" customFormat="1" ht="21.75" customHeight="1">
      <c r="A294" s="39"/>
      <c r="B294" s="40"/>
      <c r="C294" s="228" t="s">
        <v>917</v>
      </c>
      <c r="D294" s="228" t="s">
        <v>180</v>
      </c>
      <c r="E294" s="229" t="s">
        <v>4416</v>
      </c>
      <c r="F294" s="230" t="s">
        <v>4417</v>
      </c>
      <c r="G294" s="231" t="s">
        <v>291</v>
      </c>
      <c r="H294" s="232">
        <v>456</v>
      </c>
      <c r="I294" s="233"/>
      <c r="J294" s="234">
        <f>ROUND(I294*H294,2)</f>
        <v>0</v>
      </c>
      <c r="K294" s="230" t="s">
        <v>4022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1.0000000000000001E-05</v>
      </c>
      <c r="R294" s="237">
        <f>Q294*H294</f>
        <v>0.0045600000000000007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274</v>
      </c>
      <c r="AT294" s="239" t="s">
        <v>180</v>
      </c>
      <c r="AU294" s="239" t="s">
        <v>85</v>
      </c>
      <c r="AY294" s="18" t="s">
        <v>178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274</v>
      </c>
      <c r="BM294" s="239" t="s">
        <v>4418</v>
      </c>
    </row>
    <row r="295" s="2" customFormat="1" ht="24.15" customHeight="1">
      <c r="A295" s="39"/>
      <c r="B295" s="40"/>
      <c r="C295" s="228" t="s">
        <v>922</v>
      </c>
      <c r="D295" s="228" t="s">
        <v>180</v>
      </c>
      <c r="E295" s="229" t="s">
        <v>4419</v>
      </c>
      <c r="F295" s="230" t="s">
        <v>4420</v>
      </c>
      <c r="G295" s="231" t="s">
        <v>291</v>
      </c>
      <c r="H295" s="232">
        <v>427</v>
      </c>
      <c r="I295" s="233"/>
      <c r="J295" s="234">
        <f>ROUND(I295*H295,2)</f>
        <v>0</v>
      </c>
      <c r="K295" s="230" t="s">
        <v>4022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2.0000000000000002E-05</v>
      </c>
      <c r="R295" s="237">
        <f>Q295*H295</f>
        <v>0.0085400000000000007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274</v>
      </c>
      <c r="AT295" s="239" t="s">
        <v>180</v>
      </c>
      <c r="AU295" s="239" t="s">
        <v>85</v>
      </c>
      <c r="AY295" s="18" t="s">
        <v>178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274</v>
      </c>
      <c r="BM295" s="239" t="s">
        <v>4421</v>
      </c>
    </row>
    <row r="296" s="2" customFormat="1" ht="24.15" customHeight="1">
      <c r="A296" s="39"/>
      <c r="B296" s="40"/>
      <c r="C296" s="228" t="s">
        <v>926</v>
      </c>
      <c r="D296" s="228" t="s">
        <v>180</v>
      </c>
      <c r="E296" s="229" t="s">
        <v>4422</v>
      </c>
      <c r="F296" s="230" t="s">
        <v>4423</v>
      </c>
      <c r="G296" s="231" t="s">
        <v>291</v>
      </c>
      <c r="H296" s="232">
        <v>10</v>
      </c>
      <c r="I296" s="233"/>
      <c r="J296" s="234">
        <f>ROUND(I296*H296,2)</f>
        <v>0</v>
      </c>
      <c r="K296" s="230" t="s">
        <v>4022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6.0000000000000002E-05</v>
      </c>
      <c r="R296" s="237">
        <f>Q296*H296</f>
        <v>0.00060000000000000006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274</v>
      </c>
      <c r="AT296" s="239" t="s">
        <v>180</v>
      </c>
      <c r="AU296" s="239" t="s">
        <v>85</v>
      </c>
      <c r="AY296" s="18" t="s">
        <v>178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274</v>
      </c>
      <c r="BM296" s="239" t="s">
        <v>4424</v>
      </c>
    </row>
    <row r="297" s="2" customFormat="1" ht="33" customHeight="1">
      <c r="A297" s="39"/>
      <c r="B297" s="40"/>
      <c r="C297" s="228" t="s">
        <v>931</v>
      </c>
      <c r="D297" s="228" t="s">
        <v>180</v>
      </c>
      <c r="E297" s="229" t="s">
        <v>4425</v>
      </c>
      <c r="F297" s="230" t="s">
        <v>4426</v>
      </c>
      <c r="G297" s="231" t="s">
        <v>384</v>
      </c>
      <c r="H297" s="232">
        <v>0.91400000000000003</v>
      </c>
      <c r="I297" s="233"/>
      <c r="J297" s="234">
        <f>ROUND(I297*H297,2)</f>
        <v>0</v>
      </c>
      <c r="K297" s="230" t="s">
        <v>4022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274</v>
      </c>
      <c r="AT297" s="239" t="s">
        <v>180</v>
      </c>
      <c r="AU297" s="239" t="s">
        <v>85</v>
      </c>
      <c r="AY297" s="18" t="s">
        <v>178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274</v>
      </c>
      <c r="BM297" s="239" t="s">
        <v>4427</v>
      </c>
    </row>
    <row r="298" s="12" customFormat="1" ht="22.8" customHeight="1">
      <c r="A298" s="12"/>
      <c r="B298" s="212"/>
      <c r="C298" s="213"/>
      <c r="D298" s="214" t="s">
        <v>75</v>
      </c>
      <c r="E298" s="226" t="s">
        <v>4428</v>
      </c>
      <c r="F298" s="226" t="s">
        <v>4429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SUM(P299:P301)</f>
        <v>0</v>
      </c>
      <c r="Q298" s="220"/>
      <c r="R298" s="221">
        <f>SUM(R299:R301)</f>
        <v>0.01213</v>
      </c>
      <c r="S298" s="220"/>
      <c r="T298" s="222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85</v>
      </c>
      <c r="AT298" s="224" t="s">
        <v>75</v>
      </c>
      <c r="AU298" s="224" t="s">
        <v>83</v>
      </c>
      <c r="AY298" s="223" t="s">
        <v>178</v>
      </c>
      <c r="BK298" s="225">
        <f>SUM(BK299:BK301)</f>
        <v>0</v>
      </c>
    </row>
    <row r="299" s="2" customFormat="1" ht="24.15" customHeight="1">
      <c r="A299" s="39"/>
      <c r="B299" s="40"/>
      <c r="C299" s="228" t="s">
        <v>938</v>
      </c>
      <c r="D299" s="228" t="s">
        <v>180</v>
      </c>
      <c r="E299" s="229" t="s">
        <v>4430</v>
      </c>
      <c r="F299" s="230" t="s">
        <v>4431</v>
      </c>
      <c r="G299" s="231" t="s">
        <v>4363</v>
      </c>
      <c r="H299" s="232">
        <v>2</v>
      </c>
      <c r="I299" s="233"/>
      <c r="J299" s="234">
        <f>ROUND(I299*H299,2)</f>
        <v>0</v>
      </c>
      <c r="K299" s="230" t="s">
        <v>4022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0.0035999999999999999</v>
      </c>
      <c r="R299" s="237">
        <f>Q299*H299</f>
        <v>0.0071999999999999998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274</v>
      </c>
      <c r="AT299" s="239" t="s">
        <v>180</v>
      </c>
      <c r="AU299" s="239" t="s">
        <v>85</v>
      </c>
      <c r="AY299" s="18" t="s">
        <v>178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274</v>
      </c>
      <c r="BM299" s="239" t="s">
        <v>4432</v>
      </c>
    </row>
    <row r="300" s="2" customFormat="1" ht="33" customHeight="1">
      <c r="A300" s="39"/>
      <c r="B300" s="40"/>
      <c r="C300" s="228" t="s">
        <v>942</v>
      </c>
      <c r="D300" s="228" t="s">
        <v>180</v>
      </c>
      <c r="E300" s="229" t="s">
        <v>4433</v>
      </c>
      <c r="F300" s="230" t="s">
        <v>4434</v>
      </c>
      <c r="G300" s="231" t="s">
        <v>4363</v>
      </c>
      <c r="H300" s="232">
        <v>1</v>
      </c>
      <c r="I300" s="233"/>
      <c r="J300" s="234">
        <f>ROUND(I300*H300,2)</f>
        <v>0</v>
      </c>
      <c r="K300" s="230" t="s">
        <v>4022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0.0049300000000000004</v>
      </c>
      <c r="R300" s="237">
        <f>Q300*H300</f>
        <v>0.0049300000000000004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274</v>
      </c>
      <c r="AT300" s="239" t="s">
        <v>180</v>
      </c>
      <c r="AU300" s="239" t="s">
        <v>85</v>
      </c>
      <c r="AY300" s="18" t="s">
        <v>178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274</v>
      </c>
      <c r="BM300" s="239" t="s">
        <v>4435</v>
      </c>
    </row>
    <row r="301" s="2" customFormat="1" ht="33" customHeight="1">
      <c r="A301" s="39"/>
      <c r="B301" s="40"/>
      <c r="C301" s="228" t="s">
        <v>946</v>
      </c>
      <c r="D301" s="228" t="s">
        <v>180</v>
      </c>
      <c r="E301" s="229" t="s">
        <v>4436</v>
      </c>
      <c r="F301" s="230" t="s">
        <v>4437</v>
      </c>
      <c r="G301" s="231" t="s">
        <v>384</v>
      </c>
      <c r="H301" s="232">
        <v>0.012</v>
      </c>
      <c r="I301" s="233"/>
      <c r="J301" s="234">
        <f>ROUND(I301*H301,2)</f>
        <v>0</v>
      </c>
      <c r="K301" s="230" t="s">
        <v>4022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274</v>
      </c>
      <c r="AT301" s="239" t="s">
        <v>180</v>
      </c>
      <c r="AU301" s="239" t="s">
        <v>85</v>
      </c>
      <c r="AY301" s="18" t="s">
        <v>178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274</v>
      </c>
      <c r="BM301" s="239" t="s">
        <v>4438</v>
      </c>
    </row>
    <row r="302" s="12" customFormat="1" ht="22.8" customHeight="1">
      <c r="A302" s="12"/>
      <c r="B302" s="212"/>
      <c r="C302" s="213"/>
      <c r="D302" s="214" t="s">
        <v>75</v>
      </c>
      <c r="E302" s="226" t="s">
        <v>4439</v>
      </c>
      <c r="F302" s="226" t="s">
        <v>4440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SUM(P303:P334)</f>
        <v>0</v>
      </c>
      <c r="Q302" s="220"/>
      <c r="R302" s="221">
        <f>SUM(R303:R334)</f>
        <v>0.70879999999999987</v>
      </c>
      <c r="S302" s="220"/>
      <c r="T302" s="222">
        <f>SUM(T303:T334)</f>
        <v>0.35167000000000004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85</v>
      </c>
      <c r="AT302" s="224" t="s">
        <v>75</v>
      </c>
      <c r="AU302" s="224" t="s">
        <v>83</v>
      </c>
      <c r="AY302" s="223" t="s">
        <v>178</v>
      </c>
      <c r="BK302" s="225">
        <f>SUM(BK303:BK334)</f>
        <v>0</v>
      </c>
    </row>
    <row r="303" s="2" customFormat="1" ht="16.5" customHeight="1">
      <c r="A303" s="39"/>
      <c r="B303" s="40"/>
      <c r="C303" s="228" t="s">
        <v>952</v>
      </c>
      <c r="D303" s="228" t="s">
        <v>180</v>
      </c>
      <c r="E303" s="229" t="s">
        <v>4441</v>
      </c>
      <c r="F303" s="230" t="s">
        <v>4442</v>
      </c>
      <c r="G303" s="231" t="s">
        <v>4363</v>
      </c>
      <c r="H303" s="232">
        <v>4</v>
      </c>
      <c r="I303" s="233"/>
      <c r="J303" s="234">
        <f>ROUND(I303*H303,2)</f>
        <v>0</v>
      </c>
      <c r="K303" s="230" t="s">
        <v>4022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0.034200000000000001</v>
      </c>
      <c r="T303" s="238">
        <f>S303*H303</f>
        <v>0.13680000000000001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274</v>
      </c>
      <c r="AT303" s="239" t="s">
        <v>180</v>
      </c>
      <c r="AU303" s="239" t="s">
        <v>85</v>
      </c>
      <c r="AY303" s="18" t="s">
        <v>178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274</v>
      </c>
      <c r="BM303" s="239" t="s">
        <v>4443</v>
      </c>
    </row>
    <row r="304" s="2" customFormat="1" ht="24.15" customHeight="1">
      <c r="A304" s="39"/>
      <c r="B304" s="40"/>
      <c r="C304" s="228" t="s">
        <v>956</v>
      </c>
      <c r="D304" s="228" t="s">
        <v>180</v>
      </c>
      <c r="E304" s="229" t="s">
        <v>4444</v>
      </c>
      <c r="F304" s="230" t="s">
        <v>4445</v>
      </c>
      <c r="G304" s="231" t="s">
        <v>4363</v>
      </c>
      <c r="H304" s="232">
        <v>9</v>
      </c>
      <c r="I304" s="233"/>
      <c r="J304" s="234">
        <f>ROUND(I304*H304,2)</f>
        <v>0</v>
      </c>
      <c r="K304" s="230" t="s">
        <v>4022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0.017469999999999999</v>
      </c>
      <c r="R304" s="237">
        <f>Q304*H304</f>
        <v>0.15722999999999998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274</v>
      </c>
      <c r="AT304" s="239" t="s">
        <v>180</v>
      </c>
      <c r="AU304" s="239" t="s">
        <v>85</v>
      </c>
      <c r="AY304" s="18" t="s">
        <v>178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274</v>
      </c>
      <c r="BM304" s="239" t="s">
        <v>4446</v>
      </c>
    </row>
    <row r="305" s="2" customFormat="1" ht="24.15" customHeight="1">
      <c r="A305" s="39"/>
      <c r="B305" s="40"/>
      <c r="C305" s="228" t="s">
        <v>962</v>
      </c>
      <c r="D305" s="228" t="s">
        <v>180</v>
      </c>
      <c r="E305" s="229" t="s">
        <v>4447</v>
      </c>
      <c r="F305" s="230" t="s">
        <v>4448</v>
      </c>
      <c r="G305" s="231" t="s">
        <v>4363</v>
      </c>
      <c r="H305" s="232">
        <v>1</v>
      </c>
      <c r="I305" s="233"/>
      <c r="J305" s="234">
        <f>ROUND(I305*H305,2)</f>
        <v>0</v>
      </c>
      <c r="K305" s="230" t="s">
        <v>4022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0.025489999999999999</v>
      </c>
      <c r="R305" s="237">
        <f>Q305*H305</f>
        <v>0.025489999999999999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274</v>
      </c>
      <c r="AT305" s="239" t="s">
        <v>180</v>
      </c>
      <c r="AU305" s="239" t="s">
        <v>85</v>
      </c>
      <c r="AY305" s="18" t="s">
        <v>178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274</v>
      </c>
      <c r="BM305" s="239" t="s">
        <v>4449</v>
      </c>
    </row>
    <row r="306" s="2" customFormat="1" ht="24.15" customHeight="1">
      <c r="A306" s="39"/>
      <c r="B306" s="40"/>
      <c r="C306" s="228" t="s">
        <v>968</v>
      </c>
      <c r="D306" s="228" t="s">
        <v>180</v>
      </c>
      <c r="E306" s="229" t="s">
        <v>4450</v>
      </c>
      <c r="F306" s="230" t="s">
        <v>4451</v>
      </c>
      <c r="G306" s="231" t="s">
        <v>4363</v>
      </c>
      <c r="H306" s="232">
        <v>1</v>
      </c>
      <c r="I306" s="233"/>
      <c r="J306" s="234">
        <f>ROUND(I306*H306,2)</f>
        <v>0</v>
      </c>
      <c r="K306" s="230" t="s">
        <v>4022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0.029440000000000001</v>
      </c>
      <c r="R306" s="237">
        <f>Q306*H306</f>
        <v>0.029440000000000001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274</v>
      </c>
      <c r="AT306" s="239" t="s">
        <v>180</v>
      </c>
      <c r="AU306" s="239" t="s">
        <v>85</v>
      </c>
      <c r="AY306" s="18" t="s">
        <v>178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274</v>
      </c>
      <c r="BM306" s="239" t="s">
        <v>4452</v>
      </c>
    </row>
    <row r="307" s="2" customFormat="1" ht="24.15" customHeight="1">
      <c r="A307" s="39"/>
      <c r="B307" s="40"/>
      <c r="C307" s="228" t="s">
        <v>973</v>
      </c>
      <c r="D307" s="228" t="s">
        <v>180</v>
      </c>
      <c r="E307" s="229" t="s">
        <v>4453</v>
      </c>
      <c r="F307" s="230" t="s">
        <v>4454</v>
      </c>
      <c r="G307" s="231" t="s">
        <v>4363</v>
      </c>
      <c r="H307" s="232">
        <v>5</v>
      </c>
      <c r="I307" s="233"/>
      <c r="J307" s="234">
        <f>ROUND(I307*H307,2)</f>
        <v>0</v>
      </c>
      <c r="K307" s="230" t="s">
        <v>4022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0.01908</v>
      </c>
      <c r="R307" s="237">
        <f>Q307*H307</f>
        <v>0.095399999999999999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274</v>
      </c>
      <c r="AT307" s="239" t="s">
        <v>180</v>
      </c>
      <c r="AU307" s="239" t="s">
        <v>85</v>
      </c>
      <c r="AY307" s="18" t="s">
        <v>178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274</v>
      </c>
      <c r="BM307" s="239" t="s">
        <v>4455</v>
      </c>
    </row>
    <row r="308" s="2" customFormat="1" ht="16.5" customHeight="1">
      <c r="A308" s="39"/>
      <c r="B308" s="40"/>
      <c r="C308" s="228" t="s">
        <v>977</v>
      </c>
      <c r="D308" s="228" t="s">
        <v>180</v>
      </c>
      <c r="E308" s="229" t="s">
        <v>4456</v>
      </c>
      <c r="F308" s="230" t="s">
        <v>4457</v>
      </c>
      <c r="G308" s="231" t="s">
        <v>4363</v>
      </c>
      <c r="H308" s="232">
        <v>5</v>
      </c>
      <c r="I308" s="233"/>
      <c r="J308" s="234">
        <f>ROUND(I308*H308,2)</f>
        <v>0</v>
      </c>
      <c r="K308" s="230" t="s">
        <v>4022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0.019460000000000002</v>
      </c>
      <c r="T308" s="238">
        <f>S308*H308</f>
        <v>0.097300000000000011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274</v>
      </c>
      <c r="AT308" s="239" t="s">
        <v>180</v>
      </c>
      <c r="AU308" s="239" t="s">
        <v>85</v>
      </c>
      <c r="AY308" s="18" t="s">
        <v>178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274</v>
      </c>
      <c r="BM308" s="239" t="s">
        <v>4458</v>
      </c>
    </row>
    <row r="309" s="2" customFormat="1" ht="24.15" customHeight="1">
      <c r="A309" s="39"/>
      <c r="B309" s="40"/>
      <c r="C309" s="228" t="s">
        <v>2121</v>
      </c>
      <c r="D309" s="228" t="s">
        <v>180</v>
      </c>
      <c r="E309" s="229" t="s">
        <v>4459</v>
      </c>
      <c r="F309" s="230" t="s">
        <v>4460</v>
      </c>
      <c r="G309" s="231" t="s">
        <v>4363</v>
      </c>
      <c r="H309" s="232">
        <v>2</v>
      </c>
      <c r="I309" s="233"/>
      <c r="J309" s="234">
        <f>ROUND(I309*H309,2)</f>
        <v>0</v>
      </c>
      <c r="K309" s="230" t="s">
        <v>4022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0.01247</v>
      </c>
      <c r="R309" s="237">
        <f>Q309*H309</f>
        <v>0.02494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274</v>
      </c>
      <c r="AT309" s="239" t="s">
        <v>180</v>
      </c>
      <c r="AU309" s="239" t="s">
        <v>85</v>
      </c>
      <c r="AY309" s="18" t="s">
        <v>178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274</v>
      </c>
      <c r="BM309" s="239" t="s">
        <v>4461</v>
      </c>
    </row>
    <row r="310" s="2" customFormat="1" ht="24.15" customHeight="1">
      <c r="A310" s="39"/>
      <c r="B310" s="40"/>
      <c r="C310" s="228" t="s">
        <v>2125</v>
      </c>
      <c r="D310" s="228" t="s">
        <v>180</v>
      </c>
      <c r="E310" s="229" t="s">
        <v>4462</v>
      </c>
      <c r="F310" s="230" t="s">
        <v>4463</v>
      </c>
      <c r="G310" s="231" t="s">
        <v>4363</v>
      </c>
      <c r="H310" s="232">
        <v>14</v>
      </c>
      <c r="I310" s="233"/>
      <c r="J310" s="234">
        <f>ROUND(I310*H310,2)</f>
        <v>0</v>
      </c>
      <c r="K310" s="230" t="s">
        <v>4022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0.015469999999999999</v>
      </c>
      <c r="R310" s="237">
        <f>Q310*H310</f>
        <v>0.21658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274</v>
      </c>
      <c r="AT310" s="239" t="s">
        <v>180</v>
      </c>
      <c r="AU310" s="239" t="s">
        <v>85</v>
      </c>
      <c r="AY310" s="18" t="s">
        <v>178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274</v>
      </c>
      <c r="BM310" s="239" t="s">
        <v>4464</v>
      </c>
    </row>
    <row r="311" s="2" customFormat="1" ht="24.15" customHeight="1">
      <c r="A311" s="39"/>
      <c r="B311" s="40"/>
      <c r="C311" s="228" t="s">
        <v>2130</v>
      </c>
      <c r="D311" s="228" t="s">
        <v>180</v>
      </c>
      <c r="E311" s="229" t="s">
        <v>4465</v>
      </c>
      <c r="F311" s="230" t="s">
        <v>4466</v>
      </c>
      <c r="G311" s="231" t="s">
        <v>4363</v>
      </c>
      <c r="H311" s="232">
        <v>1</v>
      </c>
      <c r="I311" s="233"/>
      <c r="J311" s="234">
        <f>ROUND(I311*H311,2)</f>
        <v>0</v>
      </c>
      <c r="K311" s="230" t="s">
        <v>4022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0.019709999999999998</v>
      </c>
      <c r="R311" s="237">
        <f>Q311*H311</f>
        <v>0.019709999999999998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274</v>
      </c>
      <c r="AT311" s="239" t="s">
        <v>180</v>
      </c>
      <c r="AU311" s="239" t="s">
        <v>85</v>
      </c>
      <c r="AY311" s="18" t="s">
        <v>178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274</v>
      </c>
      <c r="BM311" s="239" t="s">
        <v>4467</v>
      </c>
    </row>
    <row r="312" s="2" customFormat="1" ht="21.75" customHeight="1">
      <c r="A312" s="39"/>
      <c r="B312" s="40"/>
      <c r="C312" s="228" t="s">
        <v>2134</v>
      </c>
      <c r="D312" s="228" t="s">
        <v>180</v>
      </c>
      <c r="E312" s="229" t="s">
        <v>4468</v>
      </c>
      <c r="F312" s="230" t="s">
        <v>4469</v>
      </c>
      <c r="G312" s="231" t="s">
        <v>4363</v>
      </c>
      <c r="H312" s="232">
        <v>1</v>
      </c>
      <c r="I312" s="233"/>
      <c r="J312" s="234">
        <f>ROUND(I312*H312,2)</f>
        <v>0</v>
      </c>
      <c r="K312" s="230" t="s">
        <v>4022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0.024500000000000001</v>
      </c>
      <c r="T312" s="238">
        <f>S312*H312</f>
        <v>0.024500000000000001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274</v>
      </c>
      <c r="AT312" s="239" t="s">
        <v>180</v>
      </c>
      <c r="AU312" s="239" t="s">
        <v>85</v>
      </c>
      <c r="AY312" s="18" t="s">
        <v>178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274</v>
      </c>
      <c r="BM312" s="239" t="s">
        <v>4470</v>
      </c>
    </row>
    <row r="313" s="2" customFormat="1" ht="16.5" customHeight="1">
      <c r="A313" s="39"/>
      <c r="B313" s="40"/>
      <c r="C313" s="228" t="s">
        <v>2139</v>
      </c>
      <c r="D313" s="228" t="s">
        <v>180</v>
      </c>
      <c r="E313" s="229" t="s">
        <v>4471</v>
      </c>
      <c r="F313" s="230" t="s">
        <v>4472</v>
      </c>
      <c r="G313" s="231" t="s">
        <v>420</v>
      </c>
      <c r="H313" s="232">
        <v>1</v>
      </c>
      <c r="I313" s="233"/>
      <c r="J313" s="234">
        <f>ROUND(I313*H313,2)</f>
        <v>0</v>
      </c>
      <c r="K313" s="230" t="s">
        <v>4022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184</v>
      </c>
      <c r="AT313" s="239" t="s">
        <v>180</v>
      </c>
      <c r="AU313" s="239" t="s">
        <v>85</v>
      </c>
      <c r="AY313" s="18" t="s">
        <v>178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184</v>
      </c>
      <c r="BM313" s="239" t="s">
        <v>4473</v>
      </c>
    </row>
    <row r="314" s="2" customFormat="1" ht="16.5" customHeight="1">
      <c r="A314" s="39"/>
      <c r="B314" s="40"/>
      <c r="C314" s="285" t="s">
        <v>2143</v>
      </c>
      <c r="D314" s="285" t="s">
        <v>232</v>
      </c>
      <c r="E314" s="286" t="s">
        <v>4474</v>
      </c>
      <c r="F314" s="287" t="s">
        <v>4475</v>
      </c>
      <c r="G314" s="288" t="s">
        <v>420</v>
      </c>
      <c r="H314" s="289">
        <v>1</v>
      </c>
      <c r="I314" s="290"/>
      <c r="J314" s="291">
        <f>ROUND(I314*H314,2)</f>
        <v>0</v>
      </c>
      <c r="K314" s="287" t="s">
        <v>4022</v>
      </c>
      <c r="L314" s="292"/>
      <c r="M314" s="293" t="s">
        <v>1</v>
      </c>
      <c r="N314" s="294" t="s">
        <v>41</v>
      </c>
      <c r="O314" s="92"/>
      <c r="P314" s="237">
        <f>O314*H314</f>
        <v>0</v>
      </c>
      <c r="Q314" s="237">
        <v>0.0012999999999999999</v>
      </c>
      <c r="R314" s="237">
        <f>Q314*H314</f>
        <v>0.0012999999999999999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231</v>
      </c>
      <c r="AT314" s="239" t="s">
        <v>232</v>
      </c>
      <c r="AU314" s="239" t="s">
        <v>85</v>
      </c>
      <c r="AY314" s="18" t="s">
        <v>178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184</v>
      </c>
      <c r="BM314" s="239" t="s">
        <v>4476</v>
      </c>
    </row>
    <row r="315" s="2" customFormat="1" ht="16.5" customHeight="1">
      <c r="A315" s="39"/>
      <c r="B315" s="40"/>
      <c r="C315" s="228" t="s">
        <v>2147</v>
      </c>
      <c r="D315" s="228" t="s">
        <v>180</v>
      </c>
      <c r="E315" s="229" t="s">
        <v>4477</v>
      </c>
      <c r="F315" s="230" t="s">
        <v>4478</v>
      </c>
      <c r="G315" s="231" t="s">
        <v>420</v>
      </c>
      <c r="H315" s="232">
        <v>1</v>
      </c>
      <c r="I315" s="233"/>
      <c r="J315" s="234">
        <f>ROUND(I315*H315,2)</f>
        <v>0</v>
      </c>
      <c r="K315" s="230" t="s">
        <v>4022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274</v>
      </c>
      <c r="AT315" s="239" t="s">
        <v>180</v>
      </c>
      <c r="AU315" s="239" t="s">
        <v>85</v>
      </c>
      <c r="AY315" s="18" t="s">
        <v>178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274</v>
      </c>
      <c r="BM315" s="239" t="s">
        <v>4479</v>
      </c>
    </row>
    <row r="316" s="2" customFormat="1" ht="16.5" customHeight="1">
      <c r="A316" s="39"/>
      <c r="B316" s="40"/>
      <c r="C316" s="285" t="s">
        <v>2153</v>
      </c>
      <c r="D316" s="285" t="s">
        <v>232</v>
      </c>
      <c r="E316" s="286" t="s">
        <v>4480</v>
      </c>
      <c r="F316" s="287" t="s">
        <v>4481</v>
      </c>
      <c r="G316" s="288" t="s">
        <v>420</v>
      </c>
      <c r="H316" s="289">
        <v>1</v>
      </c>
      <c r="I316" s="290"/>
      <c r="J316" s="291">
        <f>ROUND(I316*H316,2)</f>
        <v>0</v>
      </c>
      <c r="K316" s="287" t="s">
        <v>4022</v>
      </c>
      <c r="L316" s="292"/>
      <c r="M316" s="293" t="s">
        <v>1</v>
      </c>
      <c r="N316" s="294" t="s">
        <v>41</v>
      </c>
      <c r="O316" s="92"/>
      <c r="P316" s="237">
        <f>O316*H316</f>
        <v>0</v>
      </c>
      <c r="Q316" s="237">
        <v>0.00084999999999999995</v>
      </c>
      <c r="R316" s="237">
        <f>Q316*H316</f>
        <v>0.00084999999999999995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377</v>
      </c>
      <c r="AT316" s="239" t="s">
        <v>232</v>
      </c>
      <c r="AU316" s="239" t="s">
        <v>85</v>
      </c>
      <c r="AY316" s="18" t="s">
        <v>178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274</v>
      </c>
      <c r="BM316" s="239" t="s">
        <v>4482</v>
      </c>
    </row>
    <row r="317" s="2" customFormat="1" ht="24.15" customHeight="1">
      <c r="A317" s="39"/>
      <c r="B317" s="40"/>
      <c r="C317" s="228" t="s">
        <v>2160</v>
      </c>
      <c r="D317" s="228" t="s">
        <v>180</v>
      </c>
      <c r="E317" s="229" t="s">
        <v>4483</v>
      </c>
      <c r="F317" s="230" t="s">
        <v>4484</v>
      </c>
      <c r="G317" s="231" t="s">
        <v>4363</v>
      </c>
      <c r="H317" s="232">
        <v>4</v>
      </c>
      <c r="I317" s="233"/>
      <c r="J317" s="234">
        <f>ROUND(I317*H317,2)</f>
        <v>0</v>
      </c>
      <c r="K317" s="230" t="s">
        <v>4022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0.017069999999999998</v>
      </c>
      <c r="T317" s="238">
        <f>S317*H317</f>
        <v>0.068279999999999993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274</v>
      </c>
      <c r="AT317" s="239" t="s">
        <v>180</v>
      </c>
      <c r="AU317" s="239" t="s">
        <v>85</v>
      </c>
      <c r="AY317" s="18" t="s">
        <v>178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274</v>
      </c>
      <c r="BM317" s="239" t="s">
        <v>4485</v>
      </c>
    </row>
    <row r="318" s="2" customFormat="1" ht="33" customHeight="1">
      <c r="A318" s="39"/>
      <c r="B318" s="40"/>
      <c r="C318" s="228" t="s">
        <v>2166</v>
      </c>
      <c r="D318" s="228" t="s">
        <v>180</v>
      </c>
      <c r="E318" s="229" t="s">
        <v>4486</v>
      </c>
      <c r="F318" s="230" t="s">
        <v>4487</v>
      </c>
      <c r="G318" s="231" t="s">
        <v>4363</v>
      </c>
      <c r="H318" s="232">
        <v>3</v>
      </c>
      <c r="I318" s="233"/>
      <c r="J318" s="234">
        <f>ROUND(I318*H318,2)</f>
        <v>0</v>
      </c>
      <c r="K318" s="230" t="s">
        <v>4022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0.0050600000000000003</v>
      </c>
      <c r="R318" s="237">
        <f>Q318*H318</f>
        <v>0.015180000000000001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274</v>
      </c>
      <c r="AT318" s="239" t="s">
        <v>180</v>
      </c>
      <c r="AU318" s="239" t="s">
        <v>85</v>
      </c>
      <c r="AY318" s="18" t="s">
        <v>178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274</v>
      </c>
      <c r="BM318" s="239" t="s">
        <v>4488</v>
      </c>
    </row>
    <row r="319" s="2" customFormat="1" ht="33" customHeight="1">
      <c r="A319" s="39"/>
      <c r="B319" s="40"/>
      <c r="C319" s="228" t="s">
        <v>2168</v>
      </c>
      <c r="D319" s="228" t="s">
        <v>180</v>
      </c>
      <c r="E319" s="229" t="s">
        <v>4489</v>
      </c>
      <c r="F319" s="230" t="s">
        <v>4490</v>
      </c>
      <c r="G319" s="231" t="s">
        <v>4363</v>
      </c>
      <c r="H319" s="232">
        <v>3</v>
      </c>
      <c r="I319" s="233"/>
      <c r="J319" s="234">
        <f>ROUND(I319*H319,2)</f>
        <v>0</v>
      </c>
      <c r="K319" s="230" t="s">
        <v>4022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0.01745</v>
      </c>
      <c r="R319" s="237">
        <f>Q319*H319</f>
        <v>0.052350000000000001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274</v>
      </c>
      <c r="AT319" s="239" t="s">
        <v>180</v>
      </c>
      <c r="AU319" s="239" t="s">
        <v>85</v>
      </c>
      <c r="AY319" s="18" t="s">
        <v>178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274</v>
      </c>
      <c r="BM319" s="239" t="s">
        <v>4491</v>
      </c>
    </row>
    <row r="320" s="2" customFormat="1" ht="16.5" customHeight="1">
      <c r="A320" s="39"/>
      <c r="B320" s="40"/>
      <c r="C320" s="228" t="s">
        <v>2170</v>
      </c>
      <c r="D320" s="228" t="s">
        <v>180</v>
      </c>
      <c r="E320" s="229" t="s">
        <v>4492</v>
      </c>
      <c r="F320" s="230" t="s">
        <v>4493</v>
      </c>
      <c r="G320" s="231" t="s">
        <v>420</v>
      </c>
      <c r="H320" s="232">
        <v>6</v>
      </c>
      <c r="I320" s="233"/>
      <c r="J320" s="234">
        <f>ROUND(I320*H320,2)</f>
        <v>0</v>
      </c>
      <c r="K320" s="230" t="s">
        <v>4022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0.00109</v>
      </c>
      <c r="R320" s="237">
        <f>Q320*H320</f>
        <v>0.0065400000000000007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274</v>
      </c>
      <c r="AT320" s="239" t="s">
        <v>180</v>
      </c>
      <c r="AU320" s="239" t="s">
        <v>85</v>
      </c>
      <c r="AY320" s="18" t="s">
        <v>178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274</v>
      </c>
      <c r="BM320" s="239" t="s">
        <v>4494</v>
      </c>
    </row>
    <row r="321" s="2" customFormat="1" ht="21.75" customHeight="1">
      <c r="A321" s="39"/>
      <c r="B321" s="40"/>
      <c r="C321" s="228" t="s">
        <v>2174</v>
      </c>
      <c r="D321" s="228" t="s">
        <v>180</v>
      </c>
      <c r="E321" s="229" t="s">
        <v>4495</v>
      </c>
      <c r="F321" s="230" t="s">
        <v>4496</v>
      </c>
      <c r="G321" s="231" t="s">
        <v>4363</v>
      </c>
      <c r="H321" s="232">
        <v>64</v>
      </c>
      <c r="I321" s="233"/>
      <c r="J321" s="234">
        <f>ROUND(I321*H321,2)</f>
        <v>0</v>
      </c>
      <c r="K321" s="230" t="s">
        <v>4022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9.0000000000000006E-05</v>
      </c>
      <c r="R321" s="237">
        <f>Q321*H321</f>
        <v>0.0057600000000000004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274</v>
      </c>
      <c r="AT321" s="239" t="s">
        <v>180</v>
      </c>
      <c r="AU321" s="239" t="s">
        <v>85</v>
      </c>
      <c r="AY321" s="18" t="s">
        <v>178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274</v>
      </c>
      <c r="BM321" s="239" t="s">
        <v>4497</v>
      </c>
    </row>
    <row r="322" s="2" customFormat="1" ht="16.5" customHeight="1">
      <c r="A322" s="39"/>
      <c r="B322" s="40"/>
      <c r="C322" s="285" t="s">
        <v>2176</v>
      </c>
      <c r="D322" s="285" t="s">
        <v>232</v>
      </c>
      <c r="E322" s="286" t="s">
        <v>4498</v>
      </c>
      <c r="F322" s="287" t="s">
        <v>4499</v>
      </c>
      <c r="G322" s="288" t="s">
        <v>420</v>
      </c>
      <c r="H322" s="289">
        <v>64</v>
      </c>
      <c r="I322" s="290"/>
      <c r="J322" s="291">
        <f>ROUND(I322*H322,2)</f>
        <v>0</v>
      </c>
      <c r="K322" s="287" t="s">
        <v>4022</v>
      </c>
      <c r="L322" s="292"/>
      <c r="M322" s="293" t="s">
        <v>1</v>
      </c>
      <c r="N322" s="294" t="s">
        <v>41</v>
      </c>
      <c r="O322" s="92"/>
      <c r="P322" s="237">
        <f>O322*H322</f>
        <v>0</v>
      </c>
      <c r="Q322" s="237">
        <v>0.00014999999999999999</v>
      </c>
      <c r="R322" s="237">
        <f>Q322*H322</f>
        <v>0.0095999999999999992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377</v>
      </c>
      <c r="AT322" s="239" t="s">
        <v>232</v>
      </c>
      <c r="AU322" s="239" t="s">
        <v>85</v>
      </c>
      <c r="AY322" s="18" t="s">
        <v>178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274</v>
      </c>
      <c r="BM322" s="239" t="s">
        <v>4500</v>
      </c>
    </row>
    <row r="323" s="2" customFormat="1" ht="16.5" customHeight="1">
      <c r="A323" s="39"/>
      <c r="B323" s="40"/>
      <c r="C323" s="228" t="s">
        <v>2179</v>
      </c>
      <c r="D323" s="228" t="s">
        <v>180</v>
      </c>
      <c r="E323" s="229" t="s">
        <v>4501</v>
      </c>
      <c r="F323" s="230" t="s">
        <v>4502</v>
      </c>
      <c r="G323" s="231" t="s">
        <v>4363</v>
      </c>
      <c r="H323" s="232">
        <v>9</v>
      </c>
      <c r="I323" s="233"/>
      <c r="J323" s="234">
        <f>ROUND(I323*H323,2)</f>
        <v>0</v>
      </c>
      <c r="K323" s="230" t="s">
        <v>4022</v>
      </c>
      <c r="L323" s="45"/>
      <c r="M323" s="235" t="s">
        <v>1</v>
      </c>
      <c r="N323" s="236" t="s">
        <v>41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0.00156</v>
      </c>
      <c r="T323" s="238">
        <f>S323*H323</f>
        <v>0.01404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274</v>
      </c>
      <c r="AT323" s="239" t="s">
        <v>180</v>
      </c>
      <c r="AU323" s="239" t="s">
        <v>85</v>
      </c>
      <c r="AY323" s="18" t="s">
        <v>178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274</v>
      </c>
      <c r="BM323" s="239" t="s">
        <v>4503</v>
      </c>
    </row>
    <row r="324" s="2" customFormat="1" ht="24.15" customHeight="1">
      <c r="A324" s="39"/>
      <c r="B324" s="40"/>
      <c r="C324" s="228" t="s">
        <v>2182</v>
      </c>
      <c r="D324" s="228" t="s">
        <v>180</v>
      </c>
      <c r="E324" s="229" t="s">
        <v>4504</v>
      </c>
      <c r="F324" s="230" t="s">
        <v>4505</v>
      </c>
      <c r="G324" s="231" t="s">
        <v>4363</v>
      </c>
      <c r="H324" s="232">
        <v>3</v>
      </c>
      <c r="I324" s="233"/>
      <c r="J324" s="234">
        <f>ROUND(I324*H324,2)</f>
        <v>0</v>
      </c>
      <c r="K324" s="230" t="s">
        <v>4022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0.0018</v>
      </c>
      <c r="R324" s="237">
        <f>Q324*H324</f>
        <v>0.0054000000000000003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274</v>
      </c>
      <c r="AT324" s="239" t="s">
        <v>180</v>
      </c>
      <c r="AU324" s="239" t="s">
        <v>85</v>
      </c>
      <c r="AY324" s="18" t="s">
        <v>178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274</v>
      </c>
      <c r="BM324" s="239" t="s">
        <v>4506</v>
      </c>
    </row>
    <row r="325" s="2" customFormat="1" ht="16.5" customHeight="1">
      <c r="A325" s="39"/>
      <c r="B325" s="40"/>
      <c r="C325" s="228" t="s">
        <v>2185</v>
      </c>
      <c r="D325" s="228" t="s">
        <v>180</v>
      </c>
      <c r="E325" s="229" t="s">
        <v>4507</v>
      </c>
      <c r="F325" s="230" t="s">
        <v>4508</v>
      </c>
      <c r="G325" s="231" t="s">
        <v>4363</v>
      </c>
      <c r="H325" s="232">
        <v>16</v>
      </c>
      <c r="I325" s="233"/>
      <c r="J325" s="234">
        <f>ROUND(I325*H325,2)</f>
        <v>0</v>
      </c>
      <c r="K325" s="230" t="s">
        <v>4022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0.0018400000000000001</v>
      </c>
      <c r="R325" s="237">
        <f>Q325*H325</f>
        <v>0.029440000000000001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274</v>
      </c>
      <c r="AT325" s="239" t="s">
        <v>180</v>
      </c>
      <c r="AU325" s="239" t="s">
        <v>85</v>
      </c>
      <c r="AY325" s="18" t="s">
        <v>178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274</v>
      </c>
      <c r="BM325" s="239" t="s">
        <v>4509</v>
      </c>
    </row>
    <row r="326" s="2" customFormat="1" ht="16.5" customHeight="1">
      <c r="A326" s="39"/>
      <c r="B326" s="40"/>
      <c r="C326" s="228" t="s">
        <v>2190</v>
      </c>
      <c r="D326" s="228" t="s">
        <v>180</v>
      </c>
      <c r="E326" s="229" t="s">
        <v>4510</v>
      </c>
      <c r="F326" s="230" t="s">
        <v>4511</v>
      </c>
      <c r="G326" s="231" t="s">
        <v>420</v>
      </c>
      <c r="H326" s="232">
        <v>1</v>
      </c>
      <c r="I326" s="233"/>
      <c r="J326" s="234">
        <f>ROUND(I326*H326,2)</f>
        <v>0</v>
      </c>
      <c r="K326" s="230" t="s">
        <v>4022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0.0022499999999999998</v>
      </c>
      <c r="T326" s="238">
        <f>S326*H326</f>
        <v>0.0022499999999999998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274</v>
      </c>
      <c r="AT326" s="239" t="s">
        <v>180</v>
      </c>
      <c r="AU326" s="239" t="s">
        <v>85</v>
      </c>
      <c r="AY326" s="18" t="s">
        <v>178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274</v>
      </c>
      <c r="BM326" s="239" t="s">
        <v>4512</v>
      </c>
    </row>
    <row r="327" s="2" customFormat="1" ht="24.15" customHeight="1">
      <c r="A327" s="39"/>
      <c r="B327" s="40"/>
      <c r="C327" s="228" t="s">
        <v>2194</v>
      </c>
      <c r="D327" s="228" t="s">
        <v>180</v>
      </c>
      <c r="E327" s="229" t="s">
        <v>4513</v>
      </c>
      <c r="F327" s="230" t="s">
        <v>4514</v>
      </c>
      <c r="G327" s="231" t="s">
        <v>4363</v>
      </c>
      <c r="H327" s="232">
        <v>2</v>
      </c>
      <c r="I327" s="233"/>
      <c r="J327" s="234">
        <f>ROUND(I327*H327,2)</f>
        <v>0</v>
      </c>
      <c r="K327" s="230" t="s">
        <v>4022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0.0029399999999999999</v>
      </c>
      <c r="R327" s="237">
        <f>Q327*H327</f>
        <v>0.0058799999999999998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274</v>
      </c>
      <c r="AT327" s="239" t="s">
        <v>180</v>
      </c>
      <c r="AU327" s="239" t="s">
        <v>85</v>
      </c>
      <c r="AY327" s="18" t="s">
        <v>178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274</v>
      </c>
      <c r="BM327" s="239" t="s">
        <v>4515</v>
      </c>
    </row>
    <row r="328" s="2" customFormat="1" ht="16.5" customHeight="1">
      <c r="A328" s="39"/>
      <c r="B328" s="40"/>
      <c r="C328" s="228" t="s">
        <v>2196</v>
      </c>
      <c r="D328" s="228" t="s">
        <v>180</v>
      </c>
      <c r="E328" s="229" t="s">
        <v>4516</v>
      </c>
      <c r="F328" s="230" t="s">
        <v>4517</v>
      </c>
      <c r="G328" s="231" t="s">
        <v>420</v>
      </c>
      <c r="H328" s="232">
        <v>3</v>
      </c>
      <c r="I328" s="233"/>
      <c r="J328" s="234">
        <f>ROUND(I328*H328,2)</f>
        <v>0</v>
      </c>
      <c r="K328" s="230" t="s">
        <v>4022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0.00036000000000000002</v>
      </c>
      <c r="R328" s="237">
        <f>Q328*H328</f>
        <v>0.00108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274</v>
      </c>
      <c r="AT328" s="239" t="s">
        <v>180</v>
      </c>
      <c r="AU328" s="239" t="s">
        <v>85</v>
      </c>
      <c r="AY328" s="18" t="s">
        <v>178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274</v>
      </c>
      <c r="BM328" s="239" t="s">
        <v>4518</v>
      </c>
    </row>
    <row r="329" s="2" customFormat="1" ht="16.5" customHeight="1">
      <c r="A329" s="39"/>
      <c r="B329" s="40"/>
      <c r="C329" s="228" t="s">
        <v>2199</v>
      </c>
      <c r="D329" s="228" t="s">
        <v>180</v>
      </c>
      <c r="E329" s="229" t="s">
        <v>4519</v>
      </c>
      <c r="F329" s="230" t="s">
        <v>4520</v>
      </c>
      <c r="G329" s="231" t="s">
        <v>420</v>
      </c>
      <c r="H329" s="232">
        <v>10</v>
      </c>
      <c r="I329" s="233"/>
      <c r="J329" s="234">
        <f>ROUND(I329*H329,2)</f>
        <v>0</v>
      </c>
      <c r="K329" s="230" t="s">
        <v>4022</v>
      </c>
      <c r="L329" s="45"/>
      <c r="M329" s="235" t="s">
        <v>1</v>
      </c>
      <c r="N329" s="236" t="s">
        <v>41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0.00084999999999999995</v>
      </c>
      <c r="T329" s="238">
        <f>S329*H329</f>
        <v>0.0084999999999999989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274</v>
      </c>
      <c r="AT329" s="239" t="s">
        <v>180</v>
      </c>
      <c r="AU329" s="239" t="s">
        <v>85</v>
      </c>
      <c r="AY329" s="18" t="s">
        <v>178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274</v>
      </c>
      <c r="BM329" s="239" t="s">
        <v>4521</v>
      </c>
    </row>
    <row r="330" s="2" customFormat="1" ht="16.5" customHeight="1">
      <c r="A330" s="39"/>
      <c r="B330" s="40"/>
      <c r="C330" s="228" t="s">
        <v>2202</v>
      </c>
      <c r="D330" s="228" t="s">
        <v>180</v>
      </c>
      <c r="E330" s="229" t="s">
        <v>4522</v>
      </c>
      <c r="F330" s="230" t="s">
        <v>4523</v>
      </c>
      <c r="G330" s="231" t="s">
        <v>420</v>
      </c>
      <c r="H330" s="232">
        <v>16</v>
      </c>
      <c r="I330" s="233"/>
      <c r="J330" s="234">
        <f>ROUND(I330*H330,2)</f>
        <v>0</v>
      </c>
      <c r="K330" s="230" t="s">
        <v>4022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0.00024000000000000001</v>
      </c>
      <c r="R330" s="237">
        <f>Q330*H330</f>
        <v>0.0038400000000000001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274</v>
      </c>
      <c r="AT330" s="239" t="s">
        <v>180</v>
      </c>
      <c r="AU330" s="239" t="s">
        <v>85</v>
      </c>
      <c r="AY330" s="18" t="s">
        <v>178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274</v>
      </c>
      <c r="BM330" s="239" t="s">
        <v>4524</v>
      </c>
    </row>
    <row r="331" s="2" customFormat="1" ht="21.75" customHeight="1">
      <c r="A331" s="39"/>
      <c r="B331" s="40"/>
      <c r="C331" s="228" t="s">
        <v>2204</v>
      </c>
      <c r="D331" s="228" t="s">
        <v>180</v>
      </c>
      <c r="E331" s="229" t="s">
        <v>4525</v>
      </c>
      <c r="F331" s="230" t="s">
        <v>4526</v>
      </c>
      <c r="G331" s="231" t="s">
        <v>420</v>
      </c>
      <c r="H331" s="232">
        <v>1</v>
      </c>
      <c r="I331" s="233"/>
      <c r="J331" s="234">
        <f>ROUND(I331*H331,2)</f>
        <v>0</v>
      </c>
      <c r="K331" s="230" t="s">
        <v>4022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0.00055000000000000003</v>
      </c>
      <c r="R331" s="237">
        <f>Q331*H331</f>
        <v>0.00055000000000000003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274</v>
      </c>
      <c r="AT331" s="239" t="s">
        <v>180</v>
      </c>
      <c r="AU331" s="239" t="s">
        <v>85</v>
      </c>
      <c r="AY331" s="18" t="s">
        <v>178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274</v>
      </c>
      <c r="BM331" s="239" t="s">
        <v>4527</v>
      </c>
    </row>
    <row r="332" s="2" customFormat="1" ht="16.5" customHeight="1">
      <c r="A332" s="39"/>
      <c r="B332" s="40"/>
      <c r="C332" s="228" t="s">
        <v>2206</v>
      </c>
      <c r="D332" s="228" t="s">
        <v>180</v>
      </c>
      <c r="E332" s="229" t="s">
        <v>4528</v>
      </c>
      <c r="F332" s="230" t="s">
        <v>4529</v>
      </c>
      <c r="G332" s="231" t="s">
        <v>420</v>
      </c>
      <c r="H332" s="232">
        <v>3</v>
      </c>
      <c r="I332" s="233"/>
      <c r="J332" s="234">
        <f>ROUND(I332*H332,2)</f>
        <v>0</v>
      </c>
      <c r="K332" s="230" t="s">
        <v>4022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0.00027999999999999998</v>
      </c>
      <c r="R332" s="237">
        <f>Q332*H332</f>
        <v>0.00083999999999999993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274</v>
      </c>
      <c r="AT332" s="239" t="s">
        <v>180</v>
      </c>
      <c r="AU332" s="239" t="s">
        <v>85</v>
      </c>
      <c r="AY332" s="18" t="s">
        <v>178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274</v>
      </c>
      <c r="BM332" s="239" t="s">
        <v>4530</v>
      </c>
    </row>
    <row r="333" s="2" customFormat="1" ht="16.5" customHeight="1">
      <c r="A333" s="39"/>
      <c r="B333" s="40"/>
      <c r="C333" s="228" t="s">
        <v>2215</v>
      </c>
      <c r="D333" s="228" t="s">
        <v>180</v>
      </c>
      <c r="E333" s="229" t="s">
        <v>4531</v>
      </c>
      <c r="F333" s="230" t="s">
        <v>4532</v>
      </c>
      <c r="G333" s="231" t="s">
        <v>420</v>
      </c>
      <c r="H333" s="232">
        <v>5</v>
      </c>
      <c r="I333" s="233"/>
      <c r="J333" s="234">
        <f>ROUND(I333*H333,2)</f>
        <v>0</v>
      </c>
      <c r="K333" s="230" t="s">
        <v>4022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0.00027999999999999998</v>
      </c>
      <c r="R333" s="237">
        <f>Q333*H333</f>
        <v>0.0013999999999999998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274</v>
      </c>
      <c r="AT333" s="239" t="s">
        <v>180</v>
      </c>
      <c r="AU333" s="239" t="s">
        <v>85</v>
      </c>
      <c r="AY333" s="18" t="s">
        <v>178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274</v>
      </c>
      <c r="BM333" s="239" t="s">
        <v>4533</v>
      </c>
    </row>
    <row r="334" s="2" customFormat="1" ht="33" customHeight="1">
      <c r="A334" s="39"/>
      <c r="B334" s="40"/>
      <c r="C334" s="228" t="s">
        <v>2221</v>
      </c>
      <c r="D334" s="228" t="s">
        <v>180</v>
      </c>
      <c r="E334" s="229" t="s">
        <v>4534</v>
      </c>
      <c r="F334" s="230" t="s">
        <v>4535</v>
      </c>
      <c r="G334" s="231" t="s">
        <v>384</v>
      </c>
      <c r="H334" s="232">
        <v>0.70799999999999996</v>
      </c>
      <c r="I334" s="233"/>
      <c r="J334" s="234">
        <f>ROUND(I334*H334,2)</f>
        <v>0</v>
      </c>
      <c r="K334" s="230" t="s">
        <v>4022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274</v>
      </c>
      <c r="AT334" s="239" t="s">
        <v>180</v>
      </c>
      <c r="AU334" s="239" t="s">
        <v>85</v>
      </c>
      <c r="AY334" s="18" t="s">
        <v>178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274</v>
      </c>
      <c r="BM334" s="239" t="s">
        <v>4536</v>
      </c>
    </row>
    <row r="335" s="12" customFormat="1" ht="22.8" customHeight="1">
      <c r="A335" s="12"/>
      <c r="B335" s="212"/>
      <c r="C335" s="213"/>
      <c r="D335" s="214" t="s">
        <v>75</v>
      </c>
      <c r="E335" s="226" t="s">
        <v>4537</v>
      </c>
      <c r="F335" s="226" t="s">
        <v>4538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SUM(P336:P337)</f>
        <v>0</v>
      </c>
      <c r="Q335" s="220"/>
      <c r="R335" s="221">
        <f>SUM(R336:R337)</f>
        <v>0.091999999999999998</v>
      </c>
      <c r="S335" s="220"/>
      <c r="T335" s="222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85</v>
      </c>
      <c r="AT335" s="224" t="s">
        <v>75</v>
      </c>
      <c r="AU335" s="224" t="s">
        <v>83</v>
      </c>
      <c r="AY335" s="223" t="s">
        <v>178</v>
      </c>
      <c r="BK335" s="225">
        <f>SUM(BK336:BK337)</f>
        <v>0</v>
      </c>
    </row>
    <row r="336" s="2" customFormat="1" ht="33" customHeight="1">
      <c r="A336" s="39"/>
      <c r="B336" s="40"/>
      <c r="C336" s="228" t="s">
        <v>2227</v>
      </c>
      <c r="D336" s="228" t="s">
        <v>180</v>
      </c>
      <c r="E336" s="229" t="s">
        <v>4539</v>
      </c>
      <c r="F336" s="230" t="s">
        <v>4540</v>
      </c>
      <c r="G336" s="231" t="s">
        <v>4363</v>
      </c>
      <c r="H336" s="232">
        <v>10</v>
      </c>
      <c r="I336" s="233"/>
      <c r="J336" s="234">
        <f>ROUND(I336*H336,2)</f>
        <v>0</v>
      </c>
      <c r="K336" s="230" t="s">
        <v>4022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0.0091999999999999998</v>
      </c>
      <c r="R336" s="237">
        <f>Q336*H336</f>
        <v>0.091999999999999998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274</v>
      </c>
      <c r="AT336" s="239" t="s">
        <v>180</v>
      </c>
      <c r="AU336" s="239" t="s">
        <v>85</v>
      </c>
      <c r="AY336" s="18" t="s">
        <v>178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274</v>
      </c>
      <c r="BM336" s="239" t="s">
        <v>4541</v>
      </c>
    </row>
    <row r="337" s="2" customFormat="1" ht="33" customHeight="1">
      <c r="A337" s="39"/>
      <c r="B337" s="40"/>
      <c r="C337" s="228" t="s">
        <v>2230</v>
      </c>
      <c r="D337" s="228" t="s">
        <v>180</v>
      </c>
      <c r="E337" s="229" t="s">
        <v>4542</v>
      </c>
      <c r="F337" s="230" t="s">
        <v>4543</v>
      </c>
      <c r="G337" s="231" t="s">
        <v>384</v>
      </c>
      <c r="H337" s="232">
        <v>0.091999999999999998</v>
      </c>
      <c r="I337" s="233"/>
      <c r="J337" s="234">
        <f>ROUND(I337*H337,2)</f>
        <v>0</v>
      </c>
      <c r="K337" s="230" t="s">
        <v>4022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274</v>
      </c>
      <c r="AT337" s="239" t="s">
        <v>180</v>
      </c>
      <c r="AU337" s="239" t="s">
        <v>85</v>
      </c>
      <c r="AY337" s="18" t="s">
        <v>178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274</v>
      </c>
      <c r="BM337" s="239" t="s">
        <v>4544</v>
      </c>
    </row>
    <row r="338" s="12" customFormat="1" ht="22.8" customHeight="1">
      <c r="A338" s="12"/>
      <c r="B338" s="212"/>
      <c r="C338" s="213"/>
      <c r="D338" s="214" t="s">
        <v>75</v>
      </c>
      <c r="E338" s="226" t="s">
        <v>4545</v>
      </c>
      <c r="F338" s="226" t="s">
        <v>4546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SUM(P339:P343)</f>
        <v>0</v>
      </c>
      <c r="Q338" s="220"/>
      <c r="R338" s="221">
        <f>SUM(R339:R343)</f>
        <v>0.012449999999999999</v>
      </c>
      <c r="S338" s="220"/>
      <c r="T338" s="222">
        <f>SUM(T339:T343)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85</v>
      </c>
      <c r="AT338" s="224" t="s">
        <v>75</v>
      </c>
      <c r="AU338" s="224" t="s">
        <v>83</v>
      </c>
      <c r="AY338" s="223" t="s">
        <v>178</v>
      </c>
      <c r="BK338" s="225">
        <f>SUM(BK339:BK343)</f>
        <v>0</v>
      </c>
    </row>
    <row r="339" s="2" customFormat="1" ht="37.8" customHeight="1">
      <c r="A339" s="39"/>
      <c r="B339" s="40"/>
      <c r="C339" s="228" t="s">
        <v>2240</v>
      </c>
      <c r="D339" s="228" t="s">
        <v>180</v>
      </c>
      <c r="E339" s="229" t="s">
        <v>4547</v>
      </c>
      <c r="F339" s="230" t="s">
        <v>4548</v>
      </c>
      <c r="G339" s="231" t="s">
        <v>420</v>
      </c>
      <c r="H339" s="232">
        <v>3</v>
      </c>
      <c r="I339" s="233"/>
      <c r="J339" s="234">
        <f>ROUND(I339*H339,2)</f>
        <v>0</v>
      </c>
      <c r="K339" s="230" t="s">
        <v>4022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0.00050000000000000001</v>
      </c>
      <c r="R339" s="237">
        <f>Q339*H339</f>
        <v>0.0015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274</v>
      </c>
      <c r="AT339" s="239" t="s">
        <v>180</v>
      </c>
      <c r="AU339" s="239" t="s">
        <v>85</v>
      </c>
      <c r="AY339" s="18" t="s">
        <v>178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274</v>
      </c>
      <c r="BM339" s="239" t="s">
        <v>4549</v>
      </c>
    </row>
    <row r="340" s="2" customFormat="1" ht="37.8" customHeight="1">
      <c r="A340" s="39"/>
      <c r="B340" s="40"/>
      <c r="C340" s="228" t="s">
        <v>2246</v>
      </c>
      <c r="D340" s="228" t="s">
        <v>180</v>
      </c>
      <c r="E340" s="229" t="s">
        <v>4550</v>
      </c>
      <c r="F340" s="230" t="s">
        <v>4551</v>
      </c>
      <c r="G340" s="231" t="s">
        <v>420</v>
      </c>
      <c r="H340" s="232">
        <v>8</v>
      </c>
      <c r="I340" s="233"/>
      <c r="J340" s="234">
        <f>ROUND(I340*H340,2)</f>
        <v>0</v>
      </c>
      <c r="K340" s="230" t="s">
        <v>4022</v>
      </c>
      <c r="L340" s="45"/>
      <c r="M340" s="235" t="s">
        <v>1</v>
      </c>
      <c r="N340" s="236" t="s">
        <v>41</v>
      </c>
      <c r="O340" s="92"/>
      <c r="P340" s="237">
        <f>O340*H340</f>
        <v>0</v>
      </c>
      <c r="Q340" s="237">
        <v>0.00024000000000000001</v>
      </c>
      <c r="R340" s="237">
        <f>Q340*H340</f>
        <v>0.0019200000000000001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274</v>
      </c>
      <c r="AT340" s="239" t="s">
        <v>180</v>
      </c>
      <c r="AU340" s="239" t="s">
        <v>85</v>
      </c>
      <c r="AY340" s="18" t="s">
        <v>178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274</v>
      </c>
      <c r="BM340" s="239" t="s">
        <v>4552</v>
      </c>
    </row>
    <row r="341" s="2" customFormat="1" ht="37.8" customHeight="1">
      <c r="A341" s="39"/>
      <c r="B341" s="40"/>
      <c r="C341" s="228" t="s">
        <v>2249</v>
      </c>
      <c r="D341" s="228" t="s">
        <v>180</v>
      </c>
      <c r="E341" s="229" t="s">
        <v>4553</v>
      </c>
      <c r="F341" s="230" t="s">
        <v>4554</v>
      </c>
      <c r="G341" s="231" t="s">
        <v>420</v>
      </c>
      <c r="H341" s="232">
        <v>13</v>
      </c>
      <c r="I341" s="233"/>
      <c r="J341" s="234">
        <f>ROUND(I341*H341,2)</f>
        <v>0</v>
      </c>
      <c r="K341" s="230" t="s">
        <v>4022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0.00051000000000000004</v>
      </c>
      <c r="R341" s="237">
        <f>Q341*H341</f>
        <v>0.0066300000000000005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274</v>
      </c>
      <c r="AT341" s="239" t="s">
        <v>180</v>
      </c>
      <c r="AU341" s="239" t="s">
        <v>85</v>
      </c>
      <c r="AY341" s="18" t="s">
        <v>178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274</v>
      </c>
      <c r="BM341" s="239" t="s">
        <v>4555</v>
      </c>
    </row>
    <row r="342" s="2" customFormat="1" ht="37.8" customHeight="1">
      <c r="A342" s="39"/>
      <c r="B342" s="40"/>
      <c r="C342" s="228" t="s">
        <v>2254</v>
      </c>
      <c r="D342" s="228" t="s">
        <v>180</v>
      </c>
      <c r="E342" s="229" t="s">
        <v>4556</v>
      </c>
      <c r="F342" s="230" t="s">
        <v>4557</v>
      </c>
      <c r="G342" s="231" t="s">
        <v>420</v>
      </c>
      <c r="H342" s="232">
        <v>16</v>
      </c>
      <c r="I342" s="233"/>
      <c r="J342" s="234">
        <f>ROUND(I342*H342,2)</f>
        <v>0</v>
      </c>
      <c r="K342" s="230" t="s">
        <v>4022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0.00014999999999999999</v>
      </c>
      <c r="R342" s="237">
        <f>Q342*H342</f>
        <v>0.0023999999999999998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274</v>
      </c>
      <c r="AT342" s="239" t="s">
        <v>180</v>
      </c>
      <c r="AU342" s="239" t="s">
        <v>85</v>
      </c>
      <c r="AY342" s="18" t="s">
        <v>178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274</v>
      </c>
      <c r="BM342" s="239" t="s">
        <v>4558</v>
      </c>
    </row>
    <row r="343" s="2" customFormat="1" ht="33" customHeight="1">
      <c r="A343" s="39"/>
      <c r="B343" s="40"/>
      <c r="C343" s="228" t="s">
        <v>2258</v>
      </c>
      <c r="D343" s="228" t="s">
        <v>180</v>
      </c>
      <c r="E343" s="229" t="s">
        <v>4559</v>
      </c>
      <c r="F343" s="230" t="s">
        <v>4560</v>
      </c>
      <c r="G343" s="231" t="s">
        <v>384</v>
      </c>
      <c r="H343" s="232">
        <v>0.012</v>
      </c>
      <c r="I343" s="233"/>
      <c r="J343" s="234">
        <f>ROUND(I343*H343,2)</f>
        <v>0</v>
      </c>
      <c r="K343" s="230" t="s">
        <v>4022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274</v>
      </c>
      <c r="AT343" s="239" t="s">
        <v>180</v>
      </c>
      <c r="AU343" s="239" t="s">
        <v>85</v>
      </c>
      <c r="AY343" s="18" t="s">
        <v>178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274</v>
      </c>
      <c r="BM343" s="239" t="s">
        <v>4561</v>
      </c>
    </row>
    <row r="344" s="12" customFormat="1" ht="22.8" customHeight="1">
      <c r="A344" s="12"/>
      <c r="B344" s="212"/>
      <c r="C344" s="213"/>
      <c r="D344" s="214" t="s">
        <v>75</v>
      </c>
      <c r="E344" s="226" t="s">
        <v>4562</v>
      </c>
      <c r="F344" s="226" t="s">
        <v>4563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SUM(P345:P346)</f>
        <v>0</v>
      </c>
      <c r="Q344" s="220"/>
      <c r="R344" s="221">
        <f>SUM(R345:R346)</f>
        <v>0.0018799999999999999</v>
      </c>
      <c r="S344" s="220"/>
      <c r="T344" s="222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85</v>
      </c>
      <c r="AT344" s="224" t="s">
        <v>75</v>
      </c>
      <c r="AU344" s="224" t="s">
        <v>83</v>
      </c>
      <c r="AY344" s="223" t="s">
        <v>178</v>
      </c>
      <c r="BK344" s="225">
        <f>SUM(BK345:BK346)</f>
        <v>0</v>
      </c>
    </row>
    <row r="345" s="2" customFormat="1" ht="33" customHeight="1">
      <c r="A345" s="39"/>
      <c r="B345" s="40"/>
      <c r="C345" s="228" t="s">
        <v>2261</v>
      </c>
      <c r="D345" s="228" t="s">
        <v>180</v>
      </c>
      <c r="E345" s="229" t="s">
        <v>4564</v>
      </c>
      <c r="F345" s="230" t="s">
        <v>4565</v>
      </c>
      <c r="G345" s="231" t="s">
        <v>4363</v>
      </c>
      <c r="H345" s="232">
        <v>1</v>
      </c>
      <c r="I345" s="233"/>
      <c r="J345" s="234">
        <f>ROUND(I345*H345,2)</f>
        <v>0</v>
      </c>
      <c r="K345" s="230" t="s">
        <v>4022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0.0018799999999999999</v>
      </c>
      <c r="R345" s="237">
        <f>Q345*H345</f>
        <v>0.0018799999999999999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274</v>
      </c>
      <c r="AT345" s="239" t="s">
        <v>180</v>
      </c>
      <c r="AU345" s="239" t="s">
        <v>85</v>
      </c>
      <c r="AY345" s="18" t="s">
        <v>178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274</v>
      </c>
      <c r="BM345" s="239" t="s">
        <v>4566</v>
      </c>
    </row>
    <row r="346" s="2" customFormat="1" ht="24.15" customHeight="1">
      <c r="A346" s="39"/>
      <c r="B346" s="40"/>
      <c r="C346" s="228" t="s">
        <v>2263</v>
      </c>
      <c r="D346" s="228" t="s">
        <v>180</v>
      </c>
      <c r="E346" s="229" t="s">
        <v>4567</v>
      </c>
      <c r="F346" s="230" t="s">
        <v>4568</v>
      </c>
      <c r="G346" s="231" t="s">
        <v>384</v>
      </c>
      <c r="H346" s="232">
        <v>0.002</v>
      </c>
      <c r="I346" s="233"/>
      <c r="J346" s="234">
        <f>ROUND(I346*H346,2)</f>
        <v>0</v>
      </c>
      <c r="K346" s="230" t="s">
        <v>4022</v>
      </c>
      <c r="L346" s="45"/>
      <c r="M346" s="304" t="s">
        <v>1</v>
      </c>
      <c r="N346" s="305" t="s">
        <v>41</v>
      </c>
      <c r="O346" s="306"/>
      <c r="P346" s="307">
        <f>O346*H346</f>
        <v>0</v>
      </c>
      <c r="Q346" s="307">
        <v>0</v>
      </c>
      <c r="R346" s="307">
        <f>Q346*H346</f>
        <v>0</v>
      </c>
      <c r="S346" s="307">
        <v>0</v>
      </c>
      <c r="T346" s="30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274</v>
      </c>
      <c r="AT346" s="239" t="s">
        <v>180</v>
      </c>
      <c r="AU346" s="239" t="s">
        <v>85</v>
      </c>
      <c r="AY346" s="18" t="s">
        <v>178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83</v>
      </c>
      <c r="BK346" s="240">
        <f>ROUND(I346*H346,2)</f>
        <v>0</v>
      </c>
      <c r="BL346" s="18" t="s">
        <v>274</v>
      </c>
      <c r="BM346" s="239" t="s">
        <v>4569</v>
      </c>
    </row>
    <row r="347" s="2" customFormat="1" ht="6.96" customHeight="1">
      <c r="A347" s="39"/>
      <c r="B347" s="67"/>
      <c r="C347" s="68"/>
      <c r="D347" s="68"/>
      <c r="E347" s="68"/>
      <c r="F347" s="68"/>
      <c r="G347" s="68"/>
      <c r="H347" s="68"/>
      <c r="I347" s="68"/>
      <c r="J347" s="68"/>
      <c r="K347" s="68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yWU/tucj6KSzUJRRO+/74C0BsxQ3Ibt3nY46+UWySxO+VI7dLFlJd4ilwPAnY7mVxiPZVfN1YuSqe59S85eXCA==" hashValue="wuW/0VUslsGNPV7o3pNMZcei0toVpfmy0hWw76geK4qSC7Y4mtLUXJfmjF/XLTc0O9jujxkxgB1kdCR64JPlNw==" algorithmName="SHA-512" password="CC35"/>
  <autoFilter ref="C137:K3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ROUND((SUM(BE126:BE228)),  2)</f>
        <v>0</v>
      </c>
      <c r="G35" s="39"/>
      <c r="H35" s="39"/>
      <c r="I35" s="166">
        <v>0.20999999999999999</v>
      </c>
      <c r="J35" s="165">
        <f>ROUND(((SUM(BE126:BE228))*I35),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ROUND((SUM(BF126:BF228)),  2)</f>
        <v>0</v>
      </c>
      <c r="G36" s="39"/>
      <c r="H36" s="39"/>
      <c r="I36" s="166">
        <v>0.12</v>
      </c>
      <c r="J36" s="165">
        <f>ROUND(((SUM(BF126:BF228))*I36),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701_006 - VZT 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4571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4572</v>
      </c>
      <c r="E100" s="193"/>
      <c r="F100" s="193"/>
      <c r="G100" s="193"/>
      <c r="H100" s="193"/>
      <c r="I100" s="193"/>
      <c r="J100" s="194">
        <f>J161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4573</v>
      </c>
      <c r="E101" s="193"/>
      <c r="F101" s="193"/>
      <c r="G101" s="193"/>
      <c r="H101" s="193"/>
      <c r="I101" s="193"/>
      <c r="J101" s="194">
        <f>J184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4574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4575</v>
      </c>
      <c r="E103" s="193"/>
      <c r="F103" s="193"/>
      <c r="G103" s="193"/>
      <c r="H103" s="193"/>
      <c r="I103" s="193"/>
      <c r="J103" s="194">
        <f>J205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4576</v>
      </c>
      <c r="E104" s="193"/>
      <c r="F104" s="193"/>
      <c r="G104" s="193"/>
      <c r="H104" s="193"/>
      <c r="I104" s="193"/>
      <c r="J104" s="194">
        <f>J214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Nemocnice Varnsdorf - administrativní budova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1205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 xml:space="preserve">SO 701_006 - VZT  - neuplatnitelné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Varnsdorf</v>
      </c>
      <c r="G120" s="41"/>
      <c r="H120" s="41"/>
      <c r="I120" s="33" t="s">
        <v>22</v>
      </c>
      <c r="J120" s="80" t="str">
        <f>IF(J14="","",J14)</f>
        <v>2. 9. 2024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Nemocnice Varnsdorf</v>
      </c>
      <c r="G122" s="41"/>
      <c r="H122" s="41"/>
      <c r="I122" s="33" t="s">
        <v>30</v>
      </c>
      <c r="J122" s="37" t="str">
        <f>E23</f>
        <v>ForWood - Ing. Václav Jára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Bc. Zuzana Kosáková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164</v>
      </c>
      <c r="D125" s="204" t="s">
        <v>61</v>
      </c>
      <c r="E125" s="204" t="s">
        <v>57</v>
      </c>
      <c r="F125" s="204" t="s">
        <v>58</v>
      </c>
      <c r="G125" s="204" t="s">
        <v>165</v>
      </c>
      <c r="H125" s="204" t="s">
        <v>166</v>
      </c>
      <c r="I125" s="204" t="s">
        <v>167</v>
      </c>
      <c r="J125" s="204" t="s">
        <v>144</v>
      </c>
      <c r="K125" s="205" t="s">
        <v>168</v>
      </c>
      <c r="L125" s="206"/>
      <c r="M125" s="101" t="s">
        <v>1</v>
      </c>
      <c r="N125" s="102" t="s">
        <v>40</v>
      </c>
      <c r="O125" s="102" t="s">
        <v>169</v>
      </c>
      <c r="P125" s="102" t="s">
        <v>170</v>
      </c>
      <c r="Q125" s="102" t="s">
        <v>171</v>
      </c>
      <c r="R125" s="102" t="s">
        <v>172</v>
      </c>
      <c r="S125" s="102" t="s">
        <v>173</v>
      </c>
      <c r="T125" s="103" t="s">
        <v>174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175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P127+P161+P184+P191+P205+P214</f>
        <v>0</v>
      </c>
      <c r="Q126" s="105"/>
      <c r="R126" s="209">
        <f>R127+R161+R184+R191+R205+R214</f>
        <v>0</v>
      </c>
      <c r="S126" s="105"/>
      <c r="T126" s="210">
        <f>T127+T161+T184+T191+T205+T214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146</v>
      </c>
      <c r="BK126" s="211">
        <f>BK127+BK161+BK184+BK191+BK205+BK214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989</v>
      </c>
      <c r="F127" s="215" t="s">
        <v>4577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SUM(P128:P160)</f>
        <v>0</v>
      </c>
      <c r="Q127" s="220"/>
      <c r="R127" s="221">
        <f>SUM(R128:R160)</f>
        <v>0</v>
      </c>
      <c r="S127" s="220"/>
      <c r="T127" s="222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178</v>
      </c>
      <c r="BK127" s="225">
        <f>SUM(BK128:BK160)</f>
        <v>0</v>
      </c>
    </row>
    <row r="128" s="2" customFormat="1" ht="55.5" customHeight="1">
      <c r="A128" s="39"/>
      <c r="B128" s="40"/>
      <c r="C128" s="228" t="s">
        <v>83</v>
      </c>
      <c r="D128" s="228" t="s">
        <v>180</v>
      </c>
      <c r="E128" s="229" t="s">
        <v>4578</v>
      </c>
      <c r="F128" s="230" t="s">
        <v>4579</v>
      </c>
      <c r="G128" s="231" t="s">
        <v>786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184</v>
      </c>
      <c r="AT128" s="239" t="s">
        <v>180</v>
      </c>
      <c r="AU128" s="239" t="s">
        <v>83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184</v>
      </c>
      <c r="BM128" s="239" t="s">
        <v>85</v>
      </c>
    </row>
    <row r="129" s="2" customFormat="1" ht="49.05" customHeight="1">
      <c r="A129" s="39"/>
      <c r="B129" s="40"/>
      <c r="C129" s="228" t="s">
        <v>85</v>
      </c>
      <c r="D129" s="228" t="s">
        <v>180</v>
      </c>
      <c r="E129" s="229" t="s">
        <v>4580</v>
      </c>
      <c r="F129" s="230" t="s">
        <v>4581</v>
      </c>
      <c r="G129" s="231" t="s">
        <v>786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184</v>
      </c>
      <c r="AT129" s="239" t="s">
        <v>180</v>
      </c>
      <c r="AU129" s="239" t="s">
        <v>83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184</v>
      </c>
      <c r="BM129" s="239" t="s">
        <v>184</v>
      </c>
    </row>
    <row r="130" s="2" customFormat="1" ht="24.15" customHeight="1">
      <c r="A130" s="39"/>
      <c r="B130" s="40"/>
      <c r="C130" s="228" t="s">
        <v>96</v>
      </c>
      <c r="D130" s="228" t="s">
        <v>180</v>
      </c>
      <c r="E130" s="229" t="s">
        <v>4582</v>
      </c>
      <c r="F130" s="230" t="s">
        <v>4583</v>
      </c>
      <c r="G130" s="231" t="s">
        <v>786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184</v>
      </c>
      <c r="AT130" s="239" t="s">
        <v>180</v>
      </c>
      <c r="AU130" s="239" t="s">
        <v>83</v>
      </c>
      <c r="AY130" s="18" t="s">
        <v>178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184</v>
      </c>
      <c r="BM130" s="239" t="s">
        <v>199</v>
      </c>
    </row>
    <row r="131" s="2" customFormat="1" ht="24.15" customHeight="1">
      <c r="A131" s="39"/>
      <c r="B131" s="40"/>
      <c r="C131" s="228" t="s">
        <v>184</v>
      </c>
      <c r="D131" s="228" t="s">
        <v>180</v>
      </c>
      <c r="E131" s="229" t="s">
        <v>4584</v>
      </c>
      <c r="F131" s="230" t="s">
        <v>4585</v>
      </c>
      <c r="G131" s="231" t="s">
        <v>786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83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184</v>
      </c>
      <c r="BM131" s="239" t="s">
        <v>231</v>
      </c>
    </row>
    <row r="132" s="2" customFormat="1" ht="24.15" customHeight="1">
      <c r="A132" s="39"/>
      <c r="B132" s="40"/>
      <c r="C132" s="228" t="s">
        <v>201</v>
      </c>
      <c r="D132" s="228" t="s">
        <v>180</v>
      </c>
      <c r="E132" s="229" t="s">
        <v>4586</v>
      </c>
      <c r="F132" s="230" t="s">
        <v>4587</v>
      </c>
      <c r="G132" s="231" t="s">
        <v>786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184</v>
      </c>
      <c r="AT132" s="239" t="s">
        <v>180</v>
      </c>
      <c r="AU132" s="239" t="s">
        <v>83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184</v>
      </c>
      <c r="BM132" s="239" t="s">
        <v>240</v>
      </c>
    </row>
    <row r="133" s="2" customFormat="1" ht="16.5" customHeight="1">
      <c r="A133" s="39"/>
      <c r="B133" s="40"/>
      <c r="C133" s="228" t="s">
        <v>199</v>
      </c>
      <c r="D133" s="228" t="s">
        <v>180</v>
      </c>
      <c r="E133" s="229" t="s">
        <v>4588</v>
      </c>
      <c r="F133" s="230" t="s">
        <v>4589</v>
      </c>
      <c r="G133" s="231" t="s">
        <v>786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83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184</v>
      </c>
      <c r="BM133" s="239" t="s">
        <v>8</v>
      </c>
    </row>
    <row r="134" s="2" customFormat="1" ht="16.5" customHeight="1">
      <c r="A134" s="39"/>
      <c r="B134" s="40"/>
      <c r="C134" s="228" t="s">
        <v>226</v>
      </c>
      <c r="D134" s="228" t="s">
        <v>180</v>
      </c>
      <c r="E134" s="229" t="s">
        <v>4590</v>
      </c>
      <c r="F134" s="230" t="s">
        <v>4591</v>
      </c>
      <c r="G134" s="231" t="s">
        <v>786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184</v>
      </c>
      <c r="AT134" s="239" t="s">
        <v>180</v>
      </c>
      <c r="AU134" s="239" t="s">
        <v>83</v>
      </c>
      <c r="AY134" s="18" t="s">
        <v>178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184</v>
      </c>
      <c r="BM134" s="239" t="s">
        <v>265</v>
      </c>
    </row>
    <row r="135" s="2" customFormat="1" ht="16.5" customHeight="1">
      <c r="A135" s="39"/>
      <c r="B135" s="40"/>
      <c r="C135" s="228" t="s">
        <v>231</v>
      </c>
      <c r="D135" s="228" t="s">
        <v>180</v>
      </c>
      <c r="E135" s="229" t="s">
        <v>4592</v>
      </c>
      <c r="F135" s="230" t="s">
        <v>4593</v>
      </c>
      <c r="G135" s="231" t="s">
        <v>786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184</v>
      </c>
      <c r="AT135" s="239" t="s">
        <v>180</v>
      </c>
      <c r="AU135" s="239" t="s">
        <v>83</v>
      </c>
      <c r="AY135" s="18" t="s">
        <v>178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184</v>
      </c>
      <c r="BM135" s="239" t="s">
        <v>274</v>
      </c>
    </row>
    <row r="136" s="2" customFormat="1" ht="21.75" customHeight="1">
      <c r="A136" s="39"/>
      <c r="B136" s="40"/>
      <c r="C136" s="228" t="s">
        <v>236</v>
      </c>
      <c r="D136" s="228" t="s">
        <v>180</v>
      </c>
      <c r="E136" s="229" t="s">
        <v>4594</v>
      </c>
      <c r="F136" s="230" t="s">
        <v>4595</v>
      </c>
      <c r="G136" s="231" t="s">
        <v>786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184</v>
      </c>
      <c r="AT136" s="239" t="s">
        <v>180</v>
      </c>
      <c r="AU136" s="239" t="s">
        <v>83</v>
      </c>
      <c r="AY136" s="18" t="s">
        <v>178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184</v>
      </c>
      <c r="BM136" s="239" t="s">
        <v>283</v>
      </c>
    </row>
    <row r="137" s="2" customFormat="1" ht="16.5" customHeight="1">
      <c r="A137" s="39"/>
      <c r="B137" s="40"/>
      <c r="C137" s="228" t="s">
        <v>240</v>
      </c>
      <c r="D137" s="228" t="s">
        <v>180</v>
      </c>
      <c r="E137" s="229" t="s">
        <v>4596</v>
      </c>
      <c r="F137" s="230" t="s">
        <v>4597</v>
      </c>
      <c r="G137" s="231" t="s">
        <v>786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184</v>
      </c>
      <c r="AT137" s="239" t="s">
        <v>180</v>
      </c>
      <c r="AU137" s="239" t="s">
        <v>83</v>
      </c>
      <c r="AY137" s="18" t="s">
        <v>178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184</v>
      </c>
      <c r="BM137" s="239" t="s">
        <v>294</v>
      </c>
    </row>
    <row r="138" s="2" customFormat="1" ht="16.5" customHeight="1">
      <c r="A138" s="39"/>
      <c r="B138" s="40"/>
      <c r="C138" s="228" t="s">
        <v>244</v>
      </c>
      <c r="D138" s="228" t="s">
        <v>180</v>
      </c>
      <c r="E138" s="229" t="s">
        <v>4598</v>
      </c>
      <c r="F138" s="230" t="s">
        <v>4599</v>
      </c>
      <c r="G138" s="231" t="s">
        <v>786</v>
      </c>
      <c r="H138" s="232">
        <v>3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184</v>
      </c>
      <c r="AT138" s="239" t="s">
        <v>180</v>
      </c>
      <c r="AU138" s="239" t="s">
        <v>83</v>
      </c>
      <c r="AY138" s="18" t="s">
        <v>178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184</v>
      </c>
      <c r="BM138" s="239" t="s">
        <v>304</v>
      </c>
    </row>
    <row r="139" s="2" customFormat="1" ht="21.75" customHeight="1">
      <c r="A139" s="39"/>
      <c r="B139" s="40"/>
      <c r="C139" s="228" t="s">
        <v>8</v>
      </c>
      <c r="D139" s="228" t="s">
        <v>180</v>
      </c>
      <c r="E139" s="229" t="s">
        <v>4600</v>
      </c>
      <c r="F139" s="230" t="s">
        <v>4601</v>
      </c>
      <c r="G139" s="231" t="s">
        <v>786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184</v>
      </c>
      <c r="AT139" s="239" t="s">
        <v>180</v>
      </c>
      <c r="AU139" s="239" t="s">
        <v>83</v>
      </c>
      <c r="AY139" s="18" t="s">
        <v>178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184</v>
      </c>
      <c r="BM139" s="239" t="s">
        <v>334</v>
      </c>
    </row>
    <row r="140" s="2" customFormat="1" ht="55.5" customHeight="1">
      <c r="A140" s="39"/>
      <c r="B140" s="40"/>
      <c r="C140" s="228" t="s">
        <v>257</v>
      </c>
      <c r="D140" s="228" t="s">
        <v>180</v>
      </c>
      <c r="E140" s="229" t="s">
        <v>4602</v>
      </c>
      <c r="F140" s="230" t="s">
        <v>4603</v>
      </c>
      <c r="G140" s="231" t="s">
        <v>1134</v>
      </c>
      <c r="H140" s="232">
        <v>2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184</v>
      </c>
      <c r="AT140" s="239" t="s">
        <v>180</v>
      </c>
      <c r="AU140" s="239" t="s">
        <v>83</v>
      </c>
      <c r="AY140" s="18" t="s">
        <v>178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184</v>
      </c>
      <c r="BM140" s="239" t="s">
        <v>342</v>
      </c>
    </row>
    <row r="141" s="2" customFormat="1" ht="49.05" customHeight="1">
      <c r="A141" s="39"/>
      <c r="B141" s="40"/>
      <c r="C141" s="228" t="s">
        <v>265</v>
      </c>
      <c r="D141" s="228" t="s">
        <v>180</v>
      </c>
      <c r="E141" s="229" t="s">
        <v>4604</v>
      </c>
      <c r="F141" s="230" t="s">
        <v>4605</v>
      </c>
      <c r="G141" s="231" t="s">
        <v>1134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184</v>
      </c>
      <c r="AT141" s="239" t="s">
        <v>180</v>
      </c>
      <c r="AU141" s="239" t="s">
        <v>83</v>
      </c>
      <c r="AY141" s="18" t="s">
        <v>178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184</v>
      </c>
      <c r="BM141" s="239" t="s">
        <v>355</v>
      </c>
    </row>
    <row r="142" s="2" customFormat="1" ht="66.75" customHeight="1">
      <c r="A142" s="39"/>
      <c r="B142" s="40"/>
      <c r="C142" s="228" t="s">
        <v>269</v>
      </c>
      <c r="D142" s="228" t="s">
        <v>180</v>
      </c>
      <c r="E142" s="229" t="s">
        <v>4606</v>
      </c>
      <c r="F142" s="230" t="s">
        <v>4607</v>
      </c>
      <c r="G142" s="231" t="s">
        <v>1134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184</v>
      </c>
      <c r="AT142" s="239" t="s">
        <v>180</v>
      </c>
      <c r="AU142" s="239" t="s">
        <v>83</v>
      </c>
      <c r="AY142" s="18" t="s">
        <v>178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184</v>
      </c>
      <c r="BM142" s="239" t="s">
        <v>366</v>
      </c>
    </row>
    <row r="143" s="2" customFormat="1" ht="44.25" customHeight="1">
      <c r="A143" s="39"/>
      <c r="B143" s="40"/>
      <c r="C143" s="228" t="s">
        <v>274</v>
      </c>
      <c r="D143" s="228" t="s">
        <v>180</v>
      </c>
      <c r="E143" s="229" t="s">
        <v>4608</v>
      </c>
      <c r="F143" s="230" t="s">
        <v>4609</v>
      </c>
      <c r="G143" s="231" t="s">
        <v>1134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184</v>
      </c>
      <c r="AT143" s="239" t="s">
        <v>180</v>
      </c>
      <c r="AU143" s="239" t="s">
        <v>83</v>
      </c>
      <c r="AY143" s="18" t="s">
        <v>178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184</v>
      </c>
      <c r="BM143" s="239" t="s">
        <v>377</v>
      </c>
    </row>
    <row r="144" s="2" customFormat="1" ht="37.8" customHeight="1">
      <c r="A144" s="39"/>
      <c r="B144" s="40"/>
      <c r="C144" s="228" t="s">
        <v>278</v>
      </c>
      <c r="D144" s="228" t="s">
        <v>180</v>
      </c>
      <c r="E144" s="229" t="s">
        <v>4610</v>
      </c>
      <c r="F144" s="230" t="s">
        <v>4611</v>
      </c>
      <c r="G144" s="231" t="s">
        <v>1134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184</v>
      </c>
      <c r="AT144" s="239" t="s">
        <v>180</v>
      </c>
      <c r="AU144" s="239" t="s">
        <v>83</v>
      </c>
      <c r="AY144" s="18" t="s">
        <v>178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184</v>
      </c>
      <c r="BM144" s="239" t="s">
        <v>389</v>
      </c>
    </row>
    <row r="145" s="2" customFormat="1" ht="37.8" customHeight="1">
      <c r="A145" s="39"/>
      <c r="B145" s="40"/>
      <c r="C145" s="228" t="s">
        <v>283</v>
      </c>
      <c r="D145" s="228" t="s">
        <v>180</v>
      </c>
      <c r="E145" s="229" t="s">
        <v>4612</v>
      </c>
      <c r="F145" s="230" t="s">
        <v>4613</v>
      </c>
      <c r="G145" s="231" t="s">
        <v>4614</v>
      </c>
      <c r="H145" s="232">
        <v>28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184</v>
      </c>
      <c r="AT145" s="239" t="s">
        <v>180</v>
      </c>
      <c r="AU145" s="239" t="s">
        <v>83</v>
      </c>
      <c r="AY145" s="18" t="s">
        <v>178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184</v>
      </c>
      <c r="BM145" s="239" t="s">
        <v>401</v>
      </c>
    </row>
    <row r="146" s="2" customFormat="1" ht="33" customHeight="1">
      <c r="A146" s="39"/>
      <c r="B146" s="40"/>
      <c r="C146" s="228" t="s">
        <v>288</v>
      </c>
      <c r="D146" s="228" t="s">
        <v>180</v>
      </c>
      <c r="E146" s="229" t="s">
        <v>4615</v>
      </c>
      <c r="F146" s="230" t="s">
        <v>4616</v>
      </c>
      <c r="G146" s="231" t="s">
        <v>4614</v>
      </c>
      <c r="H146" s="232">
        <v>10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184</v>
      </c>
      <c r="AT146" s="239" t="s">
        <v>180</v>
      </c>
      <c r="AU146" s="239" t="s">
        <v>83</v>
      </c>
      <c r="AY146" s="18" t="s">
        <v>178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184</v>
      </c>
      <c r="BM146" s="239" t="s">
        <v>412</v>
      </c>
    </row>
    <row r="147" s="2" customFormat="1" ht="33" customHeight="1">
      <c r="A147" s="39"/>
      <c r="B147" s="40"/>
      <c r="C147" s="228" t="s">
        <v>294</v>
      </c>
      <c r="D147" s="228" t="s">
        <v>180</v>
      </c>
      <c r="E147" s="229" t="s">
        <v>4617</v>
      </c>
      <c r="F147" s="230" t="s">
        <v>4618</v>
      </c>
      <c r="G147" s="231" t="s">
        <v>4614</v>
      </c>
      <c r="H147" s="232">
        <v>120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83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184</v>
      </c>
      <c r="BM147" s="239" t="s">
        <v>423</v>
      </c>
    </row>
    <row r="148" s="2" customFormat="1" ht="33" customHeight="1">
      <c r="A148" s="39"/>
      <c r="B148" s="40"/>
      <c r="C148" s="228" t="s">
        <v>7</v>
      </c>
      <c r="D148" s="228" t="s">
        <v>180</v>
      </c>
      <c r="E148" s="229" t="s">
        <v>4619</v>
      </c>
      <c r="F148" s="230" t="s">
        <v>4620</v>
      </c>
      <c r="G148" s="231" t="s">
        <v>4614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83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184</v>
      </c>
      <c r="BM148" s="239" t="s">
        <v>431</v>
      </c>
    </row>
    <row r="149" s="2" customFormat="1" ht="24.15" customHeight="1">
      <c r="A149" s="39"/>
      <c r="B149" s="40"/>
      <c r="C149" s="228" t="s">
        <v>304</v>
      </c>
      <c r="D149" s="228" t="s">
        <v>180</v>
      </c>
      <c r="E149" s="229" t="s">
        <v>4621</v>
      </c>
      <c r="F149" s="230" t="s">
        <v>4622</v>
      </c>
      <c r="G149" s="231" t="s">
        <v>4614</v>
      </c>
      <c r="H149" s="232">
        <v>28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83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184</v>
      </c>
      <c r="BM149" s="239" t="s">
        <v>439</v>
      </c>
    </row>
    <row r="150" s="2" customFormat="1" ht="24.15" customHeight="1">
      <c r="A150" s="39"/>
      <c r="B150" s="40"/>
      <c r="C150" s="228" t="s">
        <v>319</v>
      </c>
      <c r="D150" s="228" t="s">
        <v>180</v>
      </c>
      <c r="E150" s="229" t="s">
        <v>4623</v>
      </c>
      <c r="F150" s="230" t="s">
        <v>4624</v>
      </c>
      <c r="G150" s="231" t="s">
        <v>4614</v>
      </c>
      <c r="H150" s="232">
        <v>10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184</v>
      </c>
      <c r="AT150" s="239" t="s">
        <v>180</v>
      </c>
      <c r="AU150" s="239" t="s">
        <v>83</v>
      </c>
      <c r="AY150" s="18" t="s">
        <v>178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184</v>
      </c>
      <c r="BM150" s="239" t="s">
        <v>450</v>
      </c>
    </row>
    <row r="151" s="2" customFormat="1" ht="24.15" customHeight="1">
      <c r="A151" s="39"/>
      <c r="B151" s="40"/>
      <c r="C151" s="228" t="s">
        <v>334</v>
      </c>
      <c r="D151" s="228" t="s">
        <v>180</v>
      </c>
      <c r="E151" s="229" t="s">
        <v>4625</v>
      </c>
      <c r="F151" s="230" t="s">
        <v>4626</v>
      </c>
      <c r="G151" s="231" t="s">
        <v>4614</v>
      </c>
      <c r="H151" s="232">
        <v>120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184</v>
      </c>
      <c r="AT151" s="239" t="s">
        <v>180</v>
      </c>
      <c r="AU151" s="239" t="s">
        <v>83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184</v>
      </c>
      <c r="BM151" s="239" t="s">
        <v>464</v>
      </c>
    </row>
    <row r="152" s="2" customFormat="1" ht="24.15" customHeight="1">
      <c r="A152" s="39"/>
      <c r="B152" s="40"/>
      <c r="C152" s="228" t="s">
        <v>338</v>
      </c>
      <c r="D152" s="228" t="s">
        <v>180</v>
      </c>
      <c r="E152" s="229" t="s">
        <v>4627</v>
      </c>
      <c r="F152" s="230" t="s">
        <v>4628</v>
      </c>
      <c r="G152" s="231" t="s">
        <v>4614</v>
      </c>
      <c r="H152" s="232">
        <v>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184</v>
      </c>
      <c r="AT152" s="239" t="s">
        <v>180</v>
      </c>
      <c r="AU152" s="239" t="s">
        <v>83</v>
      </c>
      <c r="AY152" s="18" t="s">
        <v>178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184</v>
      </c>
      <c r="BM152" s="239" t="s">
        <v>482</v>
      </c>
    </row>
    <row r="153" s="2" customFormat="1" ht="55.5" customHeight="1">
      <c r="A153" s="39"/>
      <c r="B153" s="40"/>
      <c r="C153" s="228" t="s">
        <v>342</v>
      </c>
      <c r="D153" s="228" t="s">
        <v>180</v>
      </c>
      <c r="E153" s="229" t="s">
        <v>4629</v>
      </c>
      <c r="F153" s="230" t="s">
        <v>4630</v>
      </c>
      <c r="G153" s="231" t="s">
        <v>1134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184</v>
      </c>
      <c r="AT153" s="239" t="s">
        <v>180</v>
      </c>
      <c r="AU153" s="239" t="s">
        <v>83</v>
      </c>
      <c r="AY153" s="18" t="s">
        <v>178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184</v>
      </c>
      <c r="BM153" s="239" t="s">
        <v>491</v>
      </c>
    </row>
    <row r="154" s="2" customFormat="1" ht="24.15" customHeight="1">
      <c r="A154" s="39"/>
      <c r="B154" s="40"/>
      <c r="C154" s="228" t="s">
        <v>351</v>
      </c>
      <c r="D154" s="228" t="s">
        <v>180</v>
      </c>
      <c r="E154" s="229" t="s">
        <v>4631</v>
      </c>
      <c r="F154" s="230" t="s">
        <v>4632</v>
      </c>
      <c r="G154" s="231" t="s">
        <v>1134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184</v>
      </c>
      <c r="AT154" s="239" t="s">
        <v>180</v>
      </c>
      <c r="AU154" s="239" t="s">
        <v>83</v>
      </c>
      <c r="AY154" s="18" t="s">
        <v>178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184</v>
      </c>
      <c r="BM154" s="239" t="s">
        <v>501</v>
      </c>
    </row>
    <row r="155" s="2" customFormat="1" ht="24.15" customHeight="1">
      <c r="A155" s="39"/>
      <c r="B155" s="40"/>
      <c r="C155" s="228" t="s">
        <v>355</v>
      </c>
      <c r="D155" s="228" t="s">
        <v>180</v>
      </c>
      <c r="E155" s="229" t="s">
        <v>4633</v>
      </c>
      <c r="F155" s="230" t="s">
        <v>4634</v>
      </c>
      <c r="G155" s="231" t="s">
        <v>1134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184</v>
      </c>
      <c r="AT155" s="239" t="s">
        <v>180</v>
      </c>
      <c r="AU155" s="239" t="s">
        <v>83</v>
      </c>
      <c r="AY155" s="18" t="s">
        <v>178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184</v>
      </c>
      <c r="BM155" s="239" t="s">
        <v>510</v>
      </c>
    </row>
    <row r="156" s="2" customFormat="1" ht="16.5" customHeight="1">
      <c r="A156" s="39"/>
      <c r="B156" s="40"/>
      <c r="C156" s="228" t="s">
        <v>359</v>
      </c>
      <c r="D156" s="228" t="s">
        <v>180</v>
      </c>
      <c r="E156" s="229" t="s">
        <v>4635</v>
      </c>
      <c r="F156" s="230" t="s">
        <v>4636</v>
      </c>
      <c r="G156" s="231" t="s">
        <v>1134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184</v>
      </c>
      <c r="AT156" s="239" t="s">
        <v>180</v>
      </c>
      <c r="AU156" s="239" t="s">
        <v>83</v>
      </c>
      <c r="AY156" s="18" t="s">
        <v>178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184</v>
      </c>
      <c r="BM156" s="239" t="s">
        <v>520</v>
      </c>
    </row>
    <row r="157" s="2" customFormat="1" ht="16.5" customHeight="1">
      <c r="A157" s="39"/>
      <c r="B157" s="40"/>
      <c r="C157" s="228" t="s">
        <v>366</v>
      </c>
      <c r="D157" s="228" t="s">
        <v>180</v>
      </c>
      <c r="E157" s="229" t="s">
        <v>4637</v>
      </c>
      <c r="F157" s="230" t="s">
        <v>4638</v>
      </c>
      <c r="G157" s="231" t="s">
        <v>1134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184</v>
      </c>
      <c r="AT157" s="239" t="s">
        <v>180</v>
      </c>
      <c r="AU157" s="239" t="s">
        <v>83</v>
      </c>
      <c r="AY157" s="18" t="s">
        <v>178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184</v>
      </c>
      <c r="BM157" s="239" t="s">
        <v>530</v>
      </c>
    </row>
    <row r="158" s="2" customFormat="1" ht="24.15" customHeight="1">
      <c r="A158" s="39"/>
      <c r="B158" s="40"/>
      <c r="C158" s="228" t="s">
        <v>373</v>
      </c>
      <c r="D158" s="228" t="s">
        <v>180</v>
      </c>
      <c r="E158" s="229" t="s">
        <v>4639</v>
      </c>
      <c r="F158" s="230" t="s">
        <v>4640</v>
      </c>
      <c r="G158" s="231" t="s">
        <v>1134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184</v>
      </c>
      <c r="AT158" s="239" t="s">
        <v>180</v>
      </c>
      <c r="AU158" s="239" t="s">
        <v>83</v>
      </c>
      <c r="AY158" s="18" t="s">
        <v>178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184</v>
      </c>
      <c r="BM158" s="239" t="s">
        <v>539</v>
      </c>
    </row>
    <row r="159" s="2" customFormat="1" ht="24.15" customHeight="1">
      <c r="A159" s="39"/>
      <c r="B159" s="40"/>
      <c r="C159" s="228" t="s">
        <v>377</v>
      </c>
      <c r="D159" s="228" t="s">
        <v>180</v>
      </c>
      <c r="E159" s="229" t="s">
        <v>4641</v>
      </c>
      <c r="F159" s="230" t="s">
        <v>4642</v>
      </c>
      <c r="G159" s="231" t="s">
        <v>1134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184</v>
      </c>
      <c r="AT159" s="239" t="s">
        <v>180</v>
      </c>
      <c r="AU159" s="239" t="s">
        <v>83</v>
      </c>
      <c r="AY159" s="18" t="s">
        <v>178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184</v>
      </c>
      <c r="BM159" s="239" t="s">
        <v>550</v>
      </c>
    </row>
    <row r="160" s="2" customFormat="1">
      <c r="A160" s="39"/>
      <c r="B160" s="40"/>
      <c r="C160" s="41"/>
      <c r="D160" s="243" t="s">
        <v>640</v>
      </c>
      <c r="E160" s="41"/>
      <c r="F160" s="295" t="s">
        <v>4643</v>
      </c>
      <c r="G160" s="41"/>
      <c r="H160" s="41"/>
      <c r="I160" s="296"/>
      <c r="J160" s="41"/>
      <c r="K160" s="41"/>
      <c r="L160" s="45"/>
      <c r="M160" s="297"/>
      <c r="N160" s="29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640</v>
      </c>
      <c r="AU160" s="18" t="s">
        <v>83</v>
      </c>
    </row>
    <row r="161" s="12" customFormat="1" ht="25.92" customHeight="1">
      <c r="A161" s="12"/>
      <c r="B161" s="212"/>
      <c r="C161" s="213"/>
      <c r="D161" s="214" t="s">
        <v>75</v>
      </c>
      <c r="E161" s="215" t="s">
        <v>1028</v>
      </c>
      <c r="F161" s="215" t="s">
        <v>4644</v>
      </c>
      <c r="G161" s="213"/>
      <c r="H161" s="213"/>
      <c r="I161" s="216"/>
      <c r="J161" s="217">
        <f>BK161</f>
        <v>0</v>
      </c>
      <c r="K161" s="213"/>
      <c r="L161" s="218"/>
      <c r="M161" s="219"/>
      <c r="N161" s="220"/>
      <c r="O161" s="220"/>
      <c r="P161" s="221">
        <f>SUM(P162:P183)</f>
        <v>0</v>
      </c>
      <c r="Q161" s="220"/>
      <c r="R161" s="221">
        <f>SUM(R162:R183)</f>
        <v>0</v>
      </c>
      <c r="S161" s="220"/>
      <c r="T161" s="222">
        <f>SUM(T162:T183)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76</v>
      </c>
      <c r="AY161" s="223" t="s">
        <v>178</v>
      </c>
      <c r="BK161" s="225">
        <f>SUM(BK162:BK183)</f>
        <v>0</v>
      </c>
    </row>
    <row r="162" s="2" customFormat="1" ht="33" customHeight="1">
      <c r="A162" s="39"/>
      <c r="B162" s="40"/>
      <c r="C162" s="228" t="s">
        <v>381</v>
      </c>
      <c r="D162" s="228" t="s">
        <v>180</v>
      </c>
      <c r="E162" s="229" t="s">
        <v>4645</v>
      </c>
      <c r="F162" s="230" t="s">
        <v>4646</v>
      </c>
      <c r="G162" s="231" t="s">
        <v>786</v>
      </c>
      <c r="H162" s="232">
        <v>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184</v>
      </c>
      <c r="AT162" s="239" t="s">
        <v>180</v>
      </c>
      <c r="AU162" s="239" t="s">
        <v>83</v>
      </c>
      <c r="AY162" s="18" t="s">
        <v>178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184</v>
      </c>
      <c r="BM162" s="239" t="s">
        <v>562</v>
      </c>
    </row>
    <row r="163" s="2" customFormat="1" ht="33" customHeight="1">
      <c r="A163" s="39"/>
      <c r="B163" s="40"/>
      <c r="C163" s="228" t="s">
        <v>389</v>
      </c>
      <c r="D163" s="228" t="s">
        <v>180</v>
      </c>
      <c r="E163" s="229" t="s">
        <v>4647</v>
      </c>
      <c r="F163" s="230" t="s">
        <v>4648</v>
      </c>
      <c r="G163" s="231" t="s">
        <v>786</v>
      </c>
      <c r="H163" s="232">
        <v>3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184</v>
      </c>
      <c r="AT163" s="239" t="s">
        <v>180</v>
      </c>
      <c r="AU163" s="239" t="s">
        <v>83</v>
      </c>
      <c r="AY163" s="18" t="s">
        <v>178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184</v>
      </c>
      <c r="BM163" s="239" t="s">
        <v>573</v>
      </c>
    </row>
    <row r="164" s="2" customFormat="1" ht="33" customHeight="1">
      <c r="A164" s="39"/>
      <c r="B164" s="40"/>
      <c r="C164" s="228" t="s">
        <v>396</v>
      </c>
      <c r="D164" s="228" t="s">
        <v>180</v>
      </c>
      <c r="E164" s="229" t="s">
        <v>4649</v>
      </c>
      <c r="F164" s="230" t="s">
        <v>4650</v>
      </c>
      <c r="G164" s="231" t="s">
        <v>204</v>
      </c>
      <c r="H164" s="232">
        <v>450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184</v>
      </c>
      <c r="AT164" s="239" t="s">
        <v>180</v>
      </c>
      <c r="AU164" s="239" t="s">
        <v>83</v>
      </c>
      <c r="AY164" s="18" t="s">
        <v>178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184</v>
      </c>
      <c r="BM164" s="239" t="s">
        <v>583</v>
      </c>
    </row>
    <row r="165" s="2" customFormat="1" ht="24.15" customHeight="1">
      <c r="A165" s="39"/>
      <c r="B165" s="40"/>
      <c r="C165" s="228" t="s">
        <v>401</v>
      </c>
      <c r="D165" s="228" t="s">
        <v>180</v>
      </c>
      <c r="E165" s="229" t="s">
        <v>4651</v>
      </c>
      <c r="F165" s="230" t="s">
        <v>4652</v>
      </c>
      <c r="G165" s="231" t="s">
        <v>291</v>
      </c>
      <c r="H165" s="232">
        <v>3000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184</v>
      </c>
      <c r="AT165" s="239" t="s">
        <v>180</v>
      </c>
      <c r="AU165" s="239" t="s">
        <v>83</v>
      </c>
      <c r="AY165" s="18" t="s">
        <v>178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184</v>
      </c>
      <c r="BM165" s="239" t="s">
        <v>593</v>
      </c>
    </row>
    <row r="166" s="2" customFormat="1" ht="37.8" customHeight="1">
      <c r="A166" s="39"/>
      <c r="B166" s="40"/>
      <c r="C166" s="228" t="s">
        <v>406</v>
      </c>
      <c r="D166" s="228" t="s">
        <v>180</v>
      </c>
      <c r="E166" s="229" t="s">
        <v>4653</v>
      </c>
      <c r="F166" s="230" t="s">
        <v>4654</v>
      </c>
      <c r="G166" s="231" t="s">
        <v>291</v>
      </c>
      <c r="H166" s="232">
        <v>100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184</v>
      </c>
      <c r="AT166" s="239" t="s">
        <v>180</v>
      </c>
      <c r="AU166" s="239" t="s">
        <v>83</v>
      </c>
      <c r="AY166" s="18" t="s">
        <v>178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184</v>
      </c>
      <c r="BM166" s="239" t="s">
        <v>602</v>
      </c>
    </row>
    <row r="167" s="2" customFormat="1" ht="16.5" customHeight="1">
      <c r="A167" s="39"/>
      <c r="B167" s="40"/>
      <c r="C167" s="228" t="s">
        <v>412</v>
      </c>
      <c r="D167" s="228" t="s">
        <v>180</v>
      </c>
      <c r="E167" s="229" t="s">
        <v>4655</v>
      </c>
      <c r="F167" s="230" t="s">
        <v>4656</v>
      </c>
      <c r="G167" s="231" t="s">
        <v>786</v>
      </c>
      <c r="H167" s="232">
        <v>10000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184</v>
      </c>
      <c r="AT167" s="239" t="s">
        <v>180</v>
      </c>
      <c r="AU167" s="239" t="s">
        <v>83</v>
      </c>
      <c r="AY167" s="18" t="s">
        <v>178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184</v>
      </c>
      <c r="BM167" s="239" t="s">
        <v>611</v>
      </c>
    </row>
    <row r="168" s="2" customFormat="1" ht="16.5" customHeight="1">
      <c r="A168" s="39"/>
      <c r="B168" s="40"/>
      <c r="C168" s="228" t="s">
        <v>417</v>
      </c>
      <c r="D168" s="228" t="s">
        <v>180</v>
      </c>
      <c r="E168" s="229" t="s">
        <v>4657</v>
      </c>
      <c r="F168" s="230" t="s">
        <v>4658</v>
      </c>
      <c r="G168" s="231" t="s">
        <v>786</v>
      </c>
      <c r="H168" s="232">
        <v>132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184</v>
      </c>
      <c r="AT168" s="239" t="s">
        <v>180</v>
      </c>
      <c r="AU168" s="239" t="s">
        <v>83</v>
      </c>
      <c r="AY168" s="18" t="s">
        <v>178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184</v>
      </c>
      <c r="BM168" s="239" t="s">
        <v>621</v>
      </c>
    </row>
    <row r="169" s="2" customFormat="1" ht="16.5" customHeight="1">
      <c r="A169" s="39"/>
      <c r="B169" s="40"/>
      <c r="C169" s="228" t="s">
        <v>423</v>
      </c>
      <c r="D169" s="228" t="s">
        <v>180</v>
      </c>
      <c r="E169" s="229" t="s">
        <v>4659</v>
      </c>
      <c r="F169" s="230" t="s">
        <v>4660</v>
      </c>
      <c r="G169" s="231" t="s">
        <v>786</v>
      </c>
      <c r="H169" s="232">
        <v>4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184</v>
      </c>
      <c r="AT169" s="239" t="s">
        <v>180</v>
      </c>
      <c r="AU169" s="239" t="s">
        <v>83</v>
      </c>
      <c r="AY169" s="18" t="s">
        <v>178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184</v>
      </c>
      <c r="BM169" s="239" t="s">
        <v>632</v>
      </c>
    </row>
    <row r="170" s="2" customFormat="1" ht="16.5" customHeight="1">
      <c r="A170" s="39"/>
      <c r="B170" s="40"/>
      <c r="C170" s="228" t="s">
        <v>427</v>
      </c>
      <c r="D170" s="228" t="s">
        <v>180</v>
      </c>
      <c r="E170" s="229" t="s">
        <v>4661</v>
      </c>
      <c r="F170" s="230" t="s">
        <v>4662</v>
      </c>
      <c r="G170" s="231" t="s">
        <v>291</v>
      </c>
      <c r="H170" s="232">
        <v>150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184</v>
      </c>
      <c r="AT170" s="239" t="s">
        <v>180</v>
      </c>
      <c r="AU170" s="239" t="s">
        <v>83</v>
      </c>
      <c r="AY170" s="18" t="s">
        <v>178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184</v>
      </c>
      <c r="BM170" s="239" t="s">
        <v>643</v>
      </c>
    </row>
    <row r="171" s="2" customFormat="1" ht="16.5" customHeight="1">
      <c r="A171" s="39"/>
      <c r="B171" s="40"/>
      <c r="C171" s="228" t="s">
        <v>431</v>
      </c>
      <c r="D171" s="228" t="s">
        <v>180</v>
      </c>
      <c r="E171" s="229" t="s">
        <v>4663</v>
      </c>
      <c r="F171" s="230" t="s">
        <v>4664</v>
      </c>
      <c r="G171" s="231" t="s">
        <v>786</v>
      </c>
      <c r="H171" s="232">
        <v>5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184</v>
      </c>
      <c r="AT171" s="239" t="s">
        <v>180</v>
      </c>
      <c r="AU171" s="239" t="s">
        <v>83</v>
      </c>
      <c r="AY171" s="18" t="s">
        <v>178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184</v>
      </c>
      <c r="BM171" s="239" t="s">
        <v>652</v>
      </c>
    </row>
    <row r="172" s="2" customFormat="1" ht="16.5" customHeight="1">
      <c r="A172" s="39"/>
      <c r="B172" s="40"/>
      <c r="C172" s="228" t="s">
        <v>435</v>
      </c>
      <c r="D172" s="228" t="s">
        <v>180</v>
      </c>
      <c r="E172" s="229" t="s">
        <v>4665</v>
      </c>
      <c r="F172" s="230" t="s">
        <v>4666</v>
      </c>
      <c r="G172" s="231" t="s">
        <v>786</v>
      </c>
      <c r="H172" s="232">
        <v>92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184</v>
      </c>
      <c r="AT172" s="239" t="s">
        <v>180</v>
      </c>
      <c r="AU172" s="239" t="s">
        <v>83</v>
      </c>
      <c r="AY172" s="18" t="s">
        <v>178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184</v>
      </c>
      <c r="BM172" s="239" t="s">
        <v>660</v>
      </c>
    </row>
    <row r="173" s="2" customFormat="1" ht="16.5" customHeight="1">
      <c r="A173" s="39"/>
      <c r="B173" s="40"/>
      <c r="C173" s="228" t="s">
        <v>439</v>
      </c>
      <c r="D173" s="228" t="s">
        <v>180</v>
      </c>
      <c r="E173" s="229" t="s">
        <v>4667</v>
      </c>
      <c r="F173" s="230" t="s">
        <v>4668</v>
      </c>
      <c r="G173" s="231" t="s">
        <v>291</v>
      </c>
      <c r="H173" s="232">
        <v>475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184</v>
      </c>
      <c r="AT173" s="239" t="s">
        <v>180</v>
      </c>
      <c r="AU173" s="239" t="s">
        <v>83</v>
      </c>
      <c r="AY173" s="18" t="s">
        <v>178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184</v>
      </c>
      <c r="BM173" s="239" t="s">
        <v>669</v>
      </c>
    </row>
    <row r="174" s="2" customFormat="1" ht="33" customHeight="1">
      <c r="A174" s="39"/>
      <c r="B174" s="40"/>
      <c r="C174" s="228" t="s">
        <v>444</v>
      </c>
      <c r="D174" s="228" t="s">
        <v>180</v>
      </c>
      <c r="E174" s="229" t="s">
        <v>4669</v>
      </c>
      <c r="F174" s="230" t="s">
        <v>4670</v>
      </c>
      <c r="G174" s="231" t="s">
        <v>786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184</v>
      </c>
      <c r="AT174" s="239" t="s">
        <v>180</v>
      </c>
      <c r="AU174" s="239" t="s">
        <v>83</v>
      </c>
      <c r="AY174" s="18" t="s">
        <v>178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184</v>
      </c>
      <c r="BM174" s="239" t="s">
        <v>680</v>
      </c>
    </row>
    <row r="175" s="2" customFormat="1" ht="33" customHeight="1">
      <c r="A175" s="39"/>
      <c r="B175" s="40"/>
      <c r="C175" s="228" t="s">
        <v>450</v>
      </c>
      <c r="D175" s="228" t="s">
        <v>180</v>
      </c>
      <c r="E175" s="229" t="s">
        <v>4671</v>
      </c>
      <c r="F175" s="230" t="s">
        <v>4672</v>
      </c>
      <c r="G175" s="231" t="s">
        <v>1134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184</v>
      </c>
      <c r="AT175" s="239" t="s">
        <v>180</v>
      </c>
      <c r="AU175" s="239" t="s">
        <v>83</v>
      </c>
      <c r="AY175" s="18" t="s">
        <v>178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184</v>
      </c>
      <c r="BM175" s="239" t="s">
        <v>688</v>
      </c>
    </row>
    <row r="176" s="2" customFormat="1" ht="24.15" customHeight="1">
      <c r="A176" s="39"/>
      <c r="B176" s="40"/>
      <c r="C176" s="228" t="s">
        <v>455</v>
      </c>
      <c r="D176" s="228" t="s">
        <v>180</v>
      </c>
      <c r="E176" s="229" t="s">
        <v>4673</v>
      </c>
      <c r="F176" s="230" t="s">
        <v>4674</v>
      </c>
      <c r="G176" s="231" t="s">
        <v>1134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184</v>
      </c>
      <c r="AT176" s="239" t="s">
        <v>180</v>
      </c>
      <c r="AU176" s="239" t="s">
        <v>83</v>
      </c>
      <c r="AY176" s="18" t="s">
        <v>178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184</v>
      </c>
      <c r="BM176" s="239" t="s">
        <v>696</v>
      </c>
    </row>
    <row r="177" s="2" customFormat="1" ht="37.8" customHeight="1">
      <c r="A177" s="39"/>
      <c r="B177" s="40"/>
      <c r="C177" s="228" t="s">
        <v>464</v>
      </c>
      <c r="D177" s="228" t="s">
        <v>180</v>
      </c>
      <c r="E177" s="229" t="s">
        <v>4675</v>
      </c>
      <c r="F177" s="230" t="s">
        <v>4676</v>
      </c>
      <c r="G177" s="231" t="s">
        <v>4614</v>
      </c>
      <c r="H177" s="232">
        <v>80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184</v>
      </c>
      <c r="AT177" s="239" t="s">
        <v>180</v>
      </c>
      <c r="AU177" s="239" t="s">
        <v>83</v>
      </c>
      <c r="AY177" s="18" t="s">
        <v>178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184</v>
      </c>
      <c r="BM177" s="239" t="s">
        <v>706</v>
      </c>
    </row>
    <row r="178" s="2" customFormat="1" ht="37.8" customHeight="1">
      <c r="A178" s="39"/>
      <c r="B178" s="40"/>
      <c r="C178" s="228" t="s">
        <v>469</v>
      </c>
      <c r="D178" s="228" t="s">
        <v>180</v>
      </c>
      <c r="E178" s="229" t="s">
        <v>4677</v>
      </c>
      <c r="F178" s="230" t="s">
        <v>4678</v>
      </c>
      <c r="G178" s="231" t="s">
        <v>4614</v>
      </c>
      <c r="H178" s="232">
        <v>16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184</v>
      </c>
      <c r="AT178" s="239" t="s">
        <v>180</v>
      </c>
      <c r="AU178" s="239" t="s">
        <v>83</v>
      </c>
      <c r="AY178" s="18" t="s">
        <v>178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184</v>
      </c>
      <c r="BM178" s="239" t="s">
        <v>715</v>
      </c>
    </row>
    <row r="179" s="2" customFormat="1" ht="24.15" customHeight="1">
      <c r="A179" s="39"/>
      <c r="B179" s="40"/>
      <c r="C179" s="228" t="s">
        <v>482</v>
      </c>
      <c r="D179" s="228" t="s">
        <v>180</v>
      </c>
      <c r="E179" s="229" t="s">
        <v>4623</v>
      </c>
      <c r="F179" s="230" t="s">
        <v>4624</v>
      </c>
      <c r="G179" s="231" t="s">
        <v>4614</v>
      </c>
      <c r="H179" s="232">
        <v>80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184</v>
      </c>
      <c r="AT179" s="239" t="s">
        <v>180</v>
      </c>
      <c r="AU179" s="239" t="s">
        <v>83</v>
      </c>
      <c r="AY179" s="18" t="s">
        <v>178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184</v>
      </c>
      <c r="BM179" s="239" t="s">
        <v>725</v>
      </c>
    </row>
    <row r="180" s="2" customFormat="1" ht="24.15" customHeight="1">
      <c r="A180" s="39"/>
      <c r="B180" s="40"/>
      <c r="C180" s="228" t="s">
        <v>486</v>
      </c>
      <c r="D180" s="228" t="s">
        <v>180</v>
      </c>
      <c r="E180" s="229" t="s">
        <v>4621</v>
      </c>
      <c r="F180" s="230" t="s">
        <v>4622</v>
      </c>
      <c r="G180" s="231" t="s">
        <v>4614</v>
      </c>
      <c r="H180" s="232">
        <v>16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184</v>
      </c>
      <c r="AT180" s="239" t="s">
        <v>180</v>
      </c>
      <c r="AU180" s="239" t="s">
        <v>83</v>
      </c>
      <c r="AY180" s="18" t="s">
        <v>178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184</v>
      </c>
      <c r="BM180" s="239" t="s">
        <v>736</v>
      </c>
    </row>
    <row r="181" s="2" customFormat="1" ht="24.15" customHeight="1">
      <c r="A181" s="39"/>
      <c r="B181" s="40"/>
      <c r="C181" s="228" t="s">
        <v>491</v>
      </c>
      <c r="D181" s="228" t="s">
        <v>180</v>
      </c>
      <c r="E181" s="229" t="s">
        <v>4679</v>
      </c>
      <c r="F181" s="230" t="s">
        <v>4680</v>
      </c>
      <c r="G181" s="231" t="s">
        <v>1134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184</v>
      </c>
      <c r="AT181" s="239" t="s">
        <v>180</v>
      </c>
      <c r="AU181" s="239" t="s">
        <v>83</v>
      </c>
      <c r="AY181" s="18" t="s">
        <v>178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184</v>
      </c>
      <c r="BM181" s="239" t="s">
        <v>746</v>
      </c>
    </row>
    <row r="182" s="2" customFormat="1" ht="24.15" customHeight="1">
      <c r="A182" s="39"/>
      <c r="B182" s="40"/>
      <c r="C182" s="228" t="s">
        <v>497</v>
      </c>
      <c r="D182" s="228" t="s">
        <v>180</v>
      </c>
      <c r="E182" s="229" t="s">
        <v>4681</v>
      </c>
      <c r="F182" s="230" t="s">
        <v>4682</v>
      </c>
      <c r="G182" s="231" t="s">
        <v>1134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184</v>
      </c>
      <c r="AT182" s="239" t="s">
        <v>180</v>
      </c>
      <c r="AU182" s="239" t="s">
        <v>83</v>
      </c>
      <c r="AY182" s="18" t="s">
        <v>178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184</v>
      </c>
      <c r="BM182" s="239" t="s">
        <v>758</v>
      </c>
    </row>
    <row r="183" s="2" customFormat="1" ht="16.5" customHeight="1">
      <c r="A183" s="39"/>
      <c r="B183" s="40"/>
      <c r="C183" s="228" t="s">
        <v>501</v>
      </c>
      <c r="D183" s="228" t="s">
        <v>180</v>
      </c>
      <c r="E183" s="229" t="s">
        <v>4683</v>
      </c>
      <c r="F183" s="230" t="s">
        <v>4684</v>
      </c>
      <c r="G183" s="231" t="s">
        <v>1134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184</v>
      </c>
      <c r="AT183" s="239" t="s">
        <v>180</v>
      </c>
      <c r="AU183" s="239" t="s">
        <v>83</v>
      </c>
      <c r="AY183" s="18" t="s">
        <v>178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184</v>
      </c>
      <c r="BM183" s="239" t="s">
        <v>768</v>
      </c>
    </row>
    <row r="184" s="12" customFormat="1" ht="25.92" customHeight="1">
      <c r="A184" s="12"/>
      <c r="B184" s="212"/>
      <c r="C184" s="213"/>
      <c r="D184" s="214" t="s">
        <v>75</v>
      </c>
      <c r="E184" s="215" t="s">
        <v>1038</v>
      </c>
      <c r="F184" s="215" t="s">
        <v>4685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SUM(P185:P190)</f>
        <v>0</v>
      </c>
      <c r="Q184" s="220"/>
      <c r="R184" s="221">
        <f>SUM(R185:R190)</f>
        <v>0</v>
      </c>
      <c r="S184" s="220"/>
      <c r="T184" s="222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76</v>
      </c>
      <c r="AY184" s="223" t="s">
        <v>178</v>
      </c>
      <c r="BK184" s="225">
        <f>SUM(BK185:BK190)</f>
        <v>0</v>
      </c>
    </row>
    <row r="185" s="2" customFormat="1" ht="37.8" customHeight="1">
      <c r="A185" s="39"/>
      <c r="B185" s="40"/>
      <c r="C185" s="228" t="s">
        <v>505</v>
      </c>
      <c r="D185" s="228" t="s">
        <v>180</v>
      </c>
      <c r="E185" s="229" t="s">
        <v>4686</v>
      </c>
      <c r="F185" s="230" t="s">
        <v>4687</v>
      </c>
      <c r="G185" s="231" t="s">
        <v>786</v>
      </c>
      <c r="H185" s="232">
        <v>16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184</v>
      </c>
      <c r="AT185" s="239" t="s">
        <v>180</v>
      </c>
      <c r="AU185" s="239" t="s">
        <v>83</v>
      </c>
      <c r="AY185" s="18" t="s">
        <v>178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184</v>
      </c>
      <c r="BM185" s="239" t="s">
        <v>777</v>
      </c>
    </row>
    <row r="186" s="2" customFormat="1" ht="24.15" customHeight="1">
      <c r="A186" s="39"/>
      <c r="B186" s="40"/>
      <c r="C186" s="228" t="s">
        <v>510</v>
      </c>
      <c r="D186" s="228" t="s">
        <v>180</v>
      </c>
      <c r="E186" s="229" t="s">
        <v>4688</v>
      </c>
      <c r="F186" s="230" t="s">
        <v>4689</v>
      </c>
      <c r="G186" s="231" t="s">
        <v>786</v>
      </c>
      <c r="H186" s="232">
        <v>42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184</v>
      </c>
      <c r="AT186" s="239" t="s">
        <v>180</v>
      </c>
      <c r="AU186" s="239" t="s">
        <v>83</v>
      </c>
      <c r="AY186" s="18" t="s">
        <v>178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184</v>
      </c>
      <c r="BM186" s="239" t="s">
        <v>790</v>
      </c>
    </row>
    <row r="187" s="2" customFormat="1" ht="16.5" customHeight="1">
      <c r="A187" s="39"/>
      <c r="B187" s="40"/>
      <c r="C187" s="228" t="s">
        <v>515</v>
      </c>
      <c r="D187" s="228" t="s">
        <v>180</v>
      </c>
      <c r="E187" s="229" t="s">
        <v>4690</v>
      </c>
      <c r="F187" s="230" t="s">
        <v>4691</v>
      </c>
      <c r="G187" s="231" t="s">
        <v>786</v>
      </c>
      <c r="H187" s="232">
        <v>5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184</v>
      </c>
      <c r="AT187" s="239" t="s">
        <v>180</v>
      </c>
      <c r="AU187" s="239" t="s">
        <v>83</v>
      </c>
      <c r="AY187" s="18" t="s">
        <v>178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184</v>
      </c>
      <c r="BM187" s="239" t="s">
        <v>801</v>
      </c>
    </row>
    <row r="188" s="2" customFormat="1" ht="44.25" customHeight="1">
      <c r="A188" s="39"/>
      <c r="B188" s="40"/>
      <c r="C188" s="228" t="s">
        <v>520</v>
      </c>
      <c r="D188" s="228" t="s">
        <v>180</v>
      </c>
      <c r="E188" s="229" t="s">
        <v>4692</v>
      </c>
      <c r="F188" s="230" t="s">
        <v>4693</v>
      </c>
      <c r="G188" s="231" t="s">
        <v>1134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184</v>
      </c>
      <c r="AT188" s="239" t="s">
        <v>180</v>
      </c>
      <c r="AU188" s="239" t="s">
        <v>83</v>
      </c>
      <c r="AY188" s="18" t="s">
        <v>178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184</v>
      </c>
      <c r="BM188" s="239" t="s">
        <v>814</v>
      </c>
    </row>
    <row r="189" s="2" customFormat="1" ht="24.15" customHeight="1">
      <c r="A189" s="39"/>
      <c r="B189" s="40"/>
      <c r="C189" s="228" t="s">
        <v>525</v>
      </c>
      <c r="D189" s="228" t="s">
        <v>180</v>
      </c>
      <c r="E189" s="229" t="s">
        <v>4694</v>
      </c>
      <c r="F189" s="230" t="s">
        <v>4695</v>
      </c>
      <c r="G189" s="231" t="s">
        <v>1134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184</v>
      </c>
      <c r="AT189" s="239" t="s">
        <v>180</v>
      </c>
      <c r="AU189" s="239" t="s">
        <v>83</v>
      </c>
      <c r="AY189" s="18" t="s">
        <v>178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184</v>
      </c>
      <c r="BM189" s="239" t="s">
        <v>828</v>
      </c>
    </row>
    <row r="190" s="2" customFormat="1" ht="24.15" customHeight="1">
      <c r="A190" s="39"/>
      <c r="B190" s="40"/>
      <c r="C190" s="228" t="s">
        <v>530</v>
      </c>
      <c r="D190" s="228" t="s">
        <v>180</v>
      </c>
      <c r="E190" s="229" t="s">
        <v>4696</v>
      </c>
      <c r="F190" s="230" t="s">
        <v>4697</v>
      </c>
      <c r="G190" s="231" t="s">
        <v>1134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184</v>
      </c>
      <c r="AT190" s="239" t="s">
        <v>180</v>
      </c>
      <c r="AU190" s="239" t="s">
        <v>83</v>
      </c>
      <c r="AY190" s="18" t="s">
        <v>178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184</v>
      </c>
      <c r="BM190" s="239" t="s">
        <v>837</v>
      </c>
    </row>
    <row r="191" s="12" customFormat="1" ht="25.92" customHeight="1">
      <c r="A191" s="12"/>
      <c r="B191" s="212"/>
      <c r="C191" s="213"/>
      <c r="D191" s="214" t="s">
        <v>75</v>
      </c>
      <c r="E191" s="215" t="s">
        <v>1048</v>
      </c>
      <c r="F191" s="215" t="s">
        <v>4698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SUM(P192:P204)</f>
        <v>0</v>
      </c>
      <c r="Q191" s="220"/>
      <c r="R191" s="221">
        <f>SUM(R192:R204)</f>
        <v>0</v>
      </c>
      <c r="S191" s="220"/>
      <c r="T191" s="222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83</v>
      </c>
      <c r="AT191" s="224" t="s">
        <v>75</v>
      </c>
      <c r="AU191" s="224" t="s">
        <v>76</v>
      </c>
      <c r="AY191" s="223" t="s">
        <v>178</v>
      </c>
      <c r="BK191" s="225">
        <f>SUM(BK192:BK204)</f>
        <v>0</v>
      </c>
    </row>
    <row r="192" s="2" customFormat="1" ht="49.05" customHeight="1">
      <c r="A192" s="39"/>
      <c r="B192" s="40"/>
      <c r="C192" s="228" t="s">
        <v>535</v>
      </c>
      <c r="D192" s="228" t="s">
        <v>180</v>
      </c>
      <c r="E192" s="229" t="s">
        <v>4699</v>
      </c>
      <c r="F192" s="230" t="s">
        <v>4700</v>
      </c>
      <c r="G192" s="231" t="s">
        <v>786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184</v>
      </c>
      <c r="AT192" s="239" t="s">
        <v>180</v>
      </c>
      <c r="AU192" s="239" t="s">
        <v>83</v>
      </c>
      <c r="AY192" s="18" t="s">
        <v>178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184</v>
      </c>
      <c r="BM192" s="239" t="s">
        <v>851</v>
      </c>
    </row>
    <row r="193" s="2" customFormat="1" ht="55.5" customHeight="1">
      <c r="A193" s="39"/>
      <c r="B193" s="40"/>
      <c r="C193" s="228" t="s">
        <v>539</v>
      </c>
      <c r="D193" s="228" t="s">
        <v>180</v>
      </c>
      <c r="E193" s="229" t="s">
        <v>4701</v>
      </c>
      <c r="F193" s="230" t="s">
        <v>4702</v>
      </c>
      <c r="G193" s="231" t="s">
        <v>786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184</v>
      </c>
      <c r="AT193" s="239" t="s">
        <v>180</v>
      </c>
      <c r="AU193" s="239" t="s">
        <v>83</v>
      </c>
      <c r="AY193" s="18" t="s">
        <v>178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184</v>
      </c>
      <c r="BM193" s="239" t="s">
        <v>861</v>
      </c>
    </row>
    <row r="194" s="2" customFormat="1" ht="55.5" customHeight="1">
      <c r="A194" s="39"/>
      <c r="B194" s="40"/>
      <c r="C194" s="228" t="s">
        <v>544</v>
      </c>
      <c r="D194" s="228" t="s">
        <v>180</v>
      </c>
      <c r="E194" s="229" t="s">
        <v>4703</v>
      </c>
      <c r="F194" s="230" t="s">
        <v>4704</v>
      </c>
      <c r="G194" s="231" t="s">
        <v>786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184</v>
      </c>
      <c r="AT194" s="239" t="s">
        <v>180</v>
      </c>
      <c r="AU194" s="239" t="s">
        <v>83</v>
      </c>
      <c r="AY194" s="18" t="s">
        <v>178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184</v>
      </c>
      <c r="BM194" s="239" t="s">
        <v>871</v>
      </c>
    </row>
    <row r="195" s="2" customFormat="1" ht="55.5" customHeight="1">
      <c r="A195" s="39"/>
      <c r="B195" s="40"/>
      <c r="C195" s="228" t="s">
        <v>550</v>
      </c>
      <c r="D195" s="228" t="s">
        <v>180</v>
      </c>
      <c r="E195" s="229" t="s">
        <v>4705</v>
      </c>
      <c r="F195" s="230" t="s">
        <v>4706</v>
      </c>
      <c r="G195" s="231" t="s">
        <v>786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184</v>
      </c>
      <c r="AT195" s="239" t="s">
        <v>180</v>
      </c>
      <c r="AU195" s="239" t="s">
        <v>83</v>
      </c>
      <c r="AY195" s="18" t="s">
        <v>178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184</v>
      </c>
      <c r="BM195" s="239" t="s">
        <v>881</v>
      </c>
    </row>
    <row r="196" s="2" customFormat="1" ht="55.5" customHeight="1">
      <c r="A196" s="39"/>
      <c r="B196" s="40"/>
      <c r="C196" s="228" t="s">
        <v>558</v>
      </c>
      <c r="D196" s="228" t="s">
        <v>180</v>
      </c>
      <c r="E196" s="229" t="s">
        <v>4707</v>
      </c>
      <c r="F196" s="230" t="s">
        <v>4708</v>
      </c>
      <c r="G196" s="231" t="s">
        <v>786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184</v>
      </c>
      <c r="AT196" s="239" t="s">
        <v>180</v>
      </c>
      <c r="AU196" s="239" t="s">
        <v>83</v>
      </c>
      <c r="AY196" s="18" t="s">
        <v>178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184</v>
      </c>
      <c r="BM196" s="239" t="s">
        <v>891</v>
      </c>
    </row>
    <row r="197" s="2" customFormat="1" ht="24.15" customHeight="1">
      <c r="A197" s="39"/>
      <c r="B197" s="40"/>
      <c r="C197" s="228" t="s">
        <v>562</v>
      </c>
      <c r="D197" s="228" t="s">
        <v>180</v>
      </c>
      <c r="E197" s="229" t="s">
        <v>4709</v>
      </c>
      <c r="F197" s="230" t="s">
        <v>4710</v>
      </c>
      <c r="G197" s="231" t="s">
        <v>4614</v>
      </c>
      <c r="H197" s="232">
        <v>85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184</v>
      </c>
      <c r="AT197" s="239" t="s">
        <v>180</v>
      </c>
      <c r="AU197" s="239" t="s">
        <v>83</v>
      </c>
      <c r="AY197" s="18" t="s">
        <v>178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184</v>
      </c>
      <c r="BM197" s="239" t="s">
        <v>901</v>
      </c>
    </row>
    <row r="198" s="2" customFormat="1" ht="24.15" customHeight="1">
      <c r="A198" s="39"/>
      <c r="B198" s="40"/>
      <c r="C198" s="228" t="s">
        <v>567</v>
      </c>
      <c r="D198" s="228" t="s">
        <v>180</v>
      </c>
      <c r="E198" s="229" t="s">
        <v>4711</v>
      </c>
      <c r="F198" s="230" t="s">
        <v>4712</v>
      </c>
      <c r="G198" s="231" t="s">
        <v>4614</v>
      </c>
      <c r="H198" s="232">
        <v>10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184</v>
      </c>
      <c r="AT198" s="239" t="s">
        <v>180</v>
      </c>
      <c r="AU198" s="239" t="s">
        <v>83</v>
      </c>
      <c r="AY198" s="18" t="s">
        <v>178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184</v>
      </c>
      <c r="BM198" s="239" t="s">
        <v>913</v>
      </c>
    </row>
    <row r="199" s="2" customFormat="1" ht="24.15" customHeight="1">
      <c r="A199" s="39"/>
      <c r="B199" s="40"/>
      <c r="C199" s="228" t="s">
        <v>573</v>
      </c>
      <c r="D199" s="228" t="s">
        <v>180</v>
      </c>
      <c r="E199" s="229" t="s">
        <v>4713</v>
      </c>
      <c r="F199" s="230" t="s">
        <v>4714</v>
      </c>
      <c r="G199" s="231" t="s">
        <v>1134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184</v>
      </c>
      <c r="AT199" s="239" t="s">
        <v>180</v>
      </c>
      <c r="AU199" s="239" t="s">
        <v>83</v>
      </c>
      <c r="AY199" s="18" t="s">
        <v>178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184</v>
      </c>
      <c r="BM199" s="239" t="s">
        <v>922</v>
      </c>
    </row>
    <row r="200" s="2" customFormat="1" ht="37.8" customHeight="1">
      <c r="A200" s="39"/>
      <c r="B200" s="40"/>
      <c r="C200" s="228" t="s">
        <v>579</v>
      </c>
      <c r="D200" s="228" t="s">
        <v>180</v>
      </c>
      <c r="E200" s="229" t="s">
        <v>4715</v>
      </c>
      <c r="F200" s="230" t="s">
        <v>4716</v>
      </c>
      <c r="G200" s="231" t="s">
        <v>4614</v>
      </c>
      <c r="H200" s="232">
        <v>100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184</v>
      </c>
      <c r="AT200" s="239" t="s">
        <v>180</v>
      </c>
      <c r="AU200" s="239" t="s">
        <v>83</v>
      </c>
      <c r="AY200" s="18" t="s">
        <v>178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184</v>
      </c>
      <c r="BM200" s="239" t="s">
        <v>931</v>
      </c>
    </row>
    <row r="201" s="2" customFormat="1" ht="24.15" customHeight="1">
      <c r="A201" s="39"/>
      <c r="B201" s="40"/>
      <c r="C201" s="228" t="s">
        <v>583</v>
      </c>
      <c r="D201" s="228" t="s">
        <v>180</v>
      </c>
      <c r="E201" s="229" t="s">
        <v>4717</v>
      </c>
      <c r="F201" s="230" t="s">
        <v>4718</v>
      </c>
      <c r="G201" s="231" t="s">
        <v>1134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184</v>
      </c>
      <c r="AT201" s="239" t="s">
        <v>180</v>
      </c>
      <c r="AU201" s="239" t="s">
        <v>83</v>
      </c>
      <c r="AY201" s="18" t="s">
        <v>178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184</v>
      </c>
      <c r="BM201" s="239" t="s">
        <v>942</v>
      </c>
    </row>
    <row r="202" s="2" customFormat="1" ht="21.75" customHeight="1">
      <c r="A202" s="39"/>
      <c r="B202" s="40"/>
      <c r="C202" s="228" t="s">
        <v>588</v>
      </c>
      <c r="D202" s="228" t="s">
        <v>180</v>
      </c>
      <c r="E202" s="229" t="s">
        <v>4719</v>
      </c>
      <c r="F202" s="230" t="s">
        <v>4720</v>
      </c>
      <c r="G202" s="231" t="s">
        <v>1134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184</v>
      </c>
      <c r="AT202" s="239" t="s">
        <v>180</v>
      </c>
      <c r="AU202" s="239" t="s">
        <v>83</v>
      </c>
      <c r="AY202" s="18" t="s">
        <v>178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184</v>
      </c>
      <c r="BM202" s="239" t="s">
        <v>952</v>
      </c>
    </row>
    <row r="203" s="2" customFormat="1" ht="24.15" customHeight="1">
      <c r="A203" s="39"/>
      <c r="B203" s="40"/>
      <c r="C203" s="228" t="s">
        <v>593</v>
      </c>
      <c r="D203" s="228" t="s">
        <v>180</v>
      </c>
      <c r="E203" s="229" t="s">
        <v>4721</v>
      </c>
      <c r="F203" s="230" t="s">
        <v>4722</v>
      </c>
      <c r="G203" s="231" t="s">
        <v>1134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184</v>
      </c>
      <c r="AT203" s="239" t="s">
        <v>180</v>
      </c>
      <c r="AU203" s="239" t="s">
        <v>83</v>
      </c>
      <c r="AY203" s="18" t="s">
        <v>178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184</v>
      </c>
      <c r="BM203" s="239" t="s">
        <v>962</v>
      </c>
    </row>
    <row r="204" s="2" customFormat="1" ht="24.15" customHeight="1">
      <c r="A204" s="39"/>
      <c r="B204" s="40"/>
      <c r="C204" s="228" t="s">
        <v>597</v>
      </c>
      <c r="D204" s="228" t="s">
        <v>180</v>
      </c>
      <c r="E204" s="229" t="s">
        <v>4723</v>
      </c>
      <c r="F204" s="230" t="s">
        <v>4724</v>
      </c>
      <c r="G204" s="231" t="s">
        <v>1134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184</v>
      </c>
      <c r="AT204" s="239" t="s">
        <v>180</v>
      </c>
      <c r="AU204" s="239" t="s">
        <v>83</v>
      </c>
      <c r="AY204" s="18" t="s">
        <v>178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184</v>
      </c>
      <c r="BM204" s="239" t="s">
        <v>973</v>
      </c>
    </row>
    <row r="205" s="12" customFormat="1" ht="25.92" customHeight="1">
      <c r="A205" s="12"/>
      <c r="B205" s="212"/>
      <c r="C205" s="213"/>
      <c r="D205" s="214" t="s">
        <v>75</v>
      </c>
      <c r="E205" s="215" t="s">
        <v>1055</v>
      </c>
      <c r="F205" s="215" t="s">
        <v>4725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</v>
      </c>
      <c r="S205" s="220"/>
      <c r="T205" s="222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83</v>
      </c>
      <c r="AT205" s="224" t="s">
        <v>75</v>
      </c>
      <c r="AU205" s="224" t="s">
        <v>76</v>
      </c>
      <c r="AY205" s="223" t="s">
        <v>178</v>
      </c>
      <c r="BK205" s="225">
        <f>SUM(BK206:BK213)</f>
        <v>0</v>
      </c>
    </row>
    <row r="206" s="2" customFormat="1" ht="21.75" customHeight="1">
      <c r="A206" s="39"/>
      <c r="B206" s="40"/>
      <c r="C206" s="228" t="s">
        <v>602</v>
      </c>
      <c r="D206" s="228" t="s">
        <v>180</v>
      </c>
      <c r="E206" s="229" t="s">
        <v>4726</v>
      </c>
      <c r="F206" s="230" t="s">
        <v>4727</v>
      </c>
      <c r="G206" s="231" t="s">
        <v>786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184</v>
      </c>
      <c r="AT206" s="239" t="s">
        <v>180</v>
      </c>
      <c r="AU206" s="239" t="s">
        <v>83</v>
      </c>
      <c r="AY206" s="18" t="s">
        <v>178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184</v>
      </c>
      <c r="BM206" s="239" t="s">
        <v>2121</v>
      </c>
    </row>
    <row r="207" s="2" customFormat="1" ht="16.5" customHeight="1">
      <c r="A207" s="39"/>
      <c r="B207" s="40"/>
      <c r="C207" s="228" t="s">
        <v>607</v>
      </c>
      <c r="D207" s="228" t="s">
        <v>180</v>
      </c>
      <c r="E207" s="229" t="s">
        <v>4728</v>
      </c>
      <c r="F207" s="230" t="s">
        <v>4729</v>
      </c>
      <c r="G207" s="231" t="s">
        <v>786</v>
      </c>
      <c r="H207" s="232">
        <v>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184</v>
      </c>
      <c r="AT207" s="239" t="s">
        <v>180</v>
      </c>
      <c r="AU207" s="239" t="s">
        <v>83</v>
      </c>
      <c r="AY207" s="18" t="s">
        <v>178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184</v>
      </c>
      <c r="BM207" s="239" t="s">
        <v>2130</v>
      </c>
    </row>
    <row r="208" s="2" customFormat="1" ht="21.75" customHeight="1">
      <c r="A208" s="39"/>
      <c r="B208" s="40"/>
      <c r="C208" s="228" t="s">
        <v>611</v>
      </c>
      <c r="D208" s="228" t="s">
        <v>180</v>
      </c>
      <c r="E208" s="229" t="s">
        <v>4730</v>
      </c>
      <c r="F208" s="230" t="s">
        <v>4731</v>
      </c>
      <c r="G208" s="231" t="s">
        <v>786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184</v>
      </c>
      <c r="AT208" s="239" t="s">
        <v>180</v>
      </c>
      <c r="AU208" s="239" t="s">
        <v>83</v>
      </c>
      <c r="AY208" s="18" t="s">
        <v>178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184</v>
      </c>
      <c r="BM208" s="239" t="s">
        <v>2139</v>
      </c>
    </row>
    <row r="209" s="2" customFormat="1" ht="24.15" customHeight="1">
      <c r="A209" s="39"/>
      <c r="B209" s="40"/>
      <c r="C209" s="228" t="s">
        <v>616</v>
      </c>
      <c r="D209" s="228" t="s">
        <v>180</v>
      </c>
      <c r="E209" s="229" t="s">
        <v>4732</v>
      </c>
      <c r="F209" s="230" t="s">
        <v>4733</v>
      </c>
      <c r="G209" s="231" t="s">
        <v>1134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184</v>
      </c>
      <c r="AT209" s="239" t="s">
        <v>180</v>
      </c>
      <c r="AU209" s="239" t="s">
        <v>83</v>
      </c>
      <c r="AY209" s="18" t="s">
        <v>178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184</v>
      </c>
      <c r="BM209" s="239" t="s">
        <v>2147</v>
      </c>
    </row>
    <row r="210" s="2" customFormat="1" ht="16.5" customHeight="1">
      <c r="A210" s="39"/>
      <c r="B210" s="40"/>
      <c r="C210" s="228" t="s">
        <v>621</v>
      </c>
      <c r="D210" s="228" t="s">
        <v>180</v>
      </c>
      <c r="E210" s="229" t="s">
        <v>4734</v>
      </c>
      <c r="F210" s="230" t="s">
        <v>4735</v>
      </c>
      <c r="G210" s="231" t="s">
        <v>1134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184</v>
      </c>
      <c r="AT210" s="239" t="s">
        <v>180</v>
      </c>
      <c r="AU210" s="239" t="s">
        <v>83</v>
      </c>
      <c r="AY210" s="18" t="s">
        <v>178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184</v>
      </c>
      <c r="BM210" s="239" t="s">
        <v>2160</v>
      </c>
    </row>
    <row r="211" s="2" customFormat="1" ht="24.15" customHeight="1">
      <c r="A211" s="39"/>
      <c r="B211" s="40"/>
      <c r="C211" s="228" t="s">
        <v>626</v>
      </c>
      <c r="D211" s="228" t="s">
        <v>180</v>
      </c>
      <c r="E211" s="229" t="s">
        <v>4736</v>
      </c>
      <c r="F211" s="230" t="s">
        <v>4737</v>
      </c>
      <c r="G211" s="231" t="s">
        <v>1134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184</v>
      </c>
      <c r="AT211" s="239" t="s">
        <v>180</v>
      </c>
      <c r="AU211" s="239" t="s">
        <v>83</v>
      </c>
      <c r="AY211" s="18" t="s">
        <v>178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184</v>
      </c>
      <c r="BM211" s="239" t="s">
        <v>2168</v>
      </c>
    </row>
    <row r="212" s="2" customFormat="1" ht="24.15" customHeight="1">
      <c r="A212" s="39"/>
      <c r="B212" s="40"/>
      <c r="C212" s="228" t="s">
        <v>632</v>
      </c>
      <c r="D212" s="228" t="s">
        <v>180</v>
      </c>
      <c r="E212" s="229" t="s">
        <v>4738</v>
      </c>
      <c r="F212" s="230" t="s">
        <v>4739</v>
      </c>
      <c r="G212" s="231" t="s">
        <v>1134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184</v>
      </c>
      <c r="AT212" s="239" t="s">
        <v>180</v>
      </c>
      <c r="AU212" s="239" t="s">
        <v>83</v>
      </c>
      <c r="AY212" s="18" t="s">
        <v>178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184</v>
      </c>
      <c r="BM212" s="239" t="s">
        <v>2174</v>
      </c>
    </row>
    <row r="213" s="2" customFormat="1">
      <c r="A213" s="39"/>
      <c r="B213" s="40"/>
      <c r="C213" s="41"/>
      <c r="D213" s="243" t="s">
        <v>640</v>
      </c>
      <c r="E213" s="41"/>
      <c r="F213" s="295" t="s">
        <v>4740</v>
      </c>
      <c r="G213" s="41"/>
      <c r="H213" s="41"/>
      <c r="I213" s="296"/>
      <c r="J213" s="41"/>
      <c r="K213" s="41"/>
      <c r="L213" s="45"/>
      <c r="M213" s="297"/>
      <c r="N213" s="29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640</v>
      </c>
      <c r="AU213" s="18" t="s">
        <v>83</v>
      </c>
    </row>
    <row r="214" s="12" customFormat="1" ht="25.92" customHeight="1">
      <c r="A214" s="12"/>
      <c r="B214" s="212"/>
      <c r="C214" s="213"/>
      <c r="D214" s="214" t="s">
        <v>75</v>
      </c>
      <c r="E214" s="215" t="s">
        <v>4741</v>
      </c>
      <c r="F214" s="215" t="s">
        <v>4742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SUM(P215:P228)</f>
        <v>0</v>
      </c>
      <c r="Q214" s="220"/>
      <c r="R214" s="221">
        <f>SUM(R215:R228)</f>
        <v>0</v>
      </c>
      <c r="S214" s="220"/>
      <c r="T214" s="222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76</v>
      </c>
      <c r="AY214" s="223" t="s">
        <v>178</v>
      </c>
      <c r="BK214" s="225">
        <f>SUM(BK215:BK228)</f>
        <v>0</v>
      </c>
    </row>
    <row r="215" s="2" customFormat="1" ht="66.75" customHeight="1">
      <c r="A215" s="39"/>
      <c r="B215" s="40"/>
      <c r="C215" s="228" t="s">
        <v>638</v>
      </c>
      <c r="D215" s="228" t="s">
        <v>180</v>
      </c>
      <c r="E215" s="229" t="s">
        <v>4743</v>
      </c>
      <c r="F215" s="230" t="s">
        <v>4744</v>
      </c>
      <c r="G215" s="231" t="s">
        <v>1134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184</v>
      </c>
      <c r="AT215" s="239" t="s">
        <v>180</v>
      </c>
      <c r="AU215" s="239" t="s">
        <v>83</v>
      </c>
      <c r="AY215" s="18" t="s">
        <v>178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184</v>
      </c>
      <c r="BM215" s="239" t="s">
        <v>2179</v>
      </c>
    </row>
    <row r="216" s="2" customFormat="1" ht="24.15" customHeight="1">
      <c r="A216" s="39"/>
      <c r="B216" s="40"/>
      <c r="C216" s="228" t="s">
        <v>643</v>
      </c>
      <c r="D216" s="228" t="s">
        <v>180</v>
      </c>
      <c r="E216" s="229" t="s">
        <v>4745</v>
      </c>
      <c r="F216" s="230" t="s">
        <v>4746</v>
      </c>
      <c r="G216" s="231" t="s">
        <v>1134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184</v>
      </c>
      <c r="AT216" s="239" t="s">
        <v>180</v>
      </c>
      <c r="AU216" s="239" t="s">
        <v>83</v>
      </c>
      <c r="AY216" s="18" t="s">
        <v>178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184</v>
      </c>
      <c r="BM216" s="239" t="s">
        <v>2185</v>
      </c>
    </row>
    <row r="217" s="2" customFormat="1" ht="24.15" customHeight="1">
      <c r="A217" s="39"/>
      <c r="B217" s="40"/>
      <c r="C217" s="228" t="s">
        <v>647</v>
      </c>
      <c r="D217" s="228" t="s">
        <v>180</v>
      </c>
      <c r="E217" s="229" t="s">
        <v>4747</v>
      </c>
      <c r="F217" s="230" t="s">
        <v>4748</v>
      </c>
      <c r="G217" s="231" t="s">
        <v>1134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184</v>
      </c>
      <c r="AT217" s="239" t="s">
        <v>180</v>
      </c>
      <c r="AU217" s="239" t="s">
        <v>83</v>
      </c>
      <c r="AY217" s="18" t="s">
        <v>178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184</v>
      </c>
      <c r="BM217" s="239" t="s">
        <v>2194</v>
      </c>
    </row>
    <row r="218" s="2" customFormat="1" ht="24.15" customHeight="1">
      <c r="A218" s="39"/>
      <c r="B218" s="40"/>
      <c r="C218" s="228" t="s">
        <v>652</v>
      </c>
      <c r="D218" s="228" t="s">
        <v>180</v>
      </c>
      <c r="E218" s="229" t="s">
        <v>4749</v>
      </c>
      <c r="F218" s="230" t="s">
        <v>4733</v>
      </c>
      <c r="G218" s="231" t="s">
        <v>1134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184</v>
      </c>
      <c r="AT218" s="239" t="s">
        <v>180</v>
      </c>
      <c r="AU218" s="239" t="s">
        <v>83</v>
      </c>
      <c r="AY218" s="18" t="s">
        <v>178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184</v>
      </c>
      <c r="BM218" s="239" t="s">
        <v>2199</v>
      </c>
    </row>
    <row r="219" s="2" customFormat="1" ht="62.7" customHeight="1">
      <c r="A219" s="39"/>
      <c r="B219" s="40"/>
      <c r="C219" s="228" t="s">
        <v>656</v>
      </c>
      <c r="D219" s="228" t="s">
        <v>180</v>
      </c>
      <c r="E219" s="229" t="s">
        <v>4750</v>
      </c>
      <c r="F219" s="230" t="s">
        <v>4751</v>
      </c>
      <c r="G219" s="231" t="s">
        <v>1134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184</v>
      </c>
      <c r="AT219" s="239" t="s">
        <v>180</v>
      </c>
      <c r="AU219" s="239" t="s">
        <v>83</v>
      </c>
      <c r="AY219" s="18" t="s">
        <v>178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184</v>
      </c>
      <c r="BM219" s="239" t="s">
        <v>2204</v>
      </c>
    </row>
    <row r="220" s="2" customFormat="1" ht="16.5" customHeight="1">
      <c r="A220" s="39"/>
      <c r="B220" s="40"/>
      <c r="C220" s="228" t="s">
        <v>660</v>
      </c>
      <c r="D220" s="228" t="s">
        <v>180</v>
      </c>
      <c r="E220" s="229" t="s">
        <v>4752</v>
      </c>
      <c r="F220" s="230" t="s">
        <v>4735</v>
      </c>
      <c r="G220" s="231" t="s">
        <v>1134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184</v>
      </c>
      <c r="AT220" s="239" t="s">
        <v>180</v>
      </c>
      <c r="AU220" s="239" t="s">
        <v>83</v>
      </c>
      <c r="AY220" s="18" t="s">
        <v>178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184</v>
      </c>
      <c r="BM220" s="239" t="s">
        <v>2215</v>
      </c>
    </row>
    <row r="221" s="2" customFormat="1" ht="24.15" customHeight="1">
      <c r="A221" s="39"/>
      <c r="B221" s="40"/>
      <c r="C221" s="228" t="s">
        <v>664</v>
      </c>
      <c r="D221" s="228" t="s">
        <v>180</v>
      </c>
      <c r="E221" s="229" t="s">
        <v>4753</v>
      </c>
      <c r="F221" s="230" t="s">
        <v>4754</v>
      </c>
      <c r="G221" s="231" t="s">
        <v>1134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184</v>
      </c>
      <c r="AT221" s="239" t="s">
        <v>180</v>
      </c>
      <c r="AU221" s="239" t="s">
        <v>83</v>
      </c>
      <c r="AY221" s="18" t="s">
        <v>178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184</v>
      </c>
      <c r="BM221" s="239" t="s">
        <v>2227</v>
      </c>
    </row>
    <row r="222" s="2" customFormat="1" ht="16.5" customHeight="1">
      <c r="A222" s="39"/>
      <c r="B222" s="40"/>
      <c r="C222" s="228" t="s">
        <v>669</v>
      </c>
      <c r="D222" s="228" t="s">
        <v>180</v>
      </c>
      <c r="E222" s="229" t="s">
        <v>4755</v>
      </c>
      <c r="F222" s="230" t="s">
        <v>4756</v>
      </c>
      <c r="G222" s="231" t="s">
        <v>1134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184</v>
      </c>
      <c r="AT222" s="239" t="s">
        <v>180</v>
      </c>
      <c r="AU222" s="239" t="s">
        <v>83</v>
      </c>
      <c r="AY222" s="18" t="s">
        <v>178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184</v>
      </c>
      <c r="BM222" s="239" t="s">
        <v>2240</v>
      </c>
    </row>
    <row r="223" s="2" customFormat="1" ht="33" customHeight="1">
      <c r="A223" s="39"/>
      <c r="B223" s="40"/>
      <c r="C223" s="228" t="s">
        <v>675</v>
      </c>
      <c r="D223" s="228" t="s">
        <v>180</v>
      </c>
      <c r="E223" s="229" t="s">
        <v>4757</v>
      </c>
      <c r="F223" s="230" t="s">
        <v>4758</v>
      </c>
      <c r="G223" s="231" t="s">
        <v>1134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184</v>
      </c>
      <c r="AT223" s="239" t="s">
        <v>180</v>
      </c>
      <c r="AU223" s="239" t="s">
        <v>83</v>
      </c>
      <c r="AY223" s="18" t="s">
        <v>178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184</v>
      </c>
      <c r="BM223" s="239" t="s">
        <v>2249</v>
      </c>
    </row>
    <row r="224" s="2" customFormat="1" ht="16.5" customHeight="1">
      <c r="A224" s="39"/>
      <c r="B224" s="40"/>
      <c r="C224" s="228" t="s">
        <v>680</v>
      </c>
      <c r="D224" s="228" t="s">
        <v>180</v>
      </c>
      <c r="E224" s="229" t="s">
        <v>4759</v>
      </c>
      <c r="F224" s="230" t="s">
        <v>4760</v>
      </c>
      <c r="G224" s="231" t="s">
        <v>1134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184</v>
      </c>
      <c r="AT224" s="239" t="s">
        <v>180</v>
      </c>
      <c r="AU224" s="239" t="s">
        <v>83</v>
      </c>
      <c r="AY224" s="18" t="s">
        <v>178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184</v>
      </c>
      <c r="BM224" s="239" t="s">
        <v>2258</v>
      </c>
    </row>
    <row r="225" s="2" customFormat="1" ht="16.5" customHeight="1">
      <c r="A225" s="39"/>
      <c r="B225" s="40"/>
      <c r="C225" s="228" t="s">
        <v>684</v>
      </c>
      <c r="D225" s="228" t="s">
        <v>180</v>
      </c>
      <c r="E225" s="229" t="s">
        <v>4761</v>
      </c>
      <c r="F225" s="230" t="s">
        <v>4762</v>
      </c>
      <c r="G225" s="231" t="s">
        <v>1134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184</v>
      </c>
      <c r="AT225" s="239" t="s">
        <v>180</v>
      </c>
      <c r="AU225" s="239" t="s">
        <v>83</v>
      </c>
      <c r="AY225" s="18" t="s">
        <v>178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184</v>
      </c>
      <c r="BM225" s="239" t="s">
        <v>2263</v>
      </c>
    </row>
    <row r="226" s="2" customFormat="1" ht="16.5" customHeight="1">
      <c r="A226" s="39"/>
      <c r="B226" s="40"/>
      <c r="C226" s="228" t="s">
        <v>688</v>
      </c>
      <c r="D226" s="228" t="s">
        <v>180</v>
      </c>
      <c r="E226" s="229" t="s">
        <v>4763</v>
      </c>
      <c r="F226" s="230" t="s">
        <v>4764</v>
      </c>
      <c r="G226" s="231" t="s">
        <v>1134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184</v>
      </c>
      <c r="AT226" s="239" t="s">
        <v>180</v>
      </c>
      <c r="AU226" s="239" t="s">
        <v>83</v>
      </c>
      <c r="AY226" s="18" t="s">
        <v>178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184</v>
      </c>
      <c r="BM226" s="239" t="s">
        <v>2272</v>
      </c>
    </row>
    <row r="227" s="2" customFormat="1" ht="16.5" customHeight="1">
      <c r="A227" s="39"/>
      <c r="B227" s="40"/>
      <c r="C227" s="228" t="s">
        <v>693</v>
      </c>
      <c r="D227" s="228" t="s">
        <v>180</v>
      </c>
      <c r="E227" s="229" t="s">
        <v>4765</v>
      </c>
      <c r="F227" s="230" t="s">
        <v>4766</v>
      </c>
      <c r="G227" s="231" t="s">
        <v>1134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184</v>
      </c>
      <c r="AT227" s="239" t="s">
        <v>180</v>
      </c>
      <c r="AU227" s="239" t="s">
        <v>83</v>
      </c>
      <c r="AY227" s="18" t="s">
        <v>178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184</v>
      </c>
      <c r="BM227" s="239" t="s">
        <v>2283</v>
      </c>
    </row>
    <row r="228" s="2" customFormat="1">
      <c r="A228" s="39"/>
      <c r="B228" s="40"/>
      <c r="C228" s="41"/>
      <c r="D228" s="243" t="s">
        <v>640</v>
      </c>
      <c r="E228" s="41"/>
      <c r="F228" s="295" t="s">
        <v>4767</v>
      </c>
      <c r="G228" s="41"/>
      <c r="H228" s="41"/>
      <c r="I228" s="296"/>
      <c r="J228" s="41"/>
      <c r="K228" s="41"/>
      <c r="L228" s="45"/>
      <c r="M228" s="316"/>
      <c r="N228" s="317"/>
      <c r="O228" s="306"/>
      <c r="P228" s="306"/>
      <c r="Q228" s="306"/>
      <c r="R228" s="306"/>
      <c r="S228" s="306"/>
      <c r="T228" s="318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640</v>
      </c>
      <c r="AU228" s="18" t="s">
        <v>83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BPsKA8Vq5WWoP2EgenYM73swgYpkQS893rkggh8cWQ5R9ump7vld4vInSMpTCYv6tqqLrkwV9opEZoXatTyCUg==" hashValue="1pFfOt//jFdOoCpMuRuBq2XnCSXKjqnRfSG4DOc4LGG4Ve7J5WjU4kxyHNHO9q0E3eT/AMH+OmTdi5z9HyRDbQ==" algorithmName="SHA-512" password="CC35"/>
  <autoFilter ref="C125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Nemocnice Varnsdorf - administrativní budova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1205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ROUND((SUM(BE124:BE151)),  2)</f>
        <v>0</v>
      </c>
      <c r="G35" s="39"/>
      <c r="H35" s="39"/>
      <c r="I35" s="166">
        <v>0.20999999999999999</v>
      </c>
      <c r="J35" s="165">
        <f>ROUND(((SUM(BE124:BE151))*I35),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ROUND((SUM(BF124:BF151)),  2)</f>
        <v>0</v>
      </c>
      <c r="G36" s="39"/>
      <c r="H36" s="39"/>
      <c r="I36" s="166">
        <v>0.12</v>
      </c>
      <c r="J36" s="165">
        <f>ROUND(((SUM(BF124:BF151))*I36),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Nemocnice Varnsdorf - administrativní budova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909 - VRN - neuplatnitelné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Varnsdorf</v>
      </c>
      <c r="G91" s="41"/>
      <c r="H91" s="41"/>
      <c r="I91" s="33" t="s">
        <v>22</v>
      </c>
      <c r="J91" s="80" t="str">
        <f>IF(J14="","",J14)</f>
        <v>2. 9. 2024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Nemocnice Varnsdorf</v>
      </c>
      <c r="G93" s="41"/>
      <c r="H93" s="41"/>
      <c r="I93" s="33" t="s">
        <v>30</v>
      </c>
      <c r="J93" s="37" t="str">
        <f>E23</f>
        <v>ForWood - Ing. Václav Jára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Bc. Zuzana Kosáková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146</v>
      </c>
    </row>
    <row r="99" s="9" customFormat="1" ht="24.96" customHeight="1">
      <c r="A99" s="9"/>
      <c r="B99" s="190"/>
      <c r="C99" s="191"/>
      <c r="D99" s="192" t="s">
        <v>4769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4770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4771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4772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Nemocnice Varnsdorf - administrativní budova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1205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909 - VRN - neuplatnitelné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Varnsdorf</v>
      </c>
      <c r="G118" s="41"/>
      <c r="H118" s="41"/>
      <c r="I118" s="33" t="s">
        <v>22</v>
      </c>
      <c r="J118" s="80" t="str">
        <f>IF(J14="","",J14)</f>
        <v>2. 9. 2024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Nemocnice Varnsdorf</v>
      </c>
      <c r="G120" s="41"/>
      <c r="H120" s="41"/>
      <c r="I120" s="33" t="s">
        <v>30</v>
      </c>
      <c r="J120" s="37" t="str">
        <f>E23</f>
        <v>ForWood - Ing. Václav Jára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Bc. Zuzana Kosáková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164</v>
      </c>
      <c r="D123" s="204" t="s">
        <v>61</v>
      </c>
      <c r="E123" s="204" t="s">
        <v>57</v>
      </c>
      <c r="F123" s="204" t="s">
        <v>58</v>
      </c>
      <c r="G123" s="204" t="s">
        <v>165</v>
      </c>
      <c r="H123" s="204" t="s">
        <v>166</v>
      </c>
      <c r="I123" s="204" t="s">
        <v>167</v>
      </c>
      <c r="J123" s="204" t="s">
        <v>144</v>
      </c>
      <c r="K123" s="205" t="s">
        <v>168</v>
      </c>
      <c r="L123" s="206"/>
      <c r="M123" s="101" t="s">
        <v>1</v>
      </c>
      <c r="N123" s="102" t="s">
        <v>40</v>
      </c>
      <c r="O123" s="102" t="s">
        <v>169</v>
      </c>
      <c r="P123" s="102" t="s">
        <v>170</v>
      </c>
      <c r="Q123" s="102" t="s">
        <v>171</v>
      </c>
      <c r="R123" s="102" t="s">
        <v>172</v>
      </c>
      <c r="S123" s="102" t="s">
        <v>173</v>
      </c>
      <c r="T123" s="103" t="s">
        <v>174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175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146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108</v>
      </c>
      <c r="F125" s="215" t="s">
        <v>4773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P126+P130+P150</f>
        <v>0</v>
      </c>
      <c r="Q125" s="220"/>
      <c r="R125" s="221">
        <f>R126+R130+R150</f>
        <v>0</v>
      </c>
      <c r="S125" s="220"/>
      <c r="T125" s="222">
        <f>T126+T130+T150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201</v>
      </c>
      <c r="AT125" s="224" t="s">
        <v>75</v>
      </c>
      <c r="AU125" s="224" t="s">
        <v>76</v>
      </c>
      <c r="AY125" s="223" t="s">
        <v>178</v>
      </c>
      <c r="BK125" s="225">
        <f>BK126+BK130+BK150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4774</v>
      </c>
      <c r="F126" s="226" t="s">
        <v>4775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201</v>
      </c>
      <c r="AT126" s="224" t="s">
        <v>75</v>
      </c>
      <c r="AU126" s="224" t="s">
        <v>83</v>
      </c>
      <c r="AY126" s="223" t="s">
        <v>178</v>
      </c>
      <c r="BK126" s="225">
        <f>SUM(BK127:BK129)</f>
        <v>0</v>
      </c>
    </row>
    <row r="127" s="2" customFormat="1" ht="33" customHeight="1">
      <c r="A127" s="39"/>
      <c r="B127" s="40"/>
      <c r="C127" s="228" t="s">
        <v>83</v>
      </c>
      <c r="D127" s="228" t="s">
        <v>180</v>
      </c>
      <c r="E127" s="229" t="s">
        <v>4776</v>
      </c>
      <c r="F127" s="230" t="s">
        <v>4777</v>
      </c>
      <c r="G127" s="231" t="s">
        <v>4363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184</v>
      </c>
      <c r="AT127" s="239" t="s">
        <v>180</v>
      </c>
      <c r="AU127" s="239" t="s">
        <v>85</v>
      </c>
      <c r="AY127" s="18" t="s">
        <v>178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85</v>
      </c>
      <c r="BK127" s="240">
        <f>ROUND(I127*H127,2)</f>
        <v>0</v>
      </c>
      <c r="BL127" s="18" t="s">
        <v>184</v>
      </c>
      <c r="BM127" s="239" t="s">
        <v>85</v>
      </c>
    </row>
    <row r="128" s="2" customFormat="1" ht="24.15" customHeight="1">
      <c r="A128" s="39"/>
      <c r="B128" s="40"/>
      <c r="C128" s="228" t="s">
        <v>85</v>
      </c>
      <c r="D128" s="228" t="s">
        <v>180</v>
      </c>
      <c r="E128" s="229" t="s">
        <v>4778</v>
      </c>
      <c r="F128" s="230" t="s">
        <v>4779</v>
      </c>
      <c r="G128" s="231" t="s">
        <v>4363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184</v>
      </c>
      <c r="AT128" s="239" t="s">
        <v>180</v>
      </c>
      <c r="AU128" s="239" t="s">
        <v>85</v>
      </c>
      <c r="AY128" s="18" t="s">
        <v>178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85</v>
      </c>
      <c r="BK128" s="240">
        <f>ROUND(I128*H128,2)</f>
        <v>0</v>
      </c>
      <c r="BL128" s="18" t="s">
        <v>184</v>
      </c>
      <c r="BM128" s="239" t="s">
        <v>199</v>
      </c>
    </row>
    <row r="129" s="2" customFormat="1" ht="37.8" customHeight="1">
      <c r="A129" s="39"/>
      <c r="B129" s="40"/>
      <c r="C129" s="228" t="s">
        <v>96</v>
      </c>
      <c r="D129" s="228" t="s">
        <v>180</v>
      </c>
      <c r="E129" s="229" t="s">
        <v>4780</v>
      </c>
      <c r="F129" s="230" t="s">
        <v>4781</v>
      </c>
      <c r="G129" s="231" t="s">
        <v>4363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184</v>
      </c>
      <c r="AT129" s="239" t="s">
        <v>180</v>
      </c>
      <c r="AU129" s="239" t="s">
        <v>85</v>
      </c>
      <c r="AY129" s="18" t="s">
        <v>178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85</v>
      </c>
      <c r="BK129" s="240">
        <f>ROUND(I129*H129,2)</f>
        <v>0</v>
      </c>
      <c r="BL129" s="18" t="s">
        <v>184</v>
      </c>
      <c r="BM129" s="239" t="s">
        <v>231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4782</v>
      </c>
      <c r="F130" s="226" t="s">
        <v>4783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SUM(P131:P149)</f>
        <v>0</v>
      </c>
      <c r="Q130" s="220"/>
      <c r="R130" s="221">
        <f>SUM(R131:R149)</f>
        <v>0</v>
      </c>
      <c r="S130" s="220"/>
      <c r="T130" s="222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201</v>
      </c>
      <c r="AT130" s="224" t="s">
        <v>75</v>
      </c>
      <c r="AU130" s="224" t="s">
        <v>83</v>
      </c>
      <c r="AY130" s="223" t="s">
        <v>178</v>
      </c>
      <c r="BK130" s="225">
        <f>SUM(BK131:BK149)</f>
        <v>0</v>
      </c>
    </row>
    <row r="131" s="2" customFormat="1" ht="37.8" customHeight="1">
      <c r="A131" s="39"/>
      <c r="B131" s="40"/>
      <c r="C131" s="228" t="s">
        <v>184</v>
      </c>
      <c r="D131" s="228" t="s">
        <v>180</v>
      </c>
      <c r="E131" s="229" t="s">
        <v>4784</v>
      </c>
      <c r="F131" s="230" t="s">
        <v>4785</v>
      </c>
      <c r="G131" s="231" t="s">
        <v>4363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184</v>
      </c>
      <c r="AT131" s="239" t="s">
        <v>180</v>
      </c>
      <c r="AU131" s="239" t="s">
        <v>85</v>
      </c>
      <c r="AY131" s="18" t="s">
        <v>178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85</v>
      </c>
      <c r="BK131" s="240">
        <f>ROUND(I131*H131,2)</f>
        <v>0</v>
      </c>
      <c r="BL131" s="18" t="s">
        <v>184</v>
      </c>
      <c r="BM131" s="239" t="s">
        <v>240</v>
      </c>
    </row>
    <row r="132" s="2" customFormat="1" ht="16.5" customHeight="1">
      <c r="A132" s="39"/>
      <c r="B132" s="40"/>
      <c r="C132" s="228" t="s">
        <v>201</v>
      </c>
      <c r="D132" s="228" t="s">
        <v>180</v>
      </c>
      <c r="E132" s="229" t="s">
        <v>4786</v>
      </c>
      <c r="F132" s="230" t="s">
        <v>4787</v>
      </c>
      <c r="G132" s="231" t="s">
        <v>4363</v>
      </c>
      <c r="H132" s="232">
        <v>1</v>
      </c>
      <c r="I132" s="233"/>
      <c r="J132" s="234">
        <f>ROUND(I132*H132,2)</f>
        <v>0</v>
      </c>
      <c r="K132" s="230" t="s">
        <v>846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4788</v>
      </c>
      <c r="AT132" s="239" t="s">
        <v>180</v>
      </c>
      <c r="AU132" s="239" t="s">
        <v>85</v>
      </c>
      <c r="AY132" s="18" t="s">
        <v>178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85</v>
      </c>
      <c r="BK132" s="240">
        <f>ROUND(I132*H132,2)</f>
        <v>0</v>
      </c>
      <c r="BL132" s="18" t="s">
        <v>4788</v>
      </c>
      <c r="BM132" s="239" t="s">
        <v>4789</v>
      </c>
    </row>
    <row r="133" s="2" customFormat="1" ht="24.15" customHeight="1">
      <c r="A133" s="39"/>
      <c r="B133" s="40"/>
      <c r="C133" s="228" t="s">
        <v>199</v>
      </c>
      <c r="D133" s="228" t="s">
        <v>180</v>
      </c>
      <c r="E133" s="229" t="s">
        <v>4790</v>
      </c>
      <c r="F133" s="230" t="s">
        <v>4791</v>
      </c>
      <c r="G133" s="231" t="s">
        <v>291</v>
      </c>
      <c r="H133" s="232">
        <v>151.5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184</v>
      </c>
      <c r="AT133" s="239" t="s">
        <v>180</v>
      </c>
      <c r="AU133" s="239" t="s">
        <v>85</v>
      </c>
      <c r="AY133" s="18" t="s">
        <v>178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85</v>
      </c>
      <c r="BK133" s="240">
        <f>ROUND(I133*H133,2)</f>
        <v>0</v>
      </c>
      <c r="BL133" s="18" t="s">
        <v>184</v>
      </c>
      <c r="BM133" s="239" t="s">
        <v>8</v>
      </c>
    </row>
    <row r="134" s="13" customFormat="1">
      <c r="A134" s="13"/>
      <c r="B134" s="241"/>
      <c r="C134" s="242"/>
      <c r="D134" s="243" t="s">
        <v>186</v>
      </c>
      <c r="E134" s="244" t="s">
        <v>1</v>
      </c>
      <c r="F134" s="245" t="s">
        <v>4792</v>
      </c>
      <c r="G134" s="242"/>
      <c r="H134" s="246">
        <v>26.25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186</v>
      </c>
      <c r="AU134" s="252" t="s">
        <v>85</v>
      </c>
      <c r="AV134" s="13" t="s">
        <v>85</v>
      </c>
      <c r="AW134" s="13" t="s">
        <v>32</v>
      </c>
      <c r="AX134" s="13" t="s">
        <v>76</v>
      </c>
      <c r="AY134" s="252" t="s">
        <v>178</v>
      </c>
    </row>
    <row r="135" s="13" customFormat="1">
      <c r="A135" s="13"/>
      <c r="B135" s="241"/>
      <c r="C135" s="242"/>
      <c r="D135" s="243" t="s">
        <v>186</v>
      </c>
      <c r="E135" s="244" t="s">
        <v>1</v>
      </c>
      <c r="F135" s="245" t="s">
        <v>4793</v>
      </c>
      <c r="G135" s="242"/>
      <c r="H135" s="246">
        <v>17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186</v>
      </c>
      <c r="AU135" s="252" t="s">
        <v>85</v>
      </c>
      <c r="AV135" s="13" t="s">
        <v>85</v>
      </c>
      <c r="AW135" s="13" t="s">
        <v>32</v>
      </c>
      <c r="AX135" s="13" t="s">
        <v>76</v>
      </c>
      <c r="AY135" s="252" t="s">
        <v>178</v>
      </c>
    </row>
    <row r="136" s="13" customFormat="1">
      <c r="A136" s="13"/>
      <c r="B136" s="241"/>
      <c r="C136" s="242"/>
      <c r="D136" s="243" t="s">
        <v>186</v>
      </c>
      <c r="E136" s="244" t="s">
        <v>1</v>
      </c>
      <c r="F136" s="245" t="s">
        <v>4794</v>
      </c>
      <c r="G136" s="242"/>
      <c r="H136" s="246">
        <v>13.75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186</v>
      </c>
      <c r="AU136" s="252" t="s">
        <v>85</v>
      </c>
      <c r="AV136" s="13" t="s">
        <v>85</v>
      </c>
      <c r="AW136" s="13" t="s">
        <v>32</v>
      </c>
      <c r="AX136" s="13" t="s">
        <v>76</v>
      </c>
      <c r="AY136" s="252" t="s">
        <v>178</v>
      </c>
    </row>
    <row r="137" s="13" customFormat="1">
      <c r="A137" s="13"/>
      <c r="B137" s="241"/>
      <c r="C137" s="242"/>
      <c r="D137" s="243" t="s">
        <v>186</v>
      </c>
      <c r="E137" s="244" t="s">
        <v>1</v>
      </c>
      <c r="F137" s="245" t="s">
        <v>4795</v>
      </c>
      <c r="G137" s="242"/>
      <c r="H137" s="246">
        <v>16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186</v>
      </c>
      <c r="AU137" s="252" t="s">
        <v>85</v>
      </c>
      <c r="AV137" s="13" t="s">
        <v>85</v>
      </c>
      <c r="AW137" s="13" t="s">
        <v>32</v>
      </c>
      <c r="AX137" s="13" t="s">
        <v>76</v>
      </c>
      <c r="AY137" s="252" t="s">
        <v>178</v>
      </c>
    </row>
    <row r="138" s="13" customFormat="1">
      <c r="A138" s="13"/>
      <c r="B138" s="241"/>
      <c r="C138" s="242"/>
      <c r="D138" s="243" t="s">
        <v>186</v>
      </c>
      <c r="E138" s="244" t="s">
        <v>1</v>
      </c>
      <c r="F138" s="245" t="s">
        <v>4796</v>
      </c>
      <c r="G138" s="242"/>
      <c r="H138" s="246">
        <v>19.5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186</v>
      </c>
      <c r="AU138" s="252" t="s">
        <v>85</v>
      </c>
      <c r="AV138" s="13" t="s">
        <v>85</v>
      </c>
      <c r="AW138" s="13" t="s">
        <v>32</v>
      </c>
      <c r="AX138" s="13" t="s">
        <v>76</v>
      </c>
      <c r="AY138" s="252" t="s">
        <v>178</v>
      </c>
    </row>
    <row r="139" s="13" customFormat="1">
      <c r="A139" s="13"/>
      <c r="B139" s="241"/>
      <c r="C139" s="242"/>
      <c r="D139" s="243" t="s">
        <v>186</v>
      </c>
      <c r="E139" s="244" t="s">
        <v>1</v>
      </c>
      <c r="F139" s="245" t="s">
        <v>4797</v>
      </c>
      <c r="G139" s="242"/>
      <c r="H139" s="246">
        <v>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186</v>
      </c>
      <c r="AU139" s="252" t="s">
        <v>85</v>
      </c>
      <c r="AV139" s="13" t="s">
        <v>85</v>
      </c>
      <c r="AW139" s="13" t="s">
        <v>32</v>
      </c>
      <c r="AX139" s="13" t="s">
        <v>76</v>
      </c>
      <c r="AY139" s="252" t="s">
        <v>178</v>
      </c>
    </row>
    <row r="140" s="13" customFormat="1">
      <c r="A140" s="13"/>
      <c r="B140" s="241"/>
      <c r="C140" s="242"/>
      <c r="D140" s="243" t="s">
        <v>186</v>
      </c>
      <c r="E140" s="244" t="s">
        <v>1</v>
      </c>
      <c r="F140" s="245" t="s">
        <v>4798</v>
      </c>
      <c r="G140" s="242"/>
      <c r="H140" s="246">
        <v>3.75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186</v>
      </c>
      <c r="AU140" s="252" t="s">
        <v>85</v>
      </c>
      <c r="AV140" s="13" t="s">
        <v>85</v>
      </c>
      <c r="AW140" s="13" t="s">
        <v>32</v>
      </c>
      <c r="AX140" s="13" t="s">
        <v>76</v>
      </c>
      <c r="AY140" s="252" t="s">
        <v>178</v>
      </c>
    </row>
    <row r="141" s="13" customFormat="1">
      <c r="A141" s="13"/>
      <c r="B141" s="241"/>
      <c r="C141" s="242"/>
      <c r="D141" s="243" t="s">
        <v>186</v>
      </c>
      <c r="E141" s="244" t="s">
        <v>1</v>
      </c>
      <c r="F141" s="245" t="s">
        <v>4795</v>
      </c>
      <c r="G141" s="242"/>
      <c r="H141" s="246">
        <v>16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186</v>
      </c>
      <c r="AU141" s="252" t="s">
        <v>85</v>
      </c>
      <c r="AV141" s="13" t="s">
        <v>85</v>
      </c>
      <c r="AW141" s="13" t="s">
        <v>32</v>
      </c>
      <c r="AX141" s="13" t="s">
        <v>76</v>
      </c>
      <c r="AY141" s="252" t="s">
        <v>178</v>
      </c>
    </row>
    <row r="142" s="13" customFormat="1">
      <c r="A142" s="13"/>
      <c r="B142" s="241"/>
      <c r="C142" s="242"/>
      <c r="D142" s="243" t="s">
        <v>186</v>
      </c>
      <c r="E142" s="244" t="s">
        <v>1</v>
      </c>
      <c r="F142" s="245" t="s">
        <v>4799</v>
      </c>
      <c r="G142" s="242"/>
      <c r="H142" s="246">
        <v>12.25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186</v>
      </c>
      <c r="AU142" s="252" t="s">
        <v>85</v>
      </c>
      <c r="AV142" s="13" t="s">
        <v>85</v>
      </c>
      <c r="AW142" s="13" t="s">
        <v>32</v>
      </c>
      <c r="AX142" s="13" t="s">
        <v>76</v>
      </c>
      <c r="AY142" s="252" t="s">
        <v>178</v>
      </c>
    </row>
    <row r="143" s="13" customFormat="1">
      <c r="A143" s="13"/>
      <c r="B143" s="241"/>
      <c r="C143" s="242"/>
      <c r="D143" s="243" t="s">
        <v>186</v>
      </c>
      <c r="E143" s="244" t="s">
        <v>1</v>
      </c>
      <c r="F143" s="245" t="s">
        <v>4798</v>
      </c>
      <c r="G143" s="242"/>
      <c r="H143" s="246">
        <v>3.75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186</v>
      </c>
      <c r="AU143" s="252" t="s">
        <v>85</v>
      </c>
      <c r="AV143" s="13" t="s">
        <v>85</v>
      </c>
      <c r="AW143" s="13" t="s">
        <v>32</v>
      </c>
      <c r="AX143" s="13" t="s">
        <v>76</v>
      </c>
      <c r="AY143" s="252" t="s">
        <v>178</v>
      </c>
    </row>
    <row r="144" s="13" customFormat="1">
      <c r="A144" s="13"/>
      <c r="B144" s="241"/>
      <c r="C144" s="242"/>
      <c r="D144" s="243" t="s">
        <v>186</v>
      </c>
      <c r="E144" s="244" t="s">
        <v>1</v>
      </c>
      <c r="F144" s="245" t="s">
        <v>4800</v>
      </c>
      <c r="G144" s="242"/>
      <c r="H144" s="246">
        <v>9.5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186</v>
      </c>
      <c r="AU144" s="252" t="s">
        <v>85</v>
      </c>
      <c r="AV144" s="13" t="s">
        <v>85</v>
      </c>
      <c r="AW144" s="13" t="s">
        <v>32</v>
      </c>
      <c r="AX144" s="13" t="s">
        <v>76</v>
      </c>
      <c r="AY144" s="252" t="s">
        <v>178</v>
      </c>
    </row>
    <row r="145" s="13" customFormat="1">
      <c r="A145" s="13"/>
      <c r="B145" s="241"/>
      <c r="C145" s="242"/>
      <c r="D145" s="243" t="s">
        <v>186</v>
      </c>
      <c r="E145" s="244" t="s">
        <v>1</v>
      </c>
      <c r="F145" s="245" t="s">
        <v>4801</v>
      </c>
      <c r="G145" s="242"/>
      <c r="H145" s="246">
        <v>4.75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186</v>
      </c>
      <c r="AU145" s="252" t="s">
        <v>85</v>
      </c>
      <c r="AV145" s="13" t="s">
        <v>85</v>
      </c>
      <c r="AW145" s="13" t="s">
        <v>32</v>
      </c>
      <c r="AX145" s="13" t="s">
        <v>76</v>
      </c>
      <c r="AY145" s="252" t="s">
        <v>178</v>
      </c>
    </row>
    <row r="146" s="15" customFormat="1">
      <c r="A146" s="15"/>
      <c r="B146" s="264"/>
      <c r="C146" s="265"/>
      <c r="D146" s="243" t="s">
        <v>186</v>
      </c>
      <c r="E146" s="266" t="s">
        <v>1</v>
      </c>
      <c r="F146" s="267" t="s">
        <v>217</v>
      </c>
      <c r="G146" s="265"/>
      <c r="H146" s="268">
        <v>151.5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186</v>
      </c>
      <c r="AU146" s="274" t="s">
        <v>85</v>
      </c>
      <c r="AV146" s="15" t="s">
        <v>184</v>
      </c>
      <c r="AW146" s="15" t="s">
        <v>32</v>
      </c>
      <c r="AX146" s="15" t="s">
        <v>83</v>
      </c>
      <c r="AY146" s="274" t="s">
        <v>178</v>
      </c>
    </row>
    <row r="147" s="2" customFormat="1" ht="24.15" customHeight="1">
      <c r="A147" s="39"/>
      <c r="B147" s="40"/>
      <c r="C147" s="228" t="s">
        <v>226</v>
      </c>
      <c r="D147" s="228" t="s">
        <v>180</v>
      </c>
      <c r="E147" s="229" t="s">
        <v>4802</v>
      </c>
      <c r="F147" s="230" t="s">
        <v>4803</v>
      </c>
      <c r="G147" s="231" t="s">
        <v>4363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184</v>
      </c>
      <c r="AT147" s="239" t="s">
        <v>180</v>
      </c>
      <c r="AU147" s="239" t="s">
        <v>85</v>
      </c>
      <c r="AY147" s="18" t="s">
        <v>178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85</v>
      </c>
      <c r="BK147" s="240">
        <f>ROUND(I147*H147,2)</f>
        <v>0</v>
      </c>
      <c r="BL147" s="18" t="s">
        <v>184</v>
      </c>
      <c r="BM147" s="239" t="s">
        <v>274</v>
      </c>
    </row>
    <row r="148" s="2" customFormat="1" ht="24.15" customHeight="1">
      <c r="A148" s="39"/>
      <c r="B148" s="40"/>
      <c r="C148" s="228" t="s">
        <v>231</v>
      </c>
      <c r="D148" s="228" t="s">
        <v>180</v>
      </c>
      <c r="E148" s="229" t="s">
        <v>4804</v>
      </c>
      <c r="F148" s="230" t="s">
        <v>4805</v>
      </c>
      <c r="G148" s="231" t="s">
        <v>4363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184</v>
      </c>
      <c r="AT148" s="239" t="s">
        <v>180</v>
      </c>
      <c r="AU148" s="239" t="s">
        <v>85</v>
      </c>
      <c r="AY148" s="18" t="s">
        <v>178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85</v>
      </c>
      <c r="BK148" s="240">
        <f>ROUND(I148*H148,2)</f>
        <v>0</v>
      </c>
      <c r="BL148" s="18" t="s">
        <v>184</v>
      </c>
      <c r="BM148" s="239" t="s">
        <v>283</v>
      </c>
    </row>
    <row r="149" s="2" customFormat="1" ht="24.15" customHeight="1">
      <c r="A149" s="39"/>
      <c r="B149" s="40"/>
      <c r="C149" s="228" t="s">
        <v>236</v>
      </c>
      <c r="D149" s="228" t="s">
        <v>180</v>
      </c>
      <c r="E149" s="229" t="s">
        <v>4806</v>
      </c>
      <c r="F149" s="230" t="s">
        <v>4807</v>
      </c>
      <c r="G149" s="231" t="s">
        <v>4363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184</v>
      </c>
      <c r="AT149" s="239" t="s">
        <v>180</v>
      </c>
      <c r="AU149" s="239" t="s">
        <v>85</v>
      </c>
      <c r="AY149" s="18" t="s">
        <v>178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85</v>
      </c>
      <c r="BK149" s="240">
        <f>ROUND(I149*H149,2)</f>
        <v>0</v>
      </c>
      <c r="BL149" s="18" t="s">
        <v>184</v>
      </c>
      <c r="BM149" s="239" t="s">
        <v>294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4808</v>
      </c>
      <c r="F150" s="226" t="s">
        <v>4809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201</v>
      </c>
      <c r="AT150" s="224" t="s">
        <v>75</v>
      </c>
      <c r="AU150" s="224" t="s">
        <v>83</v>
      </c>
      <c r="AY150" s="223" t="s">
        <v>178</v>
      </c>
      <c r="BK150" s="225">
        <f>BK151</f>
        <v>0</v>
      </c>
    </row>
    <row r="151" s="2" customFormat="1" ht="16.5" customHeight="1">
      <c r="A151" s="39"/>
      <c r="B151" s="40"/>
      <c r="C151" s="228" t="s">
        <v>240</v>
      </c>
      <c r="D151" s="228" t="s">
        <v>180</v>
      </c>
      <c r="E151" s="229" t="s">
        <v>4810</v>
      </c>
      <c r="F151" s="230" t="s">
        <v>4811</v>
      </c>
      <c r="G151" s="231" t="s">
        <v>1532</v>
      </c>
      <c r="H151" s="232">
        <v>1</v>
      </c>
      <c r="I151" s="233"/>
      <c r="J151" s="234">
        <f>ROUND(I151*H151,2)</f>
        <v>0</v>
      </c>
      <c r="K151" s="230" t="s">
        <v>846</v>
      </c>
      <c r="L151" s="45"/>
      <c r="M151" s="304" t="s">
        <v>1</v>
      </c>
      <c r="N151" s="305" t="s">
        <v>42</v>
      </c>
      <c r="O151" s="306"/>
      <c r="P151" s="307">
        <f>O151*H151</f>
        <v>0</v>
      </c>
      <c r="Q151" s="307">
        <v>0</v>
      </c>
      <c r="R151" s="307">
        <f>Q151*H151</f>
        <v>0</v>
      </c>
      <c r="S151" s="307">
        <v>0</v>
      </c>
      <c r="T151" s="3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4788</v>
      </c>
      <c r="AT151" s="239" t="s">
        <v>180</v>
      </c>
      <c r="AU151" s="239" t="s">
        <v>85</v>
      </c>
      <c r="AY151" s="18" t="s">
        <v>178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85</v>
      </c>
      <c r="BK151" s="240">
        <f>ROUND(I151*H151,2)</f>
        <v>0</v>
      </c>
      <c r="BL151" s="18" t="s">
        <v>4788</v>
      </c>
      <c r="BM151" s="239" t="s">
        <v>4812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1unAbvdmYX047UM0n79GgdqfNGDE0o43Mj1LC0ZGl1NMcY6vCRIkmUD45xkuJ3X4VLWLaPJqHd4g4zSVc8dL1Q==" hashValue="C646/BQRf0anFC6IbzpO4+p27Jt2X3h5EvrwreFUNiMCzDxt3n3VES/BwnxGWt2YsYau1zY3BjkvaDpFAEVv0w==" algorithmName="SHA-512" password="CC35"/>
  <autoFilter ref="C123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Zuzana Kosáková</dc:creator>
  <cp:lastModifiedBy>Zuzana Kosáková</cp:lastModifiedBy>
  <dcterms:created xsi:type="dcterms:W3CDTF">2024-09-11T06:11:11Z</dcterms:created>
  <dcterms:modified xsi:type="dcterms:W3CDTF">2024-09-11T06:11:23Z</dcterms:modified>
</cp:coreProperties>
</file>