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U:\KROS data\Export\"/>
    </mc:Choice>
  </mc:AlternateContent>
  <bookViews>
    <workbookView xWindow="0" yWindow="0" windowWidth="0" windowHeight="0"/>
  </bookViews>
  <sheets>
    <sheet name="Rekapitulace zakázky" sheetId="1" r:id="rId1"/>
    <sheet name="SO 0 - Vedlejší a ostatní..." sheetId="2" r:id="rId2"/>
    <sheet name="SO 1.1 - Výměna krytiny" sheetId="3" r:id="rId3"/>
    <sheet name="SO 1.2 - Ochrana před ble..." sheetId="4" r:id="rId4"/>
    <sheet name="SO 1.3 - Systém k ochrně ..." sheetId="5" r:id="rId5"/>
    <sheet name="SO 2 - Oprava krovu" sheetId="6" r:id="rId6"/>
    <sheet name="Pokyny pro vyplnění" sheetId="7" r:id="rId7"/>
  </sheets>
  <definedNames>
    <definedName name="_xlnm.Print_Area" localSheetId="0">'Rekapitulace zakázky'!$D$4:$AO$36,'Rekapitulace zakázky'!$C$42:$AQ$61</definedName>
    <definedName name="_xlnm.Print_Titles" localSheetId="0">'Rekapitulace zakázky'!$52:$52</definedName>
    <definedName name="_xlnm._FilterDatabase" localSheetId="1" hidden="1">'SO 0 - Vedlejší a ostatní...'!$C$83:$K$99</definedName>
    <definedName name="_xlnm.Print_Area" localSheetId="1">'SO 0 - Vedlejší a ostatní...'!$C$4:$J$39,'SO 0 - Vedlejší a ostatní...'!$C$45:$J$65,'SO 0 - Vedlejší a ostatní...'!$C$71:$K$99</definedName>
    <definedName name="_xlnm.Print_Titles" localSheetId="1">'SO 0 - Vedlejší a ostatní...'!$83:$83</definedName>
    <definedName name="_xlnm._FilterDatabase" localSheetId="2" hidden="1">'SO 1.1 - Výměna krytiny'!$C$98:$K$623</definedName>
    <definedName name="_xlnm.Print_Area" localSheetId="2">'SO 1.1 - Výměna krytiny'!$C$4:$J$41,'SO 1.1 - Výměna krytiny'!$C$47:$J$78,'SO 1.1 - Výměna krytiny'!$C$84:$K$623</definedName>
    <definedName name="_xlnm.Print_Titles" localSheetId="2">'SO 1.1 - Výměna krytiny'!$98:$98</definedName>
    <definedName name="_xlnm._FilterDatabase" localSheetId="3" hidden="1">'SO 1.2 - Ochrana před ble...'!$C$89:$K$159</definedName>
    <definedName name="_xlnm.Print_Area" localSheetId="3">'SO 1.2 - Ochrana před ble...'!$C$4:$J$41,'SO 1.2 - Ochrana před ble...'!$C$47:$J$69,'SO 1.2 - Ochrana před ble...'!$C$75:$K$159</definedName>
    <definedName name="_xlnm.Print_Titles" localSheetId="3">'SO 1.2 - Ochrana před ble...'!$89:$89</definedName>
    <definedName name="_xlnm._FilterDatabase" localSheetId="4" hidden="1">'SO 1.3 - Systém k ochrně ...'!$C$84:$K$95</definedName>
    <definedName name="_xlnm.Print_Area" localSheetId="4">'SO 1.3 - Systém k ochrně ...'!$C$4:$J$41,'SO 1.3 - Systém k ochrně ...'!$C$47:$J$64,'SO 1.3 - Systém k ochrně ...'!$C$70:$K$95</definedName>
    <definedName name="_xlnm.Print_Titles" localSheetId="4">'SO 1.3 - Systém k ochrně ...'!$84:$84</definedName>
    <definedName name="_xlnm._FilterDatabase" localSheetId="5" hidden="1">'SO 2 - Oprava krovu'!$C$88:$K$288</definedName>
    <definedName name="_xlnm.Print_Area" localSheetId="5">'SO 2 - Oprava krovu'!$C$4:$J$39,'SO 2 - Oprava krovu'!$C$45:$J$70,'SO 2 - Oprava krovu'!$C$76:$K$288</definedName>
    <definedName name="_xlnm.Print_Titles" localSheetId="5">'SO 2 - Oprava krovu'!$88:$88</definedName>
  </definedNames>
  <calcPr/>
</workbook>
</file>

<file path=xl/calcChain.xml><?xml version="1.0" encoding="utf-8"?>
<calcChain xmlns="http://schemas.openxmlformats.org/spreadsheetml/2006/main">
  <c i="6" l="1" r="J37"/>
  <c r="J36"/>
  <c i="1" r="AY60"/>
  <c i="6" r="J35"/>
  <c i="1" r="AX60"/>
  <c i="6"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3"/>
  <c r="BH223"/>
  <c r="BG223"/>
  <c r="BF223"/>
  <c r="T223"/>
  <c r="R223"/>
  <c r="P223"/>
  <c r="BI214"/>
  <c r="BH214"/>
  <c r="BG214"/>
  <c r="BF214"/>
  <c r="T214"/>
  <c r="R214"/>
  <c r="P214"/>
  <c r="BI205"/>
  <c r="BH205"/>
  <c r="BG205"/>
  <c r="BF205"/>
  <c r="T205"/>
  <c r="R205"/>
  <c r="P205"/>
  <c r="BI197"/>
  <c r="BH197"/>
  <c r="BG197"/>
  <c r="BF197"/>
  <c r="T197"/>
  <c r="R197"/>
  <c r="P197"/>
  <c r="BI189"/>
  <c r="BH189"/>
  <c r="BG189"/>
  <c r="BF189"/>
  <c r="T189"/>
  <c r="R189"/>
  <c r="P189"/>
  <c r="BI186"/>
  <c r="BH186"/>
  <c r="BG186"/>
  <c r="BF186"/>
  <c r="T186"/>
  <c r="R186"/>
  <c r="P186"/>
  <c r="BI180"/>
  <c r="BH180"/>
  <c r="BG180"/>
  <c r="BF180"/>
  <c r="T180"/>
  <c r="R180"/>
  <c r="P180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T125"/>
  <c r="R126"/>
  <c r="R125"/>
  <c r="P126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T95"/>
  <c r="R96"/>
  <c r="R95"/>
  <c r="P96"/>
  <c r="P95"/>
  <c r="BI92"/>
  <c r="BH92"/>
  <c r="BG92"/>
  <c r="BF92"/>
  <c r="T92"/>
  <c r="T91"/>
  <c r="R92"/>
  <c r="R91"/>
  <c r="P92"/>
  <c r="P91"/>
  <c r="J86"/>
  <c r="J85"/>
  <c r="F85"/>
  <c r="F83"/>
  <c r="E81"/>
  <c r="J55"/>
  <c r="J54"/>
  <c r="F54"/>
  <c r="F52"/>
  <c r="E50"/>
  <c r="J18"/>
  <c r="E18"/>
  <c r="F55"/>
  <c r="J17"/>
  <c r="J12"/>
  <c r="J83"/>
  <c r="E7"/>
  <c r="E79"/>
  <c i="5" r="J39"/>
  <c r="J38"/>
  <c i="1" r="AY59"/>
  <c i="5" r="J37"/>
  <c i="1" r="AX59"/>
  <c i="5"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F79"/>
  <c r="E77"/>
  <c r="F56"/>
  <c r="E54"/>
  <c r="J26"/>
  <c r="E26"/>
  <c r="J82"/>
  <c r="J25"/>
  <c r="J23"/>
  <c r="E23"/>
  <c r="J81"/>
  <c r="J22"/>
  <c r="J20"/>
  <c r="E20"/>
  <c r="F82"/>
  <c r="J19"/>
  <c r="J17"/>
  <c r="E17"/>
  <c r="F58"/>
  <c r="J16"/>
  <c r="J14"/>
  <c r="J79"/>
  <c r="E7"/>
  <c r="E73"/>
  <c i="1" r="AY58"/>
  <c i="4" r="J39"/>
  <c r="J38"/>
  <c r="J37"/>
  <c i="1" r="AX58"/>
  <c i="4"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F84"/>
  <c r="E82"/>
  <c r="F56"/>
  <c r="E54"/>
  <c r="J26"/>
  <c r="E26"/>
  <c r="J87"/>
  <c r="J25"/>
  <c r="J23"/>
  <c r="E23"/>
  <c r="J58"/>
  <c r="J22"/>
  <c r="J20"/>
  <c r="E20"/>
  <c r="F87"/>
  <c r="J19"/>
  <c r="J17"/>
  <c r="E17"/>
  <c r="F86"/>
  <c r="J16"/>
  <c r="J14"/>
  <c r="J84"/>
  <c r="E7"/>
  <c r="E50"/>
  <c i="3" r="J39"/>
  <c r="J38"/>
  <c i="1" r="AY57"/>
  <c i="3" r="J37"/>
  <c i="1" r="AX57"/>
  <c i="3" r="BI621"/>
  <c r="BH621"/>
  <c r="BG621"/>
  <c r="BF621"/>
  <c r="T621"/>
  <c r="R621"/>
  <c r="P621"/>
  <c r="BI618"/>
  <c r="BH618"/>
  <c r="BG618"/>
  <c r="BF618"/>
  <c r="T618"/>
  <c r="R618"/>
  <c r="P618"/>
  <c r="BI608"/>
  <c r="BH608"/>
  <c r="BG608"/>
  <c r="BF608"/>
  <c r="T608"/>
  <c r="R608"/>
  <c r="P608"/>
  <c r="BI605"/>
  <c r="BH605"/>
  <c r="BG605"/>
  <c r="BF605"/>
  <c r="T605"/>
  <c r="R605"/>
  <c r="P605"/>
  <c r="BI602"/>
  <c r="BH602"/>
  <c r="BG602"/>
  <c r="BF602"/>
  <c r="T602"/>
  <c r="R602"/>
  <c r="P602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56"/>
  <c r="BH556"/>
  <c r="BG556"/>
  <c r="BF556"/>
  <c r="T556"/>
  <c r="R556"/>
  <c r="P556"/>
  <c r="BI553"/>
  <c r="BH553"/>
  <c r="BG553"/>
  <c r="BF553"/>
  <c r="T553"/>
  <c r="R553"/>
  <c r="P553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5"/>
  <c r="BH535"/>
  <c r="BG535"/>
  <c r="BF535"/>
  <c r="T535"/>
  <c r="R535"/>
  <c r="P535"/>
  <c r="BI530"/>
  <c r="BH530"/>
  <c r="BG530"/>
  <c r="BF530"/>
  <c r="T530"/>
  <c r="R530"/>
  <c r="P530"/>
  <c r="BI525"/>
  <c r="BH525"/>
  <c r="BG525"/>
  <c r="BF525"/>
  <c r="T525"/>
  <c r="R525"/>
  <c r="P525"/>
  <c r="BI520"/>
  <c r="BH520"/>
  <c r="BG520"/>
  <c r="BF520"/>
  <c r="T520"/>
  <c r="R520"/>
  <c r="P520"/>
  <c r="BI518"/>
  <c r="BH518"/>
  <c r="BG518"/>
  <c r="BF518"/>
  <c r="T518"/>
  <c r="R518"/>
  <c r="P518"/>
  <c r="BI514"/>
  <c r="BH514"/>
  <c r="BG514"/>
  <c r="BF514"/>
  <c r="T514"/>
  <c r="R514"/>
  <c r="P514"/>
  <c r="BI512"/>
  <c r="BH512"/>
  <c r="BG512"/>
  <c r="BF512"/>
  <c r="T512"/>
  <c r="R512"/>
  <c r="P512"/>
  <c r="BI509"/>
  <c r="BH509"/>
  <c r="BG509"/>
  <c r="BF509"/>
  <c r="T509"/>
  <c r="R509"/>
  <c r="P509"/>
  <c r="BI503"/>
  <c r="BH503"/>
  <c r="BG503"/>
  <c r="BF503"/>
  <c r="T503"/>
  <c r="R503"/>
  <c r="P503"/>
  <c r="BI499"/>
  <c r="BH499"/>
  <c r="BG499"/>
  <c r="BF499"/>
  <c r="T499"/>
  <c r="R499"/>
  <c r="P499"/>
  <c r="BI496"/>
  <c r="BH496"/>
  <c r="BG496"/>
  <c r="BF496"/>
  <c r="T496"/>
  <c r="R496"/>
  <c r="P496"/>
  <c r="BI490"/>
  <c r="BH490"/>
  <c r="BG490"/>
  <c r="BF490"/>
  <c r="T490"/>
  <c r="R490"/>
  <c r="P490"/>
  <c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2"/>
  <c r="BH472"/>
  <c r="BG472"/>
  <c r="BF472"/>
  <c r="T472"/>
  <c r="R472"/>
  <c r="P472"/>
  <c r="BI469"/>
  <c r="BH469"/>
  <c r="BG469"/>
  <c r="BF469"/>
  <c r="T469"/>
  <c r="R469"/>
  <c r="P469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0"/>
  <c r="BH430"/>
  <c r="BG430"/>
  <c r="BF430"/>
  <c r="T430"/>
  <c r="R430"/>
  <c r="P430"/>
  <c r="BI428"/>
  <c r="BH428"/>
  <c r="BG428"/>
  <c r="BF428"/>
  <c r="T428"/>
  <c r="R428"/>
  <c r="P428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4"/>
  <c r="BH404"/>
  <c r="BG404"/>
  <c r="BF404"/>
  <c r="T404"/>
  <c r="R404"/>
  <c r="P404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1"/>
  <c r="BH381"/>
  <c r="BG381"/>
  <c r="BF381"/>
  <c r="T381"/>
  <c r="R381"/>
  <c r="P381"/>
  <c r="BI370"/>
  <c r="BH370"/>
  <c r="BG370"/>
  <c r="BF370"/>
  <c r="T370"/>
  <c r="R370"/>
  <c r="P370"/>
  <c r="BI367"/>
  <c r="BH367"/>
  <c r="BG367"/>
  <c r="BF367"/>
  <c r="T367"/>
  <c r="R367"/>
  <c r="P367"/>
  <c r="BI362"/>
  <c r="BH362"/>
  <c r="BG362"/>
  <c r="BF362"/>
  <c r="T362"/>
  <c r="R362"/>
  <c r="P362"/>
  <c r="BI357"/>
  <c r="BH357"/>
  <c r="BG357"/>
  <c r="BF357"/>
  <c r="T357"/>
  <c r="R357"/>
  <c r="P357"/>
  <c r="BI354"/>
  <c r="BH354"/>
  <c r="BG354"/>
  <c r="BF354"/>
  <c r="T354"/>
  <c r="R354"/>
  <c r="P354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2"/>
  <c r="BH322"/>
  <c r="BG322"/>
  <c r="BF322"/>
  <c r="T322"/>
  <c r="R322"/>
  <c r="P322"/>
  <c r="BI319"/>
  <c r="BH319"/>
  <c r="BG319"/>
  <c r="BF319"/>
  <c r="T319"/>
  <c r="R319"/>
  <c r="P319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78"/>
  <c r="BH278"/>
  <c r="BG278"/>
  <c r="BF278"/>
  <c r="T278"/>
  <c r="R278"/>
  <c r="P278"/>
  <c r="BI275"/>
  <c r="BH275"/>
  <c r="BG275"/>
  <c r="BF275"/>
  <c r="T275"/>
  <c r="R275"/>
  <c r="P275"/>
  <c r="BI268"/>
  <c r="BH268"/>
  <c r="BG268"/>
  <c r="BF268"/>
  <c r="T268"/>
  <c r="R268"/>
  <c r="P268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7"/>
  <c r="BH227"/>
  <c r="BG227"/>
  <c r="BF227"/>
  <c r="T227"/>
  <c r="R227"/>
  <c r="P227"/>
  <c r="BI217"/>
  <c r="BH217"/>
  <c r="BG217"/>
  <c r="BF217"/>
  <c r="T217"/>
  <c r="R217"/>
  <c r="P217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T198"/>
  <c r="R199"/>
  <c r="R198"/>
  <c r="P199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J96"/>
  <c r="J95"/>
  <c r="F95"/>
  <c r="F93"/>
  <c r="E91"/>
  <c r="J59"/>
  <c r="J58"/>
  <c r="F58"/>
  <c r="F56"/>
  <c r="E54"/>
  <c r="J20"/>
  <c r="E20"/>
  <c r="F96"/>
  <c r="J19"/>
  <c r="J14"/>
  <c r="J56"/>
  <c r="E7"/>
  <c r="E87"/>
  <c i="2" r="J37"/>
  <c r="J36"/>
  <c i="1" r="AY55"/>
  <c i="2" r="J35"/>
  <c i="1" r="AX55"/>
  <c i="2"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T92"/>
  <c r="R93"/>
  <c r="R92"/>
  <c r="P93"/>
  <c r="P92"/>
  <c r="BI90"/>
  <c r="BH90"/>
  <c r="BG90"/>
  <c r="BF90"/>
  <c r="T90"/>
  <c r="T89"/>
  <c r="R90"/>
  <c r="R89"/>
  <c r="P90"/>
  <c r="P89"/>
  <c r="BI87"/>
  <c r="BH87"/>
  <c r="BG87"/>
  <c r="BF87"/>
  <c r="T87"/>
  <c r="T86"/>
  <c r="R87"/>
  <c r="R86"/>
  <c r="P87"/>
  <c r="P86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1" r="L50"/>
  <c r="AM50"/>
  <c r="AM49"/>
  <c r="L49"/>
  <c r="AM47"/>
  <c r="L47"/>
  <c r="L45"/>
  <c r="L44"/>
  <c i="2" r="BK90"/>
  <c r="J98"/>
  <c r="J90"/>
  <c r="BK96"/>
  <c r="J34"/>
  <c i="3" r="BK580"/>
  <c r="BK564"/>
  <c r="BK520"/>
  <c r="BK499"/>
  <c r="BK477"/>
  <c r="J467"/>
  <c r="BK456"/>
  <c r="J436"/>
  <c r="J417"/>
  <c r="BK395"/>
  <c r="J349"/>
  <c r="J340"/>
  <c r="BK322"/>
  <c r="J303"/>
  <c r="J284"/>
  <c r="BK262"/>
  <c r="BK238"/>
  <c r="J192"/>
  <c r="J185"/>
  <c r="J159"/>
  <c r="BK138"/>
  <c r="J110"/>
  <c r="J621"/>
  <c r="J602"/>
  <c r="BK596"/>
  <c r="BK582"/>
  <c r="J576"/>
  <c r="J568"/>
  <c r="J547"/>
  <c r="BK496"/>
  <c r="J472"/>
  <c r="BK453"/>
  <c r="J441"/>
  <c r="BK428"/>
  <c r="J411"/>
  <c r="BK392"/>
  <c r="BK370"/>
  <c r="J346"/>
  <c r="J330"/>
  <c r="BK296"/>
  <c r="J287"/>
  <c r="J264"/>
  <c r="J257"/>
  <c r="J235"/>
  <c r="J203"/>
  <c r="J194"/>
  <c r="J179"/>
  <c r="J161"/>
  <c r="BK152"/>
  <c r="BK135"/>
  <c r="BK110"/>
  <c r="J596"/>
  <c r="BK581"/>
  <c r="BK570"/>
  <c r="J544"/>
  <c r="J525"/>
  <c r="BK512"/>
  <c r="J496"/>
  <c r="BK469"/>
  <c r="J465"/>
  <c r="BK444"/>
  <c r="BK430"/>
  <c r="BK389"/>
  <c r="J370"/>
  <c r="BK362"/>
  <c r="BK330"/>
  <c r="BK311"/>
  <c r="J296"/>
  <c r="J262"/>
  <c r="BK241"/>
  <c r="J227"/>
  <c r="BK199"/>
  <c r="BK190"/>
  <c r="J176"/>
  <c r="J152"/>
  <c r="BK139"/>
  <c r="BK102"/>
  <c r="J583"/>
  <c r="BK566"/>
  <c r="BK556"/>
  <c r="BK544"/>
  <c r="BK530"/>
  <c r="J485"/>
  <c r="J483"/>
  <c r="J458"/>
  <c r="J434"/>
  <c r="BK425"/>
  <c r="BK404"/>
  <c r="J392"/>
  <c r="J354"/>
  <c r="J335"/>
  <c r="BK319"/>
  <c r="BK293"/>
  <c r="BK257"/>
  <c r="J241"/>
  <c r="BK194"/>
  <c r="BK179"/>
  <c r="BK168"/>
  <c r="BK163"/>
  <c r="BK146"/>
  <c r="J135"/>
  <c r="J122"/>
  <c r="BK105"/>
  <c i="4" r="BK157"/>
  <c r="BK150"/>
  <c r="BK144"/>
  <c r="J139"/>
  <c r="J134"/>
  <c r="BK127"/>
  <c r="J112"/>
  <c r="BK104"/>
  <c r="BK101"/>
  <c r="BK98"/>
  <c r="J155"/>
  <c r="BK148"/>
  <c r="J144"/>
  <c r="BK139"/>
  <c r="J136"/>
  <c r="J130"/>
  <c r="BK121"/>
  <c r="BK116"/>
  <c r="J110"/>
  <c r="J104"/>
  <c r="J98"/>
  <c r="BK93"/>
  <c r="J159"/>
  <c r="BK146"/>
  <c r="BK141"/>
  <c r="BK134"/>
  <c r="J128"/>
  <c r="BK118"/>
  <c r="BK113"/>
  <c r="J109"/>
  <c r="J94"/>
  <c r="J158"/>
  <c r="J153"/>
  <c r="J150"/>
  <c r="BK145"/>
  <c r="BK128"/>
  <c r="J120"/>
  <c r="J106"/>
  <c r="BK100"/>
  <c i="5" r="J94"/>
  <c r="J90"/>
  <c r="J95"/>
  <c r="BK92"/>
  <c r="BK90"/>
  <c r="BK88"/>
  <c i="6" r="J279"/>
  <c r="BK267"/>
  <c r="BK263"/>
  <c r="J258"/>
  <c r="J249"/>
  <c r="BK240"/>
  <c r="BK205"/>
  <c r="BK186"/>
  <c r="J180"/>
  <c r="BK172"/>
  <c r="J169"/>
  <c r="BK160"/>
  <c r="BK151"/>
  <c r="BK139"/>
  <c r="BK136"/>
  <c r="BK126"/>
  <c r="J118"/>
  <c r="J110"/>
  <c r="BK102"/>
  <c r="J270"/>
  <c r="J265"/>
  <c r="J261"/>
  <c r="BK249"/>
  <c r="J240"/>
  <c r="J232"/>
  <c r="BK166"/>
  <c r="BK157"/>
  <c r="BK148"/>
  <c r="BK138"/>
  <c r="J133"/>
  <c r="J123"/>
  <c r="BK116"/>
  <c r="BK107"/>
  <c r="J96"/>
  <c i="2" r="J93"/>
  <c r="J96"/>
  <c r="J87"/>
  <c r="BK87"/>
  <c i="3" r="J618"/>
  <c r="BK602"/>
  <c r="BK593"/>
  <c r="BK584"/>
  <c r="J582"/>
  <c r="J574"/>
  <c r="J566"/>
  <c r="BK525"/>
  <c r="J503"/>
  <c r="J490"/>
  <c r="BK472"/>
  <c r="J466"/>
  <c r="J450"/>
  <c r="J423"/>
  <c r="BK411"/>
  <c r="J362"/>
  <c r="BK346"/>
  <c r="BK335"/>
  <c r="J319"/>
  <c r="J298"/>
  <c r="BK287"/>
  <c r="BK267"/>
  <c r="J260"/>
  <c r="BK208"/>
  <c r="BK187"/>
  <c r="J173"/>
  <c r="BK144"/>
  <c r="BK122"/>
  <c r="J102"/>
  <c r="J608"/>
  <c r="J593"/>
  <c r="BK579"/>
  <c r="BK572"/>
  <c r="J556"/>
  <c r="J499"/>
  <c r="J480"/>
  <c r="J456"/>
  <c r="J447"/>
  <c r="BK434"/>
  <c r="J425"/>
  <c r="BK409"/>
  <c r="J389"/>
  <c r="J357"/>
  <c r="J343"/>
  <c r="BK314"/>
  <c r="J293"/>
  <c r="BK278"/>
  <c r="BK268"/>
  <c r="BK260"/>
  <c r="BK251"/>
  <c r="BK232"/>
  <c r="J199"/>
  <c r="BK192"/>
  <c r="J163"/>
  <c r="J154"/>
  <c r="J149"/>
  <c r="J142"/>
  <c r="BK131"/>
  <c r="BK608"/>
  <c r="J584"/>
  <c r="J572"/>
  <c r="J564"/>
  <c r="BK541"/>
  <c r="BK518"/>
  <c r="BK509"/>
  <c r="J477"/>
  <c r="BK467"/>
  <c r="BK463"/>
  <c r="BK441"/>
  <c r="BK414"/>
  <c r="BK386"/>
  <c r="BK367"/>
  <c r="BK338"/>
  <c r="BK328"/>
  <c r="BK303"/>
  <c r="J268"/>
  <c r="J261"/>
  <c r="BK235"/>
  <c r="BK203"/>
  <c r="BK191"/>
  <c r="J183"/>
  <c r="J156"/>
  <c r="J144"/>
  <c r="J118"/>
  <c r="BK587"/>
  <c r="BK568"/>
  <c r="BK553"/>
  <c r="J541"/>
  <c r="J520"/>
  <c r="J512"/>
  <c r="BK480"/>
  <c r="J453"/>
  <c r="J444"/>
  <c r="J428"/>
  <c r="J414"/>
  <c r="BK398"/>
  <c r="J386"/>
  <c r="BK340"/>
  <c r="J328"/>
  <c r="J311"/>
  <c r="J267"/>
  <c r="BK247"/>
  <c r="J208"/>
  <c r="BK185"/>
  <c r="BK173"/>
  <c r="J166"/>
  <c r="BK154"/>
  <c r="J138"/>
  <c r="J131"/>
  <c r="BK118"/>
  <c i="4" r="BK158"/>
  <c r="BK153"/>
  <c r="J148"/>
  <c r="BK140"/>
  <c r="BK136"/>
  <c r="BK133"/>
  <c r="BK114"/>
  <c r="BK109"/>
  <c r="BK103"/>
  <c r="J99"/>
  <c r="BK156"/>
  <c r="BK151"/>
  <c r="J145"/>
  <c r="J141"/>
  <c r="BK138"/>
  <c r="BK135"/>
  <c r="BK129"/>
  <c r="BK123"/>
  <c r="J118"/>
  <c r="BK111"/>
  <c r="J105"/>
  <c r="J100"/>
  <c r="BK94"/>
  <c r="J147"/>
  <c r="J143"/>
  <c r="J138"/>
  <c r="BK131"/>
  <c r="J123"/>
  <c r="J115"/>
  <c r="BK110"/>
  <c r="BK99"/>
  <c r="J92"/>
  <c r="BK155"/>
  <c r="J151"/>
  <c r="J146"/>
  <c r="J129"/>
  <c r="J121"/>
  <c r="BK112"/>
  <c r="BK102"/>
  <c r="J93"/>
  <c i="5" r="BK93"/>
  <c r="BK89"/>
  <c r="BK87"/>
  <c r="BK94"/>
  <c r="J92"/>
  <c r="J87"/>
  <c i="6" r="BK284"/>
  <c r="J273"/>
  <c r="BK265"/>
  <c r="BK258"/>
  <c r="BK255"/>
  <c r="J246"/>
  <c r="J238"/>
  <c r="BK232"/>
  <c r="J214"/>
  <c r="BK197"/>
  <c r="BK189"/>
  <c r="J186"/>
  <c r="BK175"/>
  <c r="J172"/>
  <c r="J166"/>
  <c r="J157"/>
  <c r="J148"/>
  <c r="J138"/>
  <c r="BK133"/>
  <c r="BK123"/>
  <c r="J116"/>
  <c r="J107"/>
  <c r="J100"/>
  <c r="J92"/>
  <c r="BK279"/>
  <c r="J267"/>
  <c r="BK252"/>
  <c r="J243"/>
  <c r="J235"/>
  <c r="BK214"/>
  <c r="J160"/>
  <c r="J151"/>
  <c r="J139"/>
  <c r="J136"/>
  <c r="J126"/>
  <c r="BK118"/>
  <c r="BK110"/>
  <c r="J102"/>
  <c i="2" r="BK98"/>
  <c i="1" r="AS56"/>
  <c i="2" r="BK93"/>
  <c i="3" r="BK621"/>
  <c r="J605"/>
  <c r="J599"/>
  <c r="J587"/>
  <c r="BK583"/>
  <c r="BK576"/>
  <c r="J570"/>
  <c r="J530"/>
  <c r="J509"/>
  <c r="BK485"/>
  <c r="J469"/>
  <c r="BK465"/>
  <c r="J463"/>
  <c r="J438"/>
  <c r="BK420"/>
  <c r="J409"/>
  <c r="BK343"/>
  <c r="J332"/>
  <c r="BK308"/>
  <c r="BK290"/>
  <c r="J278"/>
  <c r="J247"/>
  <c r="J217"/>
  <c r="J191"/>
  <c r="BK183"/>
  <c r="BK156"/>
  <c r="J128"/>
  <c r="J105"/>
  <c r="BK618"/>
  <c r="BK599"/>
  <c r="J590"/>
  <c r="J581"/>
  <c r="BK574"/>
  <c r="J562"/>
  <c r="J514"/>
  <c r="BK483"/>
  <c r="BK458"/>
  <c r="BK450"/>
  <c r="BK436"/>
  <c r="J420"/>
  <c r="J398"/>
  <c r="BK381"/>
  <c r="BK354"/>
  <c r="J338"/>
  <c r="J308"/>
  <c r="J290"/>
  <c r="J275"/>
  <c r="BK261"/>
  <c r="J254"/>
  <c r="J238"/>
  <c r="BK227"/>
  <c r="J196"/>
  <c r="J168"/>
  <c r="BK159"/>
  <c r="J146"/>
  <c r="J139"/>
  <c r="BK125"/>
  <c r="BK605"/>
  <c r="J580"/>
  <c r="J553"/>
  <c r="J535"/>
  <c r="BK514"/>
  <c r="BK503"/>
  <c r="BK490"/>
  <c r="BK466"/>
  <c r="J460"/>
  <c r="BK438"/>
  <c r="BK423"/>
  <c r="J404"/>
  <c r="J381"/>
  <c r="J367"/>
  <c r="J322"/>
  <c r="BK298"/>
  <c r="BK275"/>
  <c r="BK264"/>
  <c r="J251"/>
  <c r="J232"/>
  <c r="BK196"/>
  <c r="J187"/>
  <c r="BK166"/>
  <c r="BK149"/>
  <c r="J125"/>
  <c r="BK590"/>
  <c r="J579"/>
  <c r="BK562"/>
  <c r="BK547"/>
  <c r="BK535"/>
  <c r="J518"/>
  <c r="BK460"/>
  <c r="BK447"/>
  <c r="J430"/>
  <c r="BK417"/>
  <c r="J395"/>
  <c r="BK357"/>
  <c r="BK349"/>
  <c r="BK332"/>
  <c r="J314"/>
  <c r="BK284"/>
  <c r="BK254"/>
  <c r="BK217"/>
  <c r="J190"/>
  <c r="BK176"/>
  <c r="BK161"/>
  <c r="BK142"/>
  <c r="BK128"/>
  <c i="4" r="BK159"/>
  <c r="J156"/>
  <c r="BK149"/>
  <c r="J142"/>
  <c r="J137"/>
  <c r="BK115"/>
  <c r="J113"/>
  <c r="BK106"/>
  <c r="J102"/>
  <c r="J157"/>
  <c r="BK152"/>
  <c r="BK147"/>
  <c r="BK143"/>
  <c r="J140"/>
  <c r="BK137"/>
  <c r="J131"/>
  <c r="J127"/>
  <c r="BK120"/>
  <c r="J114"/>
  <c r="J108"/>
  <c r="J103"/>
  <c r="J97"/>
  <c r="BK92"/>
  <c r="BK154"/>
  <c r="BK142"/>
  <c r="J135"/>
  <c r="J133"/>
  <c r="J126"/>
  <c r="J111"/>
  <c r="BK105"/>
  <c r="BK97"/>
  <c r="J154"/>
  <c r="J152"/>
  <c r="J149"/>
  <c r="BK130"/>
  <c r="BK126"/>
  <c r="J116"/>
  <c r="BK108"/>
  <c r="J101"/>
  <c i="5" r="BK95"/>
  <c r="BK91"/>
  <c r="J88"/>
  <c r="J86"/>
  <c r="J93"/>
  <c r="J91"/>
  <c r="J89"/>
  <c r="BK86"/>
  <c i="6" r="J284"/>
  <c r="BK276"/>
  <c r="BK270"/>
  <c r="BK261"/>
  <c r="J252"/>
  <c r="BK243"/>
  <c r="BK235"/>
  <c r="J223"/>
  <c r="J205"/>
  <c r="J197"/>
  <c r="J189"/>
  <c r="BK180"/>
  <c r="J175"/>
  <c r="BK169"/>
  <c r="J163"/>
  <c r="BK154"/>
  <c r="J140"/>
  <c r="J137"/>
  <c r="BK130"/>
  <c r="J121"/>
  <c r="BK114"/>
  <c r="J104"/>
  <c r="BK96"/>
  <c r="BK273"/>
  <c r="J276"/>
  <c r="J263"/>
  <c r="J255"/>
  <c r="BK246"/>
  <c r="BK238"/>
  <c r="BK223"/>
  <c r="BK163"/>
  <c r="J154"/>
  <c r="BK140"/>
  <c r="BK137"/>
  <c r="J130"/>
  <c r="BK121"/>
  <c r="J114"/>
  <c r="BK104"/>
  <c r="BK100"/>
  <c r="BK92"/>
  <c i="2" l="1" r="BK95"/>
  <c r="J95"/>
  <c r="J64"/>
  <c r="T95"/>
  <c r="T85"/>
  <c r="T84"/>
  <c i="3" r="BK101"/>
  <c r="J101"/>
  <c r="J65"/>
  <c r="T101"/>
  <c r="P121"/>
  <c r="R121"/>
  <c r="R134"/>
  <c r="P182"/>
  <c r="BK202"/>
  <c r="J202"/>
  <c r="J71"/>
  <c r="R202"/>
  <c r="BK259"/>
  <c r="J259"/>
  <c r="J72"/>
  <c r="R259"/>
  <c r="BK263"/>
  <c r="J263"/>
  <c r="J73"/>
  <c r="R263"/>
  <c r="R292"/>
  <c r="P479"/>
  <c r="BK555"/>
  <c r="J555"/>
  <c r="J76"/>
  <c r="T555"/>
  <c r="T586"/>
  <c i="4" r="P91"/>
  <c r="T91"/>
  <c r="R96"/>
  <c r="R117"/>
  <c r="BK132"/>
  <c r="J132"/>
  <c r="J68"/>
  <c r="P132"/>
  <c i="5" r="P85"/>
  <c i="1" r="AU59"/>
  <c i="5" r="T85"/>
  <c i="2" r="R95"/>
  <c r="R85"/>
  <c r="R84"/>
  <c i="3" r="P101"/>
  <c r="BK134"/>
  <c r="J134"/>
  <c r="J67"/>
  <c r="P134"/>
  <c r="BK182"/>
  <c r="J182"/>
  <c r="J68"/>
  <c r="T182"/>
  <c r="T202"/>
  <c r="P259"/>
  <c r="T259"/>
  <c r="P263"/>
  <c r="T263"/>
  <c r="T292"/>
  <c r="R479"/>
  <c r="P555"/>
  <c r="BK586"/>
  <c r="J586"/>
  <c r="J77"/>
  <c r="R586"/>
  <c i="4" r="BK91"/>
  <c r="J91"/>
  <c r="J64"/>
  <c r="R91"/>
  <c r="P96"/>
  <c r="BK117"/>
  <c r="J117"/>
  <c r="J66"/>
  <c r="T117"/>
  <c r="P125"/>
  <c r="R125"/>
  <c r="T132"/>
  <c i="5" r="BK85"/>
  <c r="J85"/>
  <c r="J63"/>
  <c r="R85"/>
  <c i="6" r="R99"/>
  <c r="R90"/>
  <c r="P113"/>
  <c r="T113"/>
  <c r="P129"/>
  <c r="P99"/>
  <c r="P90"/>
  <c r="BK113"/>
  <c r="J113"/>
  <c r="J64"/>
  <c r="R113"/>
  <c r="R129"/>
  <c i="2" r="P95"/>
  <c r="P85"/>
  <c r="P84"/>
  <c i="1" r="AU55"/>
  <c i="3" r="R101"/>
  <c r="BK121"/>
  <c r="J121"/>
  <c r="J66"/>
  <c r="T121"/>
  <c r="T134"/>
  <c r="R182"/>
  <c r="P202"/>
  <c r="BK292"/>
  <c r="J292"/>
  <c r="J74"/>
  <c r="P292"/>
  <c r="BK479"/>
  <c r="J479"/>
  <c r="J75"/>
  <c r="T479"/>
  <c r="R555"/>
  <c r="P586"/>
  <c i="4" r="BK96"/>
  <c r="J96"/>
  <c r="J65"/>
  <c r="T96"/>
  <c r="P117"/>
  <c r="BK125"/>
  <c r="J125"/>
  <c r="J67"/>
  <c r="T125"/>
  <c r="R132"/>
  <c i="6" r="BK99"/>
  <c r="J99"/>
  <c r="J63"/>
  <c r="T99"/>
  <c r="T90"/>
  <c r="BK129"/>
  <c r="J129"/>
  <c r="J67"/>
  <c r="T129"/>
  <c r="BK248"/>
  <c r="J248"/>
  <c r="J68"/>
  <c r="P248"/>
  <c r="R248"/>
  <c r="T248"/>
  <c r="BK269"/>
  <c r="J269"/>
  <c r="J69"/>
  <c r="P269"/>
  <c r="R269"/>
  <c r="T269"/>
  <c i="2" r="BK86"/>
  <c r="J86"/>
  <c r="J61"/>
  <c r="BK89"/>
  <c r="J89"/>
  <c r="J62"/>
  <c i="6" r="BK91"/>
  <c r="J91"/>
  <c r="J61"/>
  <c r="BK125"/>
  <c r="J125"/>
  <c r="J65"/>
  <c i="2" r="BK92"/>
  <c r="J92"/>
  <c r="J63"/>
  <c i="3" r="BK198"/>
  <c r="J198"/>
  <c r="J69"/>
  <c i="6" r="BK95"/>
  <c r="J95"/>
  <c r="J62"/>
  <c r="E48"/>
  <c r="J52"/>
  <c r="F86"/>
  <c r="BE96"/>
  <c r="BE104"/>
  <c r="BE107"/>
  <c r="BE110"/>
  <c r="BE116"/>
  <c r="BE123"/>
  <c r="BE126"/>
  <c r="BE136"/>
  <c r="BE137"/>
  <c r="BE139"/>
  <c r="BE140"/>
  <c r="BE154"/>
  <c r="BE214"/>
  <c r="BE235"/>
  <c r="BE243"/>
  <c r="BE249"/>
  <c r="BE255"/>
  <c r="BE258"/>
  <c r="BE265"/>
  <c r="BE267"/>
  <c r="BE276"/>
  <c r="BE92"/>
  <c r="BE100"/>
  <c r="BE102"/>
  <c r="BE114"/>
  <c r="BE118"/>
  <c r="BE121"/>
  <c r="BE130"/>
  <c r="BE133"/>
  <c r="BE138"/>
  <c r="BE148"/>
  <c r="BE151"/>
  <c r="BE157"/>
  <c r="BE160"/>
  <c r="BE163"/>
  <c r="BE166"/>
  <c r="BE169"/>
  <c r="BE172"/>
  <c r="BE175"/>
  <c r="BE180"/>
  <c r="BE186"/>
  <c r="BE189"/>
  <c r="BE197"/>
  <c r="BE205"/>
  <c r="BE223"/>
  <c r="BE232"/>
  <c r="BE238"/>
  <c r="BE240"/>
  <c r="BE246"/>
  <c r="BE252"/>
  <c r="BE261"/>
  <c r="BE263"/>
  <c r="BE270"/>
  <c r="BE273"/>
  <c r="BE279"/>
  <c r="BE284"/>
  <c i="5" r="E50"/>
  <c r="J58"/>
  <c r="J59"/>
  <c r="F81"/>
  <c r="BE87"/>
  <c r="BE89"/>
  <c r="BE93"/>
  <c r="J56"/>
  <c r="F59"/>
  <c r="BE86"/>
  <c r="BE88"/>
  <c r="BE90"/>
  <c r="BE91"/>
  <c r="BE92"/>
  <c r="BE94"/>
  <c r="BE95"/>
  <c i="3" r="BK100"/>
  <c r="J100"/>
  <c r="J64"/>
  <c i="4" r="F59"/>
  <c r="BE94"/>
  <c r="BE97"/>
  <c r="BE98"/>
  <c r="BE104"/>
  <c r="BE105"/>
  <c r="BE109"/>
  <c r="BE114"/>
  <c r="BE123"/>
  <c r="BE131"/>
  <c r="BE134"/>
  <c r="BE135"/>
  <c r="BE137"/>
  <c r="BE138"/>
  <c r="BE139"/>
  <c r="BE143"/>
  <c r="BE147"/>
  <c r="BE154"/>
  <c r="BE156"/>
  <c r="J56"/>
  <c r="J59"/>
  <c r="J86"/>
  <c r="BE101"/>
  <c r="BE102"/>
  <c r="BE103"/>
  <c r="BE106"/>
  <c r="BE111"/>
  <c r="BE118"/>
  <c r="BE120"/>
  <c r="BE136"/>
  <c r="BE140"/>
  <c r="BE144"/>
  <c r="BE148"/>
  <c r="BE152"/>
  <c r="BE158"/>
  <c r="E78"/>
  <c r="BE100"/>
  <c r="BE108"/>
  <c r="BE112"/>
  <c r="BE113"/>
  <c r="BE126"/>
  <c r="BE127"/>
  <c r="BE129"/>
  <c r="BE133"/>
  <c r="BE141"/>
  <c r="BE145"/>
  <c r="BE146"/>
  <c r="BE149"/>
  <c r="BE150"/>
  <c r="BE153"/>
  <c r="BE155"/>
  <c r="F58"/>
  <c r="BE92"/>
  <c r="BE93"/>
  <c r="BE99"/>
  <c r="BE110"/>
  <c r="BE115"/>
  <c r="BE116"/>
  <c r="BE121"/>
  <c r="BE128"/>
  <c r="BE130"/>
  <c r="BE142"/>
  <c r="BE151"/>
  <c r="BE157"/>
  <c r="BE159"/>
  <c i="3" r="F59"/>
  <c r="J93"/>
  <c r="BE122"/>
  <c r="BE138"/>
  <c r="BE149"/>
  <c r="BE156"/>
  <c r="BE191"/>
  <c r="BE196"/>
  <c r="BE199"/>
  <c r="BE217"/>
  <c r="BE227"/>
  <c r="BE235"/>
  <c r="BE260"/>
  <c r="BE261"/>
  <c r="BE264"/>
  <c r="BE267"/>
  <c r="BE275"/>
  <c r="BE284"/>
  <c r="BE287"/>
  <c r="BE303"/>
  <c r="BE308"/>
  <c r="BE343"/>
  <c r="BE381"/>
  <c r="BE420"/>
  <c r="BE436"/>
  <c r="BE438"/>
  <c r="BE450"/>
  <c r="BE463"/>
  <c r="BE472"/>
  <c r="BE490"/>
  <c r="BE499"/>
  <c r="BE509"/>
  <c r="BE514"/>
  <c r="BE535"/>
  <c r="BE572"/>
  <c r="BE579"/>
  <c r="BE581"/>
  <c r="BE584"/>
  <c r="BE105"/>
  <c r="BE110"/>
  <c r="BE125"/>
  <c r="BE128"/>
  <c r="BE135"/>
  <c r="BE159"/>
  <c r="BE161"/>
  <c r="BE168"/>
  <c r="BE179"/>
  <c r="BE192"/>
  <c r="BE254"/>
  <c r="BE278"/>
  <c r="BE290"/>
  <c r="BE293"/>
  <c r="BE330"/>
  <c r="BE332"/>
  <c r="BE346"/>
  <c r="BE349"/>
  <c r="BE354"/>
  <c r="BE392"/>
  <c r="BE395"/>
  <c r="BE398"/>
  <c r="BE404"/>
  <c r="BE409"/>
  <c r="BE434"/>
  <c r="BE453"/>
  <c r="BE456"/>
  <c r="BE477"/>
  <c r="BE483"/>
  <c r="BE496"/>
  <c r="BE525"/>
  <c r="BE544"/>
  <c r="BE556"/>
  <c r="BE566"/>
  <c r="BE574"/>
  <c r="BE576"/>
  <c r="BE582"/>
  <c r="BE587"/>
  <c r="BE593"/>
  <c r="BE599"/>
  <c r="BE602"/>
  <c r="E50"/>
  <c r="BE102"/>
  <c r="BE118"/>
  <c r="BE139"/>
  <c r="BE142"/>
  <c r="BE144"/>
  <c r="BE154"/>
  <c r="BE163"/>
  <c r="BE173"/>
  <c r="BE183"/>
  <c r="BE185"/>
  <c r="BE187"/>
  <c r="BE208"/>
  <c r="BE238"/>
  <c r="BE241"/>
  <c r="BE262"/>
  <c r="BE298"/>
  <c r="BE314"/>
  <c r="BE328"/>
  <c r="BE335"/>
  <c r="BE340"/>
  <c r="BE357"/>
  <c r="BE367"/>
  <c r="BE411"/>
  <c r="BE441"/>
  <c r="BE465"/>
  <c r="BE466"/>
  <c r="BE467"/>
  <c r="BE469"/>
  <c r="BE485"/>
  <c r="BE503"/>
  <c r="BE518"/>
  <c r="BE520"/>
  <c r="BE530"/>
  <c r="BE562"/>
  <c r="BE580"/>
  <c r="BE583"/>
  <c r="BE605"/>
  <c r="BE131"/>
  <c r="BE146"/>
  <c r="BE152"/>
  <c r="BE166"/>
  <c r="BE176"/>
  <c r="BE190"/>
  <c r="BE194"/>
  <c r="BE203"/>
  <c r="BE232"/>
  <c r="BE247"/>
  <c r="BE251"/>
  <c r="BE257"/>
  <c r="BE268"/>
  <c r="BE296"/>
  <c r="BE311"/>
  <c r="BE319"/>
  <c r="BE322"/>
  <c r="BE338"/>
  <c r="BE362"/>
  <c r="BE370"/>
  <c r="BE386"/>
  <c r="BE389"/>
  <c r="BE414"/>
  <c r="BE417"/>
  <c r="BE423"/>
  <c r="BE425"/>
  <c r="BE428"/>
  <c r="BE430"/>
  <c r="BE444"/>
  <c r="BE447"/>
  <c r="BE458"/>
  <c r="BE460"/>
  <c r="BE480"/>
  <c r="BE512"/>
  <c r="BE541"/>
  <c r="BE547"/>
  <c r="BE553"/>
  <c r="BE564"/>
  <c r="BE568"/>
  <c r="BE570"/>
  <c r="BE590"/>
  <c r="BE596"/>
  <c r="BE608"/>
  <c r="BE618"/>
  <c r="BE621"/>
  <c i="2" r="E74"/>
  <c r="J78"/>
  <c r="BE93"/>
  <c r="BE98"/>
  <c r="F55"/>
  <c r="BE90"/>
  <c r="BE96"/>
  <c r="BE87"/>
  <c i="1" r="AW55"/>
  <c i="2" r="F36"/>
  <c i="1" r="BC55"/>
  <c i="3" r="F39"/>
  <c i="1" r="BD57"/>
  <c i="4" r="F37"/>
  <c i="1" r="BB58"/>
  <c i="4" r="F39"/>
  <c i="1" r="BD58"/>
  <c i="6" r="F37"/>
  <c i="1" r="BD60"/>
  <c i="2" r="F35"/>
  <c i="1" r="BB55"/>
  <c i="3" r="F37"/>
  <c i="1" r="BB57"/>
  <c i="4" r="J36"/>
  <c i="1" r="AW58"/>
  <c i="5" r="F37"/>
  <c i="1" r="BB59"/>
  <c i="5" r="J36"/>
  <c i="1" r="AW59"/>
  <c i="5" r="F36"/>
  <c i="1" r="BA59"/>
  <c i="6" r="J34"/>
  <c i="1" r="AW60"/>
  <c i="6" r="F36"/>
  <c i="1" r="BC60"/>
  <c i="2" r="F34"/>
  <c i="1" r="BA55"/>
  <c r="AS54"/>
  <c i="3" r="F36"/>
  <c i="1" r="BA57"/>
  <c i="3" r="F38"/>
  <c i="1" r="BC57"/>
  <c i="6" r="F34"/>
  <c i="1" r="BA60"/>
  <c i="2" r="F37"/>
  <c i="1" r="BD55"/>
  <c i="3" r="J36"/>
  <c i="1" r="AW57"/>
  <c i="4" r="F38"/>
  <c i="1" r="BC58"/>
  <c i="4" r="F36"/>
  <c i="1" r="BA58"/>
  <c i="5" r="F39"/>
  <c i="1" r="BD59"/>
  <c i="5" r="F38"/>
  <c i="1" r="BC59"/>
  <c i="5" r="J32"/>
  <c i="6" r="F35"/>
  <c i="1" r="BB60"/>
  <c i="6" l="1" r="T128"/>
  <c r="T89"/>
  <c i="3" r="P201"/>
  <c i="4" r="R90"/>
  <c i="6" r="R128"/>
  <c r="R89"/>
  <c i="3" r="T201"/>
  <c r="R201"/>
  <c i="6" r="P128"/>
  <c r="P89"/>
  <c i="1" r="AU60"/>
  <c i="3" r="R100"/>
  <c r="P100"/>
  <c r="P99"/>
  <c i="1" r="AU57"/>
  <c i="4" r="T90"/>
  <c r="P90"/>
  <c i="1" r="AU58"/>
  <c i="3" r="T100"/>
  <c r="T99"/>
  <c i="2" r="BK85"/>
  <c r="J85"/>
  <c r="J60"/>
  <c i="4" r="BK90"/>
  <c r="J90"/>
  <c r="J63"/>
  <c i="3" r="BK201"/>
  <c r="J201"/>
  <c r="J70"/>
  <c i="6" r="BK90"/>
  <c r="BK89"/>
  <c r="J89"/>
  <c r="BK128"/>
  <c r="J128"/>
  <c r="J66"/>
  <c i="1" r="AG59"/>
  <c i="3" r="BK99"/>
  <c r="J99"/>
  <c r="J63"/>
  <c i="6" r="J30"/>
  <c i="1" r="AG60"/>
  <c i="3" r="J35"/>
  <c i="1" r="AV57"/>
  <c r="AT57"/>
  <c i="2" r="J33"/>
  <c i="1" r="AV55"/>
  <c r="AT55"/>
  <c i="4" r="F35"/>
  <c i="1" r="AZ58"/>
  <c i="5" r="J35"/>
  <c i="1" r="AV59"/>
  <c r="AT59"/>
  <c r="AN59"/>
  <c r="BA56"/>
  <c r="AW56"/>
  <c r="BC56"/>
  <c r="AY56"/>
  <c i="6" r="F33"/>
  <c i="1" r="AZ60"/>
  <c i="2" r="F33"/>
  <c i="1" r="AZ55"/>
  <c i="4" r="J35"/>
  <c i="1" r="AV58"/>
  <c r="AT58"/>
  <c i="5" r="F35"/>
  <c i="1" r="AZ59"/>
  <c r="BB56"/>
  <c r="AX56"/>
  <c r="BD56"/>
  <c i="6" r="J33"/>
  <c i="1" r="AV60"/>
  <c r="AT60"/>
  <c r="AN60"/>
  <c i="3" r="F35"/>
  <c i="1" r="AZ57"/>
  <c i="3" l="1" r="R99"/>
  <c i="6" r="J59"/>
  <c r="J90"/>
  <c r="J60"/>
  <c i="2" r="BK84"/>
  <c r="J84"/>
  <c r="J59"/>
  <c i="6" r="J39"/>
  <c i="5" r="J41"/>
  <c i="1" r="AU56"/>
  <c r="AU54"/>
  <c i="4" r="J32"/>
  <c i="1" r="AG58"/>
  <c i="3" r="J32"/>
  <c i="1" r="AG57"/>
  <c r="BA54"/>
  <c r="W30"/>
  <c r="AZ56"/>
  <c r="AV56"/>
  <c r="AT56"/>
  <c r="BC54"/>
  <c r="AY54"/>
  <c r="BB54"/>
  <c r="AX54"/>
  <c r="BD54"/>
  <c r="W33"/>
  <c i="4" l="1" r="J41"/>
  <c i="3" r="J41"/>
  <c i="1" r="AN57"/>
  <c r="AN58"/>
  <c r="AG56"/>
  <c i="2" r="J30"/>
  <c i="1" r="AG55"/>
  <c r="AZ54"/>
  <c r="W29"/>
  <c r="W31"/>
  <c r="AW54"/>
  <c r="AK30"/>
  <c r="W32"/>
  <c l="1" r="AN56"/>
  <c i="2" r="J39"/>
  <c i="1" r="AN55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<sst xmlns="http://schemas.openxmlformats.org/spreadsheetml/2006/main">
  <si>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</si>
  <si>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</si>
  <si>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</si>
  <si>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</si>
  <si>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</si>
  <si>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{e885bf94-48f1-422f-b19d-a5e37929bedc}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</si>
  <si>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</si>
  <si>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</si>
  <si>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</si>
  <si>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</si>
  <si>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</si>
  <si>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</si>
  <si>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</si>
  <si>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</si>
  <si>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2304-V1-2023007H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</si>
  <si>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</si>
  <si>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</si>
  <si>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Rekonstrukce střechy na objektu ZŠ a MŠ Bratislavská 994 ve Varnsdorfu</t>
  </si>
  <si>
    <t>KSO:</t>
  </si>
  <si>
    <t/>
  </si>
  <si>
    <t>CC-CZ:</t>
  </si>
  <si>
    <t>Místo:</t>
  </si>
  <si>
    <t>st.p.č.k. 2011, k.ú. Varnsdorf</t>
  </si>
  <si>
    <t>Datum:</t>
  </si>
  <si>
    <t>2. 4. 2024</t>
  </si>
  <si>
    <t>Zadavatel:</t>
  </si>
  <si>
    <t>IČ:</t>
  </si>
  <si>
    <t>Město Varnsdorf</t>
  </si>
  <si>
    <t>DIČ:</t>
  </si>
  <si>
    <t>Uchazeč:</t>
  </si>
  <si>
    <t>Vyplň údaj</t>
  </si>
  <si>
    <t>Projektant:</t>
  </si>
  <si>
    <t>Pavel Hruška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</si>
  <si>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</si>
  <si>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</si>
  <si>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</si>
  <si>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</si>
  <si>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</si>
  <si>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</si>
  <si>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</si>
  <si>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</si>
  <si>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</si>
  <si>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</si>
  <si>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</si>
  <si>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</si>
  <si>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</si>
  <si>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</si>
  <si>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</si>
  <si>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</si>
  <si>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</si>
  <si>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</si>
  <si>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</si>
  <si>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</si>
  <si>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</si>
  <si>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</si>
  <si>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</si>
  <si>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</si>
  <si>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</si>
  <si>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</si>
  <si>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</si>
  <si>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</si>
  <si>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</si>
  <si>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</si>
  <si>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</si>
  <si>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</si>
  <si>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</si>
  <si>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</si>
  <si>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</si>
  <si>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</si>
  <si>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</si>
  <si>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</si>
  <si>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</si>
  <si>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</si>
  <si>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</si>
  <si>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</si>
  <si>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</si>
  <si>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</t>
  </si>
  <si>
    <t>Vedlejší a ostatní náklady</t>
  </si>
  <si>
    <t>STA</t>
  </si>
  <si>
    <t>1</t>
  </si>
  <si>
    <t>{f53fe292-c54a-40fb-9e21-996ec19a9f83}</t>
  </si>
  <si>
    <t>2</t>
  </si>
  <si>
    <t>SO 1</t>
  </si>
  <si>
    <t>Výměna střešního pláště</t>
  </si>
  <si>
    <t>{d815971b-b0d8-4b6f-a120-c45387b32f08}</t>
  </si>
  <si>
    <t>SO 1.1</t>
  </si>
  <si>
    <t>Výměna krytiny</t>
  </si>
  <si>
    <t>Soupis</t>
  </si>
  <si>
    <t>{366afb0e-0fa4-4bbf-baa4-df10ddd12431}</t>
  </si>
  <si>
    <t>SO 1.2</t>
  </si>
  <si>
    <t>Ochrana před bleskem LPS</t>
  </si>
  <si>
    <t>{319767b5-0d81-41f3-94d0-94df1526bb54}</t>
  </si>
  <si>
    <t>SO 1.3</t>
  </si>
  <si>
    <t>Systém k ochrně proti pádu</t>
  </si>
  <si>
    <t>{6f667815-8fc1-4152-ba5a-9d48f2fbf326}</t>
  </si>
  <si>
    <t>SO 2</t>
  </si>
  <si>
    <t>Oprava krovu</t>
  </si>
  <si>
    <t>{278e0281-63c8-483c-bf73-8f86a0d3c937}</t>
  </si>
  <si>
    <t>KRYCÍ LIST SOUPISU PRACÍ</t>
  </si>
  <si>
    <t>Objekt:</t>
  </si>
  <si>
    <t>SO 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</si>
  <si>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</si>
  <si>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</si>
  <si>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</si>
  <si>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</si>
  <si>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</si>
  <si>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</si>
  <si>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</si>
  <si>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</si>
  <si>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</si>
  <si>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</si>
  <si>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</si>
  <si>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</si>
  <si>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</si>
  <si>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</si>
  <si>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</si>
  <si>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</si>
  <si>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</si>
  <si>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</si>
  <si>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</si>
  <si>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</si>
  <si>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</si>
  <si>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</si>
  <si>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</si>
  <si>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</si>
  <si>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</si>
  <si>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</si>
  <si>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</si>
  <si>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</si>
  <si>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</si>
  <si>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030001000</t>
  </si>
  <si>
    <t>Zařízení staveniště včetně zařízení pro zajištění svislých přesunů hmot</t>
  </si>
  <si>
    <t>…</t>
  </si>
  <si>
    <t>CS ÚRS 2024 01</t>
  </si>
  <si>
    <t>1024</t>
  </si>
  <si>
    <t>1922187757</t>
  </si>
  <si>
    <t>Online PSC</t>
  </si>
  <si>
    <t>https://podminky.urs.cz/item/CS_URS_2024_01/030001000</t>
  </si>
  <si>
    <t>VRN4</t>
  </si>
  <si>
    <t>Inženýrská činnost</t>
  </si>
  <si>
    <t>045002000</t>
  </si>
  <si>
    <t>Kompletační a koordinační činnost včetně dokladové části</t>
  </si>
  <si>
    <t>-111715795</t>
  </si>
  <si>
    <t>https://podminky.urs.cz/item/CS_URS_2024_01/045002000</t>
  </si>
  <si>
    <t>VRN6</t>
  </si>
  <si>
    <t>Územní vlivy</t>
  </si>
  <si>
    <t>3</t>
  </si>
  <si>
    <t>063303000</t>
  </si>
  <si>
    <t>Práce ve výškách, v hloubkách</t>
  </si>
  <si>
    <t>1538520180</t>
  </si>
  <si>
    <t>https://podminky.urs.cz/item/CS_URS_2024_01/063303000</t>
  </si>
  <si>
    <t>VRN7</t>
  </si>
  <si>
    <t>Provozní vlivy</t>
  </si>
  <si>
    <t>4</t>
  </si>
  <si>
    <t>070001000</t>
  </si>
  <si>
    <t>802675629</t>
  </si>
  <si>
    <t>https://podminky.urs.cz/item/CS_URS_2024_01/070001000</t>
  </si>
  <si>
    <t>0900011-OP1</t>
  </si>
  <si>
    <t>Ostatní náklady - ochrana a zakrývání veškerých zachovávaných prvků před poškozením nebo znečištěním při provádění prací (např. zakrývání nášlapných vrstev, zařízovacích předmětů, svítidel, krytů, obložení apod.) a zajištění úklidu dotčených prostor</t>
  </si>
  <si>
    <t>90459664</t>
  </si>
  <si>
    <t>P</t>
  </si>
  <si>
    <t xml:space="preserve">Poznámka k položce:_x000d_
Např. komunikační prostory, které budou využívány pro dopravu materiálů a osob. </t>
  </si>
  <si>
    <t>SO 1 - Výměna střešního pláště</t>
  </si>
  <si>
    <t>Soupis:</t>
  </si>
  <si>
    <t>SO 1.1 - Výměna krytiny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</si>
  <si>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</si>
  <si>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</si>
  <si>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</si>
  <si>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</si>
  <si>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</si>
  <si>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</si>
  <si>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</si>
  <si>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</si>
  <si>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</si>
  <si>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</si>
  <si>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</si>
  <si>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</si>
  <si>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</si>
  <si>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</si>
  <si>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HSV</t>
  </si>
  <si>
    <t>Práce a dodávky HSV</t>
  </si>
  <si>
    <t>Svislé a kompletní konstrukce</t>
  </si>
  <si>
    <t>310901115</t>
  </si>
  <si>
    <t>Úprava líce při zdění režného zdiva bez spárování jakékoliv vazby, popř. předlohy, prováděná přesně na lišty nebo s použitím jiné vhodné pomůcky</t>
  </si>
  <si>
    <t>m2</t>
  </si>
  <si>
    <t>-1014065572</t>
  </si>
  <si>
    <t>https://podminky.urs.cz/item/CS_URS_2024_01/310901115</t>
  </si>
  <si>
    <t>VV</t>
  </si>
  <si>
    <t>(5,1+3,4+4,1+4,1+4,6)*1,8"obvod komínů * výška</t>
  </si>
  <si>
    <t>314231164</t>
  </si>
  <si>
    <t>Zdivo komínů a ventilací volně stojících z cihel pálených lícových včetně spárování, pevnosti P 60, na maltu MVC dl. 290 mm (český formát 290x140x65 mm) plných</t>
  </si>
  <si>
    <t>m3</t>
  </si>
  <si>
    <t>-830740899</t>
  </si>
  <si>
    <t>https://podminky.urs.cz/item/CS_URS_2024_01/314231164</t>
  </si>
  <si>
    <t>(1,1+0,6+0,8+0,9+1)*1,85"plocha komínů *výška bourání</t>
  </si>
  <si>
    <t>-(0,15*0,15*1,85)*(3*5)"(předpokládaná velikost průduchu * výška) * (počet průduchů * počet komínů)</t>
  </si>
  <si>
    <t>Součet</t>
  </si>
  <si>
    <t>316381116</t>
  </si>
  <si>
    <t>Komínové krycí desky z betonu tř. C 12/15 až C 16/20 s případnou konstrukční obvodovou výztuží včetně bednění, s potěrem nebo s povrchem vyhlazeným ve spádu k okrajům, s přesahem do 70 mm sešikmeným v podhledu proti zatékání, tl. přes 80 do 100 mm</t>
  </si>
  <si>
    <t>-648995673</t>
  </si>
  <si>
    <t>https://podminky.urs.cz/item/CS_URS_2024_01/316381116</t>
  </si>
  <si>
    <t>1,15*0,7+0,85*0,95</t>
  </si>
  <si>
    <t>1,4*0,8</t>
  </si>
  <si>
    <t>1,75*0,7</t>
  </si>
  <si>
    <t>1,55*0,8</t>
  </si>
  <si>
    <t>1,9*0,8</t>
  </si>
  <si>
    <t>317235811</t>
  </si>
  <si>
    <t>Doplnění zdiva hlavních a kordonových říms s dodáním hmot, cihlami pálenými na maltu</t>
  </si>
  <si>
    <t>209498591</t>
  </si>
  <si>
    <t>https://podminky.urs.cz/item/CS_URS_2024_01/317235811</t>
  </si>
  <si>
    <t>0,75"předpoklad - nutné ověřit dle skut vypadaných míst</t>
  </si>
  <si>
    <t>6</t>
  </si>
  <si>
    <t>Úpravy povrchů, podlahy a osazování výplní</t>
  </si>
  <si>
    <t>622325401</t>
  </si>
  <si>
    <t>Oprava vápenné nebo vápenocementové omítky vnějších ploch stupně členitosti 3 štukové, v rozsahu opravované plochy do 10%</t>
  </si>
  <si>
    <t>-1213322870</t>
  </si>
  <si>
    <t>https://podminky.urs.cz/item/CS_URS_2024_01/622325401</t>
  </si>
  <si>
    <t>132,9*0,8"hl. část střechy - oprava podstřešní římsy</t>
  </si>
  <si>
    <t>629991001</t>
  </si>
  <si>
    <t>Zakrytí vnějších ploch před znečištěním včetně pozdějšího odkrytí ploch podélných rovných (např. chodníků) fólií položenou volně</t>
  </si>
  <si>
    <t>-613857273</t>
  </si>
  <si>
    <t>https://podminky.urs.cz/item/CS_URS_2024_01/629991001</t>
  </si>
  <si>
    <t>50*2</t>
  </si>
  <si>
    <t>7</t>
  </si>
  <si>
    <t>629999011</t>
  </si>
  <si>
    <t>Příplatky k cenám úprav vnějších povrchů za zvýšenou pracnost při provádění styku dvou barev nebo struktur na fasádě</t>
  </si>
  <si>
    <t>m</t>
  </si>
  <si>
    <t>-1900010520</t>
  </si>
  <si>
    <t>https://podminky.urs.cz/item/CS_URS_2024_01/629999011</t>
  </si>
  <si>
    <t>132"nový nátěr římsy a původní</t>
  </si>
  <si>
    <t>8</t>
  </si>
  <si>
    <t>629999042</t>
  </si>
  <si>
    <t>Příplatky k cenám úprav vnějších povrchů za ztížené pracovní podmínky práce v nadstřešní části objektu</t>
  </si>
  <si>
    <t>-252955320</t>
  </si>
  <si>
    <t>https://podminky.urs.cz/item/CS_URS_2024_01/629999042</t>
  </si>
  <si>
    <t>9</t>
  </si>
  <si>
    <t>Ostatní konstrukce a práce, bourání</t>
  </si>
  <si>
    <t>941211112</t>
  </si>
  <si>
    <t>Lešení řadové rámové lehké pracovní s podlahami s provozním zatížením tř. 3 do 200 kg/m2 šířky tř. SW06 od 0,6 do 0,9 m výšky přes 10 do 25 m montáž</t>
  </si>
  <si>
    <t>-605141180</t>
  </si>
  <si>
    <t>https://podminky.urs.cz/item/CS_URS_2024_01/941211112</t>
  </si>
  <si>
    <t>138,5*12</t>
  </si>
  <si>
    <t>10</t>
  </si>
  <si>
    <t>94121111-R</t>
  </si>
  <si>
    <t>Příplatek za založení lešení na střeše včetně dodávky a montážě potřebného materiálu</t>
  </si>
  <si>
    <t>1544325472</t>
  </si>
  <si>
    <t>11</t>
  </si>
  <si>
    <t>941211212</t>
  </si>
  <si>
    <t>Lešení řadové rámové lehké pracovní s podlahami s provozním zatížením tř. 3 do 200 kg/m2 šířky tř. SW06 od 0,6 do 0,9 m výšky přes 10 do 25 m příplatek za každý den použití</t>
  </si>
  <si>
    <t>-1814690169</t>
  </si>
  <si>
    <t>https://podminky.urs.cz/item/CS_URS_2024_01/941211212</t>
  </si>
  <si>
    <t>1662*120 'Přepočtené koeficientem množství</t>
  </si>
  <si>
    <t>941211322</t>
  </si>
  <si>
    <t>Odborná prohlídka lešení řadového rámového lehkého pracovního s podlahami s provozním zatížením tř. 3 do 200 kg/m2 šířky tř. SW06 od 0,6 do 0,9 m výšky do 25 m, celkové plochy přes 500 do 2 000 m2 zakrytého sítí</t>
  </si>
  <si>
    <t>kus</t>
  </si>
  <si>
    <t>1098707212</t>
  </si>
  <si>
    <t>https://podminky.urs.cz/item/CS_URS_2024_01/941211322</t>
  </si>
  <si>
    <t>13</t>
  </si>
  <si>
    <t>941211812</t>
  </si>
  <si>
    <t>Lešení řadové rámové lehké pracovní s podlahami s provozním zatížením tř. 3 do 200 kg/m2 šířky tř. SW06 od 0,6 do 0,9 m výšky přes 10 do 25 m demontáž</t>
  </si>
  <si>
    <t>1067460612</t>
  </si>
  <si>
    <t>https://podminky.urs.cz/item/CS_URS_2024_01/941211812</t>
  </si>
  <si>
    <t>14</t>
  </si>
  <si>
    <t>944511111</t>
  </si>
  <si>
    <t>Síť ochranná zavěšená na konstrukci lešení z textilie z umělých vláken montáž</t>
  </si>
  <si>
    <t>11166363</t>
  </si>
  <si>
    <t>https://podminky.urs.cz/item/CS_URS_2024_01/944511111</t>
  </si>
  <si>
    <t>15</t>
  </si>
  <si>
    <t>944511211</t>
  </si>
  <si>
    <t>Síť ochranná zavěšená na konstrukci lešení z textilie z umělých vláken příplatek k ceně za každý den použití</t>
  </si>
  <si>
    <t>-71463422</t>
  </si>
  <si>
    <t>https://podminky.urs.cz/item/CS_URS_2024_01/944511211</t>
  </si>
  <si>
    <t>16</t>
  </si>
  <si>
    <t>944511811</t>
  </si>
  <si>
    <t>Síť ochranná zavěšená na konstrukci lešení z textilie z umělých vláken demontáž</t>
  </si>
  <si>
    <t>-623197365</t>
  </si>
  <si>
    <t>https://podminky.urs.cz/item/CS_URS_2024_01/944511811</t>
  </si>
  <si>
    <t>17</t>
  </si>
  <si>
    <t>944711112</t>
  </si>
  <si>
    <t>Stříška záchytná zřizovaná současně s lehkým nebo těžkým lešením šířky přes 1,5 do 2,0 m montáž</t>
  </si>
  <si>
    <t>1448947091</t>
  </si>
  <si>
    <t>https://podminky.urs.cz/item/CS_URS_2024_01/944711112</t>
  </si>
  <si>
    <t>18</t>
  </si>
  <si>
    <t>944711212</t>
  </si>
  <si>
    <t>Stříška záchytná zřizovaná současně s lehkým nebo těžkým lešením šířky přes 1,5 do 2,0 m příplatek k ceně za každý den použití</t>
  </si>
  <si>
    <t>909182213</t>
  </si>
  <si>
    <t>https://podminky.urs.cz/item/CS_URS_2024_01/944711212</t>
  </si>
  <si>
    <t>45*120 'Přepočtené koeficientem množství</t>
  </si>
  <si>
    <t>19</t>
  </si>
  <si>
    <t>944711812</t>
  </si>
  <si>
    <t>Stříška záchytná zřizovaná současně s lehkým nebo těžkým lešením šířky přes 1,5 do 2,0 m demontáž</t>
  </si>
  <si>
    <t>1802845621</t>
  </si>
  <si>
    <t>https://podminky.urs.cz/item/CS_URS_2024_01/944711812</t>
  </si>
  <si>
    <t>20</t>
  </si>
  <si>
    <t>9454111-R1</t>
  </si>
  <si>
    <t>Montáž a dovoz včetně odborné prohlídky lešení atypického - částečně prostorové v prostoru půdy, na střeše vykonzolované řadové trubkové, včetně podlah, ohrazení/zábradlí a ochranné sitě</t>
  </si>
  <si>
    <t>804614870</t>
  </si>
  <si>
    <t>5,5*5</t>
  </si>
  <si>
    <t>9454111-R2</t>
  </si>
  <si>
    <t>Příplatek za každý další den použití lešení atypického - částečně prostorové v prostoru půdy, na střeše vykonzolované řadové trubkové, včetně podlah, ohrazení/zábradlí a ochranné sítě</t>
  </si>
  <si>
    <t>1704094294</t>
  </si>
  <si>
    <t>27,5*15 'Přepočtené koeficientem množství</t>
  </si>
  <si>
    <t>22</t>
  </si>
  <si>
    <t>9454111-R3</t>
  </si>
  <si>
    <t>Demontáž a odvoz lešení atypického - částečně prostorové v prostoru půdy, na střeše vykonzolované řadové trubkové, včetně podlah, ohrazení/zábradlí a ochranné sítě</t>
  </si>
  <si>
    <t>644113488</t>
  </si>
  <si>
    <t>23</t>
  </si>
  <si>
    <t>962032641</t>
  </si>
  <si>
    <t>Bourání zdiva nadzákladového komínového z cihel pálených, šamotových nebo vápenopískových, na maltu cementovou</t>
  </si>
  <si>
    <t>1995161768</t>
  </si>
  <si>
    <t>https://podminky.urs.cz/item/CS_URS_2024_01/962032641</t>
  </si>
  <si>
    <t>24</t>
  </si>
  <si>
    <t>978019321</t>
  </si>
  <si>
    <t>Otlučení vápenných nebo vápenocementových omítek vnějších ploch s vyškrabáním spar a s očištěním zdiva stupně členitosti 3 až 5, v rozsahu do 10 %</t>
  </si>
  <si>
    <t>-1373619399</t>
  </si>
  <si>
    <t>https://podminky.urs.cz/item/CS_URS_2024_01/978019321</t>
  </si>
  <si>
    <t>25</t>
  </si>
  <si>
    <t>993111111</t>
  </si>
  <si>
    <t>Dovoz a odvoz lešení včetně naložení a složení řadového, na vzdálenost do 10 km</t>
  </si>
  <si>
    <t>1103209543</t>
  </si>
  <si>
    <t>https://podminky.urs.cz/item/CS_URS_2024_01/993111111</t>
  </si>
  <si>
    <t>1662+45*2</t>
  </si>
  <si>
    <t>26</t>
  </si>
  <si>
    <t>993111119</t>
  </si>
  <si>
    <t>Dovoz a odvoz lešení včetně naložení a složení řadového, na vzdálenost Příplatek k ceně za každých dalších i započatých 10 km přes 10 km</t>
  </si>
  <si>
    <t>1129668555</t>
  </si>
  <si>
    <t>https://podminky.urs.cz/item/CS_URS_2024_01/993111119</t>
  </si>
  <si>
    <t>1752*4 'Přepočtené koeficientem množství</t>
  </si>
  <si>
    <t>997</t>
  </si>
  <si>
    <t>Přesun sutě</t>
  </si>
  <si>
    <t>27</t>
  </si>
  <si>
    <t>997013155</t>
  </si>
  <si>
    <t>Vnitrostaveništní doprava suti a vybouraných hmot vodorovně do 50 m s naložením s omezením mechanizace pro budovy a haly výšky přes 15 do 18 m</t>
  </si>
  <si>
    <t>t</t>
  </si>
  <si>
    <t>-642459842</t>
  </si>
  <si>
    <t>https://podminky.urs.cz/item/CS_URS_2024_01/997013155</t>
  </si>
  <si>
    <t>28</t>
  </si>
  <si>
    <t>997013501</t>
  </si>
  <si>
    <t>Odvoz suti a vybouraných hmot na skládku nebo meziskládku se složením, na vzdálenost do 1 km</t>
  </si>
  <si>
    <t>587131743</t>
  </si>
  <si>
    <t>https://podminky.urs.cz/item/CS_URS_2024_01/997013501</t>
  </si>
  <si>
    <t>29</t>
  </si>
  <si>
    <t>997013509</t>
  </si>
  <si>
    <t>Odvoz suti a vybouraných hmot na skládku nebo meziskládku se složením, na vzdálenost Příplatek k ceně za každý další započatý 1 km přes 1 km</t>
  </si>
  <si>
    <t>-259125177</t>
  </si>
  <si>
    <t>https://podminky.urs.cz/item/CS_URS_2024_01/997013509</t>
  </si>
  <si>
    <t>27,924*39 'Přepočtené koeficientem množství</t>
  </si>
  <si>
    <t>30</t>
  </si>
  <si>
    <t>99701360-R</t>
  </si>
  <si>
    <t>Poplatek za uložení stavebního odpadu na skládce (skládkovné) cihelného komínového zatříděného do Katalogu odpadů pod kódem 17 01 06 (nebezpečný odpad)</t>
  </si>
  <si>
    <t>-1107540062</t>
  </si>
  <si>
    <t>31</t>
  </si>
  <si>
    <t>99701380-R</t>
  </si>
  <si>
    <t>Uložení směsného kovového odpadu na deponii investora/provozovatele</t>
  </si>
  <si>
    <t>675203412</t>
  </si>
  <si>
    <t>32</t>
  </si>
  <si>
    <t>997013813</t>
  </si>
  <si>
    <t>Poplatek za uložení stavebního odpadu na skládce (skládkovné) z plastických hmot zatříděného do Katalogu odpadů pod kódem 17 02 03</t>
  </si>
  <si>
    <t>-572860984</t>
  </si>
  <si>
    <t>https://podminky.urs.cz/item/CS_URS_2024_01/997013813</t>
  </si>
  <si>
    <t>33</t>
  </si>
  <si>
    <t>997013871</t>
  </si>
  <si>
    <t>Poplatek za uložení stavebního odpadu na recyklační skládce (skládkovné) směsného stavebního a demoličního zatříděného do Katalogu odpadů pod kódem 17 09 04</t>
  </si>
  <si>
    <t>-164662591</t>
  </si>
  <si>
    <t>https://podminky.urs.cz/item/CS_URS_2024_01/997013871</t>
  </si>
  <si>
    <t>34</t>
  </si>
  <si>
    <t>997013875</t>
  </si>
  <si>
    <t>Poplatek za uložení stavebního odpadu na recyklační skládce (skládkovné) asfaltového bez obsahu dehtu zatříděného do Katalogu odpadů pod kódem 17 03 02</t>
  </si>
  <si>
    <t>-1787958389</t>
  </si>
  <si>
    <t>https://podminky.urs.cz/item/CS_URS_2024_01/997013875</t>
  </si>
  <si>
    <t>998</t>
  </si>
  <si>
    <t>Přesun hmot</t>
  </si>
  <si>
    <t>35</t>
  </si>
  <si>
    <t>998011010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</si>
  <si>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</si>
  <si>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-1270204309</t>
  </si>
  <si>
    <t>https://podminky.urs.cz/item/CS_URS_2024_01/998011010</t>
  </si>
  <si>
    <t>PSV</t>
  </si>
  <si>
    <t>Práce a dodávky PSV</t>
  </si>
  <si>
    <t>712</t>
  </si>
  <si>
    <t>Povlakové krytiny</t>
  </si>
  <si>
    <t>36</t>
  </si>
  <si>
    <t>712300843</t>
  </si>
  <si>
    <t>Ostatní práce při odstranění povlakové krytiny střech plochých do 10° zbytkového asfaltového pásu odsekáním</t>
  </si>
  <si>
    <t>-1644581409</t>
  </si>
  <si>
    <t>https://podminky.urs.cz/item/CS_URS_2024_01/712300843</t>
  </si>
  <si>
    <t>41,8/Cos(4)"doplní plochá střecha</t>
  </si>
  <si>
    <t>39,1/Cos(3)"horní plochá střecha</t>
  </si>
  <si>
    <t>37</t>
  </si>
  <si>
    <t>712331111</t>
  </si>
  <si>
    <t>Provedení povlakové krytiny střech plochých do 10° pásy na sucho podkladní samolepící asfaltový pás</t>
  </si>
  <si>
    <t>-866688430</t>
  </si>
  <si>
    <t>https://podminky.urs.cz/item/CS_URS_2024_01/712331111</t>
  </si>
  <si>
    <t>41,85/Cos(4)"doplní plochá střecha - hl. plocha</t>
  </si>
  <si>
    <t>13*0,15"dolní plochá střecha - dopočet pro vytažení na zeď</t>
  </si>
  <si>
    <t>Mezisoučet - dolní plochá střecha</t>
  </si>
  <si>
    <t>(8,5+5,5)*0,15"horní plochá střecha - dopočet pro vytažení v úžlabí</t>
  </si>
  <si>
    <t>Mezisoučet - horní plochá střecha</t>
  </si>
  <si>
    <t>Součet - ozn. 2</t>
  </si>
  <si>
    <t>38</t>
  </si>
  <si>
    <t>M</t>
  </si>
  <si>
    <t>628662-r5</t>
  </si>
  <si>
    <t>asfaltový podkladní/separační pás pás se samolepícím spojem určený k podkládce na dřevěné bednění, Max. síla v tahu: podélně ≥ 650 N/50 mm, příčně ≥ 450 N/50 mm, tl. 1,5 mm</t>
  </si>
  <si>
    <t>274190893</t>
  </si>
  <si>
    <t>Poznámka k položce:_x000d_
Např. Bauder TOP UDS 3</t>
  </si>
  <si>
    <t>85,156*1,15 'Přepočtené koeficientem množství</t>
  </si>
  <si>
    <t>39</t>
  </si>
  <si>
    <t>712340831</t>
  </si>
  <si>
    <t>Odstranění povlakové krytiny střech plochých do 10° z přitavených pásů NAIP v plné ploše jednovrstvé</t>
  </si>
  <si>
    <t>-1869044594</t>
  </si>
  <si>
    <t>https://podminky.urs.cz/item/CS_URS_2024_01/712340831</t>
  </si>
  <si>
    <t>40</t>
  </si>
  <si>
    <t>712340834</t>
  </si>
  <si>
    <t>Odstranění povlakové krytiny střech plochých do 10° z přitavených pásů NAIP v plné ploše Příplatek k ceně - 0833 za každou další vrstvu</t>
  </si>
  <si>
    <t>622444860</t>
  </si>
  <si>
    <t>https://podminky.urs.cz/item/CS_URS_2024_01/712340834</t>
  </si>
  <si>
    <t>81,056*2 'Přepočtené koeficientem množství</t>
  </si>
  <si>
    <t>41</t>
  </si>
  <si>
    <t>712600843</t>
  </si>
  <si>
    <t>Ostatní práce při odstranění povlakové krytiny střech šikmých přes 30° zbytkového asfaltového pásu odsekáním</t>
  </si>
  <si>
    <t>1419409671</t>
  </si>
  <si>
    <t>https://podminky.urs.cz/item/CS_URS_2024_01/712600843</t>
  </si>
  <si>
    <t>24,05/Cos(32)"živičné pásy na hl. části střechy</t>
  </si>
  <si>
    <t>42</t>
  </si>
  <si>
    <t>712631111</t>
  </si>
  <si>
    <t>Provedení povlakové krytiny střech šikmých přes 30° pásy na sucho na dřevěném podkladě s lištami podkladní samolepící asfaltový pás</t>
  </si>
  <si>
    <t>266338319</t>
  </si>
  <si>
    <t>https://podminky.urs.cz/item/CS_URS_2024_01/712631111</t>
  </si>
  <si>
    <t>(687,2-39,1)/Cos(32)"hl. část střechy - separační vrstva</t>
  </si>
  <si>
    <t>43</t>
  </si>
  <si>
    <t>283290-r1</t>
  </si>
  <si>
    <t>asfaltový SBS modifikovaný nedifúzní podkladní/separační pás se samolepícími spoji určeny k pokládce na dřevěné bednění, Maximální síla v tahu: podélně &gt; 450 N/50 mm, příčně &gt; 300 N/50 mm</t>
  </si>
  <si>
    <t>-1871029143</t>
  </si>
  <si>
    <t>Poznámka k položce:_x000d_
Např. Bauder TOP TS 40 NSK</t>
  </si>
  <si>
    <t>-57,45"úžlabí</t>
  </si>
  <si>
    <t>706,776*1,15 'Přepočtené koeficientem množství</t>
  </si>
  <si>
    <t>44</t>
  </si>
  <si>
    <t>283290-r2</t>
  </si>
  <si>
    <t>asfaltový podkladní/separační pás pás se samolepícím spojem určený k podkládce na dřevěné bednění, Max. síla v tahu: podélně ≥ 550 N/50 mm, příčně ≥ 400 N/50 mm, tl. 1,5 mm</t>
  </si>
  <si>
    <t>2034728337</t>
  </si>
  <si>
    <t>Poznámka k položce:_x000d_
Např. Bauder TOP UDS 1.5</t>
  </si>
  <si>
    <t>38,3*1,5"úžlabí</t>
  </si>
  <si>
    <t>57,45*1,15 'Přepočtené koeficientem množství</t>
  </si>
  <si>
    <t>45</t>
  </si>
  <si>
    <t>712640861</t>
  </si>
  <si>
    <t>Odstranění povlakové krytiny střech šikmých přes 30° z přitavených pásů NAIP v plné ploše jednovrstvá</t>
  </si>
  <si>
    <t>1672385620</t>
  </si>
  <si>
    <t>https://podminky.urs.cz/item/CS_URS_2024_01/712640861</t>
  </si>
  <si>
    <t>46</t>
  </si>
  <si>
    <t>712640864</t>
  </si>
  <si>
    <t>Odstranění povlakové krytiny střech šikmých přes 30° z přitavených pásů NAIP v plné ploše Příplatek k ceně - 0863 za každou další vrstvu</t>
  </si>
  <si>
    <t>-1272684263</t>
  </si>
  <si>
    <t>https://podminky.urs.cz/item/CS_URS_2024_01/712640864</t>
  </si>
  <si>
    <t>28,359*2 'Přepočtené koeficientem množství</t>
  </si>
  <si>
    <t>47</t>
  </si>
  <si>
    <t>998712113</t>
  </si>
  <si>
    <t>Přesun hmot pro povlakové krytiny stanovený z hmotnosti přesunovaného materiálu vodorovná dopravní vzdálenost do 50 m s omezením mechanizace v objektech výšky přes 12 do 24 m</t>
  </si>
  <si>
    <t>-474406681</t>
  </si>
  <si>
    <t>https://podminky.urs.cz/item/CS_URS_2024_01/998712113</t>
  </si>
  <si>
    <t>741</t>
  </si>
  <si>
    <t>Elektroinstalace - silnoproud</t>
  </si>
  <si>
    <t>48</t>
  </si>
  <si>
    <t>741000-R1</t>
  </si>
  <si>
    <t>Demontáž a zpětná montáž kabelu na střeše</t>
  </si>
  <si>
    <t>-333082573</t>
  </si>
  <si>
    <t>49</t>
  </si>
  <si>
    <t>741000-R2</t>
  </si>
  <si>
    <t>Demontáž a zpětná montáž anntény (přijímače) s konzolou včetně odpojení a zapojení</t>
  </si>
  <si>
    <t>518453349</t>
  </si>
  <si>
    <t>50</t>
  </si>
  <si>
    <t>741000-R3</t>
  </si>
  <si>
    <t>Revize</t>
  </si>
  <si>
    <t>46742201</t>
  </si>
  <si>
    <t>762</t>
  </si>
  <si>
    <t>Konstrukce tesařské</t>
  </si>
  <si>
    <t>51</t>
  </si>
  <si>
    <t>762083122</t>
  </si>
  <si>
    <t>Impregnace řeziva máčením proti dřevokaznému hmyzu, houbám a plísním, třída ohrožení 3 a 4 (dřevo v exteriéru)</t>
  </si>
  <si>
    <t>-566114070</t>
  </si>
  <si>
    <t>https://podminky.urs.cz/item/CS_URS_2024_01/762083122</t>
  </si>
  <si>
    <t>25,901+5,273</t>
  </si>
  <si>
    <t>52</t>
  </si>
  <si>
    <t>7621910-R</t>
  </si>
  <si>
    <t>Kontrola stavu stávajícího bednění a krovu, dokotvení uvolněných částí a odhřebíkování po původních vrstvách</t>
  </si>
  <si>
    <t>kpl</t>
  </si>
  <si>
    <t>52382593</t>
  </si>
  <si>
    <t>53</t>
  </si>
  <si>
    <t>762341210</t>
  </si>
  <si>
    <t>Montáž bednění střech rovných a šikmých sklonu do 60° s vyřezáním otvorů z prken hrubých na sraz tl. do 32 mm</t>
  </si>
  <si>
    <t>-1483424489</t>
  </si>
  <si>
    <t>https://podminky.urs.cz/item/CS_URS_2024_01/762341210</t>
  </si>
  <si>
    <t>41,85/Cos(4)"doplní plochá střecha</t>
  </si>
  <si>
    <t>(687,2-39,1)/Cos(32)"hl. část střechy</t>
  </si>
  <si>
    <t>-(1,1+0,6+0,8+0,9+1)"plocha komínů</t>
  </si>
  <si>
    <t xml:space="preserve">Součet - nové horní bednění </t>
  </si>
  <si>
    <t>54</t>
  </si>
  <si>
    <t>60516100</t>
  </si>
  <si>
    <t>řezivo smrkové sušené do tl 30mm</t>
  </si>
  <si>
    <t>-143931095</t>
  </si>
  <si>
    <t>840,932*0,028"nové bednění</t>
  </si>
  <si>
    <t>23,546*1,1 'Přepočtené koeficientem množství</t>
  </si>
  <si>
    <t>55</t>
  </si>
  <si>
    <t>762342511</t>
  </si>
  <si>
    <t>Montáž laťování montáž kontralatí na podklad bez tepelné izolace</t>
  </si>
  <si>
    <t>-2035575054</t>
  </si>
  <si>
    <t>https://podminky.urs.cz/item/CS_URS_2024_01/762342511</t>
  </si>
  <si>
    <t>Součet - cca 1m/m2</t>
  </si>
  <si>
    <t>56</t>
  </si>
  <si>
    <t>60516107</t>
  </si>
  <si>
    <t>řezivo borové sušené tl 60-70mm</t>
  </si>
  <si>
    <t>-528561120</t>
  </si>
  <si>
    <t>798,98*(0,1*0,06)"kontralať</t>
  </si>
  <si>
    <t>4,794*1,1 'Přepočtené koeficientem množství</t>
  </si>
  <si>
    <t>57</t>
  </si>
  <si>
    <t>762395000</t>
  </si>
  <si>
    <t>Spojovací prostředky krovů, bednění a laťování, nadstřešních konstrukcí svorníky, prkna, hřebíky, pásová ocel, vruty</t>
  </si>
  <si>
    <t>1075407921</t>
  </si>
  <si>
    <t>https://podminky.urs.cz/item/CS_URS_2024_01/762395000</t>
  </si>
  <si>
    <t>58</t>
  </si>
  <si>
    <t>998762113</t>
  </si>
  <si>
    <t>Přesun hmot pro konstrukce tesařské stanovený z hmotnosti přesunovaného materiálu vodorovná dopravní vzdálenost do 50 m s omezením mechanizace v objektech výšky přes 12 do 24 m</t>
  </si>
  <si>
    <t>1593853764</t>
  </si>
  <si>
    <t>https://podminky.urs.cz/item/CS_URS_2024_01/998762113</t>
  </si>
  <si>
    <t>764</t>
  </si>
  <si>
    <t>Konstrukce klempířské</t>
  </si>
  <si>
    <t>59</t>
  </si>
  <si>
    <t>764001114</t>
  </si>
  <si>
    <t>Montáž podkladního plechu rozvinuté šířky do 400 mm</t>
  </si>
  <si>
    <t>1031806878</t>
  </si>
  <si>
    <t>https://podminky.urs.cz/item/CS_URS_2024_01/764001114</t>
  </si>
  <si>
    <t>132,9"hl. část střechy - oplechování vzduchové mezery - ozn. 8B</t>
  </si>
  <si>
    <t>60</t>
  </si>
  <si>
    <t>55351102</t>
  </si>
  <si>
    <t>mříž ochranná proti ptákům Al s barevným povrchem š 125mm</t>
  </si>
  <si>
    <t>2103779249</t>
  </si>
  <si>
    <t>132,9*1,05 'Přepočtené koeficientem množství</t>
  </si>
  <si>
    <t>61</t>
  </si>
  <si>
    <t>764001801</t>
  </si>
  <si>
    <t>Demontáž klempířských konstrukcí podkladního plechu do suti</t>
  </si>
  <si>
    <t>-1194583545</t>
  </si>
  <si>
    <t>https://podminky.urs.cz/item/CS_URS_2024_01/764001801</t>
  </si>
  <si>
    <t>12,3"horní plochá střecha - přeplechování výškového odskoku</t>
  </si>
  <si>
    <t>132,9"hl. část střechy - oplechování pod střešním žlabem k okapu - podkladní plech</t>
  </si>
  <si>
    <t>62</t>
  </si>
  <si>
    <t>764001821</t>
  </si>
  <si>
    <t>Demontáž klempířských konstrukcí krytiny ze svitků nebo tabulí do suti</t>
  </si>
  <si>
    <t>980565088</t>
  </si>
  <si>
    <t>https://podminky.urs.cz/item/CS_URS_2024_01/764001821</t>
  </si>
  <si>
    <t>12,3*0,5"horní plochá střecha - přeplechování výškového odskoku</t>
  </si>
  <si>
    <t>132,9*0,8"hl. část střechy - oplechování pod střešním žlabem k okapu</t>
  </si>
  <si>
    <t>63</t>
  </si>
  <si>
    <t>764001861</t>
  </si>
  <si>
    <t>Demontáž klempířských konstrukcí oplechování hřebene z hřebenáčů do suti</t>
  </si>
  <si>
    <t>-1912582023</t>
  </si>
  <si>
    <t>https://podminky.urs.cz/item/CS_URS_2024_01/764001861</t>
  </si>
  <si>
    <t>15,95+22,6+2,3"hl. část střechy</t>
  </si>
  <si>
    <t>64</t>
  </si>
  <si>
    <t>764001881</t>
  </si>
  <si>
    <t>Demontáž klempířských konstrukcí oplechování nároží z hřebenáčů do suti</t>
  </si>
  <si>
    <t>486669539</t>
  </si>
  <si>
    <t>https://podminky.urs.cz/item/CS_URS_2024_01/764001881</t>
  </si>
  <si>
    <t>9,5*6+5,7"hl. část střechy</t>
  </si>
  <si>
    <t>65</t>
  </si>
  <si>
    <t>764001891</t>
  </si>
  <si>
    <t>Demontáž klempířských konstrukcí oplechování úžlabí do suti</t>
  </si>
  <si>
    <t>-1734524529</t>
  </si>
  <si>
    <t>https://podminky.urs.cz/item/CS_URS_2024_01/764001891</t>
  </si>
  <si>
    <t>8,2+5,4"horní plochá střecha</t>
  </si>
  <si>
    <t>9,5+5,7*2"hl. část střechy</t>
  </si>
  <si>
    <t>66</t>
  </si>
  <si>
    <t>764002801</t>
  </si>
  <si>
    <t>Demontáž klempířských konstrukcí závětrné lišty do suti</t>
  </si>
  <si>
    <t>-1081389979</t>
  </si>
  <si>
    <t>https://podminky.urs.cz/item/CS_URS_2024_01/764002801</t>
  </si>
  <si>
    <t>0,5"doplní plochá střecha</t>
  </si>
  <si>
    <t>67</t>
  </si>
  <si>
    <t>764002811</t>
  </si>
  <si>
    <t>Demontáž klempířských konstrukcí okapového plechu do suti, v krytině povlakové</t>
  </si>
  <si>
    <t>-518126770</t>
  </si>
  <si>
    <t>https://podminky.urs.cz/item/CS_URS_2024_01/764002811</t>
  </si>
  <si>
    <t>13,3"dolní plochá střecha</t>
  </si>
  <si>
    <t>12,3"horní plochá střecha</t>
  </si>
  <si>
    <t>129,3"hl. část střechy</t>
  </si>
  <si>
    <t>68</t>
  </si>
  <si>
    <t>764002821</t>
  </si>
  <si>
    <t>Demontáž klempířských konstrukcí střešního výlezu do suti</t>
  </si>
  <si>
    <t>-549941905</t>
  </si>
  <si>
    <t>https://podminky.urs.cz/item/CS_URS_2024_01/764002821</t>
  </si>
  <si>
    <t>69</t>
  </si>
  <si>
    <t>764002825</t>
  </si>
  <si>
    <t>Demontáž klempířských konstrukcí ventilační turbíny do suti</t>
  </si>
  <si>
    <t>-1517827762</t>
  </si>
  <si>
    <t>https://podminky.urs.cz/item/CS_URS_2024_01/764002825</t>
  </si>
  <si>
    <t>70</t>
  </si>
  <si>
    <t>764002871</t>
  </si>
  <si>
    <t>Demontáž klempířských konstrukcí lemování zdí do suti</t>
  </si>
  <si>
    <t>-990574175</t>
  </si>
  <si>
    <t>https://podminky.urs.cz/item/CS_URS_2024_01/764002871</t>
  </si>
  <si>
    <t>13"dolní plochá střecha</t>
  </si>
  <si>
    <t>71</t>
  </si>
  <si>
    <t>764002881</t>
  </si>
  <si>
    <t>Demontáž klempířských konstrukcí lemování střešních prostupů do suti</t>
  </si>
  <si>
    <t>-962509401</t>
  </si>
  <si>
    <t>https://podminky.urs.cz/item/CS_URS_2024_01/764002881</t>
  </si>
  <si>
    <t>((5,1+3,4+4,1+4,1+4,6)/Cos(32))*0,5"hl. část střechy - oplechování komínů</t>
  </si>
  <si>
    <t>72</t>
  </si>
  <si>
    <t>764003801</t>
  </si>
  <si>
    <t>Demontáž klempířských konstrukcí lemování trub, konzol, držáků, ventilačních nástavců a ostatních kusových prvků do suti</t>
  </si>
  <si>
    <t>802115028</t>
  </si>
  <si>
    <t>https://podminky.urs.cz/item/CS_URS_2024_01/764003801</t>
  </si>
  <si>
    <t>73</t>
  </si>
  <si>
    <t>764004801</t>
  </si>
  <si>
    <t>Demontáž klempířských konstrukcí žlabu podokapního do suti</t>
  </si>
  <si>
    <t>-1475075097</t>
  </si>
  <si>
    <t>https://podminky.urs.cz/item/CS_URS_2024_01/764004801</t>
  </si>
  <si>
    <t>13,4"doplní plochá střecha</t>
  </si>
  <si>
    <t>74</t>
  </si>
  <si>
    <t>764004821</t>
  </si>
  <si>
    <t>Demontáž klempířských konstrukcí žlabu nástřešního do suti</t>
  </si>
  <si>
    <t>554644165</t>
  </si>
  <si>
    <t>https://podminky.urs.cz/item/CS_URS_2024_01/764004821</t>
  </si>
  <si>
    <t>75</t>
  </si>
  <si>
    <t>764004841</t>
  </si>
  <si>
    <t>Demontáž klempířských konstrukcí háku do suti</t>
  </si>
  <si>
    <t>-857625239</t>
  </si>
  <si>
    <t>https://podminky.urs.cz/item/CS_URS_2024_01/764004841</t>
  </si>
  <si>
    <t>(13,4+129,3)/0,5</t>
  </si>
  <si>
    <t>76</t>
  </si>
  <si>
    <t>764004861</t>
  </si>
  <si>
    <t>Demontáž klempířských konstrukcí svodu do suti</t>
  </si>
  <si>
    <t>-1684252420</t>
  </si>
  <si>
    <t>https://podminky.urs.cz/item/CS_URS_2024_01/764004861</t>
  </si>
  <si>
    <t>11,5"doplní plchá střecha</t>
  </si>
  <si>
    <t>13,5+12*6"hl. část střechy</t>
  </si>
  <si>
    <t>77</t>
  </si>
  <si>
    <t>764011424</t>
  </si>
  <si>
    <t>Podkladní plech z pozinkovaného plechu tloušťky 1,0 mm pro TiZn rš 330 mm</t>
  </si>
  <si>
    <t>-2128038422</t>
  </si>
  <si>
    <t>https://podminky.urs.cz/item/CS_URS_2024_01/764011424</t>
  </si>
  <si>
    <t>13,7"dolní plchá střecha - podkladní plech - ozn. 10B</t>
  </si>
  <si>
    <t>78</t>
  </si>
  <si>
    <t>764021404</t>
  </si>
  <si>
    <t>Podkladní plech z hliníkového plechu rš 330 mm</t>
  </si>
  <si>
    <t>-1108103632</t>
  </si>
  <si>
    <t>https://podminky.urs.cz/item/CS_URS_2024_01/764021404</t>
  </si>
  <si>
    <t xml:space="preserve">132,9"hl. část střechy - podkladní plech u okapové hrany  - ozn. 8D</t>
  </si>
  <si>
    <t>12,3"horní plochá střecha - zatahovací plech - ozn. 9A</t>
  </si>
  <si>
    <t>79</t>
  </si>
  <si>
    <t>764021423</t>
  </si>
  <si>
    <t>Dilatační lišta z hliníkového plechu připojovací, včetně tmelení rš 150 mm</t>
  </si>
  <si>
    <t>14565468</t>
  </si>
  <si>
    <t>https://podminky.urs.cz/item/CS_URS_2024_01/764021423</t>
  </si>
  <si>
    <t>12,9"dolní plochá střecha - oplech. zdi - ozn. 11B</t>
  </si>
  <si>
    <t xml:space="preserve">(5,1+3,4+4,1+4,1+4,6)"hl. část střechy - oplechování komínu  - ozn. 12B</t>
  </si>
  <si>
    <t>80</t>
  </si>
  <si>
    <t>764021448</t>
  </si>
  <si>
    <t>Podkladní plech z hliníkového plechu pod falcované šablony nebo šindele</t>
  </si>
  <si>
    <t>531422826</t>
  </si>
  <si>
    <t>https://podminky.urs.cz/item/CS_URS_2024_01/764021448</t>
  </si>
  <si>
    <t>129"hl. část střechy - podkladní plech u nástřešního žlabu - ozn. 8E</t>
  </si>
  <si>
    <t>81</t>
  </si>
  <si>
    <t>764121411</t>
  </si>
  <si>
    <t>Krytina z hliníkového plechu s úpravou u okapů, prostupů a výčnělků střechy rovné drážkováním ze svitků rš 670 mm, sklon střechy do 30°</t>
  </si>
  <si>
    <t>-364967683</t>
  </si>
  <si>
    <t>https://podminky.urs.cz/item/CS_URS_2024_01/764121411</t>
  </si>
  <si>
    <t>13,7*0,1"doplní plochá střecha - dopočet plochy pro vytvoření okapové hrany</t>
  </si>
  <si>
    <t>12,3*0,1"horní plochá střecha - dopočet plochy pro vytvoření okapové hrany</t>
  </si>
  <si>
    <t>82</t>
  </si>
  <si>
    <t>764121413</t>
  </si>
  <si>
    <t>Krytina z hliníkového plechu s úpravou u okapů, prostupů a výčnělků střechy rovné drážkováním ze svitků rš 670 mm, sklon střechy přes 30 do 60°</t>
  </si>
  <si>
    <t>1802017344</t>
  </si>
  <si>
    <t>https://podminky.urs.cz/item/CS_URS_2024_01/764121413</t>
  </si>
  <si>
    <t>(132,9-(1,3*16))*0,7"hl. část střechy - oplechování pod žlabem- ozn. 8C</t>
  </si>
  <si>
    <t>(1,3*16)*0,8"hl. část střechy - oplechování pod žlabem - ozn. 8C</t>
  </si>
  <si>
    <t>83</t>
  </si>
  <si>
    <t>764121463</t>
  </si>
  <si>
    <t>Krytina z hliníkového plechu s úpravou u okapů, prostupů a výčnělků ze šablon, počet kusů přes 10 ks/m2 přes 30 do 60°</t>
  </si>
  <si>
    <t>-1268391578</t>
  </si>
  <si>
    <t>https://podminky.urs.cz/item/CS_URS_2024_01/764121463</t>
  </si>
  <si>
    <t>623,9/Cos(32)"hl. část střechy - krytina v ploše - ozn. 1</t>
  </si>
  <si>
    <t>84</t>
  </si>
  <si>
    <t>764121491</t>
  </si>
  <si>
    <t>Krytina z hliníkového plechu s úpravou u okapů, prostupů a výčnělků Příplatek k cenám za těsnění drážek ve sklonu do 10°</t>
  </si>
  <si>
    <t>830347531</t>
  </si>
  <si>
    <t>https://podminky.urs.cz/item/CS_URS_2024_01/764121491</t>
  </si>
  <si>
    <t>87,756"viz. falcování</t>
  </si>
  <si>
    <t>85</t>
  </si>
  <si>
    <t>764221408</t>
  </si>
  <si>
    <t>Oplechování střešních prvků z hliníkového plechu hřebene větraného, včetně větrací mřížky z hřebenáčů</t>
  </si>
  <si>
    <t>388576613</t>
  </si>
  <si>
    <t>https://podminky.urs.cz/item/CS_URS_2024_01/764221408</t>
  </si>
  <si>
    <t>15,95+22,6+2,3"hl. část střechy - hřeben - ozn. 5</t>
  </si>
  <si>
    <t>86</t>
  </si>
  <si>
    <t>764221438</t>
  </si>
  <si>
    <t>Oplechování střešních prvků z hliníkového plechu nároží větraného, včetně větrací mřížky z hřebenáčů</t>
  </si>
  <si>
    <t>1468284026</t>
  </si>
  <si>
    <t>https://podminky.urs.cz/item/CS_URS_2024_01/764221438</t>
  </si>
  <si>
    <t>9,7*6+6"hl. část střechy - nároží - ozn. 6</t>
  </si>
  <si>
    <t>87</t>
  </si>
  <si>
    <t>764221441</t>
  </si>
  <si>
    <t>Oplechování střešních prvků z hliníkového plechu nároží nevětraného spojením na dvojitou stojatou drážku</t>
  </si>
  <si>
    <t>503771039</t>
  </si>
  <si>
    <t>https://podminky.urs.cz/item/CS_URS_2024_01/764221441</t>
  </si>
  <si>
    <t>7,5"dolní plochá střecha - nároží</t>
  </si>
  <si>
    <t>10"horní plochá střecha - nároží</t>
  </si>
  <si>
    <t>0,5*6"hl. část třechy - nároží pod okapem</t>
  </si>
  <si>
    <t>Součet - ozn. 4</t>
  </si>
  <si>
    <t>88</t>
  </si>
  <si>
    <t>764221472</t>
  </si>
  <si>
    <t>Oplechování střešních prvků z hliníkového plechu úžlabí rš 1000 mm</t>
  </si>
  <si>
    <t>-822256338</t>
  </si>
  <si>
    <t>https://podminky.urs.cz/item/CS_URS_2024_01/764221472</t>
  </si>
  <si>
    <t>8,5+5,5"horní plochá střecha - užlabí - ozn. 7.2</t>
  </si>
  <si>
    <t>9,7+2,6+6*2"hl. část střechy - užlabí - ozn. 7.1</t>
  </si>
  <si>
    <t>89</t>
  </si>
  <si>
    <t>764221476</t>
  </si>
  <si>
    <t>Oplechování střešních prvků z hliníkového plechu Příplatek k cenám za provedení úžlabí v plechové krytině</t>
  </si>
  <si>
    <t>411776121</t>
  </si>
  <si>
    <t>https://podminky.urs.cz/item/CS_URS_2024_01/764221476</t>
  </si>
  <si>
    <t>90</t>
  </si>
  <si>
    <t>764222404</t>
  </si>
  <si>
    <t>Oplechování střešních prvků z hliníkového plechu štítu závětrnou lištou rš 330 mm</t>
  </si>
  <si>
    <t>1327855346</t>
  </si>
  <si>
    <t>https://podminky.urs.cz/item/CS_URS_2024_01/764222404</t>
  </si>
  <si>
    <t>0,5"dolní plochá střecha</t>
  </si>
  <si>
    <t>91</t>
  </si>
  <si>
    <t>764222431</t>
  </si>
  <si>
    <t>Oplechování střešních prvků z hliníkového plechu okapu okapovým plechem střechy rovné rš 150 mm</t>
  </si>
  <si>
    <t>668367188</t>
  </si>
  <si>
    <t>https://podminky.urs.cz/item/CS_URS_2024_01/764222431</t>
  </si>
  <si>
    <t>132,9"hl. část střechy - oplechování pojistné izolace - ozn. 8A</t>
  </si>
  <si>
    <t>92</t>
  </si>
  <si>
    <t>764222435</t>
  </si>
  <si>
    <t>Oplechování střešních prvků z hliníkového plechu okapu okapovým plechem střechy rovné rš 400 mm</t>
  </si>
  <si>
    <t>1863864227</t>
  </si>
  <si>
    <t>https://podminky.urs.cz/item/CS_URS_2024_01/764222435</t>
  </si>
  <si>
    <t>13,7"dolní plchá střecha - zatahovací plech - ozn. 10A</t>
  </si>
  <si>
    <t>93</t>
  </si>
  <si>
    <t>764222436</t>
  </si>
  <si>
    <t>Oplechování střešních prvků z hliníkového plechu okapu okapovým plechem střechy rovné rš 500 mm</t>
  </si>
  <si>
    <t>-553692066</t>
  </si>
  <si>
    <t>https://podminky.urs.cz/item/CS_URS_2024_01/764222436</t>
  </si>
  <si>
    <t>12,3"horní plochá střecha - prsní plech - ozn. 9B</t>
  </si>
  <si>
    <t>94</t>
  </si>
  <si>
    <t>76422340-R</t>
  </si>
  <si>
    <t>Dodávka a montáž systémové tašky pro prostup kabelů včetně tesnící manžety</t>
  </si>
  <si>
    <t>516666058</t>
  </si>
  <si>
    <t>3"ozn. 30</t>
  </si>
  <si>
    <t>95</t>
  </si>
  <si>
    <t>764223451</t>
  </si>
  <si>
    <t>Oplechování střešních prvků z hliníkového plechu střešní výlez rozměru 600 x 600 mm, střechy s krytinou skládanou ze šablon</t>
  </si>
  <si>
    <t>1786901325</t>
  </si>
  <si>
    <t>https://podminky.urs.cz/item/CS_URS_2024_01/764223451</t>
  </si>
  <si>
    <t>8"hl. část střechy - ozn. 3</t>
  </si>
  <si>
    <t>96</t>
  </si>
  <si>
    <t>76422345-R</t>
  </si>
  <si>
    <t>Dodávka a montíáž systémového sněhového zachytávače průbežný třítrubkový včetně držáků</t>
  </si>
  <si>
    <t>-365722747</t>
  </si>
  <si>
    <t>19+10,5+6,5+6+2+13</t>
  </si>
  <si>
    <t>97</t>
  </si>
  <si>
    <t>764223458</t>
  </si>
  <si>
    <t>Oplechování střešních prvků z hliníkového plechu sněhový hák pro falcované tašky, šindele nebo šablony</t>
  </si>
  <si>
    <t>-1606412861</t>
  </si>
  <si>
    <t>https://podminky.urs.cz/item/CS_URS_2024_01/764223458</t>
  </si>
  <si>
    <t>735,689*6</t>
  </si>
  <si>
    <t>4415"zaorouhlení - sněhové háky v ploše v počtu 6ks/m2</t>
  </si>
  <si>
    <t>98</t>
  </si>
  <si>
    <t>76422346-R</t>
  </si>
  <si>
    <t xml:space="preserve">Dodávka a montáž kompletního systémového řešní k falcované střešní šabloně pro uchycení 34 kusů fotovolaických panelů </t>
  </si>
  <si>
    <t>-1971260417</t>
  </si>
  <si>
    <t>Poznámka k položce:_x000d_
Kompeltní systému včetně např.: držáků, proflilované lišty, spojek, příchytek a jiných spojovacích materiálů!</t>
  </si>
  <si>
    <t>99</t>
  </si>
  <si>
    <t>76422347-R</t>
  </si>
  <si>
    <t xml:space="preserve">Dodávka a montáž kompletního systémového řešní k falcované střešní šabloně pro uchycení 22 kusů fotovolaických panelů </t>
  </si>
  <si>
    <t>-613386472</t>
  </si>
  <si>
    <t>100</t>
  </si>
  <si>
    <t>764322415</t>
  </si>
  <si>
    <t>Lemování zdí z hliníkového plechu spodní s formováním do tvaru krytiny rovných, střech s krytinou skládanou mimo prejzovou rš 400 mm</t>
  </si>
  <si>
    <t>847222828</t>
  </si>
  <si>
    <t>https://podminky.urs.cz/item/CS_URS_2024_01/764322415</t>
  </si>
  <si>
    <t>12,9"dolní plochá střecha - oplech. zdi - ozn. 11A</t>
  </si>
  <si>
    <t>101</t>
  </si>
  <si>
    <t>764324412</t>
  </si>
  <si>
    <t>Lemování prostupů z hliníkového plechu bez lišty, střech s krytinou skládanou nebo z plechu</t>
  </si>
  <si>
    <t>1513953072</t>
  </si>
  <si>
    <t>https://podminky.urs.cz/item/CS_URS_2024_01/764324412</t>
  </si>
  <si>
    <t xml:space="preserve">(5,1+3,4+4,1+4,1+4,6)*0,4"hl. část střechy - oplechování komínu  - ozn. 12A</t>
  </si>
  <si>
    <t>102</t>
  </si>
  <si>
    <t>764326423</t>
  </si>
  <si>
    <t>Lemování ventilačních nástavců z hliníkového plechu výšky do 1000 mm, se stříškou střech s krytinou skládanou mimo prejzovou nebo z plechu, průměru přes 100 do 150 mm</t>
  </si>
  <si>
    <t>1069330723</t>
  </si>
  <si>
    <t>https://podminky.urs.cz/item/CS_URS_2024_01/764326423</t>
  </si>
  <si>
    <t>3"dolní plochá střecha - ozn. 25</t>
  </si>
  <si>
    <t>103</t>
  </si>
  <si>
    <t>764326425</t>
  </si>
  <si>
    <t>Lemování ventilačních nástavců z hliníkového plechu výšky do 1000 mm, se stříškou střech s krytinou skládanou mimo prejzovou nebo z plechu, průměru přes 200 do 300 mm</t>
  </si>
  <si>
    <t>-762100135</t>
  </si>
  <si>
    <t>https://podminky.urs.cz/item/CS_URS_2024_01/764326425</t>
  </si>
  <si>
    <t>2"dolní plochá střecha - ozn. 23</t>
  </si>
  <si>
    <t>104</t>
  </si>
  <si>
    <t>764326441</t>
  </si>
  <si>
    <t>Ventilační turbína z hliníkového plechu s lemováním na střechách s krytinou skládanou mimo prejzovou nebo z plechu, průměru do 300 mm</t>
  </si>
  <si>
    <t>-1810439618</t>
  </si>
  <si>
    <t>https://podminky.urs.cz/item/CS_URS_2024_01/764326441</t>
  </si>
  <si>
    <t>4"dolní plochá střecha - ozn. 24</t>
  </si>
  <si>
    <t>105</t>
  </si>
  <si>
    <t>764521405</t>
  </si>
  <si>
    <t>Žlab podokapní z hliníkového plechu včetně háků a čel půlkruhový rš 400 mm</t>
  </si>
  <si>
    <t>1460356344</t>
  </si>
  <si>
    <t>https://podminky.urs.cz/item/CS_URS_2024_01/764521405</t>
  </si>
  <si>
    <t>4,9+8,2"dolní plochá střecha - žlab podstřešní - ozn. 16</t>
  </si>
  <si>
    <t>106</t>
  </si>
  <si>
    <t>764521425</t>
  </si>
  <si>
    <t>Žlab podokapní z hliníkového plechu včetně háků a čel roh nebo kout, žlabu půlkruhového rš 400 mm</t>
  </si>
  <si>
    <t>-778413232</t>
  </si>
  <si>
    <t>https://podminky.urs.cz/item/CS_URS_2024_01/764521425</t>
  </si>
  <si>
    <t>107</t>
  </si>
  <si>
    <t>764521445</t>
  </si>
  <si>
    <t>Žlab podokapní z hliníkového plechu včetně háků a čel kotlík oválný (trychtýřový), rš žlabu/průměr svodu 400/120 mm</t>
  </si>
  <si>
    <t>1083772661</t>
  </si>
  <si>
    <t>https://podminky.urs.cz/item/CS_URS_2024_01/764521445</t>
  </si>
  <si>
    <t>108</t>
  </si>
  <si>
    <t>764523409</t>
  </si>
  <si>
    <t>Žlab nadokapní (nástřešní) z hliníkového plechu oblého tvaru, včetně háků, čel a hrdel rš 800 mm</t>
  </si>
  <si>
    <t>-415630354</t>
  </si>
  <si>
    <t>https://podminky.urs.cz/item/CS_URS_2024_01/764523409</t>
  </si>
  <si>
    <t xml:space="preserve">130"hl. část střechy - žlab nástřešní  - ozn. 13</t>
  </si>
  <si>
    <t>109</t>
  </si>
  <si>
    <t>764523429</t>
  </si>
  <si>
    <t>Žlab nadokapní (nástřešní) z hliníkového plechu Příplatek k cenám za zvýšenou pracnost při provedení rohu nebo koutu rš 800 mm</t>
  </si>
  <si>
    <t>235170215</t>
  </si>
  <si>
    <t>https://podminky.urs.cz/item/CS_URS_2024_01/764523429</t>
  </si>
  <si>
    <t>110</t>
  </si>
  <si>
    <t>7645234-R1</t>
  </si>
  <si>
    <t>Žlab nadokapní (nástřešní) z hliníkového plechu Příplatek k cenám za dodávku a montáž žlabového hrdla a průchodky podstřešní římsou</t>
  </si>
  <si>
    <t>1957560626</t>
  </si>
  <si>
    <t>111</t>
  </si>
  <si>
    <t>7645234-R2</t>
  </si>
  <si>
    <t>Žlab nadokapní (nástřešní) z hliníkového plechu Příplatek k cenám za dodávku a montáž žlabového hrdla</t>
  </si>
  <si>
    <t>-758092017</t>
  </si>
  <si>
    <t>112</t>
  </si>
  <si>
    <t>764527509</t>
  </si>
  <si>
    <t>Dilatace žlabů z hliníkového plechu vložením dilatačního pásu s pryžovou vložkou rš 800 mm</t>
  </si>
  <si>
    <t>-787515335</t>
  </si>
  <si>
    <t>https://podminky.urs.cz/item/CS_URS_2024_01/764527509</t>
  </si>
  <si>
    <t>113</t>
  </si>
  <si>
    <t>764528423</t>
  </si>
  <si>
    <t>Svod z hliníkového plechu včetně objímek, kolen a odskoků kruhový, průměru 120 mm</t>
  </si>
  <si>
    <t>-1413011984</t>
  </si>
  <si>
    <t>https://podminky.urs.cz/item/CS_URS_2024_01/764528423</t>
  </si>
  <si>
    <t>11,5"doplní plchá střecha - okapový svod - ozn. 17</t>
  </si>
  <si>
    <t>114</t>
  </si>
  <si>
    <t>764528424</t>
  </si>
  <si>
    <t>Svod z hliníkového plechu včetně objímek, kolen a odskoků kruhový, průměru 150 mm</t>
  </si>
  <si>
    <t>-1946791533</t>
  </si>
  <si>
    <t>https://podminky.urs.cz/item/CS_URS_2024_01/764528424</t>
  </si>
  <si>
    <t>12*6"hl. část střechy -okapový svod - ozn. 14</t>
  </si>
  <si>
    <t>13,5"hl. část střechy -okapový svod - ozn. 15</t>
  </si>
  <si>
    <t>115</t>
  </si>
  <si>
    <t>998764113</t>
  </si>
  <si>
    <t>Přesun hmot pro konstrukce klempířské stanovený z hmotnosti přesunovaného materiálu vodorovná dopravní vzdálenost do 50 m s omezením mechanizace v objektech výšky přes 12 do 24 m</t>
  </si>
  <si>
    <t>855694402</t>
  </si>
  <si>
    <t>https://podminky.urs.cz/item/CS_URS_2024_01/998764113</t>
  </si>
  <si>
    <t>765</t>
  </si>
  <si>
    <t>Krytina skládaná</t>
  </si>
  <si>
    <t>116</t>
  </si>
  <si>
    <t>765151801</t>
  </si>
  <si>
    <t>Demontáž krytiny bitumenové ze šindelů sklonu do 30° do suti</t>
  </si>
  <si>
    <t>-578196775</t>
  </si>
  <si>
    <t>https://podminky.urs.cz/item/CS_URS_2024_01/765151801</t>
  </si>
  <si>
    <t>599,8/Cos(32)"asfaltová šindel na hl. části střech</t>
  </si>
  <si>
    <t>117</t>
  </si>
  <si>
    <t>765151811</t>
  </si>
  <si>
    <t>Demontáž krytiny bitumenové ze šindelů Příplatek k cenám za sklon přes 30° demontáže krytiny</t>
  </si>
  <si>
    <t>2015533965</t>
  </si>
  <si>
    <t>https://podminky.urs.cz/item/CS_URS_2024_01/765151811</t>
  </si>
  <si>
    <t>118</t>
  </si>
  <si>
    <t>765191001</t>
  </si>
  <si>
    <t>Montáž pojistné hydroizolační nebo parotěsné fólie kladené ve sklonu do 20° lepením (vodotěsné podstřeší) na bednění nebo tepelnou izolaci</t>
  </si>
  <si>
    <t>865013847</t>
  </si>
  <si>
    <t>https://podminky.urs.cz/item/CS_URS_2024_01/765191001</t>
  </si>
  <si>
    <t>(8,5+5,5)*1"horní plochá střecha - dopočet pro vytažení v úžlabí</t>
  </si>
  <si>
    <t>Součet - horní plocha střecha</t>
  </si>
  <si>
    <t>119</t>
  </si>
  <si>
    <t>283290-r4</t>
  </si>
  <si>
    <t xml:space="preserve">fólie kontaktní difuzně propustná pro doplňkovou hydroizolační vrstvu, vhodná i pro nízké sklony,  pevnost 360/240 N/5 cm, hmotnost cca 270 g/m2, s inttegrvovanou dvojitou spojovací páskou</t>
  </si>
  <si>
    <t>355044999</t>
  </si>
  <si>
    <t>Poznámka k položce:_x000d_
Např. Jutatop 2AP</t>
  </si>
  <si>
    <t>53,154*1,15 'Přepočtené koeficientem množství</t>
  </si>
  <si>
    <t>120</t>
  </si>
  <si>
    <t>765191023</t>
  </si>
  <si>
    <t>Montáž pojistné hydroizolační nebo parotěsné fólie kladené ve sklonu přes 20° s lepenými přesahy na bednění nebo tepelnou izolaci</t>
  </si>
  <si>
    <t>-1552070284</t>
  </si>
  <si>
    <t>https://podminky.urs.cz/item/CS_URS_2024_01/765191023</t>
  </si>
  <si>
    <t>(687,2-39,1)/Cos(32)"hl. část střechy - spodní pojistná izolace</t>
  </si>
  <si>
    <t>121</t>
  </si>
  <si>
    <t>283290-r3</t>
  </si>
  <si>
    <t xml:space="preserve">fólie kontaktní difuzně propustná pro doplňkovou hydroizolační vrstvu,vysoce pevná speciální textilie z polyesteru s difuzně otevřeným polyuretanovým povrstvením, pevnost  ca. 450/300 N/5 cm, EN 12311-1+2, hmostnost ca. 190 g/m², oboustraně samolepící konce</t>
  </si>
  <si>
    <t>-653656156</t>
  </si>
  <si>
    <t>Poznámka k položce:_x000d_
Např. Dörken Delta Maxx Plus</t>
  </si>
  <si>
    <t>764,226*1,15 'Přepočtené koeficientem množství</t>
  </si>
  <si>
    <t>122</t>
  </si>
  <si>
    <t>765191031</t>
  </si>
  <si>
    <t>Montáž pojistné hydroizolační nebo parotěsné fólie lepení těsnících pásků pod kontralatě</t>
  </si>
  <si>
    <t>1966484085</t>
  </si>
  <si>
    <t>https://podminky.urs.cz/item/CS_URS_2024_01/765191031</t>
  </si>
  <si>
    <t>123</t>
  </si>
  <si>
    <t>28329314</t>
  </si>
  <si>
    <t>páska těsnící oboustranně lepící pěnová pod kontralatě š 50mm</t>
  </si>
  <si>
    <t>1952886720</t>
  </si>
  <si>
    <t>840/100*20"cca 20% střechy</t>
  </si>
  <si>
    <t>168*1,1 'Přepočtené koeficientem množství</t>
  </si>
  <si>
    <t>124</t>
  </si>
  <si>
    <t>765191041</t>
  </si>
  <si>
    <t>Montáž pojistné hydroizolační nebo parotěsné fólie v místech střešních prostupů průměru do 150 mm</t>
  </si>
  <si>
    <t>1120901179</t>
  </si>
  <si>
    <t>https://podminky.urs.cz/item/CS_URS_2024_01/765191041</t>
  </si>
  <si>
    <t>125</t>
  </si>
  <si>
    <t>55350113</t>
  </si>
  <si>
    <t>průchodka manžetová D 76-152mm</t>
  </si>
  <si>
    <t>-945562950</t>
  </si>
  <si>
    <t>126</t>
  </si>
  <si>
    <t>55350109</t>
  </si>
  <si>
    <t>průchodka manžetová D 152-280mm</t>
  </si>
  <si>
    <t>695570685</t>
  </si>
  <si>
    <t>127</t>
  </si>
  <si>
    <t>765191051</t>
  </si>
  <si>
    <t>Montáž pojistné hydroizolační nebo parotěsné fólie hřebene nebo nároží, střechy větrané</t>
  </si>
  <si>
    <t>2070069810</t>
  </si>
  <si>
    <t>https://podminky.urs.cz/item/CS_URS_2024_01/765191051</t>
  </si>
  <si>
    <t>15,95+22,6+2,3"hl. část střechy - hřeben</t>
  </si>
  <si>
    <t>9,7*6+6"hl. část střechy - nároží</t>
  </si>
  <si>
    <t>128</t>
  </si>
  <si>
    <t>765191053</t>
  </si>
  <si>
    <t>Montáž pojistné hydroizolační nebo parotěsné fólie hřebene nebo nároží, střechy nevětrané</t>
  </si>
  <si>
    <t>701581000</t>
  </si>
  <si>
    <t>https://podminky.urs.cz/item/CS_URS_2024_01/765191053</t>
  </si>
  <si>
    <t>129</t>
  </si>
  <si>
    <t>765191063</t>
  </si>
  <si>
    <t>Montáž pojistné hydroizolační nebo parotěsné fólie úžlabí, střechy nevětrané (přes kontralatě)</t>
  </si>
  <si>
    <t>-1603786619</t>
  </si>
  <si>
    <t>https://podminky.urs.cz/item/CS_URS_2024_01/765191063</t>
  </si>
  <si>
    <t>8,5+5,5"horní plochá střecha - užlabí</t>
  </si>
  <si>
    <t>9,7+2,6+6*2"hl. část střechy - užlabí</t>
  </si>
  <si>
    <t>130</t>
  </si>
  <si>
    <t>765191071</t>
  </si>
  <si>
    <t>Montáž pojistné hydroizolační nebo parotěsné fólie okapu přesahem na okapnici</t>
  </si>
  <si>
    <t>1886026135</t>
  </si>
  <si>
    <t>https://podminky.urs.cz/item/CS_URS_2024_01/765191071</t>
  </si>
  <si>
    <t>13,7"dolní plchá střecha</t>
  </si>
  <si>
    <t>132,9"hl. část střechy</t>
  </si>
  <si>
    <t>131</t>
  </si>
  <si>
    <t>28329308</t>
  </si>
  <si>
    <t>páska těsnící jednostranně lepící univerzální pro DHV a opracování prostupů š 75mm</t>
  </si>
  <si>
    <t>1391254462</t>
  </si>
  <si>
    <t>840/100*30"cca 30% střechy na opracovní všech prostupů a lepení</t>
  </si>
  <si>
    <t>252*1,15 'Přepočtené koeficientem množství</t>
  </si>
  <si>
    <t>132</t>
  </si>
  <si>
    <t>765191911</t>
  </si>
  <si>
    <t>Demontáž pojistné hydroizolační fólie kladené ve sklonu přes 30°</t>
  </si>
  <si>
    <t>1888508879</t>
  </si>
  <si>
    <t>https://podminky.urs.cz/item/CS_URS_2024_01/765191911</t>
  </si>
  <si>
    <t>599,8/Cos(32)"asfaltová šindel na hl. části střech - podkladní pás</t>
  </si>
  <si>
    <t>133</t>
  </si>
  <si>
    <t>765192001</t>
  </si>
  <si>
    <t>Nouzové zakrytí střechy plachtou</t>
  </si>
  <si>
    <t>-589660108</t>
  </si>
  <si>
    <t>https://podminky.urs.cz/item/CS_URS_2024_01/765192001</t>
  </si>
  <si>
    <t>134</t>
  </si>
  <si>
    <t>998765113</t>
  </si>
  <si>
    <t>Přesun hmot pro krytiny skládané stanovený z hmotnosti přesunovaného materiálu vodorovná dopravní vzdálenost do 50 m s omezením mechanizace na objektech výšky přes 12 do 24 m</t>
  </si>
  <si>
    <t>590658594</t>
  </si>
  <si>
    <t>https://podminky.urs.cz/item/CS_URS_2024_01/998765113</t>
  </si>
  <si>
    <t>767</t>
  </si>
  <si>
    <t>Konstrukce zámečnické</t>
  </si>
  <si>
    <t>135</t>
  </si>
  <si>
    <t>767851102</t>
  </si>
  <si>
    <t>Montáž komínových lávek pochůzné a části nosné konstrukce lávky</t>
  </si>
  <si>
    <t>-359295210</t>
  </si>
  <si>
    <t>https://podminky.urs.cz/item/CS_URS_2024_01/767851102</t>
  </si>
  <si>
    <t>0,42*13"ozn. 31</t>
  </si>
  <si>
    <t>2,2"ozn. 32</t>
  </si>
  <si>
    <t>3,2"ozn. 33</t>
  </si>
  <si>
    <t>136</t>
  </si>
  <si>
    <t>5535107-R1</t>
  </si>
  <si>
    <t>systémová stoupací plošina 250x420 mm včetně systémových držáků pro danou střešní krytinu</t>
  </si>
  <si>
    <t>698090319</t>
  </si>
  <si>
    <t>13"ozn. 31</t>
  </si>
  <si>
    <t>137</t>
  </si>
  <si>
    <t>5535107-R2</t>
  </si>
  <si>
    <t>systémová stoupací plošina 250x2200 mm včetně systémových držáků pro danou střešní krytinu</t>
  </si>
  <si>
    <t>-1266407211</t>
  </si>
  <si>
    <t>1"ozn. 32</t>
  </si>
  <si>
    <t>138</t>
  </si>
  <si>
    <t>5535107-R3</t>
  </si>
  <si>
    <t>systémová stoupací plošina 250x3200 mm včetně systémových držáků pro danou střešní krytinu</t>
  </si>
  <si>
    <t>-1403115996</t>
  </si>
  <si>
    <t>1"ozn. 33</t>
  </si>
  <si>
    <t>139</t>
  </si>
  <si>
    <t>7678511-R28A</t>
  </si>
  <si>
    <t xml:space="preserve">Dodávka a montáž komínové lávky osazené na tělěsu komínu pomocí obručí včetně zábradlí a žebříku tvaru Z celkové délky pochozí lávky 2,0 m </t>
  </si>
  <si>
    <t>744734245</t>
  </si>
  <si>
    <t>Poznámka k položce:_x000d_
Schéma komínové lávky viz. půdorys střechy._x000d_
Konstrukce pozinkováná a opatřená barevným nátěrem.</t>
  </si>
  <si>
    <t>140</t>
  </si>
  <si>
    <t>7678511-R28B</t>
  </si>
  <si>
    <t xml:space="preserve">Dodávka a montáž komínové lávky osazené na tělěsu komínu pomocí obručí včetně zábradlí a žebříku celkové délky pochozí lávky 1,2 m </t>
  </si>
  <si>
    <t>-1358030491</t>
  </si>
  <si>
    <t>141</t>
  </si>
  <si>
    <t>7678511-R28C</t>
  </si>
  <si>
    <t xml:space="preserve">Dodávka a montáž komínové lávky osazené na tělěsu komínu pomocí obručí včetně zábradlí a žebříku celkové délky pochozí lávky 1,4 m </t>
  </si>
  <si>
    <t>-769517690</t>
  </si>
  <si>
    <t>142</t>
  </si>
  <si>
    <t>7678511-R28D</t>
  </si>
  <si>
    <t xml:space="preserve">Dodávka a montáž komínové lávky osazené na tělěsu komínu pomocí obručí včetně zábradlí a žebříku celkové délky pochozí lávky 1,6 m </t>
  </si>
  <si>
    <t>-396791011</t>
  </si>
  <si>
    <t>143</t>
  </si>
  <si>
    <t>767995112</t>
  </si>
  <si>
    <t>Montáž ostatních atypických zámečnických konstrukcí hmotnosti přes 5 do 10 kg</t>
  </si>
  <si>
    <t>kg</t>
  </si>
  <si>
    <t>-62278243</t>
  </si>
  <si>
    <t>https://podminky.urs.cz/item/CS_URS_2024_01/767995112</t>
  </si>
  <si>
    <t>5*10"napoleon</t>
  </si>
  <si>
    <t>144</t>
  </si>
  <si>
    <t>5988228.R1</t>
  </si>
  <si>
    <t>stříška komínová nerezová (napoleon) pro komín 1800 x 750 mm</t>
  </si>
  <si>
    <t>-1035217007</t>
  </si>
  <si>
    <t>145</t>
  </si>
  <si>
    <t>5988228.R2</t>
  </si>
  <si>
    <t>stříška komínová nerezová (napoleon) pro komín 1200 x 600 mm</t>
  </si>
  <si>
    <t>1558053591</t>
  </si>
  <si>
    <t>146</t>
  </si>
  <si>
    <t>5988228.R3</t>
  </si>
  <si>
    <t>stříška komínová nerezová (napoleon) pro komín 1550 x 500 mm</t>
  </si>
  <si>
    <t>-2111098703</t>
  </si>
  <si>
    <t>147</t>
  </si>
  <si>
    <t>5988228.R4</t>
  </si>
  <si>
    <t>stříška komínová nerezová (napoleon) pro komín 1450 x 600 mm</t>
  </si>
  <si>
    <t>1991853753</t>
  </si>
  <si>
    <t>148</t>
  </si>
  <si>
    <t>5988228.R5</t>
  </si>
  <si>
    <t>stříška komínová nerezová (napoleon) pro komín 1700 x 600 mm</t>
  </si>
  <si>
    <t>1368887045</t>
  </si>
  <si>
    <t>149</t>
  </si>
  <si>
    <t>998767113</t>
  </si>
  <si>
    <t>Přesun hmot pro zámečnické konstrukce stanovený z hmotnosti přesunovaného materiálu vodorovná dopravní vzdálenost do 50 m s omezením mechanizace v objektech výšky přes 12 do 24 m</t>
  </si>
  <si>
    <t>182302104</t>
  </si>
  <si>
    <t>https://podminky.urs.cz/item/CS_URS_2024_01/998767113</t>
  </si>
  <si>
    <t>783</t>
  </si>
  <si>
    <t>Dokončovací práce - nátěry</t>
  </si>
  <si>
    <t>150</t>
  </si>
  <si>
    <t>783201403</t>
  </si>
  <si>
    <t>Příprava podkladu tesařských konstrukcí před provedením nátěru oprášení</t>
  </si>
  <si>
    <t>-476141341</t>
  </si>
  <si>
    <t>https://podminky.urs.cz/item/CS_URS_2024_01/783201403</t>
  </si>
  <si>
    <t>((4,9+8,2)*0,45)*1,3"dolní plochá střecha - nátěr přesahu střechy +30% na krokve</t>
  </si>
  <si>
    <t>151</t>
  </si>
  <si>
    <t>783206801</t>
  </si>
  <si>
    <t>Odstranění nátěrů z tesařských konstrukcí obroušením</t>
  </si>
  <si>
    <t>1421971046</t>
  </si>
  <si>
    <t>https://podminky.urs.cz/item/CS_URS_2024_01/783206801</t>
  </si>
  <si>
    <t>152</t>
  </si>
  <si>
    <t>783218111</t>
  </si>
  <si>
    <t>Lazurovací nátěr tesařských konstrukcí dvojnásobný syntetický</t>
  </si>
  <si>
    <t>-1159541118</t>
  </si>
  <si>
    <t>https://podminky.urs.cz/item/CS_URS_2024_01/783218111</t>
  </si>
  <si>
    <t>153</t>
  </si>
  <si>
    <t>783218211</t>
  </si>
  <si>
    <t>Lakovací nátěr tesařských konstrukcí dvojnásobný s mezibroušením syntetický</t>
  </si>
  <si>
    <t>-1321824021</t>
  </si>
  <si>
    <t>https://podminky.urs.cz/item/CS_URS_2024_01/783218211</t>
  </si>
  <si>
    <t>154</t>
  </si>
  <si>
    <t>783801503</t>
  </si>
  <si>
    <t>Příprava podkladu omítek před provedením nátěru omytí tlakovou vodou</t>
  </si>
  <si>
    <t>1156992522</t>
  </si>
  <si>
    <t>https://podminky.urs.cz/item/CS_URS_2024_01/783801503</t>
  </si>
  <si>
    <t>155</t>
  </si>
  <si>
    <t>783823165</t>
  </si>
  <si>
    <t>Penetrační nátěr omítek hladkých omítek hladkých, zrnitých tenkovrstvých nebo štukových stupně členitosti 3 silikonový</t>
  </si>
  <si>
    <t>1338807398</t>
  </si>
  <si>
    <t>https://podminky.urs.cz/item/CS_URS_2024_01/783823165</t>
  </si>
  <si>
    <t>156</t>
  </si>
  <si>
    <t>783826655</t>
  </si>
  <si>
    <t>Hydrofobizační nátěr omítek silikonový, transparentní, povrchů hladkých lícového zdiva</t>
  </si>
  <si>
    <t>-1591308935</t>
  </si>
  <si>
    <t>https://podminky.urs.cz/item/CS_URS_2024_01/783826655</t>
  </si>
  <si>
    <t>(5,1+3,4+4,1+4,1+4,6)*1,8"obvod komínů * výška = nátěr vyzděných komínů</t>
  </si>
  <si>
    <t>157</t>
  </si>
  <si>
    <t>783826675</t>
  </si>
  <si>
    <t>Hydrofobizační nátěr omítek silikonový, transparentní, povrchů hrubých betonových povrchů nebo omítek hrubých, rýhovaných tenkovrstvých nebo škrábaných (břízolitových)</t>
  </si>
  <si>
    <t>-904199273</t>
  </si>
  <si>
    <t>https://podminky.urs.cz/item/CS_URS_2024_01/783826675</t>
  </si>
  <si>
    <t>Mezisoučet</t>
  </si>
  <si>
    <t>6,718*1,2"na spodní a boční stranu</t>
  </si>
  <si>
    <t>Součet - hlava komínu</t>
  </si>
  <si>
    <t>158</t>
  </si>
  <si>
    <t>783827145</t>
  </si>
  <si>
    <t>Krycí (ochranný ) nátěr omítek jednonásobný hladkých omítek hladkých, zrnitých tenkovrstvých nebo štukových stupně členitosti 3 silikonový</t>
  </si>
  <si>
    <t>358887059</t>
  </si>
  <si>
    <t>https://podminky.urs.cz/item/CS_URS_2024_01/783827145</t>
  </si>
  <si>
    <t>159</t>
  </si>
  <si>
    <t>783827149</t>
  </si>
  <si>
    <t>Krycí (ochranný ) nátěr omítek jednonásobný hladkých omítek hladkých, zrnitých tenkovrstvých nebo štukových stupně členitosti 3 Příplatek k cenám -7141 až -7147 za biocidní přísadu</t>
  </si>
  <si>
    <t>1869120828</t>
  </si>
  <si>
    <t>https://podminky.urs.cz/item/CS_URS_2024_01/783827149</t>
  </si>
  <si>
    <t>SO 1.2 - Ochrana před bleskem LPS</t>
  </si>
  <si>
    <t xml:space="preserve"> </t>
  </si>
  <si>
    <t>59 - Kryty pozemních komunikací, letišť a ploch dlážděných (předlažby)</t>
  </si>
  <si>
    <t>M21 - Elektromontáže</t>
  </si>
  <si>
    <t>M46 - Zemní práce při montážích</t>
  </si>
  <si>
    <t>S - Přesuny sutí</t>
  </si>
  <si>
    <t>D1 - Ostatní materiál</t>
  </si>
  <si>
    <t>Kryty pozemních komunikací, letišť a ploch dlážděných (předlažby)</t>
  </si>
  <si>
    <t>596215021R00</t>
  </si>
  <si>
    <t>Demontáž zámkové dlažby tl. 6 cm</t>
  </si>
  <si>
    <t>RTS II / 2023</t>
  </si>
  <si>
    <t>596215021R00.1</t>
  </si>
  <si>
    <t>Kladení zámkové dlažby tl. 6 cm do drtě tl. 4 cm</t>
  </si>
  <si>
    <t>564801112RT2</t>
  </si>
  <si>
    <t>Podklad ze štěrkodrti po zhutnění tloušťky 4 cm</t>
  </si>
  <si>
    <t>Poznámka k položce:_x000d_
štěrkodrť frakce 0-32 mm</t>
  </si>
  <si>
    <t>M21</t>
  </si>
  <si>
    <t>Elektromontáže</t>
  </si>
  <si>
    <t>2100-R</t>
  </si>
  <si>
    <t>-307872101</t>
  </si>
  <si>
    <t>210220102R00</t>
  </si>
  <si>
    <t>Demontáž - Vodiče svodové FeZn, lano do D 70 mm + podpěry</t>
  </si>
  <si>
    <t>210220301R00</t>
  </si>
  <si>
    <t>Demontáž - Svorka hromosvodová do 2 šroubů /SS, SZ, SO/</t>
  </si>
  <si>
    <t>210220302R00</t>
  </si>
  <si>
    <t>Demontáž -Svorka hromosvodová nad 2 šrouby /ST, SJ, SR, atd/</t>
  </si>
  <si>
    <t>210220372R00</t>
  </si>
  <si>
    <t>Demontáž - Úhelník ochranný nebo trubka s držáky do zdiva</t>
  </si>
  <si>
    <t>210220301R00.1</t>
  </si>
  <si>
    <t>Svorka hromosvodová do 2 šroubů /SS, SZ, SO/</t>
  </si>
  <si>
    <t>210220302R00.1</t>
  </si>
  <si>
    <t>Svorka hromosvodová nad 2 šrouby /ST, SJ, SR, atd/</t>
  </si>
  <si>
    <t>210220021R00</t>
  </si>
  <si>
    <t>Vedení uzemňovací v zemi FeZn do 120 mm2</t>
  </si>
  <si>
    <t>210220022R00</t>
  </si>
  <si>
    <t>Vedení uzemňovací v zemi FeZn, D 8 - 10 mm</t>
  </si>
  <si>
    <t>210220101R00</t>
  </si>
  <si>
    <t>Vodiče svodové FeZn D do 10,Al 10,Cu 8 +podpěry</t>
  </si>
  <si>
    <t>Poznámka k položce:_x000d_
montáž jímacího vedení a svodů vč. vyvrtání či lepení podpěr</t>
  </si>
  <si>
    <t>210220372R00.1</t>
  </si>
  <si>
    <t>Úhelník ochranný nebo trubka s držáky do zdiva</t>
  </si>
  <si>
    <t>210220201R00</t>
  </si>
  <si>
    <t>Tyč jímací s upev. na stř.hřeben do 3 m dl.tyče</t>
  </si>
  <si>
    <t>210220361R00</t>
  </si>
  <si>
    <t>Zemnič tyčový, zaražení a připojení, do 2 m</t>
  </si>
  <si>
    <t>210220401R00</t>
  </si>
  <si>
    <t>Označení svodu štítky, smaltované, umělá hmota</t>
  </si>
  <si>
    <t>210220452R00</t>
  </si>
  <si>
    <t>Ochranné spoj. v prádel.,koupel.,Cu4-16 mm2 pevně</t>
  </si>
  <si>
    <t>210192562R00</t>
  </si>
  <si>
    <t>Svorkovnice ochranná se zapojením 63 A</t>
  </si>
  <si>
    <t>210800550R00</t>
  </si>
  <si>
    <t>Vodič H07V-U (CY) 25 mm2 uložený pevně</t>
  </si>
  <si>
    <t>210800549R00</t>
  </si>
  <si>
    <t>Vodič H07V-U (CY) 16 mm2 uložený pevně</t>
  </si>
  <si>
    <t>210010091R00</t>
  </si>
  <si>
    <t>Lišta hranatá bezhalogenová do šířky 40 mm</t>
  </si>
  <si>
    <t>M46</t>
  </si>
  <si>
    <t>Zemní práce při montážích</t>
  </si>
  <si>
    <t>460200143RT2</t>
  </si>
  <si>
    <t>Výkop kabelové rýhy 35/60 cm hor.3</t>
  </si>
  <si>
    <t>Poznámka k položce:_x000d_
ruční výkop rýhy</t>
  </si>
  <si>
    <t>460030011R00</t>
  </si>
  <si>
    <t>Sejmutí drnu</t>
  </si>
  <si>
    <t>460560143RT1</t>
  </si>
  <si>
    <t>Zához rýhy 35/60 cm, hornina třídy 3</t>
  </si>
  <si>
    <t>Poznámka k položce:_x000d_
ruční zához rýhy</t>
  </si>
  <si>
    <t>460620013RT1</t>
  </si>
  <si>
    <t>Provizorní úprava terénu v přírodní hornině 3</t>
  </si>
  <si>
    <t>Poznámka k položce:_x000d_
ruční vyrovnání a zhutnění</t>
  </si>
  <si>
    <t>S</t>
  </si>
  <si>
    <t>Přesuny sutí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</si>
  <si>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</si>
  <si>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</si>
  <si>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</si>
  <si>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</si>
  <si>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</si>
  <si>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</si>
  <si>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</si>
  <si>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</si>
  <si>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979087113R00</t>
  </si>
  <si>
    <t>Nakládání vybouraných hmot na dopravní prostředky</t>
  </si>
  <si>
    <t>979990001R00</t>
  </si>
  <si>
    <t>Poplatek za skládku stavební suti</t>
  </si>
  <si>
    <t>RTS II / 2018</t>
  </si>
  <si>
    <t>D1</t>
  </si>
  <si>
    <t>Ostatní materiál</t>
  </si>
  <si>
    <t>001LPSVD</t>
  </si>
  <si>
    <t>Hromosvodní drát AlMgSi (hliníkový) 8mm, 1kg=7,4m</t>
  </si>
  <si>
    <t>003LPSVD</t>
  </si>
  <si>
    <t>Pásek zemnící ZP 30x4 FEZN 1kg=1.05m</t>
  </si>
  <si>
    <t>Drát10IMVD</t>
  </si>
  <si>
    <t>drát Ř 10 mm (0,62 kg/m)</t>
  </si>
  <si>
    <t>Štítekč1IMVD</t>
  </si>
  <si>
    <t>štítek označení č.1-8</t>
  </si>
  <si>
    <t>ks</t>
  </si>
  <si>
    <t>SR3bEIMVD</t>
  </si>
  <si>
    <t>svorka páska-drát M6</t>
  </si>
  <si>
    <t>SR2b1IMVD</t>
  </si>
  <si>
    <t>svorka páska-páska+mezideska</t>
  </si>
  <si>
    <t>000SUVD</t>
  </si>
  <si>
    <t>svorka univerzální</t>
  </si>
  <si>
    <t>001SUaVD</t>
  </si>
  <si>
    <t>svorka univerzální s jednou příložkou</t>
  </si>
  <si>
    <t>000SZVD</t>
  </si>
  <si>
    <t>svorka zkušební</t>
  </si>
  <si>
    <t>000OTVD</t>
  </si>
  <si>
    <t>ochranná trubka</t>
  </si>
  <si>
    <t>DJTVD</t>
  </si>
  <si>
    <t>držák jímače a ochr. trubky</t>
  </si>
  <si>
    <t>PV17pppVD</t>
  </si>
  <si>
    <t>podpěra vedení do zdi PV1</t>
  </si>
  <si>
    <t>PV23FeZnIMVD</t>
  </si>
  <si>
    <t>podp. ved. na plech. střechy</t>
  </si>
  <si>
    <t>002SOVD</t>
  </si>
  <si>
    <t>svorka na okapové žlaby</t>
  </si>
  <si>
    <t>00201VD</t>
  </si>
  <si>
    <t>Jímací tyč JR 2,5 m s rovným koncem</t>
  </si>
  <si>
    <t>00201VD.1</t>
  </si>
  <si>
    <t>Jímací tyč JR 1,5 m s rovným koncem</t>
  </si>
  <si>
    <t>SJ1bIMVD</t>
  </si>
  <si>
    <t>svorka k jímací tyči</t>
  </si>
  <si>
    <t>ZT15sIMVD</t>
  </si>
  <si>
    <t>zemnící tyč se svorkou 1,5m</t>
  </si>
  <si>
    <t>001VD</t>
  </si>
  <si>
    <t>Drobný instalační materiál</t>
  </si>
  <si>
    <t>obj.</t>
  </si>
  <si>
    <t>005VD</t>
  </si>
  <si>
    <t>Stříbřenka 250g</t>
  </si>
  <si>
    <t>001ZHVD</t>
  </si>
  <si>
    <t>Zalévací hmota K1 2kg</t>
  </si>
  <si>
    <t>000-001VD</t>
  </si>
  <si>
    <t>Přípojnice potenciálového vyrovnání pro montáž pod omítku, schváleno VDE</t>
  </si>
  <si>
    <t>000-001VD.1</t>
  </si>
  <si>
    <t>Přípojnice potenciálového vyrovnání pro montáž na omítku, schváleno VDE</t>
  </si>
  <si>
    <t>34140969</t>
  </si>
  <si>
    <t>Vodič silový CY zelenožlutý 25,00 mm2 - lano</t>
  </si>
  <si>
    <t>34140968</t>
  </si>
  <si>
    <t>Vodič silový CY zelenožlutý 16,00 mm2 - drát</t>
  </si>
  <si>
    <t>34140966</t>
  </si>
  <si>
    <t>Vodič silový CY zelenožlutý 6,00 mm2 - drát</t>
  </si>
  <si>
    <t>34572171</t>
  </si>
  <si>
    <t>Lišta hranatá LHD 20 x 10 mm, délka 2 m</t>
  </si>
  <si>
    <t>SO 1.3 - Systém k ochrně proti pádu</t>
  </si>
  <si>
    <t>Pol1.1</t>
  </si>
  <si>
    <t>Montáž bezpečnostního systému proti pádu osob</t>
  </si>
  <si>
    <t>1413503345</t>
  </si>
  <si>
    <t>Pol1</t>
  </si>
  <si>
    <t>kotvicí zařízení typu C dle ČSN EN 795, samostatný vč.lišty</t>
  </si>
  <si>
    <t>Pol2</t>
  </si>
  <si>
    <t>bezpečnostní střešní hák dle ČSN EN 517</t>
  </si>
  <si>
    <t>Pol3</t>
  </si>
  <si>
    <t>koncový prvek</t>
  </si>
  <si>
    <t>Pol4</t>
  </si>
  <si>
    <t>středový prvek</t>
  </si>
  <si>
    <t>Pol5</t>
  </si>
  <si>
    <t>rohový prvek</t>
  </si>
  <si>
    <t>Pol6</t>
  </si>
  <si>
    <t>koncový tlumič</t>
  </si>
  <si>
    <t>Pol7</t>
  </si>
  <si>
    <t>nerezové lano 8 mm</t>
  </si>
  <si>
    <t>Pol8</t>
  </si>
  <si>
    <t>ID štítek</t>
  </si>
  <si>
    <t>Pol1.2</t>
  </si>
  <si>
    <t>Výchozí prohlídka - revize</t>
  </si>
  <si>
    <t>SO 2 - Oprava krovu</t>
  </si>
  <si>
    <t xml:space="preserve">    4 - Vodorovné konstrukce</t>
  </si>
  <si>
    <t>310321111</t>
  </si>
  <si>
    <t>Zabetonování otvorů ve zdivu nadzákladovém včetně bednění, odbednění a výztuže (materiál v ceně) plochy do 1 m2</t>
  </si>
  <si>
    <t>-298531436</t>
  </si>
  <si>
    <t>https://podminky.urs.cz/item/CS_URS_2024_01/310321111</t>
  </si>
  <si>
    <t>(0,45*0,2*0,08)*12"oprava zhlavý vazných trámů - viz. legenda nové prvky krovu ozn. 11</t>
  </si>
  <si>
    <t>Vodorovné konstrukce</t>
  </si>
  <si>
    <t>413232221</t>
  </si>
  <si>
    <t>Zazdívka zhlaví stropních trámů nebo válcovaných nosníků pálenými cihlami válcovaných nosníků, výšky přes 150 do 300 mm</t>
  </si>
  <si>
    <t>1476908660</t>
  </si>
  <si>
    <t>https://podminky.urs.cz/item/CS_URS_2024_01/413232221</t>
  </si>
  <si>
    <t>12*2"oprava zhlavý vazných trámů</t>
  </si>
  <si>
    <t>949101112</t>
  </si>
  <si>
    <t>Lešení pomocné pracovní pro objekty pozemních staveb pro zatížení do 150 kg/m2, o výšce lešeňové podlahy přes 1,9 do 3,5 m</t>
  </si>
  <si>
    <t>1396537368</t>
  </si>
  <si>
    <t>https://podminky.urs.cz/item/CS_URS_2024_01/949101112</t>
  </si>
  <si>
    <t>952901411</t>
  </si>
  <si>
    <t>Vyčištění budov nebo objektů před předáním do užívání ostatních objektů (např. kanálů, zásobníků, kůlen apod.) jakékoliv výšky podlaží</t>
  </si>
  <si>
    <t>1673820287</t>
  </si>
  <si>
    <t>https://podminky.urs.cz/item/CS_URS_2024_01/952901411</t>
  </si>
  <si>
    <t>964061341</t>
  </si>
  <si>
    <t>Uvolnění zhlaví trámu pro jakoukoliv délku uložení, ze zdiva cihelného, o průřezu zhlaví přes 0,05 m2</t>
  </si>
  <si>
    <t>263477953</t>
  </si>
  <si>
    <t>https://podminky.urs.cz/item/CS_URS_2024_01/964061341</t>
  </si>
  <si>
    <t>12"oprava zhlavý vazných trámů</t>
  </si>
  <si>
    <t>973031325</t>
  </si>
  <si>
    <t>Vysekání výklenků nebo kapes ve zdivu z cihel na maltu vápennou nebo vápenocementovou kapes, plochy do 0,10 m2, hl. do 300 mm</t>
  </si>
  <si>
    <t>-1168105772</t>
  </si>
  <si>
    <t>https://podminky.urs.cz/item/CS_URS_2024_01/973031325</t>
  </si>
  <si>
    <t>978012191</t>
  </si>
  <si>
    <t>Otlučení vápenných nebo vápenocementových omítek vnitřních ploch stropů rákosovaných, v rozsahu přes 50 do 100 %</t>
  </si>
  <si>
    <t>-102747118</t>
  </si>
  <si>
    <t>https://podminky.urs.cz/item/CS_URS_2024_01/978012191</t>
  </si>
  <si>
    <t>4,5*4,5"otlučení podhledu pro kontrolu krovu</t>
  </si>
  <si>
    <t>1479922053</t>
  </si>
  <si>
    <t>2037304502</t>
  </si>
  <si>
    <t>1518842433</t>
  </si>
  <si>
    <t>8,909*39 'Přepočtené koeficientem množství</t>
  </si>
  <si>
    <t>997013811</t>
  </si>
  <si>
    <t>Poplatek za uložení stavebního odpadu na skládce (skládkovné) dřevěného zatříděného do Katalogu odpadů pod kódem 17 02 01</t>
  </si>
  <si>
    <t>-329907062</t>
  </si>
  <si>
    <t>https://podminky.urs.cz/item/CS_URS_2024_01/997013811</t>
  </si>
  <si>
    <t>-253079622</t>
  </si>
  <si>
    <t>725097049</t>
  </si>
  <si>
    <t>762081410</t>
  </si>
  <si>
    <t>Hoblování hraněného řeziva zabudovaného do konstrukce vícestranné hranoly</t>
  </si>
  <si>
    <t>-563087413</t>
  </si>
  <si>
    <t>https://podminky.urs.cz/item/CS_URS_2024_01/762081410</t>
  </si>
  <si>
    <t>((0,16*2+0,14)*0,5+(0,16*0,14))*14"dolní plochá střecha - konce krokví na přesahu</t>
  </si>
  <si>
    <t>-1624095747</t>
  </si>
  <si>
    <t>0,506+7,66+6,367*0,014</t>
  </si>
  <si>
    <t>-1391118541</t>
  </si>
  <si>
    <t>7621911-R</t>
  </si>
  <si>
    <t>Zabezpečení střechy proti zatečení vody během výměny částí krovu a kryti včetně podperné konstrukce pro zakrytí</t>
  </si>
  <si>
    <t>-526731432</t>
  </si>
  <si>
    <t>7621912-R</t>
  </si>
  <si>
    <t>Statické zajištění konstrukce krovu během provádění oprav a výměny prvků (např. heverování, podchycování, podepření atd) včetně potřebného materiálu</t>
  </si>
  <si>
    <t>46592405</t>
  </si>
  <si>
    <t>7621913-R</t>
  </si>
  <si>
    <t>Statické zajištění římsy během výměny konstrukce krovu včetně materiálu</t>
  </si>
  <si>
    <t>-1408614010</t>
  </si>
  <si>
    <t>762331812</t>
  </si>
  <si>
    <t>Demontáž vázaných konstrukcí krovů sklonu do 60° z hranolů, hranolků, fošen, průřezové plochy přes 120 do 224 cm2</t>
  </si>
  <si>
    <t>-1945167085</t>
  </si>
  <si>
    <t>https://podminky.urs.cz/item/CS_URS_2024_01/762331812</t>
  </si>
  <si>
    <t>4*1"krokev 125/160 - viz. legenda nové prvky krovu ozn. 1</t>
  </si>
  <si>
    <t xml:space="preserve">5,5*1"krokev 125/160 - viz. legenda nové prvky krovu ozn.  2</t>
  </si>
  <si>
    <t>7,5*1"krokev 125/160 - viz. legenda nové prvky krovu ozn. 3</t>
  </si>
  <si>
    <t xml:space="preserve">2,5*1"krokev 125/160 - viz. legenda nové prvky krovu ozn.  4</t>
  </si>
  <si>
    <t>3,5*1"krokev 125/160 - viz. legenda nové prvky krovu ozn. 5</t>
  </si>
  <si>
    <t>762331912</t>
  </si>
  <si>
    <t>Vyřezání části střešní vazby vázané konstrukce krovů průřezové plochy řeziva do 120 cm2, délky vyřezané části krovového prvku přes 3 do 5 m</t>
  </si>
  <si>
    <t>-1549904781</t>
  </si>
  <si>
    <t>https://podminky.urs.cz/item/CS_URS_2024_01/762331912</t>
  </si>
  <si>
    <t>(4,35*2)"předpoklad výměny - hor. kleština 75/160 mm - ozn. 31</t>
  </si>
  <si>
    <t>762331921</t>
  </si>
  <si>
    <t>Vyřezání části střešní vazby vázané konstrukce krovů průřezové plochy řeziva přes 120 do 224 cm2, délky vyřezané části krovového prvku do 3 m</t>
  </si>
  <si>
    <t>-1396877805</t>
  </si>
  <si>
    <t>https://podminky.urs.cz/item/CS_URS_2024_01/762331921</t>
  </si>
  <si>
    <t>1*2"předpoklad výměny - pásek 95/130 mm - ozn. 21</t>
  </si>
  <si>
    <t>762331922</t>
  </si>
  <si>
    <t>Vyřezání části střešní vazby vázané konstrukce krovů průřezové plochy řeziva přes 120 do 224 cm2, délky vyřezané části krovového prvku přes 3 do 5 m</t>
  </si>
  <si>
    <t>-435963420</t>
  </si>
  <si>
    <t>https://podminky.urs.cz/item/CS_URS_2024_01/762331922</t>
  </si>
  <si>
    <t>3,5*10+5*4"předpoklad výměny -krokve 125/160 mm - ozn. 40</t>
  </si>
  <si>
    <t>762331931</t>
  </si>
  <si>
    <t>Vyřezání části střešní vazby vázané konstrukce krovů průřezové plochy řeziva přes 224 do 288 cm2, délky vyřezané části krovového prvku do 3 m</t>
  </si>
  <si>
    <t>-2072570792</t>
  </si>
  <si>
    <t>https://podminky.urs.cz/item/CS_URS_2024_01/762331931</t>
  </si>
  <si>
    <t>3"předpoklad výměny - vaznice 160/180 mm - ozn. 16</t>
  </si>
  <si>
    <t>762331932</t>
  </si>
  <si>
    <t>Vyřezání části střešní vazby vázané konstrukce krovů průřezové plochy řeziva přes 224 do 288 cm2, délky vyřezané části krovového prvku přes 3 do 5 m</t>
  </si>
  <si>
    <t>261672318</t>
  </si>
  <si>
    <t>https://podminky.urs.cz/item/CS_URS_2024_01/762331932</t>
  </si>
  <si>
    <t>10"předpoklad výměny - nárožní krokev 160/180 mm - ozn. 34</t>
  </si>
  <si>
    <t>762331934</t>
  </si>
  <si>
    <t>Vyřezání části střešní vazby vázané konstrukce krovů průřezové plochy řeziva přes 224 do 288 cm2, délky vyřezané části krovového prvku přes 8 m</t>
  </si>
  <si>
    <t>-1923964437</t>
  </si>
  <si>
    <t>https://podminky.urs.cz/item/CS_URS_2024_01/762331934</t>
  </si>
  <si>
    <t>15"předpoklad výměny - pozednice 160/180 mm - ozn. 1</t>
  </si>
  <si>
    <t>762331951</t>
  </si>
  <si>
    <t>Vyřezání části střešní vazby vázané konstrukce krovů průřezové plochy řeziva přes 450 cm2, délky vyřezané části krovového prvku do 3 m</t>
  </si>
  <si>
    <t>1974863700</t>
  </si>
  <si>
    <t>https://podminky.urs.cz/item/CS_URS_2024_01/762331951</t>
  </si>
  <si>
    <t>(0,2+0,3)*12"vazný trám 260x300 a 300x240 mm</t>
  </si>
  <si>
    <t>762331952</t>
  </si>
  <si>
    <t>Vyřezání části střešní vazby vázané konstrukce krovů průřezové plochy řeziva přes 450 cm2, délky vyřezané části krovového prvku přes 3 do 5 m</t>
  </si>
  <si>
    <t>-1717020509</t>
  </si>
  <si>
    <t>https://podminky.urs.cz/item/CS_URS_2024_01/762331952</t>
  </si>
  <si>
    <t>5"předpoklad výměny - vazný trám 210/240 mm - ozn. 5</t>
  </si>
  <si>
    <t>762332921</t>
  </si>
  <si>
    <t>Doplnění střešní vazby řezivem (materiál v ceně) průřezové plochy do 120 cm2</t>
  </si>
  <si>
    <t>-933562102</t>
  </si>
  <si>
    <t>https://podminky.urs.cz/item/CS_URS_2024_01/762332921</t>
  </si>
  <si>
    <t>762332922</t>
  </si>
  <si>
    <t>Doplnění střešní vazby řezivem (materiál v ceně) průřezové plochy přes 120 do 224 cm2</t>
  </si>
  <si>
    <t>1456102644</t>
  </si>
  <si>
    <t>https://podminky.urs.cz/item/CS_URS_2024_01/762332922</t>
  </si>
  <si>
    <t>762332923</t>
  </si>
  <si>
    <t>Doplnění střešní vazby řezivem (materiál v ceně) průřezové plochy přes 224 do 288 cm2</t>
  </si>
  <si>
    <t>569964455</t>
  </si>
  <si>
    <t>https://podminky.urs.cz/item/CS_URS_2024_01/762332923</t>
  </si>
  <si>
    <t>762332925</t>
  </si>
  <si>
    <t>Doplnění střešní vazby řezivem (materiál v ceně) průřezové plochy přes 450 do 600 cm2</t>
  </si>
  <si>
    <t>-1303840146</t>
  </si>
  <si>
    <t>https://podminky.urs.cz/item/CS_URS_2024_01/762332925</t>
  </si>
  <si>
    <t>762333132</t>
  </si>
  <si>
    <t>Montáž vázaných konstrukcí krovů střech pultových, sedlových, valbových, stanových nepravidelného půdorysu z řeziva hraněného průřezové plochy přes 120 do 224 cm2</t>
  </si>
  <si>
    <t>-489338478</t>
  </si>
  <si>
    <t>https://podminky.urs.cz/item/CS_URS_2024_01/762333132</t>
  </si>
  <si>
    <t>60512131</t>
  </si>
  <si>
    <t>hranol stavební řezivo průřezu do 224cm2 dl 6-8m</t>
  </si>
  <si>
    <t>-387959182</t>
  </si>
  <si>
    <t>(4*1)*0,125*0,16"krokev 125/160 - viz. legenda nové prvky krovu ozn. 1</t>
  </si>
  <si>
    <t xml:space="preserve">(5,5*1)*0,125*0,16"krokev 125/160 - viz. legenda nové prvky krovu ozn.  2</t>
  </si>
  <si>
    <t>(7,5*1)*0,125*0,16"krokev 125/160 - viz. legenda nové prvky krovu ozn. 3</t>
  </si>
  <si>
    <t xml:space="preserve">(2,5*1)*0,125*0,16"krokev 125/160 - viz. legenda nové prvky krovu ozn.  4</t>
  </si>
  <si>
    <t>(3,5*1)*0,125*0,16"krokev 125/160 - viz. legenda nové prvky krovu ozn. 5</t>
  </si>
  <si>
    <t>0,46*1,1 'Přepočtené koeficientem množství</t>
  </si>
  <si>
    <t>-1186245750</t>
  </si>
  <si>
    <t>Mezisoučet - předpokládaná výměna stávajícího bednění 100%</t>
  </si>
  <si>
    <t>(39,1/Cos(3))/100*30"horní plochá střecha</t>
  </si>
  <si>
    <t>((687,2-39,1)/Cos(32))/100*30"hl. část střechy</t>
  </si>
  <si>
    <t>Mezisoučet - předpokládaná výměna stávajícího bednění 30%</t>
  </si>
  <si>
    <t>-238265545</t>
  </si>
  <si>
    <t>(41,952+236,614)*0,025</t>
  </si>
  <si>
    <t>6,964*1,1 'Přepočtené koeficientem množství</t>
  </si>
  <si>
    <t>762341811</t>
  </si>
  <si>
    <t>Demontáž bednění a laťování bednění střech rovných, obloukových, sklonu do 60° se všemi nadstřešními konstrukcemi z prken hrubých, hoblovaných tl. do 32 mm</t>
  </si>
  <si>
    <t>1182054553</t>
  </si>
  <si>
    <t>https://podminky.urs.cz/item/CS_URS_2024_01/762341811</t>
  </si>
  <si>
    <t>952230139</t>
  </si>
  <si>
    <t>0,506+7,66</t>
  </si>
  <si>
    <t>762841310</t>
  </si>
  <si>
    <t>Montáž podbíjení stropů a střech vodorovných z hoblovaných prken z palubek</t>
  </si>
  <si>
    <t>-869310540</t>
  </si>
  <si>
    <t>https://podminky.urs.cz/item/CS_URS_2024_01/762841310</t>
  </si>
  <si>
    <t>(4,9+8,2)*0,45"doplní plochá střech - přesah</t>
  </si>
  <si>
    <t>61191176</t>
  </si>
  <si>
    <t>palubky obkladové smrk profil klasický 14x121mm jakost A/B</t>
  </si>
  <si>
    <t>-1826207706</t>
  </si>
  <si>
    <t>5,895*1,08 'Přepočtené koeficientem množství</t>
  </si>
  <si>
    <t>762841812</t>
  </si>
  <si>
    <t>Demontáž podbíjení obkladů stropů a střech sklonu do 60° z hrubých prken tl. do 35 mm s omítkou</t>
  </si>
  <si>
    <t>-2105805694</t>
  </si>
  <si>
    <t>https://podminky.urs.cz/item/CS_URS_2024_01/762841812</t>
  </si>
  <si>
    <t>762895000</t>
  </si>
  <si>
    <t>Spojovací prostředky záklopu stropů, stropnic, podbíjení hřebíky, svorníky</t>
  </si>
  <si>
    <t>-1374644992</t>
  </si>
  <si>
    <t>https://podminky.urs.cz/item/CS_URS_2024_01/762895000</t>
  </si>
  <si>
    <t>6,367*0,014</t>
  </si>
  <si>
    <t>1366561452</t>
  </si>
  <si>
    <t>767995114</t>
  </si>
  <si>
    <t>Montáž ostatních atypických zámečnických konstrukcí hmotnosti přes 20 do 50 kg</t>
  </si>
  <si>
    <t>-1040199556</t>
  </si>
  <si>
    <t>https://podminky.urs.cz/item/CS_URS_2024_01/767995114</t>
  </si>
  <si>
    <t>752"oprava zhlavý vazných trámů</t>
  </si>
  <si>
    <t>13010822</t>
  </si>
  <si>
    <t>ocel profilová jakost S235JR (11 375) průřez U (UPN) 160</t>
  </si>
  <si>
    <t>-2037703035</t>
  </si>
  <si>
    <t>((1,4*2)*12)*(18,8/1000)"oprava zhlavý vazných trámů - viz. legenda nové prvky krovu ozn. 6</t>
  </si>
  <si>
    <t>0,632*1,05 'Přepočtené koeficientem množství</t>
  </si>
  <si>
    <t>13431002</t>
  </si>
  <si>
    <t>úhelník ocelový rovnostranný jakost S235JR (11 375) 90x90x7mm</t>
  </si>
  <si>
    <t>62548774</t>
  </si>
  <si>
    <t>(0,45*12)*(9,61/1000)"oprava zhlavý vazných trámů - viz. legenda nové prvky krovu ozn. 7</t>
  </si>
  <si>
    <t>0,052*1,05 'Přepočtené koeficientem množství</t>
  </si>
  <si>
    <t>31197004</t>
  </si>
  <si>
    <t>tyč závitová Pz 4.6 M12</t>
  </si>
  <si>
    <t>749838462</t>
  </si>
  <si>
    <t>(0,5*6)*12"oprava zhlavý vazných trámů - viz. legenda nové prvky krovu ozn. 9</t>
  </si>
  <si>
    <t>36*1,05 'Přepočtené koeficientem množství</t>
  </si>
  <si>
    <t>31111006</t>
  </si>
  <si>
    <t>matice přesná šestihranná Pz DIN 934-8 M12</t>
  </si>
  <si>
    <t>100 kus</t>
  </si>
  <si>
    <t>-1018387066</t>
  </si>
  <si>
    <t>(12)*12/100"oprava zhlavý vazných trámů - viz. legenda nové prvky krovu ozn. 6</t>
  </si>
  <si>
    <t>31120006</t>
  </si>
  <si>
    <t>podložka DIN 125-A ZB D 12mm</t>
  </si>
  <si>
    <t>-1242655584</t>
  </si>
  <si>
    <t>7679951-R</t>
  </si>
  <si>
    <t>Zámečnické práce na atypické ocelové konstrukci</t>
  </si>
  <si>
    <t>36155859</t>
  </si>
  <si>
    <t>-1270839003</t>
  </si>
  <si>
    <t>-2003157406</t>
  </si>
  <si>
    <t>845,332*2,5</t>
  </si>
  <si>
    <t>783213121</t>
  </si>
  <si>
    <t>Preventivní napouštěcí nátěr tesařských prvků proti dřevokazným houbám, hmyzu a plísním zabudovaných do konstrukce dvojnásobný syntetický</t>
  </si>
  <si>
    <t>164857920</t>
  </si>
  <si>
    <t>https://podminky.urs.cz/item/CS_URS_2024_01/783213121</t>
  </si>
  <si>
    <t>(845,332*2,5)-105,667"převentivní nátěr krovu a bednění</t>
  </si>
  <si>
    <t>783214111</t>
  </si>
  <si>
    <t>Sanační napouštěcí nátěr tesařských prvků proti dřevokazným houbám, hmyzu a plísním zabudovaných do konstrukce, aplikovaný nízkotlakou injektáží a stříkáním</t>
  </si>
  <si>
    <t>-1317387300</t>
  </si>
  <si>
    <t>https://podminky.urs.cz/item/CS_URS_2024_01/783214111</t>
  </si>
  <si>
    <t>(845,332*2,5)/100*5"ošetření napadených prvků a po odříznutí</t>
  </si>
  <si>
    <t>783301311</t>
  </si>
  <si>
    <t>Příprava podkladu zámečnických konstrukcí před provedením nátěru odmaštění odmašťovačem vodou ředitelným</t>
  </si>
  <si>
    <t>-1883809809</t>
  </si>
  <si>
    <t>https://podminky.urs.cz/item/CS_URS_2024_01/783301311</t>
  </si>
  <si>
    <t>((1,4*2)*12)*(0,16*2+0,065*2)"oprava zhlavý vazných trámů - viz. legenda nové prvky krovu ozn. 6</t>
  </si>
  <si>
    <t>(0,45*12)*(0,09*4)"oprava zhlavý vazných trámů - viz. legenda nové prvky krovu ozn. 7</t>
  </si>
  <si>
    <t>783314203</t>
  </si>
  <si>
    <t>Základní antikorozní nátěr zámečnických konstrukcí jednonásobný syntetický samozákladující</t>
  </si>
  <si>
    <t>2023602809</t>
  </si>
  <si>
    <t>https://podminky.urs.cz/item/CS_URS_2024_01/783314203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</si>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</sst>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9" fillId="2" borderId="20" xfId="0" applyFont="1" applyFill="1" applyBorder="1" applyAlignment="1" applyProtection="1">
      <alignment horizontal="left" vertical="center"/>
      <protection locked="0"/>
    </xf>
    <xf numFmtId="0" fontId="39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30001000" TargetMode="External" /><Relationship Id="rId2" Type="http://schemas.openxmlformats.org/officeDocument/2006/relationships/hyperlink" Target="https://podminky.urs.cz/item/CS_URS_2024_01/045002000" TargetMode="External" /><Relationship Id="rId3" Type="http://schemas.openxmlformats.org/officeDocument/2006/relationships/hyperlink" Target="https://podminky.urs.cz/item/CS_URS_2024_01/063303000" TargetMode="External" /><Relationship Id="rId4" Type="http://schemas.openxmlformats.org/officeDocument/2006/relationships/hyperlink" Target="https://podminky.urs.cz/item/CS_URS_2024_01/070001000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0901115" TargetMode="External" /><Relationship Id="rId2" Type="http://schemas.openxmlformats.org/officeDocument/2006/relationships/hyperlink" Target="https://podminky.urs.cz/item/CS_URS_2024_01/314231164" TargetMode="External" /><Relationship Id="rId3" Type="http://schemas.openxmlformats.org/officeDocument/2006/relationships/hyperlink" Target="https://podminky.urs.cz/item/CS_URS_2024_01/316381116" TargetMode="External" /><Relationship Id="rId4" Type="http://schemas.openxmlformats.org/officeDocument/2006/relationships/hyperlink" Target="https://podminky.urs.cz/item/CS_URS_2024_01/317235811" TargetMode="External" /><Relationship Id="rId5" Type="http://schemas.openxmlformats.org/officeDocument/2006/relationships/hyperlink" Target="https://podminky.urs.cz/item/CS_URS_2024_01/622325401" TargetMode="External" /><Relationship Id="rId6" Type="http://schemas.openxmlformats.org/officeDocument/2006/relationships/hyperlink" Target="https://podminky.urs.cz/item/CS_URS_2024_01/629991001" TargetMode="External" /><Relationship Id="rId7" Type="http://schemas.openxmlformats.org/officeDocument/2006/relationships/hyperlink" Target="https://podminky.urs.cz/item/CS_URS_2024_01/629999011" TargetMode="External" /><Relationship Id="rId8" Type="http://schemas.openxmlformats.org/officeDocument/2006/relationships/hyperlink" Target="https://podminky.urs.cz/item/CS_URS_2024_01/629999042" TargetMode="External" /><Relationship Id="rId9" Type="http://schemas.openxmlformats.org/officeDocument/2006/relationships/hyperlink" Target="https://podminky.urs.cz/item/CS_URS_2024_01/941211112" TargetMode="External" /><Relationship Id="rId10" Type="http://schemas.openxmlformats.org/officeDocument/2006/relationships/hyperlink" Target="https://podminky.urs.cz/item/CS_URS_2024_01/941211212" TargetMode="External" /><Relationship Id="rId11" Type="http://schemas.openxmlformats.org/officeDocument/2006/relationships/hyperlink" Target="https://podminky.urs.cz/item/CS_URS_2024_01/941211322" TargetMode="External" /><Relationship Id="rId12" Type="http://schemas.openxmlformats.org/officeDocument/2006/relationships/hyperlink" Target="https://podminky.urs.cz/item/CS_URS_2024_01/941211812" TargetMode="External" /><Relationship Id="rId13" Type="http://schemas.openxmlformats.org/officeDocument/2006/relationships/hyperlink" Target="https://podminky.urs.cz/item/CS_URS_2024_01/944511111" TargetMode="External" /><Relationship Id="rId14" Type="http://schemas.openxmlformats.org/officeDocument/2006/relationships/hyperlink" Target="https://podminky.urs.cz/item/CS_URS_2024_01/944511211" TargetMode="External" /><Relationship Id="rId15" Type="http://schemas.openxmlformats.org/officeDocument/2006/relationships/hyperlink" Target="https://podminky.urs.cz/item/CS_URS_2024_01/944511811" TargetMode="External" /><Relationship Id="rId16" Type="http://schemas.openxmlformats.org/officeDocument/2006/relationships/hyperlink" Target="https://podminky.urs.cz/item/CS_URS_2024_01/944711112" TargetMode="External" /><Relationship Id="rId17" Type="http://schemas.openxmlformats.org/officeDocument/2006/relationships/hyperlink" Target="https://podminky.urs.cz/item/CS_URS_2024_01/944711212" TargetMode="External" /><Relationship Id="rId18" Type="http://schemas.openxmlformats.org/officeDocument/2006/relationships/hyperlink" Target="https://podminky.urs.cz/item/CS_URS_2024_01/944711812" TargetMode="External" /><Relationship Id="rId19" Type="http://schemas.openxmlformats.org/officeDocument/2006/relationships/hyperlink" Target="https://podminky.urs.cz/item/CS_URS_2024_01/962032641" TargetMode="External" /><Relationship Id="rId20" Type="http://schemas.openxmlformats.org/officeDocument/2006/relationships/hyperlink" Target="https://podminky.urs.cz/item/CS_URS_2024_01/978019321" TargetMode="External" /><Relationship Id="rId21" Type="http://schemas.openxmlformats.org/officeDocument/2006/relationships/hyperlink" Target="https://podminky.urs.cz/item/CS_URS_2024_01/993111111" TargetMode="External" /><Relationship Id="rId22" Type="http://schemas.openxmlformats.org/officeDocument/2006/relationships/hyperlink" Target="https://podminky.urs.cz/item/CS_URS_2024_01/993111119" TargetMode="External" /><Relationship Id="rId23" Type="http://schemas.openxmlformats.org/officeDocument/2006/relationships/hyperlink" Target="https://podminky.urs.cz/item/CS_URS_2024_01/997013155" TargetMode="External" /><Relationship Id="rId24" Type="http://schemas.openxmlformats.org/officeDocument/2006/relationships/hyperlink" Target="https://podminky.urs.cz/item/CS_URS_2024_01/997013501" TargetMode="External" /><Relationship Id="rId25" Type="http://schemas.openxmlformats.org/officeDocument/2006/relationships/hyperlink" Target="https://podminky.urs.cz/item/CS_URS_2024_01/997013509" TargetMode="External" /><Relationship Id="rId26" Type="http://schemas.openxmlformats.org/officeDocument/2006/relationships/hyperlink" Target="https://podminky.urs.cz/item/CS_URS_2024_01/997013813" TargetMode="External" /><Relationship Id="rId27" Type="http://schemas.openxmlformats.org/officeDocument/2006/relationships/hyperlink" Target="https://podminky.urs.cz/item/CS_URS_2024_01/997013871" TargetMode="External" /><Relationship Id="rId28" Type="http://schemas.openxmlformats.org/officeDocument/2006/relationships/hyperlink" Target="https://podminky.urs.cz/item/CS_URS_2024_01/997013875" TargetMode="External" /><Relationship Id="rId29" Type="http://schemas.openxmlformats.org/officeDocument/2006/relationships/hyperlink" Target="https://podminky.urs.cz/item/CS_URS_2024_01/998011010" TargetMode="External" /><Relationship Id="rId30" Type="http://schemas.openxmlformats.org/officeDocument/2006/relationships/hyperlink" Target="https://podminky.urs.cz/item/CS_URS_2024_01/712300843" TargetMode="External" /><Relationship Id="rId31" Type="http://schemas.openxmlformats.org/officeDocument/2006/relationships/hyperlink" Target="https://podminky.urs.cz/item/CS_URS_2024_01/712331111" TargetMode="External" /><Relationship Id="rId32" Type="http://schemas.openxmlformats.org/officeDocument/2006/relationships/hyperlink" Target="https://podminky.urs.cz/item/CS_URS_2024_01/712340831" TargetMode="External" /><Relationship Id="rId33" Type="http://schemas.openxmlformats.org/officeDocument/2006/relationships/hyperlink" Target="https://podminky.urs.cz/item/CS_URS_2024_01/712340834" TargetMode="External" /><Relationship Id="rId34" Type="http://schemas.openxmlformats.org/officeDocument/2006/relationships/hyperlink" Target="https://podminky.urs.cz/item/CS_URS_2024_01/712600843" TargetMode="External" /><Relationship Id="rId35" Type="http://schemas.openxmlformats.org/officeDocument/2006/relationships/hyperlink" Target="https://podminky.urs.cz/item/CS_URS_2024_01/712631111" TargetMode="External" /><Relationship Id="rId36" Type="http://schemas.openxmlformats.org/officeDocument/2006/relationships/hyperlink" Target="https://podminky.urs.cz/item/CS_URS_2024_01/712640861" TargetMode="External" /><Relationship Id="rId37" Type="http://schemas.openxmlformats.org/officeDocument/2006/relationships/hyperlink" Target="https://podminky.urs.cz/item/CS_URS_2024_01/712640864" TargetMode="External" /><Relationship Id="rId38" Type="http://schemas.openxmlformats.org/officeDocument/2006/relationships/hyperlink" Target="https://podminky.urs.cz/item/CS_URS_2024_01/998712113" TargetMode="External" /><Relationship Id="rId39" Type="http://schemas.openxmlformats.org/officeDocument/2006/relationships/hyperlink" Target="https://podminky.urs.cz/item/CS_URS_2024_01/762083122" TargetMode="External" /><Relationship Id="rId40" Type="http://schemas.openxmlformats.org/officeDocument/2006/relationships/hyperlink" Target="https://podminky.urs.cz/item/CS_URS_2024_01/762341210" TargetMode="External" /><Relationship Id="rId41" Type="http://schemas.openxmlformats.org/officeDocument/2006/relationships/hyperlink" Target="https://podminky.urs.cz/item/CS_URS_2024_01/762342511" TargetMode="External" /><Relationship Id="rId42" Type="http://schemas.openxmlformats.org/officeDocument/2006/relationships/hyperlink" Target="https://podminky.urs.cz/item/CS_URS_2024_01/762395000" TargetMode="External" /><Relationship Id="rId43" Type="http://schemas.openxmlformats.org/officeDocument/2006/relationships/hyperlink" Target="https://podminky.urs.cz/item/CS_URS_2024_01/998762113" TargetMode="External" /><Relationship Id="rId44" Type="http://schemas.openxmlformats.org/officeDocument/2006/relationships/hyperlink" Target="https://podminky.urs.cz/item/CS_URS_2024_01/764001114" TargetMode="External" /><Relationship Id="rId45" Type="http://schemas.openxmlformats.org/officeDocument/2006/relationships/hyperlink" Target="https://podminky.urs.cz/item/CS_URS_2024_01/764001801" TargetMode="External" /><Relationship Id="rId46" Type="http://schemas.openxmlformats.org/officeDocument/2006/relationships/hyperlink" Target="https://podminky.urs.cz/item/CS_URS_2024_01/764001821" TargetMode="External" /><Relationship Id="rId47" Type="http://schemas.openxmlformats.org/officeDocument/2006/relationships/hyperlink" Target="https://podminky.urs.cz/item/CS_URS_2024_01/764001861" TargetMode="External" /><Relationship Id="rId48" Type="http://schemas.openxmlformats.org/officeDocument/2006/relationships/hyperlink" Target="https://podminky.urs.cz/item/CS_URS_2024_01/764001881" TargetMode="External" /><Relationship Id="rId49" Type="http://schemas.openxmlformats.org/officeDocument/2006/relationships/hyperlink" Target="https://podminky.urs.cz/item/CS_URS_2024_01/764001891" TargetMode="External" /><Relationship Id="rId50" Type="http://schemas.openxmlformats.org/officeDocument/2006/relationships/hyperlink" Target="https://podminky.urs.cz/item/CS_URS_2024_01/764002801" TargetMode="External" /><Relationship Id="rId51" Type="http://schemas.openxmlformats.org/officeDocument/2006/relationships/hyperlink" Target="https://podminky.urs.cz/item/CS_URS_2024_01/764002811" TargetMode="External" /><Relationship Id="rId52" Type="http://schemas.openxmlformats.org/officeDocument/2006/relationships/hyperlink" Target="https://podminky.urs.cz/item/CS_URS_2024_01/764002821" TargetMode="External" /><Relationship Id="rId53" Type="http://schemas.openxmlformats.org/officeDocument/2006/relationships/hyperlink" Target="https://podminky.urs.cz/item/CS_URS_2024_01/764002825" TargetMode="External" /><Relationship Id="rId54" Type="http://schemas.openxmlformats.org/officeDocument/2006/relationships/hyperlink" Target="https://podminky.urs.cz/item/CS_URS_2024_01/764002871" TargetMode="External" /><Relationship Id="rId55" Type="http://schemas.openxmlformats.org/officeDocument/2006/relationships/hyperlink" Target="https://podminky.urs.cz/item/CS_URS_2024_01/764002881" TargetMode="External" /><Relationship Id="rId56" Type="http://schemas.openxmlformats.org/officeDocument/2006/relationships/hyperlink" Target="https://podminky.urs.cz/item/CS_URS_2024_01/764003801" TargetMode="External" /><Relationship Id="rId57" Type="http://schemas.openxmlformats.org/officeDocument/2006/relationships/hyperlink" Target="https://podminky.urs.cz/item/CS_URS_2024_01/764004801" TargetMode="External" /><Relationship Id="rId58" Type="http://schemas.openxmlformats.org/officeDocument/2006/relationships/hyperlink" Target="https://podminky.urs.cz/item/CS_URS_2024_01/764004821" TargetMode="External" /><Relationship Id="rId59" Type="http://schemas.openxmlformats.org/officeDocument/2006/relationships/hyperlink" Target="https://podminky.urs.cz/item/CS_URS_2024_01/764004841" TargetMode="External" /><Relationship Id="rId60" Type="http://schemas.openxmlformats.org/officeDocument/2006/relationships/hyperlink" Target="https://podminky.urs.cz/item/CS_URS_2024_01/764004861" TargetMode="External" /><Relationship Id="rId61" Type="http://schemas.openxmlformats.org/officeDocument/2006/relationships/hyperlink" Target="https://podminky.urs.cz/item/CS_URS_2024_01/764011424" TargetMode="External" /><Relationship Id="rId62" Type="http://schemas.openxmlformats.org/officeDocument/2006/relationships/hyperlink" Target="https://podminky.urs.cz/item/CS_URS_2024_01/764021404" TargetMode="External" /><Relationship Id="rId63" Type="http://schemas.openxmlformats.org/officeDocument/2006/relationships/hyperlink" Target="https://podminky.urs.cz/item/CS_URS_2024_01/764021423" TargetMode="External" /><Relationship Id="rId64" Type="http://schemas.openxmlformats.org/officeDocument/2006/relationships/hyperlink" Target="https://podminky.urs.cz/item/CS_URS_2024_01/764021448" TargetMode="External" /><Relationship Id="rId65" Type="http://schemas.openxmlformats.org/officeDocument/2006/relationships/hyperlink" Target="https://podminky.urs.cz/item/CS_URS_2024_01/764121411" TargetMode="External" /><Relationship Id="rId66" Type="http://schemas.openxmlformats.org/officeDocument/2006/relationships/hyperlink" Target="https://podminky.urs.cz/item/CS_URS_2024_01/764121413" TargetMode="External" /><Relationship Id="rId67" Type="http://schemas.openxmlformats.org/officeDocument/2006/relationships/hyperlink" Target="https://podminky.urs.cz/item/CS_URS_2024_01/764121463" TargetMode="External" /><Relationship Id="rId68" Type="http://schemas.openxmlformats.org/officeDocument/2006/relationships/hyperlink" Target="https://podminky.urs.cz/item/CS_URS_2024_01/764121491" TargetMode="External" /><Relationship Id="rId69" Type="http://schemas.openxmlformats.org/officeDocument/2006/relationships/hyperlink" Target="https://podminky.urs.cz/item/CS_URS_2024_01/764221408" TargetMode="External" /><Relationship Id="rId70" Type="http://schemas.openxmlformats.org/officeDocument/2006/relationships/hyperlink" Target="https://podminky.urs.cz/item/CS_URS_2024_01/764221438" TargetMode="External" /><Relationship Id="rId71" Type="http://schemas.openxmlformats.org/officeDocument/2006/relationships/hyperlink" Target="https://podminky.urs.cz/item/CS_URS_2024_01/764221441" TargetMode="External" /><Relationship Id="rId72" Type="http://schemas.openxmlformats.org/officeDocument/2006/relationships/hyperlink" Target="https://podminky.urs.cz/item/CS_URS_2024_01/764221472" TargetMode="External" /><Relationship Id="rId73" Type="http://schemas.openxmlformats.org/officeDocument/2006/relationships/hyperlink" Target="https://podminky.urs.cz/item/CS_URS_2024_01/764221476" TargetMode="External" /><Relationship Id="rId74" Type="http://schemas.openxmlformats.org/officeDocument/2006/relationships/hyperlink" Target="https://podminky.urs.cz/item/CS_URS_2024_01/764222404" TargetMode="External" /><Relationship Id="rId75" Type="http://schemas.openxmlformats.org/officeDocument/2006/relationships/hyperlink" Target="https://podminky.urs.cz/item/CS_URS_2024_01/764222431" TargetMode="External" /><Relationship Id="rId76" Type="http://schemas.openxmlformats.org/officeDocument/2006/relationships/hyperlink" Target="https://podminky.urs.cz/item/CS_URS_2024_01/764222435" TargetMode="External" /><Relationship Id="rId77" Type="http://schemas.openxmlformats.org/officeDocument/2006/relationships/hyperlink" Target="https://podminky.urs.cz/item/CS_URS_2024_01/764222436" TargetMode="External" /><Relationship Id="rId78" Type="http://schemas.openxmlformats.org/officeDocument/2006/relationships/hyperlink" Target="https://podminky.urs.cz/item/CS_URS_2024_01/764223451" TargetMode="External" /><Relationship Id="rId79" Type="http://schemas.openxmlformats.org/officeDocument/2006/relationships/hyperlink" Target="https://podminky.urs.cz/item/CS_URS_2024_01/764223458" TargetMode="External" /><Relationship Id="rId80" Type="http://schemas.openxmlformats.org/officeDocument/2006/relationships/hyperlink" Target="https://podminky.urs.cz/item/CS_URS_2024_01/764322415" TargetMode="External" /><Relationship Id="rId81" Type="http://schemas.openxmlformats.org/officeDocument/2006/relationships/hyperlink" Target="https://podminky.urs.cz/item/CS_URS_2024_01/764324412" TargetMode="External" /><Relationship Id="rId82" Type="http://schemas.openxmlformats.org/officeDocument/2006/relationships/hyperlink" Target="https://podminky.urs.cz/item/CS_URS_2024_01/764326423" TargetMode="External" /><Relationship Id="rId83" Type="http://schemas.openxmlformats.org/officeDocument/2006/relationships/hyperlink" Target="https://podminky.urs.cz/item/CS_URS_2024_01/764326425" TargetMode="External" /><Relationship Id="rId84" Type="http://schemas.openxmlformats.org/officeDocument/2006/relationships/hyperlink" Target="https://podminky.urs.cz/item/CS_URS_2024_01/764326441" TargetMode="External" /><Relationship Id="rId85" Type="http://schemas.openxmlformats.org/officeDocument/2006/relationships/hyperlink" Target="https://podminky.urs.cz/item/CS_URS_2024_01/764521405" TargetMode="External" /><Relationship Id="rId86" Type="http://schemas.openxmlformats.org/officeDocument/2006/relationships/hyperlink" Target="https://podminky.urs.cz/item/CS_URS_2024_01/764521425" TargetMode="External" /><Relationship Id="rId87" Type="http://schemas.openxmlformats.org/officeDocument/2006/relationships/hyperlink" Target="https://podminky.urs.cz/item/CS_URS_2024_01/764521445" TargetMode="External" /><Relationship Id="rId88" Type="http://schemas.openxmlformats.org/officeDocument/2006/relationships/hyperlink" Target="https://podminky.urs.cz/item/CS_URS_2024_01/764523409" TargetMode="External" /><Relationship Id="rId89" Type="http://schemas.openxmlformats.org/officeDocument/2006/relationships/hyperlink" Target="https://podminky.urs.cz/item/CS_URS_2024_01/764523429" TargetMode="External" /><Relationship Id="rId90" Type="http://schemas.openxmlformats.org/officeDocument/2006/relationships/hyperlink" Target="https://podminky.urs.cz/item/CS_URS_2024_01/764527509" TargetMode="External" /><Relationship Id="rId91" Type="http://schemas.openxmlformats.org/officeDocument/2006/relationships/hyperlink" Target="https://podminky.urs.cz/item/CS_URS_2024_01/764528423" TargetMode="External" /><Relationship Id="rId92" Type="http://schemas.openxmlformats.org/officeDocument/2006/relationships/hyperlink" Target="https://podminky.urs.cz/item/CS_URS_2024_01/764528424" TargetMode="External" /><Relationship Id="rId93" Type="http://schemas.openxmlformats.org/officeDocument/2006/relationships/hyperlink" Target="https://podminky.urs.cz/item/CS_URS_2024_01/998764113" TargetMode="External" /><Relationship Id="rId94" Type="http://schemas.openxmlformats.org/officeDocument/2006/relationships/hyperlink" Target="https://podminky.urs.cz/item/CS_URS_2024_01/765151801" TargetMode="External" /><Relationship Id="rId95" Type="http://schemas.openxmlformats.org/officeDocument/2006/relationships/hyperlink" Target="https://podminky.urs.cz/item/CS_URS_2024_01/765151811" TargetMode="External" /><Relationship Id="rId96" Type="http://schemas.openxmlformats.org/officeDocument/2006/relationships/hyperlink" Target="https://podminky.urs.cz/item/CS_URS_2024_01/765191001" TargetMode="External" /><Relationship Id="rId97" Type="http://schemas.openxmlformats.org/officeDocument/2006/relationships/hyperlink" Target="https://podminky.urs.cz/item/CS_URS_2024_01/765191023" TargetMode="External" /><Relationship Id="rId98" Type="http://schemas.openxmlformats.org/officeDocument/2006/relationships/hyperlink" Target="https://podminky.urs.cz/item/CS_URS_2024_01/765191031" TargetMode="External" /><Relationship Id="rId99" Type="http://schemas.openxmlformats.org/officeDocument/2006/relationships/hyperlink" Target="https://podminky.urs.cz/item/CS_URS_2024_01/765191041" TargetMode="External" /><Relationship Id="rId100" Type="http://schemas.openxmlformats.org/officeDocument/2006/relationships/hyperlink" Target="https://podminky.urs.cz/item/CS_URS_2024_01/765191051" TargetMode="External" /><Relationship Id="rId101" Type="http://schemas.openxmlformats.org/officeDocument/2006/relationships/hyperlink" Target="https://podminky.urs.cz/item/CS_URS_2024_01/765191053" TargetMode="External" /><Relationship Id="rId102" Type="http://schemas.openxmlformats.org/officeDocument/2006/relationships/hyperlink" Target="https://podminky.urs.cz/item/CS_URS_2024_01/765191063" TargetMode="External" /><Relationship Id="rId103" Type="http://schemas.openxmlformats.org/officeDocument/2006/relationships/hyperlink" Target="https://podminky.urs.cz/item/CS_URS_2024_01/765191071" TargetMode="External" /><Relationship Id="rId104" Type="http://schemas.openxmlformats.org/officeDocument/2006/relationships/hyperlink" Target="https://podminky.urs.cz/item/CS_URS_2024_01/765191911" TargetMode="External" /><Relationship Id="rId105" Type="http://schemas.openxmlformats.org/officeDocument/2006/relationships/hyperlink" Target="https://podminky.urs.cz/item/CS_URS_2024_01/765192001" TargetMode="External" /><Relationship Id="rId106" Type="http://schemas.openxmlformats.org/officeDocument/2006/relationships/hyperlink" Target="https://podminky.urs.cz/item/CS_URS_2024_01/998765113" TargetMode="External" /><Relationship Id="rId107" Type="http://schemas.openxmlformats.org/officeDocument/2006/relationships/hyperlink" Target="https://podminky.urs.cz/item/CS_URS_2024_01/767851102" TargetMode="External" /><Relationship Id="rId108" Type="http://schemas.openxmlformats.org/officeDocument/2006/relationships/hyperlink" Target="https://podminky.urs.cz/item/CS_URS_2024_01/767995112" TargetMode="External" /><Relationship Id="rId109" Type="http://schemas.openxmlformats.org/officeDocument/2006/relationships/hyperlink" Target="https://podminky.urs.cz/item/CS_URS_2024_01/998767113" TargetMode="External" /><Relationship Id="rId110" Type="http://schemas.openxmlformats.org/officeDocument/2006/relationships/hyperlink" Target="https://podminky.urs.cz/item/CS_URS_2024_01/783201403" TargetMode="External" /><Relationship Id="rId111" Type="http://schemas.openxmlformats.org/officeDocument/2006/relationships/hyperlink" Target="https://podminky.urs.cz/item/CS_URS_2024_01/783206801" TargetMode="External" /><Relationship Id="rId112" Type="http://schemas.openxmlformats.org/officeDocument/2006/relationships/hyperlink" Target="https://podminky.urs.cz/item/CS_URS_2024_01/783218111" TargetMode="External" /><Relationship Id="rId113" Type="http://schemas.openxmlformats.org/officeDocument/2006/relationships/hyperlink" Target="https://podminky.urs.cz/item/CS_URS_2024_01/783218211" TargetMode="External" /><Relationship Id="rId114" Type="http://schemas.openxmlformats.org/officeDocument/2006/relationships/hyperlink" Target="https://podminky.urs.cz/item/CS_URS_2024_01/783801503" TargetMode="External" /><Relationship Id="rId115" Type="http://schemas.openxmlformats.org/officeDocument/2006/relationships/hyperlink" Target="https://podminky.urs.cz/item/CS_URS_2024_01/783823165" TargetMode="External" /><Relationship Id="rId116" Type="http://schemas.openxmlformats.org/officeDocument/2006/relationships/hyperlink" Target="https://podminky.urs.cz/item/CS_URS_2024_01/783826655" TargetMode="External" /><Relationship Id="rId117" Type="http://schemas.openxmlformats.org/officeDocument/2006/relationships/hyperlink" Target="https://podminky.urs.cz/item/CS_URS_2024_01/783826675" TargetMode="External" /><Relationship Id="rId118" Type="http://schemas.openxmlformats.org/officeDocument/2006/relationships/hyperlink" Target="https://podminky.urs.cz/item/CS_URS_2024_01/783827145" TargetMode="External" /><Relationship Id="rId119" Type="http://schemas.openxmlformats.org/officeDocument/2006/relationships/hyperlink" Target="https://podminky.urs.cz/item/CS_URS_2024_01/783827149" TargetMode="External" /><Relationship Id="rId12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0321111" TargetMode="External" /><Relationship Id="rId2" Type="http://schemas.openxmlformats.org/officeDocument/2006/relationships/hyperlink" Target="https://podminky.urs.cz/item/CS_URS_2024_01/413232221" TargetMode="External" /><Relationship Id="rId3" Type="http://schemas.openxmlformats.org/officeDocument/2006/relationships/hyperlink" Target="https://podminky.urs.cz/item/CS_URS_2024_01/949101112" TargetMode="External" /><Relationship Id="rId4" Type="http://schemas.openxmlformats.org/officeDocument/2006/relationships/hyperlink" Target="https://podminky.urs.cz/item/CS_URS_2024_01/952901411" TargetMode="External" /><Relationship Id="rId5" Type="http://schemas.openxmlformats.org/officeDocument/2006/relationships/hyperlink" Target="https://podminky.urs.cz/item/CS_URS_2024_01/964061341" TargetMode="External" /><Relationship Id="rId6" Type="http://schemas.openxmlformats.org/officeDocument/2006/relationships/hyperlink" Target="https://podminky.urs.cz/item/CS_URS_2024_01/973031325" TargetMode="External" /><Relationship Id="rId7" Type="http://schemas.openxmlformats.org/officeDocument/2006/relationships/hyperlink" Target="https://podminky.urs.cz/item/CS_URS_2024_01/978012191" TargetMode="External" /><Relationship Id="rId8" Type="http://schemas.openxmlformats.org/officeDocument/2006/relationships/hyperlink" Target="https://podminky.urs.cz/item/CS_URS_2024_01/997013155" TargetMode="External" /><Relationship Id="rId9" Type="http://schemas.openxmlformats.org/officeDocument/2006/relationships/hyperlink" Target="https://podminky.urs.cz/item/CS_URS_2024_01/997013501" TargetMode="External" /><Relationship Id="rId10" Type="http://schemas.openxmlformats.org/officeDocument/2006/relationships/hyperlink" Target="https://podminky.urs.cz/item/CS_URS_2024_01/997013509" TargetMode="External" /><Relationship Id="rId11" Type="http://schemas.openxmlformats.org/officeDocument/2006/relationships/hyperlink" Target="https://podminky.urs.cz/item/CS_URS_2024_01/997013811" TargetMode="External" /><Relationship Id="rId12" Type="http://schemas.openxmlformats.org/officeDocument/2006/relationships/hyperlink" Target="https://podminky.urs.cz/item/CS_URS_2024_01/997013871" TargetMode="External" /><Relationship Id="rId13" Type="http://schemas.openxmlformats.org/officeDocument/2006/relationships/hyperlink" Target="https://podminky.urs.cz/item/CS_URS_2024_01/998011010" TargetMode="External" /><Relationship Id="rId14" Type="http://schemas.openxmlformats.org/officeDocument/2006/relationships/hyperlink" Target="https://podminky.urs.cz/item/CS_URS_2024_01/762081410" TargetMode="External" /><Relationship Id="rId15" Type="http://schemas.openxmlformats.org/officeDocument/2006/relationships/hyperlink" Target="https://podminky.urs.cz/item/CS_URS_2024_01/762083122" TargetMode="External" /><Relationship Id="rId16" Type="http://schemas.openxmlformats.org/officeDocument/2006/relationships/hyperlink" Target="https://podminky.urs.cz/item/CS_URS_2024_01/762331812" TargetMode="External" /><Relationship Id="rId17" Type="http://schemas.openxmlformats.org/officeDocument/2006/relationships/hyperlink" Target="https://podminky.urs.cz/item/CS_URS_2024_01/762331912" TargetMode="External" /><Relationship Id="rId18" Type="http://schemas.openxmlformats.org/officeDocument/2006/relationships/hyperlink" Target="https://podminky.urs.cz/item/CS_URS_2024_01/762331921" TargetMode="External" /><Relationship Id="rId19" Type="http://schemas.openxmlformats.org/officeDocument/2006/relationships/hyperlink" Target="https://podminky.urs.cz/item/CS_URS_2024_01/762331922" TargetMode="External" /><Relationship Id="rId20" Type="http://schemas.openxmlformats.org/officeDocument/2006/relationships/hyperlink" Target="https://podminky.urs.cz/item/CS_URS_2024_01/762331931" TargetMode="External" /><Relationship Id="rId21" Type="http://schemas.openxmlformats.org/officeDocument/2006/relationships/hyperlink" Target="https://podminky.urs.cz/item/CS_URS_2024_01/762331932" TargetMode="External" /><Relationship Id="rId22" Type="http://schemas.openxmlformats.org/officeDocument/2006/relationships/hyperlink" Target="https://podminky.urs.cz/item/CS_URS_2024_01/762331934" TargetMode="External" /><Relationship Id="rId23" Type="http://schemas.openxmlformats.org/officeDocument/2006/relationships/hyperlink" Target="https://podminky.urs.cz/item/CS_URS_2024_01/762331951" TargetMode="External" /><Relationship Id="rId24" Type="http://schemas.openxmlformats.org/officeDocument/2006/relationships/hyperlink" Target="https://podminky.urs.cz/item/CS_URS_2024_01/762331952" TargetMode="External" /><Relationship Id="rId25" Type="http://schemas.openxmlformats.org/officeDocument/2006/relationships/hyperlink" Target="https://podminky.urs.cz/item/CS_URS_2024_01/762332921" TargetMode="External" /><Relationship Id="rId26" Type="http://schemas.openxmlformats.org/officeDocument/2006/relationships/hyperlink" Target="https://podminky.urs.cz/item/CS_URS_2024_01/762332922" TargetMode="External" /><Relationship Id="rId27" Type="http://schemas.openxmlformats.org/officeDocument/2006/relationships/hyperlink" Target="https://podminky.urs.cz/item/CS_URS_2024_01/762332923" TargetMode="External" /><Relationship Id="rId28" Type="http://schemas.openxmlformats.org/officeDocument/2006/relationships/hyperlink" Target="https://podminky.urs.cz/item/CS_URS_2024_01/762332925" TargetMode="External" /><Relationship Id="rId29" Type="http://schemas.openxmlformats.org/officeDocument/2006/relationships/hyperlink" Target="https://podminky.urs.cz/item/CS_URS_2024_01/762333132" TargetMode="External" /><Relationship Id="rId30" Type="http://schemas.openxmlformats.org/officeDocument/2006/relationships/hyperlink" Target="https://podminky.urs.cz/item/CS_URS_2024_01/762341210" TargetMode="External" /><Relationship Id="rId31" Type="http://schemas.openxmlformats.org/officeDocument/2006/relationships/hyperlink" Target="https://podminky.urs.cz/item/CS_URS_2024_01/762341811" TargetMode="External" /><Relationship Id="rId32" Type="http://schemas.openxmlformats.org/officeDocument/2006/relationships/hyperlink" Target="https://podminky.urs.cz/item/CS_URS_2024_01/762395000" TargetMode="External" /><Relationship Id="rId33" Type="http://schemas.openxmlformats.org/officeDocument/2006/relationships/hyperlink" Target="https://podminky.urs.cz/item/CS_URS_2024_01/762841310" TargetMode="External" /><Relationship Id="rId34" Type="http://schemas.openxmlformats.org/officeDocument/2006/relationships/hyperlink" Target="https://podminky.urs.cz/item/CS_URS_2024_01/762841812" TargetMode="External" /><Relationship Id="rId35" Type="http://schemas.openxmlformats.org/officeDocument/2006/relationships/hyperlink" Target="https://podminky.urs.cz/item/CS_URS_2024_01/762895000" TargetMode="External" /><Relationship Id="rId36" Type="http://schemas.openxmlformats.org/officeDocument/2006/relationships/hyperlink" Target="https://podminky.urs.cz/item/CS_URS_2024_01/998762113" TargetMode="External" /><Relationship Id="rId37" Type="http://schemas.openxmlformats.org/officeDocument/2006/relationships/hyperlink" Target="https://podminky.urs.cz/item/CS_URS_2024_01/767995114" TargetMode="External" /><Relationship Id="rId38" Type="http://schemas.openxmlformats.org/officeDocument/2006/relationships/hyperlink" Target="https://podminky.urs.cz/item/CS_URS_2024_01/998767113" TargetMode="External" /><Relationship Id="rId39" Type="http://schemas.openxmlformats.org/officeDocument/2006/relationships/hyperlink" Target="https://podminky.urs.cz/item/CS_URS_2024_01/783201403" TargetMode="External" /><Relationship Id="rId40" Type="http://schemas.openxmlformats.org/officeDocument/2006/relationships/hyperlink" Target="https://podminky.urs.cz/item/CS_URS_2024_01/783213121" TargetMode="External" /><Relationship Id="rId41" Type="http://schemas.openxmlformats.org/officeDocument/2006/relationships/hyperlink" Target="https://podminky.urs.cz/item/CS_URS_2024_01/783214111" TargetMode="External" /><Relationship Id="rId42" Type="http://schemas.openxmlformats.org/officeDocument/2006/relationships/hyperlink" Target="https://podminky.urs.cz/item/CS_URS_2024_01/783301311" TargetMode="External" /><Relationship Id="rId43" Type="http://schemas.openxmlformats.org/officeDocument/2006/relationships/hyperlink" Target="https://podminky.urs.cz/item/CS_URS_2024_01/783314203" TargetMode="External" /><Relationship Id="rId4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2304-V1-2023007H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střechy na objektu ZŠ a MŠ Bratislavská 994 ve Varnsdorfu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st.p.č.k. 2011, k.ú. Varnsdorf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2. 4. 2024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Varnsdorf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Pavel Hruška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Pavel Hruška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ROUND(AG55+AG56+AG60,2)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ROUND(AS55+AS56+AS60,2)</f>
        <v>0</v>
      </c>
      <c r="AT54" s="108">
        <f>ROUND(SUM(AV54:AW54),2)</f>
        <v>0</v>
      </c>
      <c r="AU54" s="109">
        <f>ROUND(AU55+AU56+AU60,5)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ROUND(AZ55+AZ56+AZ60,2)</f>
        <v>0</v>
      </c>
      <c r="BA54" s="108">
        <f>ROUND(BA55+BA56+BA60,2)</f>
        <v>0</v>
      </c>
      <c r="BB54" s="108">
        <f>ROUND(BB55+BB56+BB60,2)</f>
        <v>0</v>
      </c>
      <c r="BC54" s="108">
        <f>ROUND(BC55+BC56+BC60,2)</f>
        <v>0</v>
      </c>
      <c r="BD54" s="110">
        <f>ROUND(BD55+BD56+BD60,2)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0 - Vedlejší a ostatní...'!J30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'SO 0 - Vedlejší a ostatní...'!P84</f>
        <v>0</v>
      </c>
      <c r="AV55" s="122">
        <f>'SO 0 - Vedlejší a ostatní...'!J33</f>
        <v>0</v>
      </c>
      <c r="AW55" s="122">
        <f>'SO 0 - Vedlejší a ostatní...'!J34</f>
        <v>0</v>
      </c>
      <c r="AX55" s="122">
        <f>'SO 0 - Vedlejší a ostatní...'!J35</f>
        <v>0</v>
      </c>
      <c r="AY55" s="122">
        <f>'SO 0 - Vedlejší a ostatní...'!J36</f>
        <v>0</v>
      </c>
      <c r="AZ55" s="122">
        <f>'SO 0 - Vedlejší a ostatní...'!F33</f>
        <v>0</v>
      </c>
      <c r="BA55" s="122">
        <f>'SO 0 - Vedlejší a ostatní...'!F34</f>
        <v>0</v>
      </c>
      <c r="BB55" s="122">
        <f>'SO 0 - Vedlejší a ostatní...'!F35</f>
        <v>0</v>
      </c>
      <c r="BC55" s="122">
        <f>'SO 0 - Vedlejší a ostatní...'!F36</f>
        <v>0</v>
      </c>
      <c r="BD55" s="124">
        <f>'SO 0 - Vedlejší a ostatní...'!F37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16.5" customHeight="1">
      <c r="A56" s="7"/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26">
        <f>ROUND(SUM(AG57:AG59),2)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f>ROUND(SUM(AS57:AS59),2)</f>
        <v>0</v>
      </c>
      <c r="AT56" s="122">
        <f>ROUND(SUM(AV56:AW56),2)</f>
        <v>0</v>
      </c>
      <c r="AU56" s="123">
        <f>ROUND(SUM(AU57:AU59),5)</f>
        <v>0</v>
      </c>
      <c r="AV56" s="122">
        <f>ROUND(AZ56*L29,2)</f>
        <v>0</v>
      </c>
      <c r="AW56" s="122">
        <f>ROUND(BA56*L30,2)</f>
        <v>0</v>
      </c>
      <c r="AX56" s="122">
        <f>ROUND(BB56*L29,2)</f>
        <v>0</v>
      </c>
      <c r="AY56" s="122">
        <f>ROUND(BC56*L30,2)</f>
        <v>0</v>
      </c>
      <c r="AZ56" s="122">
        <f>ROUND(SUM(AZ57:AZ59),2)</f>
        <v>0</v>
      </c>
      <c r="BA56" s="122">
        <f>ROUND(SUM(BA57:BA59),2)</f>
        <v>0</v>
      </c>
      <c r="BB56" s="122">
        <f>ROUND(SUM(BB57:BB59),2)</f>
        <v>0</v>
      </c>
      <c r="BC56" s="122">
        <f>ROUND(SUM(BC57:BC59),2)</f>
        <v>0</v>
      </c>
      <c r="BD56" s="124">
        <f>ROUND(SUM(BD57:BD59),2)</f>
        <v>0</v>
      </c>
      <c r="BE56" s="7"/>
      <c r="BS56" s="125" t="s">
        <v>70</v>
      </c>
      <c r="BT56" s="125" t="s">
        <v>79</v>
      </c>
      <c r="BU56" s="125" t="s">
        <v>72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4" customFormat="1" ht="16.5" customHeight="1">
      <c r="A57" s="113" t="s">
        <v>75</v>
      </c>
      <c r="B57" s="65"/>
      <c r="C57" s="127"/>
      <c r="D57" s="127"/>
      <c r="E57" s="128" t="s">
        <v>85</v>
      </c>
      <c r="F57" s="128"/>
      <c r="G57" s="128"/>
      <c r="H57" s="128"/>
      <c r="I57" s="128"/>
      <c r="J57" s="127"/>
      <c r="K57" s="128" t="s">
        <v>86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1.1 - Výměna krytiny'!J32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87</v>
      </c>
      <c r="AR57" s="67"/>
      <c r="AS57" s="131">
        <v>0</v>
      </c>
      <c r="AT57" s="132">
        <f>ROUND(SUM(AV57:AW57),2)</f>
        <v>0</v>
      </c>
      <c r="AU57" s="133">
        <f>'SO 1.1 - Výměna krytiny'!P99</f>
        <v>0</v>
      </c>
      <c r="AV57" s="132">
        <f>'SO 1.1 - Výměna krytiny'!J35</f>
        <v>0</v>
      </c>
      <c r="AW57" s="132">
        <f>'SO 1.1 - Výměna krytiny'!J36</f>
        <v>0</v>
      </c>
      <c r="AX57" s="132">
        <f>'SO 1.1 - Výměna krytiny'!J37</f>
        <v>0</v>
      </c>
      <c r="AY57" s="132">
        <f>'SO 1.1 - Výměna krytiny'!J38</f>
        <v>0</v>
      </c>
      <c r="AZ57" s="132">
        <f>'SO 1.1 - Výměna krytiny'!F35</f>
        <v>0</v>
      </c>
      <c r="BA57" s="132">
        <f>'SO 1.1 - Výměna krytiny'!F36</f>
        <v>0</v>
      </c>
      <c r="BB57" s="132">
        <f>'SO 1.1 - Výměna krytiny'!F37</f>
        <v>0</v>
      </c>
      <c r="BC57" s="132">
        <f>'SO 1.1 - Výměna krytiny'!F38</f>
        <v>0</v>
      </c>
      <c r="BD57" s="134">
        <f>'SO 1.1 - Výměna krytiny'!F39</f>
        <v>0</v>
      </c>
      <c r="BE57" s="4"/>
      <c r="BT57" s="135" t="s">
        <v>81</v>
      </c>
      <c r="BV57" s="135" t="s">
        <v>73</v>
      </c>
      <c r="BW57" s="135" t="s">
        <v>88</v>
      </c>
      <c r="BX57" s="135" t="s">
        <v>84</v>
      </c>
      <c r="CL57" s="135" t="s">
        <v>19</v>
      </c>
    </row>
    <row r="58" s="4" customFormat="1" ht="16.5" customHeight="1">
      <c r="A58" s="113" t="s">
        <v>75</v>
      </c>
      <c r="B58" s="65"/>
      <c r="C58" s="127"/>
      <c r="D58" s="127"/>
      <c r="E58" s="128" t="s">
        <v>89</v>
      </c>
      <c r="F58" s="128"/>
      <c r="G58" s="128"/>
      <c r="H58" s="128"/>
      <c r="I58" s="128"/>
      <c r="J58" s="127"/>
      <c r="K58" s="128" t="s">
        <v>90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1.2 - Ochrana před ble...'!J32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87</v>
      </c>
      <c r="AR58" s="67"/>
      <c r="AS58" s="131">
        <v>0</v>
      </c>
      <c r="AT58" s="132">
        <f>ROUND(SUM(AV58:AW58),2)</f>
        <v>0</v>
      </c>
      <c r="AU58" s="133">
        <f>'SO 1.2 - Ochrana před ble...'!P90</f>
        <v>0</v>
      </c>
      <c r="AV58" s="132">
        <f>'SO 1.2 - Ochrana před ble...'!J35</f>
        <v>0</v>
      </c>
      <c r="AW58" s="132">
        <f>'SO 1.2 - Ochrana před ble...'!J36</f>
        <v>0</v>
      </c>
      <c r="AX58" s="132">
        <f>'SO 1.2 - Ochrana před ble...'!J37</f>
        <v>0</v>
      </c>
      <c r="AY58" s="132">
        <f>'SO 1.2 - Ochrana před ble...'!J38</f>
        <v>0</v>
      </c>
      <c r="AZ58" s="132">
        <f>'SO 1.2 - Ochrana před ble...'!F35</f>
        <v>0</v>
      </c>
      <c r="BA58" s="132">
        <f>'SO 1.2 - Ochrana před ble...'!F36</f>
        <v>0</v>
      </c>
      <c r="BB58" s="132">
        <f>'SO 1.2 - Ochrana před ble...'!F37</f>
        <v>0</v>
      </c>
      <c r="BC58" s="132">
        <f>'SO 1.2 - Ochrana před ble...'!F38</f>
        <v>0</v>
      </c>
      <c r="BD58" s="134">
        <f>'SO 1.2 - Ochrana před ble...'!F39</f>
        <v>0</v>
      </c>
      <c r="BE58" s="4"/>
      <c r="BT58" s="135" t="s">
        <v>81</v>
      </c>
      <c r="BV58" s="135" t="s">
        <v>73</v>
      </c>
      <c r="BW58" s="135" t="s">
        <v>91</v>
      </c>
      <c r="BX58" s="135" t="s">
        <v>84</v>
      </c>
      <c r="CL58" s="135" t="s">
        <v>19</v>
      </c>
    </row>
    <row r="59" s="4" customFormat="1" ht="16.5" customHeight="1">
      <c r="A59" s="113" t="s">
        <v>75</v>
      </c>
      <c r="B59" s="65"/>
      <c r="C59" s="127"/>
      <c r="D59" s="127"/>
      <c r="E59" s="128" t="s">
        <v>92</v>
      </c>
      <c r="F59" s="128"/>
      <c r="G59" s="128"/>
      <c r="H59" s="128"/>
      <c r="I59" s="128"/>
      <c r="J59" s="127"/>
      <c r="K59" s="128" t="s">
        <v>93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1.3 - Systém k ochrně ...'!J32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87</v>
      </c>
      <c r="AR59" s="67"/>
      <c r="AS59" s="131">
        <v>0</v>
      </c>
      <c r="AT59" s="132">
        <f>ROUND(SUM(AV59:AW59),2)</f>
        <v>0</v>
      </c>
      <c r="AU59" s="133">
        <f>'SO 1.3 - Systém k ochrně ...'!P85</f>
        <v>0</v>
      </c>
      <c r="AV59" s="132">
        <f>'SO 1.3 - Systém k ochrně ...'!J35</f>
        <v>0</v>
      </c>
      <c r="AW59" s="132">
        <f>'SO 1.3 - Systém k ochrně ...'!J36</f>
        <v>0</v>
      </c>
      <c r="AX59" s="132">
        <f>'SO 1.3 - Systém k ochrně ...'!J37</f>
        <v>0</v>
      </c>
      <c r="AY59" s="132">
        <f>'SO 1.3 - Systém k ochrně ...'!J38</f>
        <v>0</v>
      </c>
      <c r="AZ59" s="132">
        <f>'SO 1.3 - Systém k ochrně ...'!F35</f>
        <v>0</v>
      </c>
      <c r="BA59" s="132">
        <f>'SO 1.3 - Systém k ochrně ...'!F36</f>
        <v>0</v>
      </c>
      <c r="BB59" s="132">
        <f>'SO 1.3 - Systém k ochrně ...'!F37</f>
        <v>0</v>
      </c>
      <c r="BC59" s="132">
        <f>'SO 1.3 - Systém k ochrně ...'!F38</f>
        <v>0</v>
      </c>
      <c r="BD59" s="134">
        <f>'SO 1.3 - Systém k ochrně ...'!F39</f>
        <v>0</v>
      </c>
      <c r="BE59" s="4"/>
      <c r="BT59" s="135" t="s">
        <v>81</v>
      </c>
      <c r="BV59" s="135" t="s">
        <v>73</v>
      </c>
      <c r="BW59" s="135" t="s">
        <v>94</v>
      </c>
      <c r="BX59" s="135" t="s">
        <v>84</v>
      </c>
      <c r="CL59" s="135" t="s">
        <v>19</v>
      </c>
    </row>
    <row r="60" s="7" customFormat="1" ht="16.5" customHeight="1">
      <c r="A60" s="113" t="s">
        <v>75</v>
      </c>
      <c r="B60" s="114"/>
      <c r="C60" s="115"/>
      <c r="D60" s="116" t="s">
        <v>95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2 - Oprava krovu'!J30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78</v>
      </c>
      <c r="AR60" s="120"/>
      <c r="AS60" s="136">
        <v>0</v>
      </c>
      <c r="AT60" s="137">
        <f>ROUND(SUM(AV60:AW60),2)</f>
        <v>0</v>
      </c>
      <c r="AU60" s="138">
        <f>'SO 2 - Oprava krovu'!P89</f>
        <v>0</v>
      </c>
      <c r="AV60" s="137">
        <f>'SO 2 - Oprava krovu'!J33</f>
        <v>0</v>
      </c>
      <c r="AW60" s="137">
        <f>'SO 2 - Oprava krovu'!J34</f>
        <v>0</v>
      </c>
      <c r="AX60" s="137">
        <f>'SO 2 - Oprava krovu'!J35</f>
        <v>0</v>
      </c>
      <c r="AY60" s="137">
        <f>'SO 2 - Oprava krovu'!J36</f>
        <v>0</v>
      </c>
      <c r="AZ60" s="137">
        <f>'SO 2 - Oprava krovu'!F33</f>
        <v>0</v>
      </c>
      <c r="BA60" s="137">
        <f>'SO 2 - Oprava krovu'!F34</f>
        <v>0</v>
      </c>
      <c r="BB60" s="137">
        <f>'SO 2 - Oprava krovu'!F35</f>
        <v>0</v>
      </c>
      <c r="BC60" s="137">
        <f>'SO 2 - Oprava krovu'!F36</f>
        <v>0</v>
      </c>
      <c r="BD60" s="139">
        <f>'SO 2 - Oprava krovu'!F37</f>
        <v>0</v>
      </c>
      <c r="BE60" s="7"/>
      <c r="BT60" s="125" t="s">
        <v>79</v>
      </c>
      <c r="BV60" s="125" t="s">
        <v>73</v>
      </c>
      <c r="BW60" s="125" t="s">
        <v>97</v>
      </c>
      <c r="BX60" s="125" t="s">
        <v>5</v>
      </c>
      <c r="CL60" s="125" t="s">
        <v>19</v>
      </c>
      <c r="CM60" s="125" t="s">
        <v>81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bwfYyaimutFSqG0ajooI0KsoeacpKyke7p0rqZRgJQ9qb5VC5TL1fWWfeuvKJAbg+C3RHR3eT6TDHq6upC7HWQ==" hashValue="t9jgtuNBGuVEaw3m7nvxORr+AotRPX8iEoMEAf7/BDmgLrep6zxQPiasbWFNCBS7tq8NwvsZArdSfzEp2dhUk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SO 0 - Vedlejší a ostatní...'!C2" display="/"/>
    <hyperlink ref="A57" location="'SO 1.1 - Výměna krytiny'!C2" display="/"/>
    <hyperlink ref="A58" location="'SO 1.2 - Ochrana před ble...'!C2" display="/"/>
    <hyperlink ref="A59" location="'SO 1.3 - Systém k ochrně ...'!C2" display="/"/>
    <hyperlink ref="A60" location="'SO 2 - Oprava krovu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Rekonstrukce střechy na objektu ZŠ a MŠ Bratislavská 994 ve Varnsdorfu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99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zakázky'!AN8</f>
        <v>2. 4. 2024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zakázky'!AN13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5"/>
      <c r="G18" s="135"/>
      <c r="H18" s="135"/>
      <c r="I18" s="144" t="s">
        <v>28</v>
      </c>
      <c r="J18" s="35" t="str">
        <f>'Rekapitulace zakázky'!AN14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ROUND(J84,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ROUND((SUM(BE84:BE99)),  2)</f>
        <v>0</v>
      </c>
      <c r="G33" s="40"/>
      <c r="H33" s="40"/>
      <c r="I33" s="159">
        <v>0.20999999999999999</v>
      </c>
      <c r="J33" s="158">
        <f>ROUND(((SUM(BE84:BE99))*I33),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ROUND((SUM(BF84:BF99)),  2)</f>
        <v>0</v>
      </c>
      <c r="G34" s="40"/>
      <c r="H34" s="40"/>
      <c r="I34" s="159">
        <v>0.12</v>
      </c>
      <c r="J34" s="158">
        <f>ROUND(((SUM(BF84:BF99))*I34),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ROUND((SUM(BG84:BG99)),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ROUND((SUM(BH84:BH99)),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ROUND((SUM(BI84:BI99)),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Rekonstrukce střechy na objektu ZŠ a MŠ Bratislavská 994 ve Varnsdorfu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0 - Vedlejší a ostatní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st.p.č.k. 2011, k.ú. Varnsdorf</v>
      </c>
      <c r="G52" s="42"/>
      <c r="H52" s="42"/>
      <c r="I52" s="34" t="s">
        <v>23</v>
      </c>
      <c r="J52" s="74" t="str">
        <f>IF(J12="","",J12)</f>
        <v>2. 4. 2024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Varnsdorf</v>
      </c>
      <c r="G54" s="42"/>
      <c r="H54" s="42"/>
      <c r="I54" s="34" t="s">
        <v>31</v>
      </c>
      <c r="J54" s="38" t="str">
        <f>E21</f>
        <v>Pavel Hruška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Hruška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102</v>
      </c>
      <c r="D57" s="173"/>
      <c r="E57" s="173"/>
      <c r="F57" s="173"/>
      <c r="G57" s="173"/>
      <c r="H57" s="173"/>
      <c r="I57" s="173"/>
      <c r="J57" s="174" t="s">
        <v>103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76"/>
      <c r="C60" s="177"/>
      <c r="D60" s="178" t="s">
        <v>105</v>
      </c>
      <c r="E60" s="179"/>
      <c r="F60" s="179"/>
      <c r="G60" s="179"/>
      <c r="H60" s="179"/>
      <c r="I60" s="179"/>
      <c r="J60" s="180">
        <f>J85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106</v>
      </c>
      <c r="E61" s="184"/>
      <c r="F61" s="184"/>
      <c r="G61" s="184"/>
      <c r="H61" s="184"/>
      <c r="I61" s="184"/>
      <c r="J61" s="185">
        <f>J86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107</v>
      </c>
      <c r="E62" s="184"/>
      <c r="F62" s="184"/>
      <c r="G62" s="184"/>
      <c r="H62" s="184"/>
      <c r="I62" s="184"/>
      <c r="J62" s="185">
        <f>J89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108</v>
      </c>
      <c r="E63" s="184"/>
      <c r="F63" s="184"/>
      <c r="G63" s="184"/>
      <c r="H63" s="184"/>
      <c r="I63" s="184"/>
      <c r="J63" s="185">
        <f>J92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109</v>
      </c>
      <c r="E64" s="184"/>
      <c r="F64" s="184"/>
      <c r="G64" s="184"/>
      <c r="H64" s="184"/>
      <c r="I64" s="184"/>
      <c r="J64" s="185">
        <f>J95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110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1" t="str">
        <f>E7</f>
        <v>Rekonstrukce střechy na objektu ZŠ a MŠ Bratislavská 994 ve Varnsdorfu</v>
      </c>
      <c r="F74" s="34"/>
      <c r="G74" s="34"/>
      <c r="H74" s="34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99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0 - Vedlejší a ostatní náklady</v>
      </c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st.p.č.k. 2011, k.ú. Varnsdorf</v>
      </c>
      <c r="G78" s="42"/>
      <c r="H78" s="42"/>
      <c r="I78" s="34" t="s">
        <v>23</v>
      </c>
      <c r="J78" s="74" t="str">
        <f>IF(J12="","",J12)</f>
        <v>2. 4. 2024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Město Varnsdorf</v>
      </c>
      <c r="G80" s="42"/>
      <c r="H80" s="42"/>
      <c r="I80" s="34" t="s">
        <v>31</v>
      </c>
      <c r="J80" s="38" t="str">
        <f>E21</f>
        <v>Pavel Hruška</v>
      </c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Pavel Hruška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7"/>
      <c r="B83" s="188"/>
      <c r="C83" s="189" t="s">
        <v>111</v>
      </c>
      <c r="D83" s="190" t="s">
        <v>56</v>
      </c>
      <c r="E83" s="190" t="s">
        <v>52</v>
      </c>
      <c r="F83" s="190" t="s">
        <v>53</v>
      </c>
      <c r="G83" s="190" t="s">
        <v>112</v>
      </c>
      <c r="H83" s="190" t="s">
        <v>113</v>
      </c>
      <c r="I83" s="190" t="s">
        <v>114</v>
      </c>
      <c r="J83" s="190" t="s">
        <v>103</v>
      </c>
      <c r="K83" s="191" t="s">
        <v>115</v>
      </c>
      <c r="L83" s="192"/>
      <c r="M83" s="94" t="s">
        <v>19</v>
      </c>
      <c r="N83" s="95" t="s">
        <v>41</v>
      </c>
      <c r="O83" s="95" t="s">
        <v>116</v>
      </c>
      <c r="P83" s="95" t="s">
        <v>117</v>
      </c>
      <c r="Q83" s="95" t="s">
        <v>118</v>
      </c>
      <c r="R83" s="95" t="s">
        <v>119</v>
      </c>
      <c r="S83" s="95" t="s">
        <v>120</v>
      </c>
      <c r="T83" s="96" t="s">
        <v>121</v>
      </c>
      <c r="U83" s="187"/>
      <c r="V83" s="187"/>
      <c r="W83" s="187"/>
      <c r="X83" s="187"/>
      <c r="Y83" s="187"/>
      <c r="Z83" s="187"/>
      <c r="AA83" s="187"/>
      <c r="AB83" s="187"/>
      <c r="AC83" s="187"/>
      <c r="AD83" s="187"/>
      <c r="AE83" s="187"/>
    </row>
    <row r="84" s="2" customFormat="1" ht="22.8" customHeight="1">
      <c r="A84" s="40"/>
      <c r="B84" s="41"/>
      <c r="C84" s="101" t="s">
        <v>122</v>
      </c>
      <c r="D84" s="42"/>
      <c r="E84" s="42"/>
      <c r="F84" s="42"/>
      <c r="G84" s="42"/>
      <c r="H84" s="42"/>
      <c r="I84" s="42"/>
      <c r="J84" s="193">
        <f>BK84</f>
        <v>0</v>
      </c>
      <c r="K84" s="42"/>
      <c r="L84" s="46"/>
      <c r="M84" s="97"/>
      <c r="N84" s="194"/>
      <c r="O84" s="98"/>
      <c r="P84" s="195">
        <f>P85</f>
        <v>0</v>
      </c>
      <c r="Q84" s="98"/>
      <c r="R84" s="195">
        <f>R85</f>
        <v>0</v>
      </c>
      <c r="S84" s="98"/>
      <c r="T84" s="196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70</v>
      </c>
      <c r="AU84" s="19" t="s">
        <v>104</v>
      </c>
      <c r="BK84" s="197">
        <f>BK85</f>
        <v>0</v>
      </c>
    </row>
    <row r="85" s="12" customFormat="1" ht="25.92" customHeight="1">
      <c r="A85" s="12"/>
      <c r="B85" s="198"/>
      <c r="C85" s="199"/>
      <c r="D85" s="200" t="s">
        <v>70</v>
      </c>
      <c r="E85" s="201" t="s">
        <v>123</v>
      </c>
      <c r="F85" s="201" t="s">
        <v>124</v>
      </c>
      <c r="G85" s="199"/>
      <c r="H85" s="199"/>
      <c r="I85" s="202"/>
      <c r="J85" s="203">
        <f>BK85</f>
        <v>0</v>
      </c>
      <c r="K85" s="199"/>
      <c r="L85" s="204"/>
      <c r="M85" s="205"/>
      <c r="N85" s="206"/>
      <c r="O85" s="206"/>
      <c r="P85" s="207">
        <f>P86+P89+P92+P95</f>
        <v>0</v>
      </c>
      <c r="Q85" s="206"/>
      <c r="R85" s="207">
        <f>R86+R89+R92+R95</f>
        <v>0</v>
      </c>
      <c r="S85" s="206"/>
      <c r="T85" s="208">
        <f>T86+T89+T92+T95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9" t="s">
        <v>125</v>
      </c>
      <c r="AT85" s="210" t="s">
        <v>70</v>
      </c>
      <c r="AU85" s="210" t="s">
        <v>71</v>
      </c>
      <c r="AY85" s="209" t="s">
        <v>126</v>
      </c>
      <c r="BK85" s="211">
        <f>BK86+BK89+BK92+BK95</f>
        <v>0</v>
      </c>
    </row>
    <row r="86" s="12" customFormat="1" ht="22.8" customHeight="1">
      <c r="A86" s="12"/>
      <c r="B86" s="198"/>
      <c r="C86" s="199"/>
      <c r="D86" s="200" t="s">
        <v>70</v>
      </c>
      <c r="E86" s="212" t="s">
        <v>127</v>
      </c>
      <c r="F86" s="212" t="s">
        <v>128</v>
      </c>
      <c r="G86" s="199"/>
      <c r="H86" s="199"/>
      <c r="I86" s="202"/>
      <c r="J86" s="213">
        <f>BK86</f>
        <v>0</v>
      </c>
      <c r="K86" s="199"/>
      <c r="L86" s="204"/>
      <c r="M86" s="205"/>
      <c r="N86" s="206"/>
      <c r="O86" s="206"/>
      <c r="P86" s="207">
        <f>SUM(P87:P88)</f>
        <v>0</v>
      </c>
      <c r="Q86" s="206"/>
      <c r="R86" s="207">
        <f>SUM(R87:R88)</f>
        <v>0</v>
      </c>
      <c r="S86" s="206"/>
      <c r="T86" s="208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9" t="s">
        <v>125</v>
      </c>
      <c r="AT86" s="210" t="s">
        <v>70</v>
      </c>
      <c r="AU86" s="210" t="s">
        <v>79</v>
      </c>
      <c r="AY86" s="209" t="s">
        <v>126</v>
      </c>
      <c r="BK86" s="211">
        <f>SUM(BK87:BK88)</f>
        <v>0</v>
      </c>
    </row>
    <row r="87" s="2" customFormat="1" ht="16.5" customHeight="1">
      <c r="A87" s="40"/>
      <c r="B87" s="41"/>
      <c r="C87" s="214" t="s">
        <v>79</v>
      </c>
      <c r="D87" s="214" t="s">
        <v>129</v>
      </c>
      <c r="E87" s="215" t="s">
        <v>130</v>
      </c>
      <c r="F87" s="216" t="s">
        <v>131</v>
      </c>
      <c r="G87" s="217" t="s">
        <v>132</v>
      </c>
      <c r="H87" s="218">
        <v>1</v>
      </c>
      <c r="I87" s="219"/>
      <c r="J87" s="220">
        <f>ROUND(I87*H87,2)</f>
        <v>0</v>
      </c>
      <c r="K87" s="216" t="s">
        <v>133</v>
      </c>
      <c r="L87" s="46"/>
      <c r="M87" s="221" t="s">
        <v>19</v>
      </c>
      <c r="N87" s="222" t="s">
        <v>42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134</v>
      </c>
      <c r="AT87" s="225" t="s">
        <v>129</v>
      </c>
      <c r="AU87" s="225" t="s">
        <v>81</v>
      </c>
      <c r="AY87" s="19" t="s">
        <v>126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79</v>
      </c>
      <c r="BK87" s="226">
        <f>ROUND(I87*H87,2)</f>
        <v>0</v>
      </c>
      <c r="BL87" s="19" t="s">
        <v>134</v>
      </c>
      <c r="BM87" s="225" t="s">
        <v>135</v>
      </c>
    </row>
    <row r="88" s="2" customFormat="1">
      <c r="A88" s="40"/>
      <c r="B88" s="41"/>
      <c r="C88" s="42"/>
      <c r="D88" s="227" t="s">
        <v>136</v>
      </c>
      <c r="E88" s="42"/>
      <c r="F88" s="228" t="s">
        <v>137</v>
      </c>
      <c r="G88" s="42"/>
      <c r="H88" s="42"/>
      <c r="I88" s="229"/>
      <c r="J88" s="42"/>
      <c r="K88" s="42"/>
      <c r="L88" s="46"/>
      <c r="M88" s="230"/>
      <c r="N88" s="231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136</v>
      </c>
      <c r="AU88" s="19" t="s">
        <v>81</v>
      </c>
    </row>
    <row r="89" s="12" customFormat="1" ht="22.8" customHeight="1">
      <c r="A89" s="12"/>
      <c r="B89" s="198"/>
      <c r="C89" s="199"/>
      <c r="D89" s="200" t="s">
        <v>70</v>
      </c>
      <c r="E89" s="212" t="s">
        <v>138</v>
      </c>
      <c r="F89" s="212" t="s">
        <v>139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SUM(P90:P91)</f>
        <v>0</v>
      </c>
      <c r="Q89" s="206"/>
      <c r="R89" s="207">
        <f>SUM(R90:R91)</f>
        <v>0</v>
      </c>
      <c r="S89" s="206"/>
      <c r="T89" s="208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125</v>
      </c>
      <c r="AT89" s="210" t="s">
        <v>70</v>
      </c>
      <c r="AU89" s="210" t="s">
        <v>79</v>
      </c>
      <c r="AY89" s="209" t="s">
        <v>126</v>
      </c>
      <c r="BK89" s="211">
        <f>SUM(BK90:BK91)</f>
        <v>0</v>
      </c>
    </row>
    <row r="90" s="2" customFormat="1" ht="16.5" customHeight="1">
      <c r="A90" s="40"/>
      <c r="B90" s="41"/>
      <c r="C90" s="214" t="s">
        <v>81</v>
      </c>
      <c r="D90" s="214" t="s">
        <v>129</v>
      </c>
      <c r="E90" s="215" t="s">
        <v>140</v>
      </c>
      <c r="F90" s="216" t="s">
        <v>141</v>
      </c>
      <c r="G90" s="217" t="s">
        <v>132</v>
      </c>
      <c r="H90" s="218">
        <v>1</v>
      </c>
      <c r="I90" s="219"/>
      <c r="J90" s="220">
        <f>ROUND(I90*H90,2)</f>
        <v>0</v>
      </c>
      <c r="K90" s="216" t="s">
        <v>133</v>
      </c>
      <c r="L90" s="46"/>
      <c r="M90" s="221" t="s">
        <v>19</v>
      </c>
      <c r="N90" s="222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134</v>
      </c>
      <c r="AT90" s="225" t="s">
        <v>129</v>
      </c>
      <c r="AU90" s="225" t="s">
        <v>81</v>
      </c>
      <c r="AY90" s="19" t="s">
        <v>126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134</v>
      </c>
      <c r="BM90" s="225" t="s">
        <v>142</v>
      </c>
    </row>
    <row r="91" s="2" customFormat="1">
      <c r="A91" s="40"/>
      <c r="B91" s="41"/>
      <c r="C91" s="42"/>
      <c r="D91" s="227" t="s">
        <v>136</v>
      </c>
      <c r="E91" s="42"/>
      <c r="F91" s="228" t="s">
        <v>143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136</v>
      </c>
      <c r="AU91" s="19" t="s">
        <v>81</v>
      </c>
    </row>
    <row r="92" s="12" customFormat="1" ht="22.8" customHeight="1">
      <c r="A92" s="12"/>
      <c r="B92" s="198"/>
      <c r="C92" s="199"/>
      <c r="D92" s="200" t="s">
        <v>70</v>
      </c>
      <c r="E92" s="212" t="s">
        <v>144</v>
      </c>
      <c r="F92" s="212" t="s">
        <v>145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SUM(P93:P94)</f>
        <v>0</v>
      </c>
      <c r="Q92" s="206"/>
      <c r="R92" s="207">
        <f>SUM(R93:R94)</f>
        <v>0</v>
      </c>
      <c r="S92" s="206"/>
      <c r="T92" s="208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125</v>
      </c>
      <c r="AT92" s="210" t="s">
        <v>70</v>
      </c>
      <c r="AU92" s="210" t="s">
        <v>79</v>
      </c>
      <c r="AY92" s="209" t="s">
        <v>126</v>
      </c>
      <c r="BK92" s="211">
        <f>SUM(BK93:BK94)</f>
        <v>0</v>
      </c>
    </row>
    <row r="93" s="2" customFormat="1" ht="16.5" customHeight="1">
      <c r="A93" s="40"/>
      <c r="B93" s="41"/>
      <c r="C93" s="214" t="s">
        <v>146</v>
      </c>
      <c r="D93" s="214" t="s">
        <v>129</v>
      </c>
      <c r="E93" s="215" t="s">
        <v>147</v>
      </c>
      <c r="F93" s="216" t="s">
        <v>148</v>
      </c>
      <c r="G93" s="217" t="s">
        <v>132</v>
      </c>
      <c r="H93" s="218">
        <v>1</v>
      </c>
      <c r="I93" s="219"/>
      <c r="J93" s="220">
        <f>ROUND(I93*H93,2)</f>
        <v>0</v>
      </c>
      <c r="K93" s="216" t="s">
        <v>133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134</v>
      </c>
      <c r="AT93" s="225" t="s">
        <v>129</v>
      </c>
      <c r="AU93" s="225" t="s">
        <v>81</v>
      </c>
      <c r="AY93" s="19" t="s">
        <v>126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134</v>
      </c>
      <c r="BM93" s="225" t="s">
        <v>149</v>
      </c>
    </row>
    <row r="94" s="2" customFormat="1">
      <c r="A94" s="40"/>
      <c r="B94" s="41"/>
      <c r="C94" s="42"/>
      <c r="D94" s="227" t="s">
        <v>136</v>
      </c>
      <c r="E94" s="42"/>
      <c r="F94" s="228" t="s">
        <v>150</v>
      </c>
      <c r="G94" s="42"/>
      <c r="H94" s="42"/>
      <c r="I94" s="229"/>
      <c r="J94" s="42"/>
      <c r="K94" s="42"/>
      <c r="L94" s="46"/>
      <c r="M94" s="230"/>
      <c r="N94" s="231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136</v>
      </c>
      <c r="AU94" s="19" t="s">
        <v>81</v>
      </c>
    </row>
    <row r="95" s="12" customFormat="1" ht="22.8" customHeight="1">
      <c r="A95" s="12"/>
      <c r="B95" s="198"/>
      <c r="C95" s="199"/>
      <c r="D95" s="200" t="s">
        <v>70</v>
      </c>
      <c r="E95" s="212" t="s">
        <v>151</v>
      </c>
      <c r="F95" s="212" t="s">
        <v>152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SUM(P96:P99)</f>
        <v>0</v>
      </c>
      <c r="Q95" s="206"/>
      <c r="R95" s="207">
        <f>SUM(R96:R99)</f>
        <v>0</v>
      </c>
      <c r="S95" s="206"/>
      <c r="T95" s="208">
        <f>SUM(T96:T99)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125</v>
      </c>
      <c r="AT95" s="210" t="s">
        <v>70</v>
      </c>
      <c r="AU95" s="210" t="s">
        <v>79</v>
      </c>
      <c r="AY95" s="209" t="s">
        <v>126</v>
      </c>
      <c r="BK95" s="211">
        <f>SUM(BK96:BK99)</f>
        <v>0</v>
      </c>
    </row>
    <row r="96" s="2" customFormat="1" ht="16.5" customHeight="1">
      <c r="A96" s="40"/>
      <c r="B96" s="41"/>
      <c r="C96" s="214" t="s">
        <v>153</v>
      </c>
      <c r="D96" s="214" t="s">
        <v>129</v>
      </c>
      <c r="E96" s="215" t="s">
        <v>154</v>
      </c>
      <c r="F96" s="216" t="s">
        <v>152</v>
      </c>
      <c r="G96" s="217" t="s">
        <v>132</v>
      </c>
      <c r="H96" s="218">
        <v>1</v>
      </c>
      <c r="I96" s="219"/>
      <c r="J96" s="220">
        <f>ROUND(I96*H96,2)</f>
        <v>0</v>
      </c>
      <c r="K96" s="216" t="s">
        <v>133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134</v>
      </c>
      <c r="AT96" s="225" t="s">
        <v>129</v>
      </c>
      <c r="AU96" s="225" t="s">
        <v>81</v>
      </c>
      <c r="AY96" s="19" t="s">
        <v>126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134</v>
      </c>
      <c r="BM96" s="225" t="s">
        <v>155</v>
      </c>
    </row>
    <row r="97" s="2" customFormat="1">
      <c r="A97" s="40"/>
      <c r="B97" s="41"/>
      <c r="C97" s="42"/>
      <c r="D97" s="227" t="s">
        <v>136</v>
      </c>
      <c r="E97" s="42"/>
      <c r="F97" s="228" t="s">
        <v>156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136</v>
      </c>
      <c r="AU97" s="19" t="s">
        <v>81</v>
      </c>
    </row>
    <row r="98" s="2" customFormat="1" ht="37.8" customHeight="1">
      <c r="A98" s="40"/>
      <c r="B98" s="41"/>
      <c r="C98" s="214" t="s">
        <v>125</v>
      </c>
      <c r="D98" s="214" t="s">
        <v>129</v>
      </c>
      <c r="E98" s="215" t="s">
        <v>157</v>
      </c>
      <c r="F98" s="216" t="s">
        <v>158</v>
      </c>
      <c r="G98" s="217" t="s">
        <v>132</v>
      </c>
      <c r="H98" s="218">
        <v>1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134</v>
      </c>
      <c r="AT98" s="225" t="s">
        <v>129</v>
      </c>
      <c r="AU98" s="225" t="s">
        <v>81</v>
      </c>
      <c r="AY98" s="19" t="s">
        <v>126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134</v>
      </c>
      <c r="BM98" s="225" t="s">
        <v>159</v>
      </c>
    </row>
    <row r="99" s="2" customFormat="1">
      <c r="A99" s="40"/>
      <c r="B99" s="41"/>
      <c r="C99" s="42"/>
      <c r="D99" s="232" t="s">
        <v>160</v>
      </c>
      <c r="E99" s="42"/>
      <c r="F99" s="233" t="s">
        <v>161</v>
      </c>
      <c r="G99" s="42"/>
      <c r="H99" s="42"/>
      <c r="I99" s="229"/>
      <c r="J99" s="42"/>
      <c r="K99" s="42"/>
      <c r="L99" s="46"/>
      <c r="M99" s="234"/>
      <c r="N99" s="235"/>
      <c r="O99" s="236"/>
      <c r="P99" s="236"/>
      <c r="Q99" s="236"/>
      <c r="R99" s="236"/>
      <c r="S99" s="236"/>
      <c r="T99" s="23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160</v>
      </c>
      <c r="AU99" s="19" t="s">
        <v>81</v>
      </c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46"/>
      <c r="M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</sheetData>
  <sheetProtection sheet="1" autoFilter="0" formatColumns="0" formatRows="0" objects="1" scenarios="1" spinCount="100000" saltValue="vzJb45Sj963PUdF52nIxUMkrqNDBQbqMNXyn1QXaosV5Yxdb4VVx5GzTMacGYyPBm8p3qg8PYXquJnqNKUv6ww==" hashValue="rBvTUrlwAiqFPyg6x6H5+0DHbe1UOkGvshSnn7AfpH9wPAIwzOgKU7944v7JCWeEM01pVONcBrdHVRCX260uyA==" algorithmName="SHA-512" password="CC35"/>
  <autoFilter ref="C83:K9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030001000"/>
    <hyperlink ref="F91" r:id="rId2" display="https://podminky.urs.cz/item/CS_URS_2024_01/045002000"/>
    <hyperlink ref="F94" r:id="rId3" display="https://podminky.urs.cz/item/CS_URS_2024_01/063303000"/>
    <hyperlink ref="F97" r:id="rId4" display="https://podminky.urs.cz/item/CS_URS_2024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Rekonstrukce střechy na objektu ZŠ a MŠ Bratislavská 994 ve Varnsdorfu</v>
      </c>
      <c r="F7" s="144"/>
      <c r="G7" s="144"/>
      <c r="H7" s="144"/>
      <c r="L7" s="22"/>
    </row>
    <row r="8" s="1" customFormat="1" ht="12" customHeight="1">
      <c r="B8" s="22"/>
      <c r="D8" s="144" t="s">
        <v>99</v>
      </c>
      <c r="L8" s="22"/>
    </row>
    <row r="9" s="2" customFormat="1" ht="16.5" customHeight="1">
      <c r="A9" s="40"/>
      <c r="B9" s="46"/>
      <c r="C9" s="40"/>
      <c r="D9" s="40"/>
      <c r="E9" s="145" t="s">
        <v>162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163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164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zakázky'!AN8</f>
        <v>2. 4. 2024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28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32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ROUND(J99,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ROUND((SUM(BE99:BE623)),  2)</f>
        <v>0</v>
      </c>
      <c r="G35" s="40"/>
      <c r="H35" s="40"/>
      <c r="I35" s="159">
        <v>0.20999999999999999</v>
      </c>
      <c r="J35" s="158">
        <f>ROUND(((SUM(BE99:BE623))*I35),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ROUND((SUM(BF99:BF623)),  2)</f>
        <v>0</v>
      </c>
      <c r="G36" s="40"/>
      <c r="H36" s="40"/>
      <c r="I36" s="159">
        <v>0.12</v>
      </c>
      <c r="J36" s="158">
        <f>ROUND(((SUM(BF99:BF623))*I36),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ROUND((SUM(BG99:BG623)),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ROUND((SUM(BH99:BH623)),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ROUND((SUM(BI99:BI623)),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střechy na objektu ZŠ a MŠ Bratislavská 994 ve Varnsdorfu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162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163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1.1 - Výměna krytiny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st.p.č.k. 2011, k.ú. Varnsdorf</v>
      </c>
      <c r="G56" s="42"/>
      <c r="H56" s="42"/>
      <c r="I56" s="34" t="s">
        <v>23</v>
      </c>
      <c r="J56" s="74" t="str">
        <f>IF(J14="","",J14)</f>
        <v>2. 4. 2024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Varnsdorf</v>
      </c>
      <c r="G58" s="42"/>
      <c r="H58" s="42"/>
      <c r="I58" s="34" t="s">
        <v>31</v>
      </c>
      <c r="J58" s="38" t="str">
        <f>E23</f>
        <v>Pavel Hruška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Pavel Hruška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102</v>
      </c>
      <c r="D61" s="173"/>
      <c r="E61" s="173"/>
      <c r="F61" s="173"/>
      <c r="G61" s="173"/>
      <c r="H61" s="173"/>
      <c r="I61" s="173"/>
      <c r="J61" s="174" t="s">
        <v>103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J99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76"/>
      <c r="C64" s="177"/>
      <c r="D64" s="178" t="s">
        <v>165</v>
      </c>
      <c r="E64" s="179"/>
      <c r="F64" s="179"/>
      <c r="G64" s="179"/>
      <c r="H64" s="179"/>
      <c r="I64" s="179"/>
      <c r="J64" s="180">
        <f>J100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166</v>
      </c>
      <c r="E65" s="184"/>
      <c r="F65" s="184"/>
      <c r="G65" s="184"/>
      <c r="H65" s="184"/>
      <c r="I65" s="184"/>
      <c r="J65" s="185">
        <f>J101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167</v>
      </c>
      <c r="E66" s="184"/>
      <c r="F66" s="184"/>
      <c r="G66" s="184"/>
      <c r="H66" s="184"/>
      <c r="I66" s="184"/>
      <c r="J66" s="185">
        <f>J121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168</v>
      </c>
      <c r="E67" s="184"/>
      <c r="F67" s="184"/>
      <c r="G67" s="184"/>
      <c r="H67" s="184"/>
      <c r="I67" s="184"/>
      <c r="J67" s="185">
        <f>J134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169</v>
      </c>
      <c r="E68" s="184"/>
      <c r="F68" s="184"/>
      <c r="G68" s="184"/>
      <c r="H68" s="184"/>
      <c r="I68" s="184"/>
      <c r="J68" s="185">
        <f>J182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170</v>
      </c>
      <c r="E69" s="184"/>
      <c r="F69" s="184"/>
      <c r="G69" s="184"/>
      <c r="H69" s="184"/>
      <c r="I69" s="184"/>
      <c r="J69" s="185">
        <f>J198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171</v>
      </c>
      <c r="E70" s="179"/>
      <c r="F70" s="179"/>
      <c r="G70" s="179"/>
      <c r="H70" s="179"/>
      <c r="I70" s="179"/>
      <c r="J70" s="180">
        <f>J201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172</v>
      </c>
      <c r="E71" s="184"/>
      <c r="F71" s="184"/>
      <c r="G71" s="184"/>
      <c r="H71" s="184"/>
      <c r="I71" s="184"/>
      <c r="J71" s="185">
        <f>J202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173</v>
      </c>
      <c r="E72" s="184"/>
      <c r="F72" s="184"/>
      <c r="G72" s="184"/>
      <c r="H72" s="184"/>
      <c r="I72" s="184"/>
      <c r="J72" s="185">
        <f>J259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174</v>
      </c>
      <c r="E73" s="184"/>
      <c r="F73" s="184"/>
      <c r="G73" s="184"/>
      <c r="H73" s="184"/>
      <c r="I73" s="184"/>
      <c r="J73" s="185">
        <f>J263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175</v>
      </c>
      <c r="E74" s="184"/>
      <c r="F74" s="184"/>
      <c r="G74" s="184"/>
      <c r="H74" s="184"/>
      <c r="I74" s="184"/>
      <c r="J74" s="185">
        <f>J292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176</v>
      </c>
      <c r="E75" s="184"/>
      <c r="F75" s="184"/>
      <c r="G75" s="184"/>
      <c r="H75" s="184"/>
      <c r="I75" s="184"/>
      <c r="J75" s="185">
        <f>J479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177</v>
      </c>
      <c r="E76" s="184"/>
      <c r="F76" s="184"/>
      <c r="G76" s="184"/>
      <c r="H76" s="184"/>
      <c r="I76" s="184"/>
      <c r="J76" s="185">
        <f>J555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178</v>
      </c>
      <c r="E77" s="184"/>
      <c r="F77" s="184"/>
      <c r="G77" s="184"/>
      <c r="H77" s="184"/>
      <c r="I77" s="184"/>
      <c r="J77" s="185">
        <f>J586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110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71" t="str">
        <f>E7</f>
        <v>Rekonstrukce střechy na objektu ZŠ a MŠ Bratislavská 994 ve Varnsdorfu</v>
      </c>
      <c r="F87" s="34"/>
      <c r="G87" s="34"/>
      <c r="H87" s="34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" customFormat="1" ht="12" customHeight="1">
      <c r="B88" s="23"/>
      <c r="C88" s="34" t="s">
        <v>99</v>
      </c>
      <c r="D88" s="24"/>
      <c r="E88" s="24"/>
      <c r="F88" s="24"/>
      <c r="G88" s="24"/>
      <c r="H88" s="24"/>
      <c r="I88" s="24"/>
      <c r="J88" s="24"/>
      <c r="K88" s="24"/>
      <c r="L88" s="22"/>
    </row>
    <row r="89" s="2" customFormat="1" ht="16.5" customHeight="1">
      <c r="A89" s="40"/>
      <c r="B89" s="41"/>
      <c r="C89" s="42"/>
      <c r="D89" s="42"/>
      <c r="E89" s="171" t="s">
        <v>162</v>
      </c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163</v>
      </c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E11</f>
        <v>SO 1.1 - Výměna krytiny</v>
      </c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21</v>
      </c>
      <c r="D93" s="42"/>
      <c r="E93" s="42"/>
      <c r="F93" s="29" t="str">
        <f>F14</f>
        <v>st.p.č.k. 2011, k.ú. Varnsdorf</v>
      </c>
      <c r="G93" s="42"/>
      <c r="H93" s="42"/>
      <c r="I93" s="34" t="s">
        <v>23</v>
      </c>
      <c r="J93" s="74" t="str">
        <f>IF(J14="","",J14)</f>
        <v>2. 4. 2024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25</v>
      </c>
      <c r="D95" s="42"/>
      <c r="E95" s="42"/>
      <c r="F95" s="29" t="str">
        <f>E17</f>
        <v>Město Varnsdorf</v>
      </c>
      <c r="G95" s="42"/>
      <c r="H95" s="42"/>
      <c r="I95" s="34" t="s">
        <v>31</v>
      </c>
      <c r="J95" s="38" t="str">
        <f>E23</f>
        <v>Pavel Hruška</v>
      </c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29</v>
      </c>
      <c r="D96" s="42"/>
      <c r="E96" s="42"/>
      <c r="F96" s="29" t="str">
        <f>IF(E20="","",E20)</f>
        <v>Vyplň údaj</v>
      </c>
      <c r="G96" s="42"/>
      <c r="H96" s="42"/>
      <c r="I96" s="34" t="s">
        <v>34</v>
      </c>
      <c r="J96" s="38" t="str">
        <f>E26</f>
        <v>Pavel Hruška</v>
      </c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87"/>
      <c r="B98" s="188"/>
      <c r="C98" s="189" t="s">
        <v>111</v>
      </c>
      <c r="D98" s="190" t="s">
        <v>56</v>
      </c>
      <c r="E98" s="190" t="s">
        <v>52</v>
      </c>
      <c r="F98" s="190" t="s">
        <v>53</v>
      </c>
      <c r="G98" s="190" t="s">
        <v>112</v>
      </c>
      <c r="H98" s="190" t="s">
        <v>113</v>
      </c>
      <c r="I98" s="190" t="s">
        <v>114</v>
      </c>
      <c r="J98" s="190" t="s">
        <v>103</v>
      </c>
      <c r="K98" s="191" t="s">
        <v>115</v>
      </c>
      <c r="L98" s="192"/>
      <c r="M98" s="94" t="s">
        <v>19</v>
      </c>
      <c r="N98" s="95" t="s">
        <v>41</v>
      </c>
      <c r="O98" s="95" t="s">
        <v>116</v>
      </c>
      <c r="P98" s="95" t="s">
        <v>117</v>
      </c>
      <c r="Q98" s="95" t="s">
        <v>118</v>
      </c>
      <c r="R98" s="95" t="s">
        <v>119</v>
      </c>
      <c r="S98" s="95" t="s">
        <v>120</v>
      </c>
      <c r="T98" s="96" t="s">
        <v>121</v>
      </c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</row>
    <row r="99" s="2" customFormat="1" ht="22.8" customHeight="1">
      <c r="A99" s="40"/>
      <c r="B99" s="41"/>
      <c r="C99" s="101" t="s">
        <v>122</v>
      </c>
      <c r="D99" s="42"/>
      <c r="E99" s="42"/>
      <c r="F99" s="42"/>
      <c r="G99" s="42"/>
      <c r="H99" s="42"/>
      <c r="I99" s="42"/>
      <c r="J99" s="193">
        <f>BK99</f>
        <v>0</v>
      </c>
      <c r="K99" s="42"/>
      <c r="L99" s="46"/>
      <c r="M99" s="97"/>
      <c r="N99" s="194"/>
      <c r="O99" s="98"/>
      <c r="P99" s="195">
        <f>P100+P201</f>
        <v>0</v>
      </c>
      <c r="Q99" s="98"/>
      <c r="R99" s="195">
        <f>R100+R201</f>
        <v>47.779060649999998</v>
      </c>
      <c r="S99" s="98"/>
      <c r="T99" s="196">
        <f>T100+T201</f>
        <v>27.923612250000001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70</v>
      </c>
      <c r="AU99" s="19" t="s">
        <v>104</v>
      </c>
      <c r="BK99" s="197">
        <f>BK100+BK201</f>
        <v>0</v>
      </c>
    </row>
    <row r="100" s="12" customFormat="1" ht="25.92" customHeight="1">
      <c r="A100" s="12"/>
      <c r="B100" s="198"/>
      <c r="C100" s="199"/>
      <c r="D100" s="200" t="s">
        <v>70</v>
      </c>
      <c r="E100" s="201" t="s">
        <v>179</v>
      </c>
      <c r="F100" s="201" t="s">
        <v>180</v>
      </c>
      <c r="G100" s="199"/>
      <c r="H100" s="199"/>
      <c r="I100" s="202"/>
      <c r="J100" s="203">
        <f>BK100</f>
        <v>0</v>
      </c>
      <c r="K100" s="199"/>
      <c r="L100" s="204"/>
      <c r="M100" s="205"/>
      <c r="N100" s="206"/>
      <c r="O100" s="206"/>
      <c r="P100" s="207">
        <f>P101+P121+P134+P182+P198</f>
        <v>0</v>
      </c>
      <c r="Q100" s="206"/>
      <c r="R100" s="207">
        <f>R101+R121+R134+R182+R198</f>
        <v>20.6618815</v>
      </c>
      <c r="S100" s="206"/>
      <c r="T100" s="208">
        <f>T101+T121+T134+T182+T198</f>
        <v>13.309476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9" t="s">
        <v>79</v>
      </c>
      <c r="AT100" s="210" t="s">
        <v>70</v>
      </c>
      <c r="AU100" s="210" t="s">
        <v>71</v>
      </c>
      <c r="AY100" s="209" t="s">
        <v>126</v>
      </c>
      <c r="BK100" s="211">
        <f>BK101+BK121+BK134+BK182+BK198</f>
        <v>0</v>
      </c>
    </row>
    <row r="101" s="12" customFormat="1" ht="22.8" customHeight="1">
      <c r="A101" s="12"/>
      <c r="B101" s="198"/>
      <c r="C101" s="199"/>
      <c r="D101" s="200" t="s">
        <v>70</v>
      </c>
      <c r="E101" s="212" t="s">
        <v>146</v>
      </c>
      <c r="F101" s="212" t="s">
        <v>181</v>
      </c>
      <c r="G101" s="199"/>
      <c r="H101" s="199"/>
      <c r="I101" s="202"/>
      <c r="J101" s="213">
        <f>BK101</f>
        <v>0</v>
      </c>
      <c r="K101" s="199"/>
      <c r="L101" s="204"/>
      <c r="M101" s="205"/>
      <c r="N101" s="206"/>
      <c r="O101" s="206"/>
      <c r="P101" s="207">
        <f>SUM(P102:P120)</f>
        <v>0</v>
      </c>
      <c r="Q101" s="206"/>
      <c r="R101" s="207">
        <f>SUM(R102:R120)</f>
        <v>19.9282735</v>
      </c>
      <c r="S101" s="206"/>
      <c r="T101" s="208">
        <f>SUM(T102:T120)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9" t="s">
        <v>79</v>
      </c>
      <c r="AT101" s="210" t="s">
        <v>70</v>
      </c>
      <c r="AU101" s="210" t="s">
        <v>79</v>
      </c>
      <c r="AY101" s="209" t="s">
        <v>126</v>
      </c>
      <c r="BK101" s="211">
        <f>SUM(BK102:BK120)</f>
        <v>0</v>
      </c>
    </row>
    <row r="102" s="2" customFormat="1" ht="24.15" customHeight="1">
      <c r="A102" s="40"/>
      <c r="B102" s="41"/>
      <c r="C102" s="214" t="s">
        <v>79</v>
      </c>
      <c r="D102" s="214" t="s">
        <v>129</v>
      </c>
      <c r="E102" s="215" t="s">
        <v>182</v>
      </c>
      <c r="F102" s="216" t="s">
        <v>183</v>
      </c>
      <c r="G102" s="217" t="s">
        <v>184</v>
      </c>
      <c r="H102" s="218">
        <v>38.340000000000003</v>
      </c>
      <c r="I102" s="219"/>
      <c r="J102" s="220">
        <f>ROUND(I102*H102,2)</f>
        <v>0</v>
      </c>
      <c r="K102" s="216" t="s">
        <v>133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0.00040000000000000002</v>
      </c>
      <c r="R102" s="223">
        <f>Q102*H102</f>
        <v>0.015336000000000002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153</v>
      </c>
      <c r="AT102" s="225" t="s">
        <v>129</v>
      </c>
      <c r="AU102" s="225" t="s">
        <v>81</v>
      </c>
      <c r="AY102" s="19" t="s">
        <v>126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153</v>
      </c>
      <c r="BM102" s="225" t="s">
        <v>185</v>
      </c>
    </row>
    <row r="103" s="2" customFormat="1">
      <c r="A103" s="40"/>
      <c r="B103" s="41"/>
      <c r="C103" s="42"/>
      <c r="D103" s="227" t="s">
        <v>136</v>
      </c>
      <c r="E103" s="42"/>
      <c r="F103" s="228" t="s">
        <v>186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136</v>
      </c>
      <c r="AU103" s="19" t="s">
        <v>81</v>
      </c>
    </row>
    <row r="104" s="13" customFormat="1">
      <c r="A104" s="13"/>
      <c r="B104" s="238"/>
      <c r="C104" s="239"/>
      <c r="D104" s="232" t="s">
        <v>187</v>
      </c>
      <c r="E104" s="240" t="s">
        <v>19</v>
      </c>
      <c r="F104" s="241" t="s">
        <v>188</v>
      </c>
      <c r="G104" s="239"/>
      <c r="H104" s="242">
        <v>38.340000000000003</v>
      </c>
      <c r="I104" s="243"/>
      <c r="J104" s="239"/>
      <c r="K104" s="239"/>
      <c r="L104" s="244"/>
      <c r="M104" s="245"/>
      <c r="N104" s="246"/>
      <c r="O104" s="246"/>
      <c r="P104" s="246"/>
      <c r="Q104" s="246"/>
      <c r="R104" s="246"/>
      <c r="S104" s="246"/>
      <c r="T104" s="24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8" t="s">
        <v>187</v>
      </c>
      <c r="AU104" s="248" t="s">
        <v>81</v>
      </c>
      <c r="AV104" s="13" t="s">
        <v>81</v>
      </c>
      <c r="AW104" s="13" t="s">
        <v>33</v>
      </c>
      <c r="AX104" s="13" t="s">
        <v>79</v>
      </c>
      <c r="AY104" s="248" t="s">
        <v>126</v>
      </c>
    </row>
    <row r="105" s="2" customFormat="1" ht="24.15" customHeight="1">
      <c r="A105" s="40"/>
      <c r="B105" s="41"/>
      <c r="C105" s="214" t="s">
        <v>81</v>
      </c>
      <c r="D105" s="214" t="s">
        <v>129</v>
      </c>
      <c r="E105" s="215" t="s">
        <v>189</v>
      </c>
      <c r="F105" s="216" t="s">
        <v>190</v>
      </c>
      <c r="G105" s="217" t="s">
        <v>191</v>
      </c>
      <c r="H105" s="218">
        <v>7.516</v>
      </c>
      <c r="I105" s="219"/>
      <c r="J105" s="220">
        <f>ROUND(I105*H105,2)</f>
        <v>0</v>
      </c>
      <c r="K105" s="216" t="s">
        <v>133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2.2284000000000002</v>
      </c>
      <c r="R105" s="223">
        <f>Q105*H105</f>
        <v>16.748654399999999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153</v>
      </c>
      <c r="AT105" s="225" t="s">
        <v>129</v>
      </c>
      <c r="AU105" s="225" t="s">
        <v>81</v>
      </c>
      <c r="AY105" s="19" t="s">
        <v>126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153</v>
      </c>
      <c r="BM105" s="225" t="s">
        <v>192</v>
      </c>
    </row>
    <row r="106" s="2" customFormat="1">
      <c r="A106" s="40"/>
      <c r="B106" s="41"/>
      <c r="C106" s="42"/>
      <c r="D106" s="227" t="s">
        <v>136</v>
      </c>
      <c r="E106" s="42"/>
      <c r="F106" s="228" t="s">
        <v>193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136</v>
      </c>
      <c r="AU106" s="19" t="s">
        <v>81</v>
      </c>
    </row>
    <row r="107" s="13" customFormat="1">
      <c r="A107" s="13"/>
      <c r="B107" s="238"/>
      <c r="C107" s="239"/>
      <c r="D107" s="232" t="s">
        <v>187</v>
      </c>
      <c r="E107" s="240" t="s">
        <v>19</v>
      </c>
      <c r="F107" s="241" t="s">
        <v>194</v>
      </c>
      <c r="G107" s="239"/>
      <c r="H107" s="242">
        <v>8.1400000000000006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8" t="s">
        <v>187</v>
      </c>
      <c r="AU107" s="248" t="s">
        <v>81</v>
      </c>
      <c r="AV107" s="13" t="s">
        <v>81</v>
      </c>
      <c r="AW107" s="13" t="s">
        <v>33</v>
      </c>
      <c r="AX107" s="13" t="s">
        <v>71</v>
      </c>
      <c r="AY107" s="248" t="s">
        <v>126</v>
      </c>
    </row>
    <row r="108" s="13" customFormat="1">
      <c r="A108" s="13"/>
      <c r="B108" s="238"/>
      <c r="C108" s="239"/>
      <c r="D108" s="232" t="s">
        <v>187</v>
      </c>
      <c r="E108" s="240" t="s">
        <v>19</v>
      </c>
      <c r="F108" s="241" t="s">
        <v>195</v>
      </c>
      <c r="G108" s="239"/>
      <c r="H108" s="242">
        <v>-0.624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8" t="s">
        <v>187</v>
      </c>
      <c r="AU108" s="248" t="s">
        <v>81</v>
      </c>
      <c r="AV108" s="13" t="s">
        <v>81</v>
      </c>
      <c r="AW108" s="13" t="s">
        <v>33</v>
      </c>
      <c r="AX108" s="13" t="s">
        <v>71</v>
      </c>
      <c r="AY108" s="248" t="s">
        <v>126</v>
      </c>
    </row>
    <row r="109" s="14" customFormat="1">
      <c r="A109" s="14"/>
      <c r="B109" s="249"/>
      <c r="C109" s="250"/>
      <c r="D109" s="232" t="s">
        <v>187</v>
      </c>
      <c r="E109" s="251" t="s">
        <v>19</v>
      </c>
      <c r="F109" s="252" t="s">
        <v>196</v>
      </c>
      <c r="G109" s="250"/>
      <c r="H109" s="253">
        <v>7.5160000000000009</v>
      </c>
      <c r="I109" s="254"/>
      <c r="J109" s="250"/>
      <c r="K109" s="250"/>
      <c r="L109" s="255"/>
      <c r="M109" s="256"/>
      <c r="N109" s="257"/>
      <c r="O109" s="257"/>
      <c r="P109" s="257"/>
      <c r="Q109" s="257"/>
      <c r="R109" s="257"/>
      <c r="S109" s="257"/>
      <c r="T109" s="25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9" t="s">
        <v>187</v>
      </c>
      <c r="AU109" s="259" t="s">
        <v>81</v>
      </c>
      <c r="AV109" s="14" t="s">
        <v>153</v>
      </c>
      <c r="AW109" s="14" t="s">
        <v>33</v>
      </c>
      <c r="AX109" s="14" t="s">
        <v>79</v>
      </c>
      <c r="AY109" s="259" t="s">
        <v>126</v>
      </c>
    </row>
    <row r="110" s="2" customFormat="1" ht="37.8" customHeight="1">
      <c r="A110" s="40"/>
      <c r="B110" s="41"/>
      <c r="C110" s="214" t="s">
        <v>146</v>
      </c>
      <c r="D110" s="214" t="s">
        <v>129</v>
      </c>
      <c r="E110" s="215" t="s">
        <v>197</v>
      </c>
      <c r="F110" s="216" t="s">
        <v>198</v>
      </c>
      <c r="G110" s="217" t="s">
        <v>184</v>
      </c>
      <c r="H110" s="218">
        <v>6.718</v>
      </c>
      <c r="I110" s="219"/>
      <c r="J110" s="220">
        <f>ROUND(I110*H110,2)</f>
        <v>0</v>
      </c>
      <c r="K110" s="216" t="s">
        <v>133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0.25795000000000001</v>
      </c>
      <c r="R110" s="223">
        <f>Q110*H110</f>
        <v>1.7329081000000002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153</v>
      </c>
      <c r="AT110" s="225" t="s">
        <v>129</v>
      </c>
      <c r="AU110" s="225" t="s">
        <v>81</v>
      </c>
      <c r="AY110" s="19" t="s">
        <v>126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153</v>
      </c>
      <c r="BM110" s="225" t="s">
        <v>199</v>
      </c>
    </row>
    <row r="111" s="2" customFormat="1">
      <c r="A111" s="40"/>
      <c r="B111" s="41"/>
      <c r="C111" s="42"/>
      <c r="D111" s="227" t="s">
        <v>136</v>
      </c>
      <c r="E111" s="42"/>
      <c r="F111" s="228" t="s">
        <v>200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136</v>
      </c>
      <c r="AU111" s="19" t="s">
        <v>81</v>
      </c>
    </row>
    <row r="112" s="13" customFormat="1">
      <c r="A112" s="13"/>
      <c r="B112" s="238"/>
      <c r="C112" s="239"/>
      <c r="D112" s="232" t="s">
        <v>187</v>
      </c>
      <c r="E112" s="240" t="s">
        <v>19</v>
      </c>
      <c r="F112" s="241" t="s">
        <v>201</v>
      </c>
      <c r="G112" s="239"/>
      <c r="H112" s="242">
        <v>1.613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8" t="s">
        <v>187</v>
      </c>
      <c r="AU112" s="248" t="s">
        <v>81</v>
      </c>
      <c r="AV112" s="13" t="s">
        <v>81</v>
      </c>
      <c r="AW112" s="13" t="s">
        <v>33</v>
      </c>
      <c r="AX112" s="13" t="s">
        <v>71</v>
      </c>
      <c r="AY112" s="248" t="s">
        <v>126</v>
      </c>
    </row>
    <row r="113" s="13" customFormat="1">
      <c r="A113" s="13"/>
      <c r="B113" s="238"/>
      <c r="C113" s="239"/>
      <c r="D113" s="232" t="s">
        <v>187</v>
      </c>
      <c r="E113" s="240" t="s">
        <v>19</v>
      </c>
      <c r="F113" s="241" t="s">
        <v>202</v>
      </c>
      <c r="G113" s="239"/>
      <c r="H113" s="242">
        <v>1.1200000000000001</v>
      </c>
      <c r="I113" s="243"/>
      <c r="J113" s="239"/>
      <c r="K113" s="239"/>
      <c r="L113" s="244"/>
      <c r="M113" s="245"/>
      <c r="N113" s="246"/>
      <c r="O113" s="246"/>
      <c r="P113" s="246"/>
      <c r="Q113" s="246"/>
      <c r="R113" s="246"/>
      <c r="S113" s="246"/>
      <c r="T113" s="24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8" t="s">
        <v>187</v>
      </c>
      <c r="AU113" s="248" t="s">
        <v>81</v>
      </c>
      <c r="AV113" s="13" t="s">
        <v>81</v>
      </c>
      <c r="AW113" s="13" t="s">
        <v>33</v>
      </c>
      <c r="AX113" s="13" t="s">
        <v>71</v>
      </c>
      <c r="AY113" s="248" t="s">
        <v>126</v>
      </c>
    </row>
    <row r="114" s="13" customFormat="1">
      <c r="A114" s="13"/>
      <c r="B114" s="238"/>
      <c r="C114" s="239"/>
      <c r="D114" s="232" t="s">
        <v>187</v>
      </c>
      <c r="E114" s="240" t="s">
        <v>19</v>
      </c>
      <c r="F114" s="241" t="s">
        <v>203</v>
      </c>
      <c r="G114" s="239"/>
      <c r="H114" s="242">
        <v>1.2250000000000001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8" t="s">
        <v>187</v>
      </c>
      <c r="AU114" s="248" t="s">
        <v>81</v>
      </c>
      <c r="AV114" s="13" t="s">
        <v>81</v>
      </c>
      <c r="AW114" s="13" t="s">
        <v>33</v>
      </c>
      <c r="AX114" s="13" t="s">
        <v>71</v>
      </c>
      <c r="AY114" s="248" t="s">
        <v>126</v>
      </c>
    </row>
    <row r="115" s="13" customFormat="1">
      <c r="A115" s="13"/>
      <c r="B115" s="238"/>
      <c r="C115" s="239"/>
      <c r="D115" s="232" t="s">
        <v>187</v>
      </c>
      <c r="E115" s="240" t="s">
        <v>19</v>
      </c>
      <c r="F115" s="241" t="s">
        <v>204</v>
      </c>
      <c r="G115" s="239"/>
      <c r="H115" s="242">
        <v>1.24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8" t="s">
        <v>187</v>
      </c>
      <c r="AU115" s="248" t="s">
        <v>81</v>
      </c>
      <c r="AV115" s="13" t="s">
        <v>81</v>
      </c>
      <c r="AW115" s="13" t="s">
        <v>33</v>
      </c>
      <c r="AX115" s="13" t="s">
        <v>71</v>
      </c>
      <c r="AY115" s="248" t="s">
        <v>126</v>
      </c>
    </row>
    <row r="116" s="13" customFormat="1">
      <c r="A116" s="13"/>
      <c r="B116" s="238"/>
      <c r="C116" s="239"/>
      <c r="D116" s="232" t="s">
        <v>187</v>
      </c>
      <c r="E116" s="240" t="s">
        <v>19</v>
      </c>
      <c r="F116" s="241" t="s">
        <v>205</v>
      </c>
      <c r="G116" s="239"/>
      <c r="H116" s="242">
        <v>1.52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8" t="s">
        <v>187</v>
      </c>
      <c r="AU116" s="248" t="s">
        <v>81</v>
      </c>
      <c r="AV116" s="13" t="s">
        <v>81</v>
      </c>
      <c r="AW116" s="13" t="s">
        <v>33</v>
      </c>
      <c r="AX116" s="13" t="s">
        <v>71</v>
      </c>
      <c r="AY116" s="248" t="s">
        <v>126</v>
      </c>
    </row>
    <row r="117" s="14" customFormat="1">
      <c r="A117" s="14"/>
      <c r="B117" s="249"/>
      <c r="C117" s="250"/>
      <c r="D117" s="232" t="s">
        <v>187</v>
      </c>
      <c r="E117" s="251" t="s">
        <v>19</v>
      </c>
      <c r="F117" s="252" t="s">
        <v>196</v>
      </c>
      <c r="G117" s="250"/>
      <c r="H117" s="253">
        <v>6.718</v>
      </c>
      <c r="I117" s="254"/>
      <c r="J117" s="250"/>
      <c r="K117" s="250"/>
      <c r="L117" s="255"/>
      <c r="M117" s="256"/>
      <c r="N117" s="257"/>
      <c r="O117" s="257"/>
      <c r="P117" s="257"/>
      <c r="Q117" s="257"/>
      <c r="R117" s="257"/>
      <c r="S117" s="257"/>
      <c r="T117" s="25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9" t="s">
        <v>187</v>
      </c>
      <c r="AU117" s="259" t="s">
        <v>81</v>
      </c>
      <c r="AV117" s="14" t="s">
        <v>153</v>
      </c>
      <c r="AW117" s="14" t="s">
        <v>33</v>
      </c>
      <c r="AX117" s="14" t="s">
        <v>79</v>
      </c>
      <c r="AY117" s="259" t="s">
        <v>126</v>
      </c>
    </row>
    <row r="118" s="2" customFormat="1" ht="16.5" customHeight="1">
      <c r="A118" s="40"/>
      <c r="B118" s="41"/>
      <c r="C118" s="214" t="s">
        <v>153</v>
      </c>
      <c r="D118" s="214" t="s">
        <v>129</v>
      </c>
      <c r="E118" s="215" t="s">
        <v>206</v>
      </c>
      <c r="F118" s="216" t="s">
        <v>207</v>
      </c>
      <c r="G118" s="217" t="s">
        <v>191</v>
      </c>
      <c r="H118" s="218">
        <v>0.75</v>
      </c>
      <c r="I118" s="219"/>
      <c r="J118" s="220">
        <f>ROUND(I118*H118,2)</f>
        <v>0</v>
      </c>
      <c r="K118" s="216" t="s">
        <v>133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1.9085000000000001</v>
      </c>
      <c r="R118" s="223">
        <f>Q118*H118</f>
        <v>1.4313750000000001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153</v>
      </c>
      <c r="AT118" s="225" t="s">
        <v>129</v>
      </c>
      <c r="AU118" s="225" t="s">
        <v>81</v>
      </c>
      <c r="AY118" s="19" t="s">
        <v>126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153</v>
      </c>
      <c r="BM118" s="225" t="s">
        <v>208</v>
      </c>
    </row>
    <row r="119" s="2" customFormat="1">
      <c r="A119" s="40"/>
      <c r="B119" s="41"/>
      <c r="C119" s="42"/>
      <c r="D119" s="227" t="s">
        <v>136</v>
      </c>
      <c r="E119" s="42"/>
      <c r="F119" s="228" t="s">
        <v>209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136</v>
      </c>
      <c r="AU119" s="19" t="s">
        <v>81</v>
      </c>
    </row>
    <row r="120" s="13" customFormat="1">
      <c r="A120" s="13"/>
      <c r="B120" s="238"/>
      <c r="C120" s="239"/>
      <c r="D120" s="232" t="s">
        <v>187</v>
      </c>
      <c r="E120" s="240" t="s">
        <v>19</v>
      </c>
      <c r="F120" s="241" t="s">
        <v>210</v>
      </c>
      <c r="G120" s="239"/>
      <c r="H120" s="242">
        <v>0.75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8" t="s">
        <v>187</v>
      </c>
      <c r="AU120" s="248" t="s">
        <v>81</v>
      </c>
      <c r="AV120" s="13" t="s">
        <v>81</v>
      </c>
      <c r="AW120" s="13" t="s">
        <v>33</v>
      </c>
      <c r="AX120" s="13" t="s">
        <v>79</v>
      </c>
      <c r="AY120" s="248" t="s">
        <v>126</v>
      </c>
    </row>
    <row r="121" s="12" customFormat="1" ht="22.8" customHeight="1">
      <c r="A121" s="12"/>
      <c r="B121" s="198"/>
      <c r="C121" s="199"/>
      <c r="D121" s="200" t="s">
        <v>70</v>
      </c>
      <c r="E121" s="212" t="s">
        <v>211</v>
      </c>
      <c r="F121" s="212" t="s">
        <v>212</v>
      </c>
      <c r="G121" s="199"/>
      <c r="H121" s="199"/>
      <c r="I121" s="202"/>
      <c r="J121" s="213">
        <f>BK121</f>
        <v>0</v>
      </c>
      <c r="K121" s="199"/>
      <c r="L121" s="204"/>
      <c r="M121" s="205"/>
      <c r="N121" s="206"/>
      <c r="O121" s="206"/>
      <c r="P121" s="207">
        <f>SUM(P122:P133)</f>
        <v>0</v>
      </c>
      <c r="Q121" s="206"/>
      <c r="R121" s="207">
        <f>SUM(R122:R133)</f>
        <v>0.73360799999999993</v>
      </c>
      <c r="S121" s="206"/>
      <c r="T121" s="208">
        <f>SUM(T122:T133)</f>
        <v>0.0060000000000000001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79</v>
      </c>
      <c r="AT121" s="210" t="s">
        <v>70</v>
      </c>
      <c r="AU121" s="210" t="s">
        <v>79</v>
      </c>
      <c r="AY121" s="209" t="s">
        <v>126</v>
      </c>
      <c r="BK121" s="211">
        <f>SUM(BK122:BK133)</f>
        <v>0</v>
      </c>
    </row>
    <row r="122" s="2" customFormat="1" ht="24.15" customHeight="1">
      <c r="A122" s="40"/>
      <c r="B122" s="41"/>
      <c r="C122" s="214" t="s">
        <v>125</v>
      </c>
      <c r="D122" s="214" t="s">
        <v>129</v>
      </c>
      <c r="E122" s="215" t="s">
        <v>213</v>
      </c>
      <c r="F122" s="216" t="s">
        <v>214</v>
      </c>
      <c r="G122" s="217" t="s">
        <v>184</v>
      </c>
      <c r="H122" s="218">
        <v>106.31999999999999</v>
      </c>
      <c r="I122" s="219"/>
      <c r="J122" s="220">
        <f>ROUND(I122*H122,2)</f>
        <v>0</v>
      </c>
      <c r="K122" s="216" t="s">
        <v>133</v>
      </c>
      <c r="L122" s="46"/>
      <c r="M122" s="221" t="s">
        <v>19</v>
      </c>
      <c r="N122" s="222" t="s">
        <v>42</v>
      </c>
      <c r="O122" s="86"/>
      <c r="P122" s="223">
        <f>O122*H122</f>
        <v>0</v>
      </c>
      <c r="Q122" s="223">
        <v>0.0068999999999999999</v>
      </c>
      <c r="R122" s="223">
        <f>Q122*H122</f>
        <v>0.73360799999999993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153</v>
      </c>
      <c r="AT122" s="225" t="s">
        <v>129</v>
      </c>
      <c r="AU122" s="225" t="s">
        <v>81</v>
      </c>
      <c r="AY122" s="19" t="s">
        <v>126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153</v>
      </c>
      <c r="BM122" s="225" t="s">
        <v>215</v>
      </c>
    </row>
    <row r="123" s="2" customFormat="1">
      <c r="A123" s="40"/>
      <c r="B123" s="41"/>
      <c r="C123" s="42"/>
      <c r="D123" s="227" t="s">
        <v>136</v>
      </c>
      <c r="E123" s="42"/>
      <c r="F123" s="228" t="s">
        <v>216</v>
      </c>
      <c r="G123" s="42"/>
      <c r="H123" s="42"/>
      <c r="I123" s="229"/>
      <c r="J123" s="42"/>
      <c r="K123" s="42"/>
      <c r="L123" s="46"/>
      <c r="M123" s="230"/>
      <c r="N123" s="231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136</v>
      </c>
      <c r="AU123" s="19" t="s">
        <v>81</v>
      </c>
    </row>
    <row r="124" s="13" customFormat="1">
      <c r="A124" s="13"/>
      <c r="B124" s="238"/>
      <c r="C124" s="239"/>
      <c r="D124" s="232" t="s">
        <v>187</v>
      </c>
      <c r="E124" s="240" t="s">
        <v>19</v>
      </c>
      <c r="F124" s="241" t="s">
        <v>217</v>
      </c>
      <c r="G124" s="239"/>
      <c r="H124" s="242">
        <v>106.31999999999999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187</v>
      </c>
      <c r="AU124" s="248" t="s">
        <v>81</v>
      </c>
      <c r="AV124" s="13" t="s">
        <v>81</v>
      </c>
      <c r="AW124" s="13" t="s">
        <v>33</v>
      </c>
      <c r="AX124" s="13" t="s">
        <v>79</v>
      </c>
      <c r="AY124" s="248" t="s">
        <v>126</v>
      </c>
    </row>
    <row r="125" s="2" customFormat="1" ht="24.15" customHeight="1">
      <c r="A125" s="40"/>
      <c r="B125" s="41"/>
      <c r="C125" s="214" t="s">
        <v>211</v>
      </c>
      <c r="D125" s="214" t="s">
        <v>129</v>
      </c>
      <c r="E125" s="215" t="s">
        <v>218</v>
      </c>
      <c r="F125" s="216" t="s">
        <v>219</v>
      </c>
      <c r="G125" s="217" t="s">
        <v>184</v>
      </c>
      <c r="H125" s="218">
        <v>100</v>
      </c>
      <c r="I125" s="219"/>
      <c r="J125" s="220">
        <f>ROUND(I125*H125,2)</f>
        <v>0</v>
      </c>
      <c r="K125" s="216" t="s">
        <v>133</v>
      </c>
      <c r="L125" s="46"/>
      <c r="M125" s="221" t="s">
        <v>19</v>
      </c>
      <c r="N125" s="222" t="s">
        <v>42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6.0000000000000002E-05</v>
      </c>
      <c r="T125" s="224">
        <f>S125*H125</f>
        <v>0.0060000000000000001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153</v>
      </c>
      <c r="AT125" s="225" t="s">
        <v>129</v>
      </c>
      <c r="AU125" s="225" t="s">
        <v>81</v>
      </c>
      <c r="AY125" s="19" t="s">
        <v>126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153</v>
      </c>
      <c r="BM125" s="225" t="s">
        <v>220</v>
      </c>
    </row>
    <row r="126" s="2" customFormat="1">
      <c r="A126" s="40"/>
      <c r="B126" s="41"/>
      <c r="C126" s="42"/>
      <c r="D126" s="227" t="s">
        <v>136</v>
      </c>
      <c r="E126" s="42"/>
      <c r="F126" s="228" t="s">
        <v>221</v>
      </c>
      <c r="G126" s="42"/>
      <c r="H126" s="42"/>
      <c r="I126" s="229"/>
      <c r="J126" s="42"/>
      <c r="K126" s="42"/>
      <c r="L126" s="46"/>
      <c r="M126" s="230"/>
      <c r="N126" s="231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136</v>
      </c>
      <c r="AU126" s="19" t="s">
        <v>81</v>
      </c>
    </row>
    <row r="127" s="13" customFormat="1">
      <c r="A127" s="13"/>
      <c r="B127" s="238"/>
      <c r="C127" s="239"/>
      <c r="D127" s="232" t="s">
        <v>187</v>
      </c>
      <c r="E127" s="240" t="s">
        <v>19</v>
      </c>
      <c r="F127" s="241" t="s">
        <v>222</v>
      </c>
      <c r="G127" s="239"/>
      <c r="H127" s="242">
        <v>100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187</v>
      </c>
      <c r="AU127" s="248" t="s">
        <v>81</v>
      </c>
      <c r="AV127" s="13" t="s">
        <v>81</v>
      </c>
      <c r="AW127" s="13" t="s">
        <v>33</v>
      </c>
      <c r="AX127" s="13" t="s">
        <v>79</v>
      </c>
      <c r="AY127" s="248" t="s">
        <v>126</v>
      </c>
    </row>
    <row r="128" s="2" customFormat="1" ht="24.15" customHeight="1">
      <c r="A128" s="40"/>
      <c r="B128" s="41"/>
      <c r="C128" s="214" t="s">
        <v>223</v>
      </c>
      <c r="D128" s="214" t="s">
        <v>129</v>
      </c>
      <c r="E128" s="215" t="s">
        <v>224</v>
      </c>
      <c r="F128" s="216" t="s">
        <v>225</v>
      </c>
      <c r="G128" s="217" t="s">
        <v>226</v>
      </c>
      <c r="H128" s="218">
        <v>132</v>
      </c>
      <c r="I128" s="219"/>
      <c r="J128" s="220">
        <f>ROUND(I128*H128,2)</f>
        <v>0</v>
      </c>
      <c r="K128" s="216" t="s">
        <v>133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153</v>
      </c>
      <c r="AT128" s="225" t="s">
        <v>129</v>
      </c>
      <c r="AU128" s="225" t="s">
        <v>81</v>
      </c>
      <c r="AY128" s="19" t="s">
        <v>126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153</v>
      </c>
      <c r="BM128" s="225" t="s">
        <v>227</v>
      </c>
    </row>
    <row r="129" s="2" customFormat="1">
      <c r="A129" s="40"/>
      <c r="B129" s="41"/>
      <c r="C129" s="42"/>
      <c r="D129" s="227" t="s">
        <v>136</v>
      </c>
      <c r="E129" s="42"/>
      <c r="F129" s="228" t="s">
        <v>228</v>
      </c>
      <c r="G129" s="42"/>
      <c r="H129" s="42"/>
      <c r="I129" s="229"/>
      <c r="J129" s="42"/>
      <c r="K129" s="42"/>
      <c r="L129" s="46"/>
      <c r="M129" s="230"/>
      <c r="N129" s="231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136</v>
      </c>
      <c r="AU129" s="19" t="s">
        <v>81</v>
      </c>
    </row>
    <row r="130" s="13" customFormat="1">
      <c r="A130" s="13"/>
      <c r="B130" s="238"/>
      <c r="C130" s="239"/>
      <c r="D130" s="232" t="s">
        <v>187</v>
      </c>
      <c r="E130" s="240" t="s">
        <v>19</v>
      </c>
      <c r="F130" s="241" t="s">
        <v>229</v>
      </c>
      <c r="G130" s="239"/>
      <c r="H130" s="242">
        <v>132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187</v>
      </c>
      <c r="AU130" s="248" t="s">
        <v>81</v>
      </c>
      <c r="AV130" s="13" t="s">
        <v>81</v>
      </c>
      <c r="AW130" s="13" t="s">
        <v>33</v>
      </c>
      <c r="AX130" s="13" t="s">
        <v>79</v>
      </c>
      <c r="AY130" s="248" t="s">
        <v>126</v>
      </c>
    </row>
    <row r="131" s="2" customFormat="1" ht="21.75" customHeight="1">
      <c r="A131" s="40"/>
      <c r="B131" s="41"/>
      <c r="C131" s="214" t="s">
        <v>230</v>
      </c>
      <c r="D131" s="214" t="s">
        <v>129</v>
      </c>
      <c r="E131" s="215" t="s">
        <v>231</v>
      </c>
      <c r="F131" s="216" t="s">
        <v>232</v>
      </c>
      <c r="G131" s="217" t="s">
        <v>184</v>
      </c>
      <c r="H131" s="218">
        <v>38.340000000000003</v>
      </c>
      <c r="I131" s="219"/>
      <c r="J131" s="220">
        <f>ROUND(I131*H131,2)</f>
        <v>0</v>
      </c>
      <c r="K131" s="216" t="s">
        <v>133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153</v>
      </c>
      <c r="AT131" s="225" t="s">
        <v>129</v>
      </c>
      <c r="AU131" s="225" t="s">
        <v>81</v>
      </c>
      <c r="AY131" s="19" t="s">
        <v>126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153</v>
      </c>
      <c r="BM131" s="225" t="s">
        <v>233</v>
      </c>
    </row>
    <row r="132" s="2" customFormat="1">
      <c r="A132" s="40"/>
      <c r="B132" s="41"/>
      <c r="C132" s="42"/>
      <c r="D132" s="227" t="s">
        <v>136</v>
      </c>
      <c r="E132" s="42"/>
      <c r="F132" s="228" t="s">
        <v>234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136</v>
      </c>
      <c r="AU132" s="19" t="s">
        <v>81</v>
      </c>
    </row>
    <row r="133" s="13" customFormat="1">
      <c r="A133" s="13"/>
      <c r="B133" s="238"/>
      <c r="C133" s="239"/>
      <c r="D133" s="232" t="s">
        <v>187</v>
      </c>
      <c r="E133" s="240" t="s">
        <v>19</v>
      </c>
      <c r="F133" s="241" t="s">
        <v>188</v>
      </c>
      <c r="G133" s="239"/>
      <c r="H133" s="242">
        <v>38.340000000000003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187</v>
      </c>
      <c r="AU133" s="248" t="s">
        <v>81</v>
      </c>
      <c r="AV133" s="13" t="s">
        <v>81</v>
      </c>
      <c r="AW133" s="13" t="s">
        <v>33</v>
      </c>
      <c r="AX133" s="13" t="s">
        <v>79</v>
      </c>
      <c r="AY133" s="248" t="s">
        <v>126</v>
      </c>
    </row>
    <row r="134" s="12" customFormat="1" ht="22.8" customHeight="1">
      <c r="A134" s="12"/>
      <c r="B134" s="198"/>
      <c r="C134" s="199"/>
      <c r="D134" s="200" t="s">
        <v>70</v>
      </c>
      <c r="E134" s="212" t="s">
        <v>235</v>
      </c>
      <c r="F134" s="212" t="s">
        <v>236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SUM(P135:P181)</f>
        <v>0</v>
      </c>
      <c r="Q134" s="206"/>
      <c r="R134" s="207">
        <f>SUM(R135:R181)</f>
        <v>0</v>
      </c>
      <c r="S134" s="206"/>
      <c r="T134" s="208">
        <f>SUM(T135:T181)</f>
        <v>13.303476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79</v>
      </c>
      <c r="AT134" s="210" t="s">
        <v>70</v>
      </c>
      <c r="AU134" s="210" t="s">
        <v>79</v>
      </c>
      <c r="AY134" s="209" t="s">
        <v>126</v>
      </c>
      <c r="BK134" s="211">
        <f>SUM(BK135:BK181)</f>
        <v>0</v>
      </c>
    </row>
    <row r="135" s="2" customFormat="1" ht="24.15" customHeight="1">
      <c r="A135" s="40"/>
      <c r="B135" s="41"/>
      <c r="C135" s="214" t="s">
        <v>235</v>
      </c>
      <c r="D135" s="214" t="s">
        <v>129</v>
      </c>
      <c r="E135" s="215" t="s">
        <v>237</v>
      </c>
      <c r="F135" s="216" t="s">
        <v>238</v>
      </c>
      <c r="G135" s="217" t="s">
        <v>184</v>
      </c>
      <c r="H135" s="218">
        <v>1662</v>
      </c>
      <c r="I135" s="219"/>
      <c r="J135" s="220">
        <f>ROUND(I135*H135,2)</f>
        <v>0</v>
      </c>
      <c r="K135" s="216" t="s">
        <v>133</v>
      </c>
      <c r="L135" s="46"/>
      <c r="M135" s="221" t="s">
        <v>19</v>
      </c>
      <c r="N135" s="222" t="s">
        <v>42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153</v>
      </c>
      <c r="AT135" s="225" t="s">
        <v>129</v>
      </c>
      <c r="AU135" s="225" t="s">
        <v>81</v>
      </c>
      <c r="AY135" s="19" t="s">
        <v>126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153</v>
      </c>
      <c r="BM135" s="225" t="s">
        <v>239</v>
      </c>
    </row>
    <row r="136" s="2" customFormat="1">
      <c r="A136" s="40"/>
      <c r="B136" s="41"/>
      <c r="C136" s="42"/>
      <c r="D136" s="227" t="s">
        <v>136</v>
      </c>
      <c r="E136" s="42"/>
      <c r="F136" s="228" t="s">
        <v>240</v>
      </c>
      <c r="G136" s="42"/>
      <c r="H136" s="42"/>
      <c r="I136" s="229"/>
      <c r="J136" s="42"/>
      <c r="K136" s="42"/>
      <c r="L136" s="46"/>
      <c r="M136" s="230"/>
      <c r="N136" s="231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136</v>
      </c>
      <c r="AU136" s="19" t="s">
        <v>81</v>
      </c>
    </row>
    <row r="137" s="13" customFormat="1">
      <c r="A137" s="13"/>
      <c r="B137" s="238"/>
      <c r="C137" s="239"/>
      <c r="D137" s="232" t="s">
        <v>187</v>
      </c>
      <c r="E137" s="240" t="s">
        <v>19</v>
      </c>
      <c r="F137" s="241" t="s">
        <v>241</v>
      </c>
      <c r="G137" s="239"/>
      <c r="H137" s="242">
        <v>1662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187</v>
      </c>
      <c r="AU137" s="248" t="s">
        <v>81</v>
      </c>
      <c r="AV137" s="13" t="s">
        <v>81</v>
      </c>
      <c r="AW137" s="13" t="s">
        <v>33</v>
      </c>
      <c r="AX137" s="13" t="s">
        <v>79</v>
      </c>
      <c r="AY137" s="248" t="s">
        <v>126</v>
      </c>
    </row>
    <row r="138" s="2" customFormat="1" ht="16.5" customHeight="1">
      <c r="A138" s="40"/>
      <c r="B138" s="41"/>
      <c r="C138" s="214" t="s">
        <v>242</v>
      </c>
      <c r="D138" s="214" t="s">
        <v>129</v>
      </c>
      <c r="E138" s="215" t="s">
        <v>243</v>
      </c>
      <c r="F138" s="216" t="s">
        <v>244</v>
      </c>
      <c r="G138" s="217" t="s">
        <v>226</v>
      </c>
      <c r="H138" s="218">
        <v>13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153</v>
      </c>
      <c r="AT138" s="225" t="s">
        <v>129</v>
      </c>
      <c r="AU138" s="225" t="s">
        <v>81</v>
      </c>
      <c r="AY138" s="19" t="s">
        <v>126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153</v>
      </c>
      <c r="BM138" s="225" t="s">
        <v>245</v>
      </c>
    </row>
    <row r="139" s="2" customFormat="1" ht="24.15" customHeight="1">
      <c r="A139" s="40"/>
      <c r="B139" s="41"/>
      <c r="C139" s="214" t="s">
        <v>246</v>
      </c>
      <c r="D139" s="214" t="s">
        <v>129</v>
      </c>
      <c r="E139" s="215" t="s">
        <v>247</v>
      </c>
      <c r="F139" s="216" t="s">
        <v>248</v>
      </c>
      <c r="G139" s="217" t="s">
        <v>184</v>
      </c>
      <c r="H139" s="218">
        <v>199440</v>
      </c>
      <c r="I139" s="219"/>
      <c r="J139" s="220">
        <f>ROUND(I139*H139,2)</f>
        <v>0</v>
      </c>
      <c r="K139" s="216" t="s">
        <v>133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153</v>
      </c>
      <c r="AT139" s="225" t="s">
        <v>129</v>
      </c>
      <c r="AU139" s="225" t="s">
        <v>81</v>
      </c>
      <c r="AY139" s="19" t="s">
        <v>126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153</v>
      </c>
      <c r="BM139" s="225" t="s">
        <v>249</v>
      </c>
    </row>
    <row r="140" s="2" customFormat="1">
      <c r="A140" s="40"/>
      <c r="B140" s="41"/>
      <c r="C140" s="42"/>
      <c r="D140" s="227" t="s">
        <v>136</v>
      </c>
      <c r="E140" s="42"/>
      <c r="F140" s="228" t="s">
        <v>250</v>
      </c>
      <c r="G140" s="42"/>
      <c r="H140" s="42"/>
      <c r="I140" s="229"/>
      <c r="J140" s="42"/>
      <c r="K140" s="42"/>
      <c r="L140" s="46"/>
      <c r="M140" s="230"/>
      <c r="N140" s="231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136</v>
      </c>
      <c r="AU140" s="19" t="s">
        <v>81</v>
      </c>
    </row>
    <row r="141" s="13" customFormat="1">
      <c r="A141" s="13"/>
      <c r="B141" s="238"/>
      <c r="C141" s="239"/>
      <c r="D141" s="232" t="s">
        <v>187</v>
      </c>
      <c r="E141" s="239"/>
      <c r="F141" s="241" t="s">
        <v>251</v>
      </c>
      <c r="G141" s="239"/>
      <c r="H141" s="242">
        <v>199440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187</v>
      </c>
      <c r="AU141" s="248" t="s">
        <v>81</v>
      </c>
      <c r="AV141" s="13" t="s">
        <v>81</v>
      </c>
      <c r="AW141" s="13" t="s">
        <v>4</v>
      </c>
      <c r="AX141" s="13" t="s">
        <v>79</v>
      </c>
      <c r="AY141" s="248" t="s">
        <v>126</v>
      </c>
    </row>
    <row r="142" s="2" customFormat="1" ht="33" customHeight="1">
      <c r="A142" s="40"/>
      <c r="B142" s="41"/>
      <c r="C142" s="214" t="s">
        <v>8</v>
      </c>
      <c r="D142" s="214" t="s">
        <v>129</v>
      </c>
      <c r="E142" s="215" t="s">
        <v>252</v>
      </c>
      <c r="F142" s="216" t="s">
        <v>253</v>
      </c>
      <c r="G142" s="217" t="s">
        <v>254</v>
      </c>
      <c r="H142" s="218">
        <v>1</v>
      </c>
      <c r="I142" s="219"/>
      <c r="J142" s="220">
        <f>ROUND(I142*H142,2)</f>
        <v>0</v>
      </c>
      <c r="K142" s="216" t="s">
        <v>133</v>
      </c>
      <c r="L142" s="46"/>
      <c r="M142" s="221" t="s">
        <v>19</v>
      </c>
      <c r="N142" s="222" t="s">
        <v>42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153</v>
      </c>
      <c r="AT142" s="225" t="s">
        <v>129</v>
      </c>
      <c r="AU142" s="225" t="s">
        <v>81</v>
      </c>
      <c r="AY142" s="19" t="s">
        <v>126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153</v>
      </c>
      <c r="BM142" s="225" t="s">
        <v>255</v>
      </c>
    </row>
    <row r="143" s="2" customFormat="1">
      <c r="A143" s="40"/>
      <c r="B143" s="41"/>
      <c r="C143" s="42"/>
      <c r="D143" s="227" t="s">
        <v>136</v>
      </c>
      <c r="E143" s="42"/>
      <c r="F143" s="228" t="s">
        <v>256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136</v>
      </c>
      <c r="AU143" s="19" t="s">
        <v>81</v>
      </c>
    </row>
    <row r="144" s="2" customFormat="1" ht="24.15" customHeight="1">
      <c r="A144" s="40"/>
      <c r="B144" s="41"/>
      <c r="C144" s="214" t="s">
        <v>257</v>
      </c>
      <c r="D144" s="214" t="s">
        <v>129</v>
      </c>
      <c r="E144" s="215" t="s">
        <v>258</v>
      </c>
      <c r="F144" s="216" t="s">
        <v>259</v>
      </c>
      <c r="G144" s="217" t="s">
        <v>184</v>
      </c>
      <c r="H144" s="218">
        <v>1662</v>
      </c>
      <c r="I144" s="219"/>
      <c r="J144" s="220">
        <f>ROUND(I144*H144,2)</f>
        <v>0</v>
      </c>
      <c r="K144" s="216" t="s">
        <v>133</v>
      </c>
      <c r="L144" s="46"/>
      <c r="M144" s="221" t="s">
        <v>19</v>
      </c>
      <c r="N144" s="222" t="s">
        <v>42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153</v>
      </c>
      <c r="AT144" s="225" t="s">
        <v>129</v>
      </c>
      <c r="AU144" s="225" t="s">
        <v>81</v>
      </c>
      <c r="AY144" s="19" t="s">
        <v>126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153</v>
      </c>
      <c r="BM144" s="225" t="s">
        <v>260</v>
      </c>
    </row>
    <row r="145" s="2" customFormat="1">
      <c r="A145" s="40"/>
      <c r="B145" s="41"/>
      <c r="C145" s="42"/>
      <c r="D145" s="227" t="s">
        <v>136</v>
      </c>
      <c r="E145" s="42"/>
      <c r="F145" s="228" t="s">
        <v>261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136</v>
      </c>
      <c r="AU145" s="19" t="s">
        <v>81</v>
      </c>
    </row>
    <row r="146" s="2" customFormat="1" ht="16.5" customHeight="1">
      <c r="A146" s="40"/>
      <c r="B146" s="41"/>
      <c r="C146" s="214" t="s">
        <v>262</v>
      </c>
      <c r="D146" s="214" t="s">
        <v>129</v>
      </c>
      <c r="E146" s="215" t="s">
        <v>263</v>
      </c>
      <c r="F146" s="216" t="s">
        <v>264</v>
      </c>
      <c r="G146" s="217" t="s">
        <v>184</v>
      </c>
      <c r="H146" s="218">
        <v>1662</v>
      </c>
      <c r="I146" s="219"/>
      <c r="J146" s="220">
        <f>ROUND(I146*H146,2)</f>
        <v>0</v>
      </c>
      <c r="K146" s="216" t="s">
        <v>133</v>
      </c>
      <c r="L146" s="46"/>
      <c r="M146" s="221" t="s">
        <v>19</v>
      </c>
      <c r="N146" s="222" t="s">
        <v>42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153</v>
      </c>
      <c r="AT146" s="225" t="s">
        <v>129</v>
      </c>
      <c r="AU146" s="225" t="s">
        <v>81</v>
      </c>
      <c r="AY146" s="19" t="s">
        <v>126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153</v>
      </c>
      <c r="BM146" s="225" t="s">
        <v>265</v>
      </c>
    </row>
    <row r="147" s="2" customFormat="1">
      <c r="A147" s="40"/>
      <c r="B147" s="41"/>
      <c r="C147" s="42"/>
      <c r="D147" s="227" t="s">
        <v>136</v>
      </c>
      <c r="E147" s="42"/>
      <c r="F147" s="228" t="s">
        <v>266</v>
      </c>
      <c r="G147" s="42"/>
      <c r="H147" s="42"/>
      <c r="I147" s="229"/>
      <c r="J147" s="42"/>
      <c r="K147" s="42"/>
      <c r="L147" s="46"/>
      <c r="M147" s="230"/>
      <c r="N147" s="231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136</v>
      </c>
      <c r="AU147" s="19" t="s">
        <v>81</v>
      </c>
    </row>
    <row r="148" s="13" customFormat="1">
      <c r="A148" s="13"/>
      <c r="B148" s="238"/>
      <c r="C148" s="239"/>
      <c r="D148" s="232" t="s">
        <v>187</v>
      </c>
      <c r="E148" s="240" t="s">
        <v>19</v>
      </c>
      <c r="F148" s="241" t="s">
        <v>241</v>
      </c>
      <c r="G148" s="239"/>
      <c r="H148" s="242">
        <v>1662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187</v>
      </c>
      <c r="AU148" s="248" t="s">
        <v>81</v>
      </c>
      <c r="AV148" s="13" t="s">
        <v>81</v>
      </c>
      <c r="AW148" s="13" t="s">
        <v>33</v>
      </c>
      <c r="AX148" s="13" t="s">
        <v>79</v>
      </c>
      <c r="AY148" s="248" t="s">
        <v>126</v>
      </c>
    </row>
    <row r="149" s="2" customFormat="1" ht="21.75" customHeight="1">
      <c r="A149" s="40"/>
      <c r="B149" s="41"/>
      <c r="C149" s="214" t="s">
        <v>267</v>
      </c>
      <c r="D149" s="214" t="s">
        <v>129</v>
      </c>
      <c r="E149" s="215" t="s">
        <v>268</v>
      </c>
      <c r="F149" s="216" t="s">
        <v>269</v>
      </c>
      <c r="G149" s="217" t="s">
        <v>184</v>
      </c>
      <c r="H149" s="218">
        <v>199440</v>
      </c>
      <c r="I149" s="219"/>
      <c r="J149" s="220">
        <f>ROUND(I149*H149,2)</f>
        <v>0</v>
      </c>
      <c r="K149" s="216" t="s">
        <v>133</v>
      </c>
      <c r="L149" s="46"/>
      <c r="M149" s="221" t="s">
        <v>19</v>
      </c>
      <c r="N149" s="222" t="s">
        <v>42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153</v>
      </c>
      <c r="AT149" s="225" t="s">
        <v>129</v>
      </c>
      <c r="AU149" s="225" t="s">
        <v>81</v>
      </c>
      <c r="AY149" s="19" t="s">
        <v>126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153</v>
      </c>
      <c r="BM149" s="225" t="s">
        <v>270</v>
      </c>
    </row>
    <row r="150" s="2" customFormat="1">
      <c r="A150" s="40"/>
      <c r="B150" s="41"/>
      <c r="C150" s="42"/>
      <c r="D150" s="227" t="s">
        <v>136</v>
      </c>
      <c r="E150" s="42"/>
      <c r="F150" s="228" t="s">
        <v>271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136</v>
      </c>
      <c r="AU150" s="19" t="s">
        <v>81</v>
      </c>
    </row>
    <row r="151" s="13" customFormat="1">
      <c r="A151" s="13"/>
      <c r="B151" s="238"/>
      <c r="C151" s="239"/>
      <c r="D151" s="232" t="s">
        <v>187</v>
      </c>
      <c r="E151" s="239"/>
      <c r="F151" s="241" t="s">
        <v>251</v>
      </c>
      <c r="G151" s="239"/>
      <c r="H151" s="242">
        <v>199440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187</v>
      </c>
      <c r="AU151" s="248" t="s">
        <v>81</v>
      </c>
      <c r="AV151" s="13" t="s">
        <v>81</v>
      </c>
      <c r="AW151" s="13" t="s">
        <v>4</v>
      </c>
      <c r="AX151" s="13" t="s">
        <v>79</v>
      </c>
      <c r="AY151" s="248" t="s">
        <v>126</v>
      </c>
    </row>
    <row r="152" s="2" customFormat="1" ht="16.5" customHeight="1">
      <c r="A152" s="40"/>
      <c r="B152" s="41"/>
      <c r="C152" s="214" t="s">
        <v>272</v>
      </c>
      <c r="D152" s="214" t="s">
        <v>129</v>
      </c>
      <c r="E152" s="215" t="s">
        <v>273</v>
      </c>
      <c r="F152" s="216" t="s">
        <v>274</v>
      </c>
      <c r="G152" s="217" t="s">
        <v>184</v>
      </c>
      <c r="H152" s="218">
        <v>1662</v>
      </c>
      <c r="I152" s="219"/>
      <c r="J152" s="220">
        <f>ROUND(I152*H152,2)</f>
        <v>0</v>
      </c>
      <c r="K152" s="216" t="s">
        <v>133</v>
      </c>
      <c r="L152" s="46"/>
      <c r="M152" s="221" t="s">
        <v>19</v>
      </c>
      <c r="N152" s="222" t="s">
        <v>42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153</v>
      </c>
      <c r="AT152" s="225" t="s">
        <v>129</v>
      </c>
      <c r="AU152" s="225" t="s">
        <v>81</v>
      </c>
      <c r="AY152" s="19" t="s">
        <v>126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153</v>
      </c>
      <c r="BM152" s="225" t="s">
        <v>275</v>
      </c>
    </row>
    <row r="153" s="2" customFormat="1">
      <c r="A153" s="40"/>
      <c r="B153" s="41"/>
      <c r="C153" s="42"/>
      <c r="D153" s="227" t="s">
        <v>136</v>
      </c>
      <c r="E153" s="42"/>
      <c r="F153" s="228" t="s">
        <v>276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136</v>
      </c>
      <c r="AU153" s="19" t="s">
        <v>81</v>
      </c>
    </row>
    <row r="154" s="2" customFormat="1" ht="21.75" customHeight="1">
      <c r="A154" s="40"/>
      <c r="B154" s="41"/>
      <c r="C154" s="214" t="s">
        <v>277</v>
      </c>
      <c r="D154" s="214" t="s">
        <v>129</v>
      </c>
      <c r="E154" s="215" t="s">
        <v>278</v>
      </c>
      <c r="F154" s="216" t="s">
        <v>279</v>
      </c>
      <c r="G154" s="217" t="s">
        <v>226</v>
      </c>
      <c r="H154" s="218">
        <v>45</v>
      </c>
      <c r="I154" s="219"/>
      <c r="J154" s="220">
        <f>ROUND(I154*H154,2)</f>
        <v>0</v>
      </c>
      <c r="K154" s="216" t="s">
        <v>133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153</v>
      </c>
      <c r="AT154" s="225" t="s">
        <v>129</v>
      </c>
      <c r="AU154" s="225" t="s">
        <v>81</v>
      </c>
      <c r="AY154" s="19" t="s">
        <v>126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153</v>
      </c>
      <c r="BM154" s="225" t="s">
        <v>280</v>
      </c>
    </row>
    <row r="155" s="2" customFormat="1">
      <c r="A155" s="40"/>
      <c r="B155" s="41"/>
      <c r="C155" s="42"/>
      <c r="D155" s="227" t="s">
        <v>136</v>
      </c>
      <c r="E155" s="42"/>
      <c r="F155" s="228" t="s">
        <v>281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136</v>
      </c>
      <c r="AU155" s="19" t="s">
        <v>81</v>
      </c>
    </row>
    <row r="156" s="2" customFormat="1" ht="24.15" customHeight="1">
      <c r="A156" s="40"/>
      <c r="B156" s="41"/>
      <c r="C156" s="214" t="s">
        <v>282</v>
      </c>
      <c r="D156" s="214" t="s">
        <v>129</v>
      </c>
      <c r="E156" s="215" t="s">
        <v>283</v>
      </c>
      <c r="F156" s="216" t="s">
        <v>284</v>
      </c>
      <c r="G156" s="217" t="s">
        <v>226</v>
      </c>
      <c r="H156" s="218">
        <v>5400</v>
      </c>
      <c r="I156" s="219"/>
      <c r="J156" s="220">
        <f>ROUND(I156*H156,2)</f>
        <v>0</v>
      </c>
      <c r="K156" s="216" t="s">
        <v>133</v>
      </c>
      <c r="L156" s="46"/>
      <c r="M156" s="221" t="s">
        <v>19</v>
      </c>
      <c r="N156" s="222" t="s">
        <v>42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153</v>
      </c>
      <c r="AT156" s="225" t="s">
        <v>129</v>
      </c>
      <c r="AU156" s="225" t="s">
        <v>81</v>
      </c>
      <c r="AY156" s="19" t="s">
        <v>126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153</v>
      </c>
      <c r="BM156" s="225" t="s">
        <v>285</v>
      </c>
    </row>
    <row r="157" s="2" customFormat="1">
      <c r="A157" s="40"/>
      <c r="B157" s="41"/>
      <c r="C157" s="42"/>
      <c r="D157" s="227" t="s">
        <v>136</v>
      </c>
      <c r="E157" s="42"/>
      <c r="F157" s="228" t="s">
        <v>286</v>
      </c>
      <c r="G157" s="42"/>
      <c r="H157" s="42"/>
      <c r="I157" s="229"/>
      <c r="J157" s="42"/>
      <c r="K157" s="42"/>
      <c r="L157" s="46"/>
      <c r="M157" s="230"/>
      <c r="N157" s="231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136</v>
      </c>
      <c r="AU157" s="19" t="s">
        <v>81</v>
      </c>
    </row>
    <row r="158" s="13" customFormat="1">
      <c r="A158" s="13"/>
      <c r="B158" s="238"/>
      <c r="C158" s="239"/>
      <c r="D158" s="232" t="s">
        <v>187</v>
      </c>
      <c r="E158" s="239"/>
      <c r="F158" s="241" t="s">
        <v>287</v>
      </c>
      <c r="G158" s="239"/>
      <c r="H158" s="242">
        <v>5400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187</v>
      </c>
      <c r="AU158" s="248" t="s">
        <v>81</v>
      </c>
      <c r="AV158" s="13" t="s">
        <v>81</v>
      </c>
      <c r="AW158" s="13" t="s">
        <v>4</v>
      </c>
      <c r="AX158" s="13" t="s">
        <v>79</v>
      </c>
      <c r="AY158" s="248" t="s">
        <v>126</v>
      </c>
    </row>
    <row r="159" s="2" customFormat="1" ht="21.75" customHeight="1">
      <c r="A159" s="40"/>
      <c r="B159" s="41"/>
      <c r="C159" s="214" t="s">
        <v>288</v>
      </c>
      <c r="D159" s="214" t="s">
        <v>129</v>
      </c>
      <c r="E159" s="215" t="s">
        <v>289</v>
      </c>
      <c r="F159" s="216" t="s">
        <v>290</v>
      </c>
      <c r="G159" s="217" t="s">
        <v>226</v>
      </c>
      <c r="H159" s="218">
        <v>45</v>
      </c>
      <c r="I159" s="219"/>
      <c r="J159" s="220">
        <f>ROUND(I159*H159,2)</f>
        <v>0</v>
      </c>
      <c r="K159" s="216" t="s">
        <v>133</v>
      </c>
      <c r="L159" s="46"/>
      <c r="M159" s="221" t="s">
        <v>19</v>
      </c>
      <c r="N159" s="222" t="s">
        <v>42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153</v>
      </c>
      <c r="AT159" s="225" t="s">
        <v>129</v>
      </c>
      <c r="AU159" s="225" t="s">
        <v>81</v>
      </c>
      <c r="AY159" s="19" t="s">
        <v>126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153</v>
      </c>
      <c r="BM159" s="225" t="s">
        <v>291</v>
      </c>
    </row>
    <row r="160" s="2" customFormat="1">
      <c r="A160" s="40"/>
      <c r="B160" s="41"/>
      <c r="C160" s="42"/>
      <c r="D160" s="227" t="s">
        <v>136</v>
      </c>
      <c r="E160" s="42"/>
      <c r="F160" s="228" t="s">
        <v>292</v>
      </c>
      <c r="G160" s="42"/>
      <c r="H160" s="42"/>
      <c r="I160" s="229"/>
      <c r="J160" s="42"/>
      <c r="K160" s="42"/>
      <c r="L160" s="46"/>
      <c r="M160" s="230"/>
      <c r="N160" s="231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136</v>
      </c>
      <c r="AU160" s="19" t="s">
        <v>81</v>
      </c>
    </row>
    <row r="161" s="2" customFormat="1" ht="24.15" customHeight="1">
      <c r="A161" s="40"/>
      <c r="B161" s="41"/>
      <c r="C161" s="214" t="s">
        <v>293</v>
      </c>
      <c r="D161" s="214" t="s">
        <v>129</v>
      </c>
      <c r="E161" s="215" t="s">
        <v>294</v>
      </c>
      <c r="F161" s="216" t="s">
        <v>295</v>
      </c>
      <c r="G161" s="217" t="s">
        <v>226</v>
      </c>
      <c r="H161" s="218">
        <v>27.5</v>
      </c>
      <c r="I161" s="219"/>
      <c r="J161" s="220">
        <f>ROUND(I161*H161,2)</f>
        <v>0</v>
      </c>
      <c r="K161" s="216" t="s">
        <v>19</v>
      </c>
      <c r="L161" s="46"/>
      <c r="M161" s="221" t="s">
        <v>19</v>
      </c>
      <c r="N161" s="222" t="s">
        <v>42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5" t="s">
        <v>153</v>
      </c>
      <c r="AT161" s="225" t="s">
        <v>129</v>
      </c>
      <c r="AU161" s="225" t="s">
        <v>81</v>
      </c>
      <c r="AY161" s="19" t="s">
        <v>126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9" t="s">
        <v>79</v>
      </c>
      <c r="BK161" s="226">
        <f>ROUND(I161*H161,2)</f>
        <v>0</v>
      </c>
      <c r="BL161" s="19" t="s">
        <v>153</v>
      </c>
      <c r="BM161" s="225" t="s">
        <v>296</v>
      </c>
    </row>
    <row r="162" s="13" customFormat="1">
      <c r="A162" s="13"/>
      <c r="B162" s="238"/>
      <c r="C162" s="239"/>
      <c r="D162" s="232" t="s">
        <v>187</v>
      </c>
      <c r="E162" s="240" t="s">
        <v>19</v>
      </c>
      <c r="F162" s="241" t="s">
        <v>297</v>
      </c>
      <c r="G162" s="239"/>
      <c r="H162" s="242">
        <v>27.5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187</v>
      </c>
      <c r="AU162" s="248" t="s">
        <v>81</v>
      </c>
      <c r="AV162" s="13" t="s">
        <v>81</v>
      </c>
      <c r="AW162" s="13" t="s">
        <v>33</v>
      </c>
      <c r="AX162" s="13" t="s">
        <v>79</v>
      </c>
      <c r="AY162" s="248" t="s">
        <v>126</v>
      </c>
    </row>
    <row r="163" s="2" customFormat="1" ht="24.15" customHeight="1">
      <c r="A163" s="40"/>
      <c r="B163" s="41"/>
      <c r="C163" s="214" t="s">
        <v>7</v>
      </c>
      <c r="D163" s="214" t="s">
        <v>129</v>
      </c>
      <c r="E163" s="215" t="s">
        <v>298</v>
      </c>
      <c r="F163" s="216" t="s">
        <v>299</v>
      </c>
      <c r="G163" s="217" t="s">
        <v>226</v>
      </c>
      <c r="H163" s="218">
        <v>412.5</v>
      </c>
      <c r="I163" s="219"/>
      <c r="J163" s="220">
        <f>ROUND(I163*H163,2)</f>
        <v>0</v>
      </c>
      <c r="K163" s="216" t="s">
        <v>19</v>
      </c>
      <c r="L163" s="46"/>
      <c r="M163" s="221" t="s">
        <v>19</v>
      </c>
      <c r="N163" s="222" t="s">
        <v>42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153</v>
      </c>
      <c r="AT163" s="225" t="s">
        <v>129</v>
      </c>
      <c r="AU163" s="225" t="s">
        <v>81</v>
      </c>
      <c r="AY163" s="19" t="s">
        <v>126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153</v>
      </c>
      <c r="BM163" s="225" t="s">
        <v>300</v>
      </c>
    </row>
    <row r="164" s="13" customFormat="1">
      <c r="A164" s="13"/>
      <c r="B164" s="238"/>
      <c r="C164" s="239"/>
      <c r="D164" s="232" t="s">
        <v>187</v>
      </c>
      <c r="E164" s="240" t="s">
        <v>19</v>
      </c>
      <c r="F164" s="241" t="s">
        <v>297</v>
      </c>
      <c r="G164" s="239"/>
      <c r="H164" s="242">
        <v>27.5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187</v>
      </c>
      <c r="AU164" s="248" t="s">
        <v>81</v>
      </c>
      <c r="AV164" s="13" t="s">
        <v>81</v>
      </c>
      <c r="AW164" s="13" t="s">
        <v>33</v>
      </c>
      <c r="AX164" s="13" t="s">
        <v>79</v>
      </c>
      <c r="AY164" s="248" t="s">
        <v>126</v>
      </c>
    </row>
    <row r="165" s="13" customFormat="1">
      <c r="A165" s="13"/>
      <c r="B165" s="238"/>
      <c r="C165" s="239"/>
      <c r="D165" s="232" t="s">
        <v>187</v>
      </c>
      <c r="E165" s="239"/>
      <c r="F165" s="241" t="s">
        <v>301</v>
      </c>
      <c r="G165" s="239"/>
      <c r="H165" s="242">
        <v>412.5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187</v>
      </c>
      <c r="AU165" s="248" t="s">
        <v>81</v>
      </c>
      <c r="AV165" s="13" t="s">
        <v>81</v>
      </c>
      <c r="AW165" s="13" t="s">
        <v>4</v>
      </c>
      <c r="AX165" s="13" t="s">
        <v>79</v>
      </c>
      <c r="AY165" s="248" t="s">
        <v>126</v>
      </c>
    </row>
    <row r="166" s="2" customFormat="1" ht="24.15" customHeight="1">
      <c r="A166" s="40"/>
      <c r="B166" s="41"/>
      <c r="C166" s="214" t="s">
        <v>302</v>
      </c>
      <c r="D166" s="214" t="s">
        <v>129</v>
      </c>
      <c r="E166" s="215" t="s">
        <v>303</v>
      </c>
      <c r="F166" s="216" t="s">
        <v>304</v>
      </c>
      <c r="G166" s="217" t="s">
        <v>226</v>
      </c>
      <c r="H166" s="218">
        <v>27.5</v>
      </c>
      <c r="I166" s="219"/>
      <c r="J166" s="220">
        <f>ROUND(I166*H166,2)</f>
        <v>0</v>
      </c>
      <c r="K166" s="216" t="s">
        <v>19</v>
      </c>
      <c r="L166" s="46"/>
      <c r="M166" s="221" t="s">
        <v>19</v>
      </c>
      <c r="N166" s="222" t="s">
        <v>42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153</v>
      </c>
      <c r="AT166" s="225" t="s">
        <v>129</v>
      </c>
      <c r="AU166" s="225" t="s">
        <v>81</v>
      </c>
      <c r="AY166" s="19" t="s">
        <v>126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153</v>
      </c>
      <c r="BM166" s="225" t="s">
        <v>305</v>
      </c>
    </row>
    <row r="167" s="13" customFormat="1">
      <c r="A167" s="13"/>
      <c r="B167" s="238"/>
      <c r="C167" s="239"/>
      <c r="D167" s="232" t="s">
        <v>187</v>
      </c>
      <c r="E167" s="240" t="s">
        <v>19</v>
      </c>
      <c r="F167" s="241" t="s">
        <v>297</v>
      </c>
      <c r="G167" s="239"/>
      <c r="H167" s="242">
        <v>27.5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187</v>
      </c>
      <c r="AU167" s="248" t="s">
        <v>81</v>
      </c>
      <c r="AV167" s="13" t="s">
        <v>81</v>
      </c>
      <c r="AW167" s="13" t="s">
        <v>33</v>
      </c>
      <c r="AX167" s="13" t="s">
        <v>79</v>
      </c>
      <c r="AY167" s="248" t="s">
        <v>126</v>
      </c>
    </row>
    <row r="168" s="2" customFormat="1" ht="24.15" customHeight="1">
      <c r="A168" s="40"/>
      <c r="B168" s="41"/>
      <c r="C168" s="214" t="s">
        <v>306</v>
      </c>
      <c r="D168" s="214" t="s">
        <v>129</v>
      </c>
      <c r="E168" s="215" t="s">
        <v>307</v>
      </c>
      <c r="F168" s="216" t="s">
        <v>308</v>
      </c>
      <c r="G168" s="217" t="s">
        <v>191</v>
      </c>
      <c r="H168" s="218">
        <v>7.516</v>
      </c>
      <c r="I168" s="219"/>
      <c r="J168" s="220">
        <f>ROUND(I168*H168,2)</f>
        <v>0</v>
      </c>
      <c r="K168" s="216" t="s">
        <v>133</v>
      </c>
      <c r="L168" s="46"/>
      <c r="M168" s="221" t="s">
        <v>19</v>
      </c>
      <c r="N168" s="222" t="s">
        <v>42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1.671</v>
      </c>
      <c r="T168" s="224">
        <f>S168*H168</f>
        <v>12.559236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153</v>
      </c>
      <c r="AT168" s="225" t="s">
        <v>129</v>
      </c>
      <c r="AU168" s="225" t="s">
        <v>81</v>
      </c>
      <c r="AY168" s="19" t="s">
        <v>126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153</v>
      </c>
      <c r="BM168" s="225" t="s">
        <v>309</v>
      </c>
    </row>
    <row r="169" s="2" customFormat="1">
      <c r="A169" s="40"/>
      <c r="B169" s="41"/>
      <c r="C169" s="42"/>
      <c r="D169" s="227" t="s">
        <v>136</v>
      </c>
      <c r="E169" s="42"/>
      <c r="F169" s="228" t="s">
        <v>310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136</v>
      </c>
      <c r="AU169" s="19" t="s">
        <v>81</v>
      </c>
    </row>
    <row r="170" s="13" customFormat="1">
      <c r="A170" s="13"/>
      <c r="B170" s="238"/>
      <c r="C170" s="239"/>
      <c r="D170" s="232" t="s">
        <v>187</v>
      </c>
      <c r="E170" s="240" t="s">
        <v>19</v>
      </c>
      <c r="F170" s="241" t="s">
        <v>194</v>
      </c>
      <c r="G170" s="239"/>
      <c r="H170" s="242">
        <v>8.1400000000000006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187</v>
      </c>
      <c r="AU170" s="248" t="s">
        <v>81</v>
      </c>
      <c r="AV170" s="13" t="s">
        <v>81</v>
      </c>
      <c r="AW170" s="13" t="s">
        <v>33</v>
      </c>
      <c r="AX170" s="13" t="s">
        <v>71</v>
      </c>
      <c r="AY170" s="248" t="s">
        <v>126</v>
      </c>
    </row>
    <row r="171" s="13" customFormat="1">
      <c r="A171" s="13"/>
      <c r="B171" s="238"/>
      <c r="C171" s="239"/>
      <c r="D171" s="232" t="s">
        <v>187</v>
      </c>
      <c r="E171" s="240" t="s">
        <v>19</v>
      </c>
      <c r="F171" s="241" t="s">
        <v>195</v>
      </c>
      <c r="G171" s="239"/>
      <c r="H171" s="242">
        <v>-0.624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187</v>
      </c>
      <c r="AU171" s="248" t="s">
        <v>81</v>
      </c>
      <c r="AV171" s="13" t="s">
        <v>81</v>
      </c>
      <c r="AW171" s="13" t="s">
        <v>33</v>
      </c>
      <c r="AX171" s="13" t="s">
        <v>71</v>
      </c>
      <c r="AY171" s="248" t="s">
        <v>126</v>
      </c>
    </row>
    <row r="172" s="14" customFormat="1">
      <c r="A172" s="14"/>
      <c r="B172" s="249"/>
      <c r="C172" s="250"/>
      <c r="D172" s="232" t="s">
        <v>187</v>
      </c>
      <c r="E172" s="251" t="s">
        <v>19</v>
      </c>
      <c r="F172" s="252" t="s">
        <v>196</v>
      </c>
      <c r="G172" s="250"/>
      <c r="H172" s="253">
        <v>7.5160000000000009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187</v>
      </c>
      <c r="AU172" s="259" t="s">
        <v>81</v>
      </c>
      <c r="AV172" s="14" t="s">
        <v>153</v>
      </c>
      <c r="AW172" s="14" t="s">
        <v>33</v>
      </c>
      <c r="AX172" s="14" t="s">
        <v>79</v>
      </c>
      <c r="AY172" s="259" t="s">
        <v>126</v>
      </c>
    </row>
    <row r="173" s="2" customFormat="1" ht="24.15" customHeight="1">
      <c r="A173" s="40"/>
      <c r="B173" s="41"/>
      <c r="C173" s="214" t="s">
        <v>311</v>
      </c>
      <c r="D173" s="214" t="s">
        <v>129</v>
      </c>
      <c r="E173" s="215" t="s">
        <v>312</v>
      </c>
      <c r="F173" s="216" t="s">
        <v>313</v>
      </c>
      <c r="G173" s="217" t="s">
        <v>184</v>
      </c>
      <c r="H173" s="218">
        <v>106.31999999999999</v>
      </c>
      <c r="I173" s="219"/>
      <c r="J173" s="220">
        <f>ROUND(I173*H173,2)</f>
        <v>0</v>
      </c>
      <c r="K173" s="216" t="s">
        <v>133</v>
      </c>
      <c r="L173" s="46"/>
      <c r="M173" s="221" t="s">
        <v>19</v>
      </c>
      <c r="N173" s="222" t="s">
        <v>42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0.0070000000000000001</v>
      </c>
      <c r="T173" s="224">
        <f>S173*H173</f>
        <v>0.74424000000000001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153</v>
      </c>
      <c r="AT173" s="225" t="s">
        <v>129</v>
      </c>
      <c r="AU173" s="225" t="s">
        <v>81</v>
      </c>
      <c r="AY173" s="19" t="s">
        <v>126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153</v>
      </c>
      <c r="BM173" s="225" t="s">
        <v>314</v>
      </c>
    </row>
    <row r="174" s="2" customFormat="1">
      <c r="A174" s="40"/>
      <c r="B174" s="41"/>
      <c r="C174" s="42"/>
      <c r="D174" s="227" t="s">
        <v>136</v>
      </c>
      <c r="E174" s="42"/>
      <c r="F174" s="228" t="s">
        <v>315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136</v>
      </c>
      <c r="AU174" s="19" t="s">
        <v>81</v>
      </c>
    </row>
    <row r="175" s="13" customFormat="1">
      <c r="A175" s="13"/>
      <c r="B175" s="238"/>
      <c r="C175" s="239"/>
      <c r="D175" s="232" t="s">
        <v>187</v>
      </c>
      <c r="E175" s="240" t="s">
        <v>19</v>
      </c>
      <c r="F175" s="241" t="s">
        <v>217</v>
      </c>
      <c r="G175" s="239"/>
      <c r="H175" s="242">
        <v>106.31999999999999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187</v>
      </c>
      <c r="AU175" s="248" t="s">
        <v>81</v>
      </c>
      <c r="AV175" s="13" t="s">
        <v>81</v>
      </c>
      <c r="AW175" s="13" t="s">
        <v>33</v>
      </c>
      <c r="AX175" s="13" t="s">
        <v>79</v>
      </c>
      <c r="AY175" s="248" t="s">
        <v>126</v>
      </c>
    </row>
    <row r="176" s="2" customFormat="1" ht="16.5" customHeight="1">
      <c r="A176" s="40"/>
      <c r="B176" s="41"/>
      <c r="C176" s="214" t="s">
        <v>316</v>
      </c>
      <c r="D176" s="214" t="s">
        <v>129</v>
      </c>
      <c r="E176" s="215" t="s">
        <v>317</v>
      </c>
      <c r="F176" s="216" t="s">
        <v>318</v>
      </c>
      <c r="G176" s="217" t="s">
        <v>184</v>
      </c>
      <c r="H176" s="218">
        <v>1752</v>
      </c>
      <c r="I176" s="219"/>
      <c r="J176" s="220">
        <f>ROUND(I176*H176,2)</f>
        <v>0</v>
      </c>
      <c r="K176" s="216" t="s">
        <v>133</v>
      </c>
      <c r="L176" s="46"/>
      <c r="M176" s="221" t="s">
        <v>19</v>
      </c>
      <c r="N176" s="222" t="s">
        <v>42</v>
      </c>
      <c r="O176" s="86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5" t="s">
        <v>153</v>
      </c>
      <c r="AT176" s="225" t="s">
        <v>129</v>
      </c>
      <c r="AU176" s="225" t="s">
        <v>81</v>
      </c>
      <c r="AY176" s="19" t="s">
        <v>126</v>
      </c>
      <c r="BE176" s="226">
        <f>IF(N176="základní",J176,0)</f>
        <v>0</v>
      </c>
      <c r="BF176" s="226">
        <f>IF(N176="snížená",J176,0)</f>
        <v>0</v>
      </c>
      <c r="BG176" s="226">
        <f>IF(N176="zákl. přenesená",J176,0)</f>
        <v>0</v>
      </c>
      <c r="BH176" s="226">
        <f>IF(N176="sníž. přenesená",J176,0)</f>
        <v>0</v>
      </c>
      <c r="BI176" s="226">
        <f>IF(N176="nulová",J176,0)</f>
        <v>0</v>
      </c>
      <c r="BJ176" s="19" t="s">
        <v>79</v>
      </c>
      <c r="BK176" s="226">
        <f>ROUND(I176*H176,2)</f>
        <v>0</v>
      </c>
      <c r="BL176" s="19" t="s">
        <v>153</v>
      </c>
      <c r="BM176" s="225" t="s">
        <v>319</v>
      </c>
    </row>
    <row r="177" s="2" customFormat="1">
      <c r="A177" s="40"/>
      <c r="B177" s="41"/>
      <c r="C177" s="42"/>
      <c r="D177" s="227" t="s">
        <v>136</v>
      </c>
      <c r="E177" s="42"/>
      <c r="F177" s="228" t="s">
        <v>320</v>
      </c>
      <c r="G177" s="42"/>
      <c r="H177" s="42"/>
      <c r="I177" s="229"/>
      <c r="J177" s="42"/>
      <c r="K177" s="42"/>
      <c r="L177" s="46"/>
      <c r="M177" s="230"/>
      <c r="N177" s="231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136</v>
      </c>
      <c r="AU177" s="19" t="s">
        <v>81</v>
      </c>
    </row>
    <row r="178" s="13" customFormat="1">
      <c r="A178" s="13"/>
      <c r="B178" s="238"/>
      <c r="C178" s="239"/>
      <c r="D178" s="232" t="s">
        <v>187</v>
      </c>
      <c r="E178" s="240" t="s">
        <v>19</v>
      </c>
      <c r="F178" s="241" t="s">
        <v>321</v>
      </c>
      <c r="G178" s="239"/>
      <c r="H178" s="242">
        <v>1752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187</v>
      </c>
      <c r="AU178" s="248" t="s">
        <v>81</v>
      </c>
      <c r="AV178" s="13" t="s">
        <v>81</v>
      </c>
      <c r="AW178" s="13" t="s">
        <v>33</v>
      </c>
      <c r="AX178" s="13" t="s">
        <v>79</v>
      </c>
      <c r="AY178" s="248" t="s">
        <v>126</v>
      </c>
    </row>
    <row r="179" s="2" customFormat="1" ht="24.15" customHeight="1">
      <c r="A179" s="40"/>
      <c r="B179" s="41"/>
      <c r="C179" s="214" t="s">
        <v>322</v>
      </c>
      <c r="D179" s="214" t="s">
        <v>129</v>
      </c>
      <c r="E179" s="215" t="s">
        <v>323</v>
      </c>
      <c r="F179" s="216" t="s">
        <v>324</v>
      </c>
      <c r="G179" s="217" t="s">
        <v>184</v>
      </c>
      <c r="H179" s="218">
        <v>7008</v>
      </c>
      <c r="I179" s="219"/>
      <c r="J179" s="220">
        <f>ROUND(I179*H179,2)</f>
        <v>0</v>
      </c>
      <c r="K179" s="216" t="s">
        <v>133</v>
      </c>
      <c r="L179" s="46"/>
      <c r="M179" s="221" t="s">
        <v>19</v>
      </c>
      <c r="N179" s="222" t="s">
        <v>42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153</v>
      </c>
      <c r="AT179" s="225" t="s">
        <v>129</v>
      </c>
      <c r="AU179" s="225" t="s">
        <v>81</v>
      </c>
      <c r="AY179" s="19" t="s">
        <v>126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79</v>
      </c>
      <c r="BK179" s="226">
        <f>ROUND(I179*H179,2)</f>
        <v>0</v>
      </c>
      <c r="BL179" s="19" t="s">
        <v>153</v>
      </c>
      <c r="BM179" s="225" t="s">
        <v>325</v>
      </c>
    </row>
    <row r="180" s="2" customFormat="1">
      <c r="A180" s="40"/>
      <c r="B180" s="41"/>
      <c r="C180" s="42"/>
      <c r="D180" s="227" t="s">
        <v>136</v>
      </c>
      <c r="E180" s="42"/>
      <c r="F180" s="228" t="s">
        <v>326</v>
      </c>
      <c r="G180" s="42"/>
      <c r="H180" s="42"/>
      <c r="I180" s="229"/>
      <c r="J180" s="42"/>
      <c r="K180" s="42"/>
      <c r="L180" s="46"/>
      <c r="M180" s="230"/>
      <c r="N180" s="231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136</v>
      </c>
      <c r="AU180" s="19" t="s">
        <v>81</v>
      </c>
    </row>
    <row r="181" s="13" customFormat="1">
      <c r="A181" s="13"/>
      <c r="B181" s="238"/>
      <c r="C181" s="239"/>
      <c r="D181" s="232" t="s">
        <v>187</v>
      </c>
      <c r="E181" s="239"/>
      <c r="F181" s="241" t="s">
        <v>327</v>
      </c>
      <c r="G181" s="239"/>
      <c r="H181" s="242">
        <v>7008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187</v>
      </c>
      <c r="AU181" s="248" t="s">
        <v>81</v>
      </c>
      <c r="AV181" s="13" t="s">
        <v>81</v>
      </c>
      <c r="AW181" s="13" t="s">
        <v>4</v>
      </c>
      <c r="AX181" s="13" t="s">
        <v>79</v>
      </c>
      <c r="AY181" s="248" t="s">
        <v>126</v>
      </c>
    </row>
    <row r="182" s="12" customFormat="1" ht="22.8" customHeight="1">
      <c r="A182" s="12"/>
      <c r="B182" s="198"/>
      <c r="C182" s="199"/>
      <c r="D182" s="200" t="s">
        <v>70</v>
      </c>
      <c r="E182" s="212" t="s">
        <v>328</v>
      </c>
      <c r="F182" s="212" t="s">
        <v>329</v>
      </c>
      <c r="G182" s="199"/>
      <c r="H182" s="199"/>
      <c r="I182" s="202"/>
      <c r="J182" s="213">
        <f>BK182</f>
        <v>0</v>
      </c>
      <c r="K182" s="199"/>
      <c r="L182" s="204"/>
      <c r="M182" s="205"/>
      <c r="N182" s="206"/>
      <c r="O182" s="206"/>
      <c r="P182" s="207">
        <f>SUM(P183:P197)</f>
        <v>0</v>
      </c>
      <c r="Q182" s="206"/>
      <c r="R182" s="207">
        <f>SUM(R183:R197)</f>
        <v>0</v>
      </c>
      <c r="S182" s="206"/>
      <c r="T182" s="208">
        <f>SUM(T183:T197)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9" t="s">
        <v>79</v>
      </c>
      <c r="AT182" s="210" t="s">
        <v>70</v>
      </c>
      <c r="AU182" s="210" t="s">
        <v>79</v>
      </c>
      <c r="AY182" s="209" t="s">
        <v>126</v>
      </c>
      <c r="BK182" s="211">
        <f>SUM(BK183:BK197)</f>
        <v>0</v>
      </c>
    </row>
    <row r="183" s="2" customFormat="1" ht="24.15" customHeight="1">
      <c r="A183" s="40"/>
      <c r="B183" s="41"/>
      <c r="C183" s="214" t="s">
        <v>330</v>
      </c>
      <c r="D183" s="214" t="s">
        <v>129</v>
      </c>
      <c r="E183" s="215" t="s">
        <v>331</v>
      </c>
      <c r="F183" s="216" t="s">
        <v>332</v>
      </c>
      <c r="G183" s="217" t="s">
        <v>333</v>
      </c>
      <c r="H183" s="218">
        <v>27.923999999999999</v>
      </c>
      <c r="I183" s="219"/>
      <c r="J183" s="220">
        <f>ROUND(I183*H183,2)</f>
        <v>0</v>
      </c>
      <c r="K183" s="216" t="s">
        <v>133</v>
      </c>
      <c r="L183" s="46"/>
      <c r="M183" s="221" t="s">
        <v>19</v>
      </c>
      <c r="N183" s="222" t="s">
        <v>42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153</v>
      </c>
      <c r="AT183" s="225" t="s">
        <v>129</v>
      </c>
      <c r="AU183" s="225" t="s">
        <v>81</v>
      </c>
      <c r="AY183" s="19" t="s">
        <v>126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153</v>
      </c>
      <c r="BM183" s="225" t="s">
        <v>334</v>
      </c>
    </row>
    <row r="184" s="2" customFormat="1">
      <c r="A184" s="40"/>
      <c r="B184" s="41"/>
      <c r="C184" s="42"/>
      <c r="D184" s="227" t="s">
        <v>136</v>
      </c>
      <c r="E184" s="42"/>
      <c r="F184" s="228" t="s">
        <v>335</v>
      </c>
      <c r="G184" s="42"/>
      <c r="H184" s="42"/>
      <c r="I184" s="229"/>
      <c r="J184" s="42"/>
      <c r="K184" s="42"/>
      <c r="L184" s="46"/>
      <c r="M184" s="230"/>
      <c r="N184" s="231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136</v>
      </c>
      <c r="AU184" s="19" t="s">
        <v>81</v>
      </c>
    </row>
    <row r="185" s="2" customFormat="1" ht="21.75" customHeight="1">
      <c r="A185" s="40"/>
      <c r="B185" s="41"/>
      <c r="C185" s="214" t="s">
        <v>336</v>
      </c>
      <c r="D185" s="214" t="s">
        <v>129</v>
      </c>
      <c r="E185" s="215" t="s">
        <v>337</v>
      </c>
      <c r="F185" s="216" t="s">
        <v>338</v>
      </c>
      <c r="G185" s="217" t="s">
        <v>333</v>
      </c>
      <c r="H185" s="218">
        <v>27.923999999999999</v>
      </c>
      <c r="I185" s="219"/>
      <c r="J185" s="220">
        <f>ROUND(I185*H185,2)</f>
        <v>0</v>
      </c>
      <c r="K185" s="216" t="s">
        <v>133</v>
      </c>
      <c r="L185" s="46"/>
      <c r="M185" s="221" t="s">
        <v>19</v>
      </c>
      <c r="N185" s="222" t="s">
        <v>42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153</v>
      </c>
      <c r="AT185" s="225" t="s">
        <v>129</v>
      </c>
      <c r="AU185" s="225" t="s">
        <v>81</v>
      </c>
      <c r="AY185" s="19" t="s">
        <v>126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153</v>
      </c>
      <c r="BM185" s="225" t="s">
        <v>339</v>
      </c>
    </row>
    <row r="186" s="2" customFormat="1">
      <c r="A186" s="40"/>
      <c r="B186" s="41"/>
      <c r="C186" s="42"/>
      <c r="D186" s="227" t="s">
        <v>136</v>
      </c>
      <c r="E186" s="42"/>
      <c r="F186" s="228" t="s">
        <v>340</v>
      </c>
      <c r="G186" s="42"/>
      <c r="H186" s="42"/>
      <c r="I186" s="229"/>
      <c r="J186" s="42"/>
      <c r="K186" s="42"/>
      <c r="L186" s="46"/>
      <c r="M186" s="230"/>
      <c r="N186" s="231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136</v>
      </c>
      <c r="AU186" s="19" t="s">
        <v>81</v>
      </c>
    </row>
    <row r="187" s="2" customFormat="1" ht="24.15" customHeight="1">
      <c r="A187" s="40"/>
      <c r="B187" s="41"/>
      <c r="C187" s="214" t="s">
        <v>341</v>
      </c>
      <c r="D187" s="214" t="s">
        <v>129</v>
      </c>
      <c r="E187" s="215" t="s">
        <v>342</v>
      </c>
      <c r="F187" s="216" t="s">
        <v>343</v>
      </c>
      <c r="G187" s="217" t="s">
        <v>333</v>
      </c>
      <c r="H187" s="218">
        <v>1089.0360000000001</v>
      </c>
      <c r="I187" s="219"/>
      <c r="J187" s="220">
        <f>ROUND(I187*H187,2)</f>
        <v>0</v>
      </c>
      <c r="K187" s="216" t="s">
        <v>133</v>
      </c>
      <c r="L187" s="46"/>
      <c r="M187" s="221" t="s">
        <v>19</v>
      </c>
      <c r="N187" s="222" t="s">
        <v>42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153</v>
      </c>
      <c r="AT187" s="225" t="s">
        <v>129</v>
      </c>
      <c r="AU187" s="225" t="s">
        <v>81</v>
      </c>
      <c r="AY187" s="19" t="s">
        <v>126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153</v>
      </c>
      <c r="BM187" s="225" t="s">
        <v>344</v>
      </c>
    </row>
    <row r="188" s="2" customFormat="1">
      <c r="A188" s="40"/>
      <c r="B188" s="41"/>
      <c r="C188" s="42"/>
      <c r="D188" s="227" t="s">
        <v>136</v>
      </c>
      <c r="E188" s="42"/>
      <c r="F188" s="228" t="s">
        <v>345</v>
      </c>
      <c r="G188" s="42"/>
      <c r="H188" s="42"/>
      <c r="I188" s="229"/>
      <c r="J188" s="42"/>
      <c r="K188" s="42"/>
      <c r="L188" s="46"/>
      <c r="M188" s="230"/>
      <c r="N188" s="231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136</v>
      </c>
      <c r="AU188" s="19" t="s">
        <v>81</v>
      </c>
    </row>
    <row r="189" s="13" customFormat="1">
      <c r="A189" s="13"/>
      <c r="B189" s="238"/>
      <c r="C189" s="239"/>
      <c r="D189" s="232" t="s">
        <v>187</v>
      </c>
      <c r="E189" s="239"/>
      <c r="F189" s="241" t="s">
        <v>346</v>
      </c>
      <c r="G189" s="239"/>
      <c r="H189" s="242">
        <v>1089.0360000000001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187</v>
      </c>
      <c r="AU189" s="248" t="s">
        <v>81</v>
      </c>
      <c r="AV189" s="13" t="s">
        <v>81</v>
      </c>
      <c r="AW189" s="13" t="s">
        <v>4</v>
      </c>
      <c r="AX189" s="13" t="s">
        <v>79</v>
      </c>
      <c r="AY189" s="248" t="s">
        <v>126</v>
      </c>
    </row>
    <row r="190" s="2" customFormat="1" ht="24.15" customHeight="1">
      <c r="A190" s="40"/>
      <c r="B190" s="41"/>
      <c r="C190" s="214" t="s">
        <v>347</v>
      </c>
      <c r="D190" s="214" t="s">
        <v>129</v>
      </c>
      <c r="E190" s="215" t="s">
        <v>348</v>
      </c>
      <c r="F190" s="216" t="s">
        <v>349</v>
      </c>
      <c r="G190" s="217" t="s">
        <v>333</v>
      </c>
      <c r="H190" s="218">
        <v>12.558999999999999</v>
      </c>
      <c r="I190" s="219"/>
      <c r="J190" s="220">
        <f>ROUND(I190*H190,2)</f>
        <v>0</v>
      </c>
      <c r="K190" s="216" t="s">
        <v>19</v>
      </c>
      <c r="L190" s="46"/>
      <c r="M190" s="221" t="s">
        <v>19</v>
      </c>
      <c r="N190" s="222" t="s">
        <v>42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153</v>
      </c>
      <c r="AT190" s="225" t="s">
        <v>129</v>
      </c>
      <c r="AU190" s="225" t="s">
        <v>81</v>
      </c>
      <c r="AY190" s="19" t="s">
        <v>126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153</v>
      </c>
      <c r="BM190" s="225" t="s">
        <v>350</v>
      </c>
    </row>
    <row r="191" s="2" customFormat="1" ht="16.5" customHeight="1">
      <c r="A191" s="40"/>
      <c r="B191" s="41"/>
      <c r="C191" s="214" t="s">
        <v>351</v>
      </c>
      <c r="D191" s="214" t="s">
        <v>129</v>
      </c>
      <c r="E191" s="215" t="s">
        <v>352</v>
      </c>
      <c r="F191" s="216" t="s">
        <v>353</v>
      </c>
      <c r="G191" s="217" t="s">
        <v>333</v>
      </c>
      <c r="H191" s="218">
        <v>5.7789999999999999</v>
      </c>
      <c r="I191" s="219"/>
      <c r="J191" s="220">
        <f>ROUND(I191*H191,2)</f>
        <v>0</v>
      </c>
      <c r="K191" s="216" t="s">
        <v>19</v>
      </c>
      <c r="L191" s="46"/>
      <c r="M191" s="221" t="s">
        <v>19</v>
      </c>
      <c r="N191" s="222" t="s">
        <v>42</v>
      </c>
      <c r="O191" s="86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5" t="s">
        <v>153</v>
      </c>
      <c r="AT191" s="225" t="s">
        <v>129</v>
      </c>
      <c r="AU191" s="225" t="s">
        <v>81</v>
      </c>
      <c r="AY191" s="19" t="s">
        <v>126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9" t="s">
        <v>79</v>
      </c>
      <c r="BK191" s="226">
        <f>ROUND(I191*H191,2)</f>
        <v>0</v>
      </c>
      <c r="BL191" s="19" t="s">
        <v>153</v>
      </c>
      <c r="BM191" s="225" t="s">
        <v>354</v>
      </c>
    </row>
    <row r="192" s="2" customFormat="1" ht="24.15" customHeight="1">
      <c r="A192" s="40"/>
      <c r="B192" s="41"/>
      <c r="C192" s="214" t="s">
        <v>355</v>
      </c>
      <c r="D192" s="214" t="s">
        <v>129</v>
      </c>
      <c r="E192" s="215" t="s">
        <v>356</v>
      </c>
      <c r="F192" s="216" t="s">
        <v>357</v>
      </c>
      <c r="G192" s="217" t="s">
        <v>333</v>
      </c>
      <c r="H192" s="218">
        <v>0.0060000000000000001</v>
      </c>
      <c r="I192" s="219"/>
      <c r="J192" s="220">
        <f>ROUND(I192*H192,2)</f>
        <v>0</v>
      </c>
      <c r="K192" s="216" t="s">
        <v>133</v>
      </c>
      <c r="L192" s="46"/>
      <c r="M192" s="221" t="s">
        <v>19</v>
      </c>
      <c r="N192" s="222" t="s">
        <v>42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153</v>
      </c>
      <c r="AT192" s="225" t="s">
        <v>129</v>
      </c>
      <c r="AU192" s="225" t="s">
        <v>81</v>
      </c>
      <c r="AY192" s="19" t="s">
        <v>126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153</v>
      </c>
      <c r="BM192" s="225" t="s">
        <v>358</v>
      </c>
    </row>
    <row r="193" s="2" customFormat="1">
      <c r="A193" s="40"/>
      <c r="B193" s="41"/>
      <c r="C193" s="42"/>
      <c r="D193" s="227" t="s">
        <v>136</v>
      </c>
      <c r="E193" s="42"/>
      <c r="F193" s="228" t="s">
        <v>359</v>
      </c>
      <c r="G193" s="42"/>
      <c r="H193" s="42"/>
      <c r="I193" s="229"/>
      <c r="J193" s="42"/>
      <c r="K193" s="42"/>
      <c r="L193" s="46"/>
      <c r="M193" s="230"/>
      <c r="N193" s="231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136</v>
      </c>
      <c r="AU193" s="19" t="s">
        <v>81</v>
      </c>
    </row>
    <row r="194" s="2" customFormat="1" ht="24.15" customHeight="1">
      <c r="A194" s="40"/>
      <c r="B194" s="41"/>
      <c r="C194" s="214" t="s">
        <v>360</v>
      </c>
      <c r="D194" s="214" t="s">
        <v>129</v>
      </c>
      <c r="E194" s="215" t="s">
        <v>361</v>
      </c>
      <c r="F194" s="216" t="s">
        <v>362</v>
      </c>
      <c r="G194" s="217" t="s">
        <v>333</v>
      </c>
      <c r="H194" s="218">
        <v>0.74399999999999999</v>
      </c>
      <c r="I194" s="219"/>
      <c r="J194" s="220">
        <f>ROUND(I194*H194,2)</f>
        <v>0</v>
      </c>
      <c r="K194" s="216" t="s">
        <v>133</v>
      </c>
      <c r="L194" s="46"/>
      <c r="M194" s="221" t="s">
        <v>19</v>
      </c>
      <c r="N194" s="222" t="s">
        <v>42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153</v>
      </c>
      <c r="AT194" s="225" t="s">
        <v>129</v>
      </c>
      <c r="AU194" s="225" t="s">
        <v>81</v>
      </c>
      <c r="AY194" s="19" t="s">
        <v>126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153</v>
      </c>
      <c r="BM194" s="225" t="s">
        <v>363</v>
      </c>
    </row>
    <row r="195" s="2" customFormat="1">
      <c r="A195" s="40"/>
      <c r="B195" s="41"/>
      <c r="C195" s="42"/>
      <c r="D195" s="227" t="s">
        <v>136</v>
      </c>
      <c r="E195" s="42"/>
      <c r="F195" s="228" t="s">
        <v>364</v>
      </c>
      <c r="G195" s="42"/>
      <c r="H195" s="42"/>
      <c r="I195" s="229"/>
      <c r="J195" s="42"/>
      <c r="K195" s="42"/>
      <c r="L195" s="46"/>
      <c r="M195" s="230"/>
      <c r="N195" s="231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136</v>
      </c>
      <c r="AU195" s="19" t="s">
        <v>81</v>
      </c>
    </row>
    <row r="196" s="2" customFormat="1" ht="24.15" customHeight="1">
      <c r="A196" s="40"/>
      <c r="B196" s="41"/>
      <c r="C196" s="214" t="s">
        <v>365</v>
      </c>
      <c r="D196" s="214" t="s">
        <v>129</v>
      </c>
      <c r="E196" s="215" t="s">
        <v>366</v>
      </c>
      <c r="F196" s="216" t="s">
        <v>367</v>
      </c>
      <c r="G196" s="217" t="s">
        <v>333</v>
      </c>
      <c r="H196" s="218">
        <v>8.8350000000000009</v>
      </c>
      <c r="I196" s="219"/>
      <c r="J196" s="220">
        <f>ROUND(I196*H196,2)</f>
        <v>0</v>
      </c>
      <c r="K196" s="216" t="s">
        <v>133</v>
      </c>
      <c r="L196" s="46"/>
      <c r="M196" s="221" t="s">
        <v>19</v>
      </c>
      <c r="N196" s="222" t="s">
        <v>42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153</v>
      </c>
      <c r="AT196" s="225" t="s">
        <v>129</v>
      </c>
      <c r="AU196" s="225" t="s">
        <v>81</v>
      </c>
      <c r="AY196" s="19" t="s">
        <v>126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153</v>
      </c>
      <c r="BM196" s="225" t="s">
        <v>368</v>
      </c>
    </row>
    <row r="197" s="2" customFormat="1">
      <c r="A197" s="40"/>
      <c r="B197" s="41"/>
      <c r="C197" s="42"/>
      <c r="D197" s="227" t="s">
        <v>136</v>
      </c>
      <c r="E197" s="42"/>
      <c r="F197" s="228" t="s">
        <v>369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136</v>
      </c>
      <c r="AU197" s="19" t="s">
        <v>81</v>
      </c>
    </row>
    <row r="198" s="12" customFormat="1" ht="22.8" customHeight="1">
      <c r="A198" s="12"/>
      <c r="B198" s="198"/>
      <c r="C198" s="199"/>
      <c r="D198" s="200" t="s">
        <v>70</v>
      </c>
      <c r="E198" s="212" t="s">
        <v>370</v>
      </c>
      <c r="F198" s="212" t="s">
        <v>371</v>
      </c>
      <c r="G198" s="199"/>
      <c r="H198" s="199"/>
      <c r="I198" s="202"/>
      <c r="J198" s="213">
        <f>BK198</f>
        <v>0</v>
      </c>
      <c r="K198" s="199"/>
      <c r="L198" s="204"/>
      <c r="M198" s="205"/>
      <c r="N198" s="206"/>
      <c r="O198" s="206"/>
      <c r="P198" s="207">
        <f>SUM(P199:P200)</f>
        <v>0</v>
      </c>
      <c r="Q198" s="206"/>
      <c r="R198" s="207">
        <f>SUM(R199:R200)</f>
        <v>0</v>
      </c>
      <c r="S198" s="206"/>
      <c r="T198" s="208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9" t="s">
        <v>79</v>
      </c>
      <c r="AT198" s="210" t="s">
        <v>70</v>
      </c>
      <c r="AU198" s="210" t="s">
        <v>79</v>
      </c>
      <c r="AY198" s="209" t="s">
        <v>126</v>
      </c>
      <c r="BK198" s="211">
        <f>SUM(BK199:BK200)</f>
        <v>0</v>
      </c>
    </row>
    <row r="199" s="2" customFormat="1" ht="37.8" customHeight="1">
      <c r="A199" s="40"/>
      <c r="B199" s="41"/>
      <c r="C199" s="214" t="s">
        <v>372</v>
      </c>
      <c r="D199" s="214" t="s">
        <v>129</v>
      </c>
      <c r="E199" s="215" t="s">
        <v>373</v>
      </c>
      <c r="F199" s="216" t="s">
        <v>374</v>
      </c>
      <c r="G199" s="217" t="s">
        <v>333</v>
      </c>
      <c r="H199" s="218">
        <v>20.661999999999999</v>
      </c>
      <c r="I199" s="219"/>
      <c r="J199" s="220">
        <f>ROUND(I199*H199,2)</f>
        <v>0</v>
      </c>
      <c r="K199" s="216" t="s">
        <v>133</v>
      </c>
      <c r="L199" s="46"/>
      <c r="M199" s="221" t="s">
        <v>19</v>
      </c>
      <c r="N199" s="222" t="s">
        <v>42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153</v>
      </c>
      <c r="AT199" s="225" t="s">
        <v>129</v>
      </c>
      <c r="AU199" s="225" t="s">
        <v>81</v>
      </c>
      <c r="AY199" s="19" t="s">
        <v>126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153</v>
      </c>
      <c r="BM199" s="225" t="s">
        <v>375</v>
      </c>
    </row>
    <row r="200" s="2" customFormat="1">
      <c r="A200" s="40"/>
      <c r="B200" s="41"/>
      <c r="C200" s="42"/>
      <c r="D200" s="227" t="s">
        <v>136</v>
      </c>
      <c r="E200" s="42"/>
      <c r="F200" s="228" t="s">
        <v>376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136</v>
      </c>
      <c r="AU200" s="19" t="s">
        <v>81</v>
      </c>
    </row>
    <row r="201" s="12" customFormat="1" ht="25.92" customHeight="1">
      <c r="A201" s="12"/>
      <c r="B201" s="198"/>
      <c r="C201" s="199"/>
      <c r="D201" s="200" t="s">
        <v>70</v>
      </c>
      <c r="E201" s="201" t="s">
        <v>377</v>
      </c>
      <c r="F201" s="201" t="s">
        <v>378</v>
      </c>
      <c r="G201" s="199"/>
      <c r="H201" s="199"/>
      <c r="I201" s="202"/>
      <c r="J201" s="203">
        <f>BK201</f>
        <v>0</v>
      </c>
      <c r="K201" s="199"/>
      <c r="L201" s="204"/>
      <c r="M201" s="205"/>
      <c r="N201" s="206"/>
      <c r="O201" s="206"/>
      <c r="P201" s="207">
        <f>P202+P259+P263+P292+P479+P555+P586</f>
        <v>0</v>
      </c>
      <c r="Q201" s="206"/>
      <c r="R201" s="207">
        <f>R202+R259+R263+R292+R479+R555+R586</f>
        <v>27.117179149999998</v>
      </c>
      <c r="S201" s="206"/>
      <c r="T201" s="208">
        <f>T202+T259+T263+T292+T479+T555+T586</f>
        <v>14.614136250000001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81</v>
      </c>
      <c r="AT201" s="210" t="s">
        <v>70</v>
      </c>
      <c r="AU201" s="210" t="s">
        <v>71</v>
      </c>
      <c r="AY201" s="209" t="s">
        <v>126</v>
      </c>
      <c r="BK201" s="211">
        <f>BK202+BK259+BK263+BK292+BK479+BK555+BK586</f>
        <v>0</v>
      </c>
    </row>
    <row r="202" s="12" customFormat="1" ht="22.8" customHeight="1">
      <c r="A202" s="12"/>
      <c r="B202" s="198"/>
      <c r="C202" s="199"/>
      <c r="D202" s="200" t="s">
        <v>70</v>
      </c>
      <c r="E202" s="212" t="s">
        <v>379</v>
      </c>
      <c r="F202" s="212" t="s">
        <v>380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SUM(P203:P258)</f>
        <v>0</v>
      </c>
      <c r="Q202" s="206"/>
      <c r="R202" s="207">
        <f>SUM(R203:R258)</f>
        <v>2.0615500000000004</v>
      </c>
      <c r="S202" s="206"/>
      <c r="T202" s="208">
        <f>SUM(T203:T258)</f>
        <v>2.0241775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81</v>
      </c>
      <c r="AT202" s="210" t="s">
        <v>70</v>
      </c>
      <c r="AU202" s="210" t="s">
        <v>79</v>
      </c>
      <c r="AY202" s="209" t="s">
        <v>126</v>
      </c>
      <c r="BK202" s="211">
        <f>SUM(BK203:BK258)</f>
        <v>0</v>
      </c>
    </row>
    <row r="203" s="2" customFormat="1" ht="21.75" customHeight="1">
      <c r="A203" s="40"/>
      <c r="B203" s="41"/>
      <c r="C203" s="214" t="s">
        <v>381</v>
      </c>
      <c r="D203" s="214" t="s">
        <v>129</v>
      </c>
      <c r="E203" s="215" t="s">
        <v>382</v>
      </c>
      <c r="F203" s="216" t="s">
        <v>383</v>
      </c>
      <c r="G203" s="217" t="s">
        <v>184</v>
      </c>
      <c r="H203" s="218">
        <v>81.055999999999997</v>
      </c>
      <c r="I203" s="219"/>
      <c r="J203" s="220">
        <f>ROUND(I203*H203,2)</f>
        <v>0</v>
      </c>
      <c r="K203" s="216" t="s">
        <v>133</v>
      </c>
      <c r="L203" s="46"/>
      <c r="M203" s="221" t="s">
        <v>19</v>
      </c>
      <c r="N203" s="222" t="s">
        <v>42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0.002</v>
      </c>
      <c r="T203" s="224">
        <f>S203*H203</f>
        <v>0.16211200000000001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272</v>
      </c>
      <c r="AT203" s="225" t="s">
        <v>129</v>
      </c>
      <c r="AU203" s="225" t="s">
        <v>81</v>
      </c>
      <c r="AY203" s="19" t="s">
        <v>126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272</v>
      </c>
      <c r="BM203" s="225" t="s">
        <v>384</v>
      </c>
    </row>
    <row r="204" s="2" customFormat="1">
      <c r="A204" s="40"/>
      <c r="B204" s="41"/>
      <c r="C204" s="42"/>
      <c r="D204" s="227" t="s">
        <v>136</v>
      </c>
      <c r="E204" s="42"/>
      <c r="F204" s="228" t="s">
        <v>385</v>
      </c>
      <c r="G204" s="42"/>
      <c r="H204" s="42"/>
      <c r="I204" s="229"/>
      <c r="J204" s="42"/>
      <c r="K204" s="42"/>
      <c r="L204" s="46"/>
      <c r="M204" s="230"/>
      <c r="N204" s="231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136</v>
      </c>
      <c r="AU204" s="19" t="s">
        <v>81</v>
      </c>
    </row>
    <row r="205" s="13" customFormat="1">
      <c r="A205" s="13"/>
      <c r="B205" s="238"/>
      <c r="C205" s="239"/>
      <c r="D205" s="232" t="s">
        <v>187</v>
      </c>
      <c r="E205" s="240" t="s">
        <v>19</v>
      </c>
      <c r="F205" s="241" t="s">
        <v>386</v>
      </c>
      <c r="G205" s="239"/>
      <c r="H205" s="242">
        <v>41.902000000000001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187</v>
      </c>
      <c r="AU205" s="248" t="s">
        <v>81</v>
      </c>
      <c r="AV205" s="13" t="s">
        <v>81</v>
      </c>
      <c r="AW205" s="13" t="s">
        <v>33</v>
      </c>
      <c r="AX205" s="13" t="s">
        <v>71</v>
      </c>
      <c r="AY205" s="248" t="s">
        <v>126</v>
      </c>
    </row>
    <row r="206" s="13" customFormat="1">
      <c r="A206" s="13"/>
      <c r="B206" s="238"/>
      <c r="C206" s="239"/>
      <c r="D206" s="232" t="s">
        <v>187</v>
      </c>
      <c r="E206" s="240" t="s">
        <v>19</v>
      </c>
      <c r="F206" s="241" t="s">
        <v>387</v>
      </c>
      <c r="G206" s="239"/>
      <c r="H206" s="242">
        <v>39.154000000000003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187</v>
      </c>
      <c r="AU206" s="248" t="s">
        <v>81</v>
      </c>
      <c r="AV206" s="13" t="s">
        <v>81</v>
      </c>
      <c r="AW206" s="13" t="s">
        <v>33</v>
      </c>
      <c r="AX206" s="13" t="s">
        <v>71</v>
      </c>
      <c r="AY206" s="248" t="s">
        <v>126</v>
      </c>
    </row>
    <row r="207" s="14" customFormat="1">
      <c r="A207" s="14"/>
      <c r="B207" s="249"/>
      <c r="C207" s="250"/>
      <c r="D207" s="232" t="s">
        <v>187</v>
      </c>
      <c r="E207" s="251" t="s">
        <v>19</v>
      </c>
      <c r="F207" s="252" t="s">
        <v>196</v>
      </c>
      <c r="G207" s="250"/>
      <c r="H207" s="253">
        <v>81.056000000000012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187</v>
      </c>
      <c r="AU207" s="259" t="s">
        <v>81</v>
      </c>
      <c r="AV207" s="14" t="s">
        <v>153</v>
      </c>
      <c r="AW207" s="14" t="s">
        <v>33</v>
      </c>
      <c r="AX207" s="14" t="s">
        <v>79</v>
      </c>
      <c r="AY207" s="259" t="s">
        <v>126</v>
      </c>
    </row>
    <row r="208" s="2" customFormat="1" ht="21.75" customHeight="1">
      <c r="A208" s="40"/>
      <c r="B208" s="41"/>
      <c r="C208" s="214" t="s">
        <v>388</v>
      </c>
      <c r="D208" s="214" t="s">
        <v>129</v>
      </c>
      <c r="E208" s="215" t="s">
        <v>389</v>
      </c>
      <c r="F208" s="216" t="s">
        <v>390</v>
      </c>
      <c r="G208" s="217" t="s">
        <v>184</v>
      </c>
      <c r="H208" s="218">
        <v>85.156000000000006</v>
      </c>
      <c r="I208" s="219"/>
      <c r="J208" s="220">
        <f>ROUND(I208*H208,2)</f>
        <v>0</v>
      </c>
      <c r="K208" s="216" t="s">
        <v>133</v>
      </c>
      <c r="L208" s="46"/>
      <c r="M208" s="221" t="s">
        <v>19</v>
      </c>
      <c r="N208" s="222" t="s">
        <v>42</v>
      </c>
      <c r="O208" s="86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272</v>
      </c>
      <c r="AT208" s="225" t="s">
        <v>129</v>
      </c>
      <c r="AU208" s="225" t="s">
        <v>81</v>
      </c>
      <c r="AY208" s="19" t="s">
        <v>126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272</v>
      </c>
      <c r="BM208" s="225" t="s">
        <v>391</v>
      </c>
    </row>
    <row r="209" s="2" customFormat="1">
      <c r="A209" s="40"/>
      <c r="B209" s="41"/>
      <c r="C209" s="42"/>
      <c r="D209" s="227" t="s">
        <v>136</v>
      </c>
      <c r="E209" s="42"/>
      <c r="F209" s="228" t="s">
        <v>392</v>
      </c>
      <c r="G209" s="42"/>
      <c r="H209" s="42"/>
      <c r="I209" s="229"/>
      <c r="J209" s="42"/>
      <c r="K209" s="42"/>
      <c r="L209" s="46"/>
      <c r="M209" s="230"/>
      <c r="N209" s="231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136</v>
      </c>
      <c r="AU209" s="19" t="s">
        <v>81</v>
      </c>
    </row>
    <row r="210" s="13" customFormat="1">
      <c r="A210" s="13"/>
      <c r="B210" s="238"/>
      <c r="C210" s="239"/>
      <c r="D210" s="232" t="s">
        <v>187</v>
      </c>
      <c r="E210" s="240" t="s">
        <v>19</v>
      </c>
      <c r="F210" s="241" t="s">
        <v>393</v>
      </c>
      <c r="G210" s="239"/>
      <c r="H210" s="242">
        <v>41.951999999999998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187</v>
      </c>
      <c r="AU210" s="248" t="s">
        <v>81</v>
      </c>
      <c r="AV210" s="13" t="s">
        <v>81</v>
      </c>
      <c r="AW210" s="13" t="s">
        <v>33</v>
      </c>
      <c r="AX210" s="13" t="s">
        <v>71</v>
      </c>
      <c r="AY210" s="248" t="s">
        <v>126</v>
      </c>
    </row>
    <row r="211" s="13" customFormat="1">
      <c r="A211" s="13"/>
      <c r="B211" s="238"/>
      <c r="C211" s="239"/>
      <c r="D211" s="232" t="s">
        <v>187</v>
      </c>
      <c r="E211" s="240" t="s">
        <v>19</v>
      </c>
      <c r="F211" s="241" t="s">
        <v>394</v>
      </c>
      <c r="G211" s="239"/>
      <c r="H211" s="242">
        <v>1.95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187</v>
      </c>
      <c r="AU211" s="248" t="s">
        <v>81</v>
      </c>
      <c r="AV211" s="13" t="s">
        <v>81</v>
      </c>
      <c r="AW211" s="13" t="s">
        <v>33</v>
      </c>
      <c r="AX211" s="13" t="s">
        <v>71</v>
      </c>
      <c r="AY211" s="248" t="s">
        <v>126</v>
      </c>
    </row>
    <row r="212" s="15" customFormat="1">
      <c r="A212" s="15"/>
      <c r="B212" s="260"/>
      <c r="C212" s="261"/>
      <c r="D212" s="232" t="s">
        <v>187</v>
      </c>
      <c r="E212" s="262" t="s">
        <v>19</v>
      </c>
      <c r="F212" s="263" t="s">
        <v>395</v>
      </c>
      <c r="G212" s="261"/>
      <c r="H212" s="264">
        <v>43.902000000000001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187</v>
      </c>
      <c r="AU212" s="270" t="s">
        <v>81</v>
      </c>
      <c r="AV212" s="15" t="s">
        <v>146</v>
      </c>
      <c r="AW212" s="15" t="s">
        <v>33</v>
      </c>
      <c r="AX212" s="15" t="s">
        <v>71</v>
      </c>
      <c r="AY212" s="270" t="s">
        <v>126</v>
      </c>
    </row>
    <row r="213" s="13" customFormat="1">
      <c r="A213" s="13"/>
      <c r="B213" s="238"/>
      <c r="C213" s="239"/>
      <c r="D213" s="232" t="s">
        <v>187</v>
      </c>
      <c r="E213" s="240" t="s">
        <v>19</v>
      </c>
      <c r="F213" s="241" t="s">
        <v>387</v>
      </c>
      <c r="G213" s="239"/>
      <c r="H213" s="242">
        <v>39.154000000000003</v>
      </c>
      <c r="I213" s="243"/>
      <c r="J213" s="239"/>
      <c r="K213" s="239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187</v>
      </c>
      <c r="AU213" s="248" t="s">
        <v>81</v>
      </c>
      <c r="AV213" s="13" t="s">
        <v>81</v>
      </c>
      <c r="AW213" s="13" t="s">
        <v>33</v>
      </c>
      <c r="AX213" s="13" t="s">
        <v>71</v>
      </c>
      <c r="AY213" s="248" t="s">
        <v>126</v>
      </c>
    </row>
    <row r="214" s="13" customFormat="1">
      <c r="A214" s="13"/>
      <c r="B214" s="238"/>
      <c r="C214" s="239"/>
      <c r="D214" s="232" t="s">
        <v>187</v>
      </c>
      <c r="E214" s="240" t="s">
        <v>19</v>
      </c>
      <c r="F214" s="241" t="s">
        <v>396</v>
      </c>
      <c r="G214" s="239"/>
      <c r="H214" s="242">
        <v>2.1000000000000001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187</v>
      </c>
      <c r="AU214" s="248" t="s">
        <v>81</v>
      </c>
      <c r="AV214" s="13" t="s">
        <v>81</v>
      </c>
      <c r="AW214" s="13" t="s">
        <v>33</v>
      </c>
      <c r="AX214" s="13" t="s">
        <v>71</v>
      </c>
      <c r="AY214" s="248" t="s">
        <v>126</v>
      </c>
    </row>
    <row r="215" s="15" customFormat="1">
      <c r="A215" s="15"/>
      <c r="B215" s="260"/>
      <c r="C215" s="261"/>
      <c r="D215" s="232" t="s">
        <v>187</v>
      </c>
      <c r="E215" s="262" t="s">
        <v>19</v>
      </c>
      <c r="F215" s="263" t="s">
        <v>397</v>
      </c>
      <c r="G215" s="261"/>
      <c r="H215" s="264">
        <v>41.254000000000005</v>
      </c>
      <c r="I215" s="265"/>
      <c r="J215" s="261"/>
      <c r="K215" s="261"/>
      <c r="L215" s="266"/>
      <c r="M215" s="267"/>
      <c r="N215" s="268"/>
      <c r="O215" s="268"/>
      <c r="P215" s="268"/>
      <c r="Q215" s="268"/>
      <c r="R215" s="268"/>
      <c r="S215" s="268"/>
      <c r="T215" s="26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0" t="s">
        <v>187</v>
      </c>
      <c r="AU215" s="270" t="s">
        <v>81</v>
      </c>
      <c r="AV215" s="15" t="s">
        <v>146</v>
      </c>
      <c r="AW215" s="15" t="s">
        <v>33</v>
      </c>
      <c r="AX215" s="15" t="s">
        <v>71</v>
      </c>
      <c r="AY215" s="270" t="s">
        <v>126</v>
      </c>
    </row>
    <row r="216" s="14" customFormat="1">
      <c r="A216" s="14"/>
      <c r="B216" s="249"/>
      <c r="C216" s="250"/>
      <c r="D216" s="232" t="s">
        <v>187</v>
      </c>
      <c r="E216" s="251" t="s">
        <v>19</v>
      </c>
      <c r="F216" s="252" t="s">
        <v>398</v>
      </c>
      <c r="G216" s="250"/>
      <c r="H216" s="253">
        <v>85.156000000000006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187</v>
      </c>
      <c r="AU216" s="259" t="s">
        <v>81</v>
      </c>
      <c r="AV216" s="14" t="s">
        <v>153</v>
      </c>
      <c r="AW216" s="14" t="s">
        <v>33</v>
      </c>
      <c r="AX216" s="14" t="s">
        <v>79</v>
      </c>
      <c r="AY216" s="259" t="s">
        <v>126</v>
      </c>
    </row>
    <row r="217" s="2" customFormat="1" ht="24.15" customHeight="1">
      <c r="A217" s="40"/>
      <c r="B217" s="41"/>
      <c r="C217" s="271" t="s">
        <v>399</v>
      </c>
      <c r="D217" s="271" t="s">
        <v>400</v>
      </c>
      <c r="E217" s="272" t="s">
        <v>401</v>
      </c>
      <c r="F217" s="273" t="s">
        <v>402</v>
      </c>
      <c r="G217" s="274" t="s">
        <v>184</v>
      </c>
      <c r="H217" s="275">
        <v>97.929000000000002</v>
      </c>
      <c r="I217" s="276"/>
      <c r="J217" s="277">
        <f>ROUND(I217*H217,2)</f>
        <v>0</v>
      </c>
      <c r="K217" s="273" t="s">
        <v>19</v>
      </c>
      <c r="L217" s="278"/>
      <c r="M217" s="279" t="s">
        <v>19</v>
      </c>
      <c r="N217" s="280" t="s">
        <v>42</v>
      </c>
      <c r="O217" s="86"/>
      <c r="P217" s="223">
        <f>O217*H217</f>
        <v>0</v>
      </c>
      <c r="Q217" s="223">
        <v>0.0040000000000000001</v>
      </c>
      <c r="R217" s="223">
        <f>Q217*H217</f>
        <v>0.39171600000000001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355</v>
      </c>
      <c r="AT217" s="225" t="s">
        <v>400</v>
      </c>
      <c r="AU217" s="225" t="s">
        <v>81</v>
      </c>
      <c r="AY217" s="19" t="s">
        <v>126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272</v>
      </c>
      <c r="BM217" s="225" t="s">
        <v>403</v>
      </c>
    </row>
    <row r="218" s="2" customFormat="1">
      <c r="A218" s="40"/>
      <c r="B218" s="41"/>
      <c r="C218" s="42"/>
      <c r="D218" s="232" t="s">
        <v>160</v>
      </c>
      <c r="E218" s="42"/>
      <c r="F218" s="233" t="s">
        <v>404</v>
      </c>
      <c r="G218" s="42"/>
      <c r="H218" s="42"/>
      <c r="I218" s="229"/>
      <c r="J218" s="42"/>
      <c r="K218" s="42"/>
      <c r="L218" s="46"/>
      <c r="M218" s="230"/>
      <c r="N218" s="231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160</v>
      </c>
      <c r="AU218" s="19" t="s">
        <v>81</v>
      </c>
    </row>
    <row r="219" s="13" customFormat="1">
      <c r="A219" s="13"/>
      <c r="B219" s="238"/>
      <c r="C219" s="239"/>
      <c r="D219" s="232" t="s">
        <v>187</v>
      </c>
      <c r="E219" s="240" t="s">
        <v>19</v>
      </c>
      <c r="F219" s="241" t="s">
        <v>393</v>
      </c>
      <c r="G219" s="239"/>
      <c r="H219" s="242">
        <v>41.951999999999998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187</v>
      </c>
      <c r="AU219" s="248" t="s">
        <v>81</v>
      </c>
      <c r="AV219" s="13" t="s">
        <v>81</v>
      </c>
      <c r="AW219" s="13" t="s">
        <v>33</v>
      </c>
      <c r="AX219" s="13" t="s">
        <v>71</v>
      </c>
      <c r="AY219" s="248" t="s">
        <v>126</v>
      </c>
    </row>
    <row r="220" s="13" customFormat="1">
      <c r="A220" s="13"/>
      <c r="B220" s="238"/>
      <c r="C220" s="239"/>
      <c r="D220" s="232" t="s">
        <v>187</v>
      </c>
      <c r="E220" s="240" t="s">
        <v>19</v>
      </c>
      <c r="F220" s="241" t="s">
        <v>394</v>
      </c>
      <c r="G220" s="239"/>
      <c r="H220" s="242">
        <v>1.95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187</v>
      </c>
      <c r="AU220" s="248" t="s">
        <v>81</v>
      </c>
      <c r="AV220" s="13" t="s">
        <v>81</v>
      </c>
      <c r="AW220" s="13" t="s">
        <v>33</v>
      </c>
      <c r="AX220" s="13" t="s">
        <v>71</v>
      </c>
      <c r="AY220" s="248" t="s">
        <v>126</v>
      </c>
    </row>
    <row r="221" s="15" customFormat="1">
      <c r="A221" s="15"/>
      <c r="B221" s="260"/>
      <c r="C221" s="261"/>
      <c r="D221" s="232" t="s">
        <v>187</v>
      </c>
      <c r="E221" s="262" t="s">
        <v>19</v>
      </c>
      <c r="F221" s="263" t="s">
        <v>395</v>
      </c>
      <c r="G221" s="261"/>
      <c r="H221" s="264">
        <v>43.902000000000001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0" t="s">
        <v>187</v>
      </c>
      <c r="AU221" s="270" t="s">
        <v>81</v>
      </c>
      <c r="AV221" s="15" t="s">
        <v>146</v>
      </c>
      <c r="AW221" s="15" t="s">
        <v>33</v>
      </c>
      <c r="AX221" s="15" t="s">
        <v>71</v>
      </c>
      <c r="AY221" s="270" t="s">
        <v>126</v>
      </c>
    </row>
    <row r="222" s="13" customFormat="1">
      <c r="A222" s="13"/>
      <c r="B222" s="238"/>
      <c r="C222" s="239"/>
      <c r="D222" s="232" t="s">
        <v>187</v>
      </c>
      <c r="E222" s="240" t="s">
        <v>19</v>
      </c>
      <c r="F222" s="241" t="s">
        <v>387</v>
      </c>
      <c r="G222" s="239"/>
      <c r="H222" s="242">
        <v>39.154000000000003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187</v>
      </c>
      <c r="AU222" s="248" t="s">
        <v>81</v>
      </c>
      <c r="AV222" s="13" t="s">
        <v>81</v>
      </c>
      <c r="AW222" s="13" t="s">
        <v>33</v>
      </c>
      <c r="AX222" s="13" t="s">
        <v>71</v>
      </c>
      <c r="AY222" s="248" t="s">
        <v>126</v>
      </c>
    </row>
    <row r="223" s="13" customFormat="1">
      <c r="A223" s="13"/>
      <c r="B223" s="238"/>
      <c r="C223" s="239"/>
      <c r="D223" s="232" t="s">
        <v>187</v>
      </c>
      <c r="E223" s="240" t="s">
        <v>19</v>
      </c>
      <c r="F223" s="241" t="s">
        <v>396</v>
      </c>
      <c r="G223" s="239"/>
      <c r="H223" s="242">
        <v>2.1000000000000001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187</v>
      </c>
      <c r="AU223" s="248" t="s">
        <v>81</v>
      </c>
      <c r="AV223" s="13" t="s">
        <v>81</v>
      </c>
      <c r="AW223" s="13" t="s">
        <v>33</v>
      </c>
      <c r="AX223" s="13" t="s">
        <v>71</v>
      </c>
      <c r="AY223" s="248" t="s">
        <v>126</v>
      </c>
    </row>
    <row r="224" s="15" customFormat="1">
      <c r="A224" s="15"/>
      <c r="B224" s="260"/>
      <c r="C224" s="261"/>
      <c r="D224" s="232" t="s">
        <v>187</v>
      </c>
      <c r="E224" s="262" t="s">
        <v>19</v>
      </c>
      <c r="F224" s="263" t="s">
        <v>397</v>
      </c>
      <c r="G224" s="261"/>
      <c r="H224" s="264">
        <v>41.254000000000005</v>
      </c>
      <c r="I224" s="265"/>
      <c r="J224" s="261"/>
      <c r="K224" s="261"/>
      <c r="L224" s="266"/>
      <c r="M224" s="267"/>
      <c r="N224" s="268"/>
      <c r="O224" s="268"/>
      <c r="P224" s="268"/>
      <c r="Q224" s="268"/>
      <c r="R224" s="268"/>
      <c r="S224" s="268"/>
      <c r="T224" s="26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0" t="s">
        <v>187</v>
      </c>
      <c r="AU224" s="270" t="s">
        <v>81</v>
      </c>
      <c r="AV224" s="15" t="s">
        <v>146</v>
      </c>
      <c r="AW224" s="15" t="s">
        <v>33</v>
      </c>
      <c r="AX224" s="15" t="s">
        <v>71</v>
      </c>
      <c r="AY224" s="270" t="s">
        <v>126</v>
      </c>
    </row>
    <row r="225" s="14" customFormat="1">
      <c r="A225" s="14"/>
      <c r="B225" s="249"/>
      <c r="C225" s="250"/>
      <c r="D225" s="232" t="s">
        <v>187</v>
      </c>
      <c r="E225" s="251" t="s">
        <v>19</v>
      </c>
      <c r="F225" s="252" t="s">
        <v>398</v>
      </c>
      <c r="G225" s="250"/>
      <c r="H225" s="253">
        <v>85.156000000000006</v>
      </c>
      <c r="I225" s="254"/>
      <c r="J225" s="250"/>
      <c r="K225" s="250"/>
      <c r="L225" s="255"/>
      <c r="M225" s="256"/>
      <c r="N225" s="257"/>
      <c r="O225" s="257"/>
      <c r="P225" s="257"/>
      <c r="Q225" s="257"/>
      <c r="R225" s="257"/>
      <c r="S225" s="257"/>
      <c r="T225" s="25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9" t="s">
        <v>187</v>
      </c>
      <c r="AU225" s="259" t="s">
        <v>81</v>
      </c>
      <c r="AV225" s="14" t="s">
        <v>153</v>
      </c>
      <c r="AW225" s="14" t="s">
        <v>33</v>
      </c>
      <c r="AX225" s="14" t="s">
        <v>79</v>
      </c>
      <c r="AY225" s="259" t="s">
        <v>126</v>
      </c>
    </row>
    <row r="226" s="13" customFormat="1">
      <c r="A226" s="13"/>
      <c r="B226" s="238"/>
      <c r="C226" s="239"/>
      <c r="D226" s="232" t="s">
        <v>187</v>
      </c>
      <c r="E226" s="239"/>
      <c r="F226" s="241" t="s">
        <v>405</v>
      </c>
      <c r="G226" s="239"/>
      <c r="H226" s="242">
        <v>97.929000000000002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187</v>
      </c>
      <c r="AU226" s="248" t="s">
        <v>81</v>
      </c>
      <c r="AV226" s="13" t="s">
        <v>81</v>
      </c>
      <c r="AW226" s="13" t="s">
        <v>4</v>
      </c>
      <c r="AX226" s="13" t="s">
        <v>79</v>
      </c>
      <c r="AY226" s="248" t="s">
        <v>126</v>
      </c>
    </row>
    <row r="227" s="2" customFormat="1" ht="21.75" customHeight="1">
      <c r="A227" s="40"/>
      <c r="B227" s="41"/>
      <c r="C227" s="214" t="s">
        <v>406</v>
      </c>
      <c r="D227" s="214" t="s">
        <v>129</v>
      </c>
      <c r="E227" s="215" t="s">
        <v>407</v>
      </c>
      <c r="F227" s="216" t="s">
        <v>408</v>
      </c>
      <c r="G227" s="217" t="s">
        <v>184</v>
      </c>
      <c r="H227" s="218">
        <v>81.055999999999997</v>
      </c>
      <c r="I227" s="219"/>
      <c r="J227" s="220">
        <f>ROUND(I227*H227,2)</f>
        <v>0</v>
      </c>
      <c r="K227" s="216" t="s">
        <v>133</v>
      </c>
      <c r="L227" s="46"/>
      <c r="M227" s="221" t="s">
        <v>19</v>
      </c>
      <c r="N227" s="222" t="s">
        <v>42</v>
      </c>
      <c r="O227" s="86"/>
      <c r="P227" s="223">
        <f>O227*H227</f>
        <v>0</v>
      </c>
      <c r="Q227" s="223">
        <v>0</v>
      </c>
      <c r="R227" s="223">
        <f>Q227*H227</f>
        <v>0</v>
      </c>
      <c r="S227" s="223">
        <v>0.0054999999999999997</v>
      </c>
      <c r="T227" s="224">
        <f>S227*H227</f>
        <v>0.44580799999999998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5" t="s">
        <v>272</v>
      </c>
      <c r="AT227" s="225" t="s">
        <v>129</v>
      </c>
      <c r="AU227" s="225" t="s">
        <v>81</v>
      </c>
      <c r="AY227" s="19" t="s">
        <v>126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9" t="s">
        <v>79</v>
      </c>
      <c r="BK227" s="226">
        <f>ROUND(I227*H227,2)</f>
        <v>0</v>
      </c>
      <c r="BL227" s="19" t="s">
        <v>272</v>
      </c>
      <c r="BM227" s="225" t="s">
        <v>409</v>
      </c>
    </row>
    <row r="228" s="2" customFormat="1">
      <c r="A228" s="40"/>
      <c r="B228" s="41"/>
      <c r="C228" s="42"/>
      <c r="D228" s="227" t="s">
        <v>136</v>
      </c>
      <c r="E228" s="42"/>
      <c r="F228" s="228" t="s">
        <v>410</v>
      </c>
      <c r="G228" s="42"/>
      <c r="H228" s="42"/>
      <c r="I228" s="229"/>
      <c r="J228" s="42"/>
      <c r="K228" s="42"/>
      <c r="L228" s="46"/>
      <c r="M228" s="230"/>
      <c r="N228" s="231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136</v>
      </c>
      <c r="AU228" s="19" t="s">
        <v>81</v>
      </c>
    </row>
    <row r="229" s="13" customFormat="1">
      <c r="A229" s="13"/>
      <c r="B229" s="238"/>
      <c r="C229" s="239"/>
      <c r="D229" s="232" t="s">
        <v>187</v>
      </c>
      <c r="E229" s="240" t="s">
        <v>19</v>
      </c>
      <c r="F229" s="241" t="s">
        <v>386</v>
      </c>
      <c r="G229" s="239"/>
      <c r="H229" s="242">
        <v>41.902000000000001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187</v>
      </c>
      <c r="AU229" s="248" t="s">
        <v>81</v>
      </c>
      <c r="AV229" s="13" t="s">
        <v>81</v>
      </c>
      <c r="AW229" s="13" t="s">
        <v>33</v>
      </c>
      <c r="AX229" s="13" t="s">
        <v>71</v>
      </c>
      <c r="AY229" s="248" t="s">
        <v>126</v>
      </c>
    </row>
    <row r="230" s="13" customFormat="1">
      <c r="A230" s="13"/>
      <c r="B230" s="238"/>
      <c r="C230" s="239"/>
      <c r="D230" s="232" t="s">
        <v>187</v>
      </c>
      <c r="E230" s="240" t="s">
        <v>19</v>
      </c>
      <c r="F230" s="241" t="s">
        <v>387</v>
      </c>
      <c r="G230" s="239"/>
      <c r="H230" s="242">
        <v>39.154000000000003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187</v>
      </c>
      <c r="AU230" s="248" t="s">
        <v>81</v>
      </c>
      <c r="AV230" s="13" t="s">
        <v>81</v>
      </c>
      <c r="AW230" s="13" t="s">
        <v>33</v>
      </c>
      <c r="AX230" s="13" t="s">
        <v>71</v>
      </c>
      <c r="AY230" s="248" t="s">
        <v>126</v>
      </c>
    </row>
    <row r="231" s="14" customFormat="1">
      <c r="A231" s="14"/>
      <c r="B231" s="249"/>
      <c r="C231" s="250"/>
      <c r="D231" s="232" t="s">
        <v>187</v>
      </c>
      <c r="E231" s="251" t="s">
        <v>19</v>
      </c>
      <c r="F231" s="252" t="s">
        <v>196</v>
      </c>
      <c r="G231" s="250"/>
      <c r="H231" s="253">
        <v>81.056000000000012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187</v>
      </c>
      <c r="AU231" s="259" t="s">
        <v>81</v>
      </c>
      <c r="AV231" s="14" t="s">
        <v>153</v>
      </c>
      <c r="AW231" s="14" t="s">
        <v>33</v>
      </c>
      <c r="AX231" s="14" t="s">
        <v>79</v>
      </c>
      <c r="AY231" s="259" t="s">
        <v>126</v>
      </c>
    </row>
    <row r="232" s="2" customFormat="1" ht="24.15" customHeight="1">
      <c r="A232" s="40"/>
      <c r="B232" s="41"/>
      <c r="C232" s="214" t="s">
        <v>411</v>
      </c>
      <c r="D232" s="214" t="s">
        <v>129</v>
      </c>
      <c r="E232" s="215" t="s">
        <v>412</v>
      </c>
      <c r="F232" s="216" t="s">
        <v>413</v>
      </c>
      <c r="G232" s="217" t="s">
        <v>184</v>
      </c>
      <c r="H232" s="218">
        <v>162.112</v>
      </c>
      <c r="I232" s="219"/>
      <c r="J232" s="220">
        <f>ROUND(I232*H232,2)</f>
        <v>0</v>
      </c>
      <c r="K232" s="216" t="s">
        <v>133</v>
      </c>
      <c r="L232" s="46"/>
      <c r="M232" s="221" t="s">
        <v>19</v>
      </c>
      <c r="N232" s="222" t="s">
        <v>42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0.0054999999999999997</v>
      </c>
      <c r="T232" s="224">
        <f>S232*H232</f>
        <v>0.89161599999999996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272</v>
      </c>
      <c r="AT232" s="225" t="s">
        <v>129</v>
      </c>
      <c r="AU232" s="225" t="s">
        <v>81</v>
      </c>
      <c r="AY232" s="19" t="s">
        <v>126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272</v>
      </c>
      <c r="BM232" s="225" t="s">
        <v>414</v>
      </c>
    </row>
    <row r="233" s="2" customFormat="1">
      <c r="A233" s="40"/>
      <c r="B233" s="41"/>
      <c r="C233" s="42"/>
      <c r="D233" s="227" t="s">
        <v>136</v>
      </c>
      <c r="E233" s="42"/>
      <c r="F233" s="228" t="s">
        <v>415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136</v>
      </c>
      <c r="AU233" s="19" t="s">
        <v>81</v>
      </c>
    </row>
    <row r="234" s="13" customFormat="1">
      <c r="A234" s="13"/>
      <c r="B234" s="238"/>
      <c r="C234" s="239"/>
      <c r="D234" s="232" t="s">
        <v>187</v>
      </c>
      <c r="E234" s="239"/>
      <c r="F234" s="241" t="s">
        <v>416</v>
      </c>
      <c r="G234" s="239"/>
      <c r="H234" s="242">
        <v>162.112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187</v>
      </c>
      <c r="AU234" s="248" t="s">
        <v>81</v>
      </c>
      <c r="AV234" s="13" t="s">
        <v>81</v>
      </c>
      <c r="AW234" s="13" t="s">
        <v>4</v>
      </c>
      <c r="AX234" s="13" t="s">
        <v>79</v>
      </c>
      <c r="AY234" s="248" t="s">
        <v>126</v>
      </c>
    </row>
    <row r="235" s="2" customFormat="1" ht="21.75" customHeight="1">
      <c r="A235" s="40"/>
      <c r="B235" s="41"/>
      <c r="C235" s="214" t="s">
        <v>417</v>
      </c>
      <c r="D235" s="214" t="s">
        <v>129</v>
      </c>
      <c r="E235" s="215" t="s">
        <v>418</v>
      </c>
      <c r="F235" s="216" t="s">
        <v>419</v>
      </c>
      <c r="G235" s="217" t="s">
        <v>184</v>
      </c>
      <c r="H235" s="218">
        <v>28.359000000000002</v>
      </c>
      <c r="I235" s="219"/>
      <c r="J235" s="220">
        <f>ROUND(I235*H235,2)</f>
        <v>0</v>
      </c>
      <c r="K235" s="216" t="s">
        <v>133</v>
      </c>
      <c r="L235" s="46"/>
      <c r="M235" s="221" t="s">
        <v>19</v>
      </c>
      <c r="N235" s="222" t="s">
        <v>42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0.002</v>
      </c>
      <c r="T235" s="224">
        <f>S235*H235</f>
        <v>0.056718000000000005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272</v>
      </c>
      <c r="AT235" s="225" t="s">
        <v>129</v>
      </c>
      <c r="AU235" s="225" t="s">
        <v>81</v>
      </c>
      <c r="AY235" s="19" t="s">
        <v>126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272</v>
      </c>
      <c r="BM235" s="225" t="s">
        <v>420</v>
      </c>
    </row>
    <row r="236" s="2" customFormat="1">
      <c r="A236" s="40"/>
      <c r="B236" s="41"/>
      <c r="C236" s="42"/>
      <c r="D236" s="227" t="s">
        <v>136</v>
      </c>
      <c r="E236" s="42"/>
      <c r="F236" s="228" t="s">
        <v>421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136</v>
      </c>
      <c r="AU236" s="19" t="s">
        <v>81</v>
      </c>
    </row>
    <row r="237" s="13" customFormat="1">
      <c r="A237" s="13"/>
      <c r="B237" s="238"/>
      <c r="C237" s="239"/>
      <c r="D237" s="232" t="s">
        <v>187</v>
      </c>
      <c r="E237" s="240" t="s">
        <v>19</v>
      </c>
      <c r="F237" s="241" t="s">
        <v>422</v>
      </c>
      <c r="G237" s="239"/>
      <c r="H237" s="242">
        <v>28.359000000000002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187</v>
      </c>
      <c r="AU237" s="248" t="s">
        <v>81</v>
      </c>
      <c r="AV237" s="13" t="s">
        <v>81</v>
      </c>
      <c r="AW237" s="13" t="s">
        <v>33</v>
      </c>
      <c r="AX237" s="13" t="s">
        <v>79</v>
      </c>
      <c r="AY237" s="248" t="s">
        <v>126</v>
      </c>
    </row>
    <row r="238" s="2" customFormat="1" ht="24.15" customHeight="1">
      <c r="A238" s="40"/>
      <c r="B238" s="41"/>
      <c r="C238" s="214" t="s">
        <v>423</v>
      </c>
      <c r="D238" s="214" t="s">
        <v>129</v>
      </c>
      <c r="E238" s="215" t="s">
        <v>424</v>
      </c>
      <c r="F238" s="216" t="s">
        <v>425</v>
      </c>
      <c r="G238" s="217" t="s">
        <v>184</v>
      </c>
      <c r="H238" s="218">
        <v>764.226</v>
      </c>
      <c r="I238" s="219"/>
      <c r="J238" s="220">
        <f>ROUND(I238*H238,2)</f>
        <v>0</v>
      </c>
      <c r="K238" s="216" t="s">
        <v>133</v>
      </c>
      <c r="L238" s="46"/>
      <c r="M238" s="221" t="s">
        <v>19</v>
      </c>
      <c r="N238" s="222" t="s">
        <v>42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272</v>
      </c>
      <c r="AT238" s="225" t="s">
        <v>129</v>
      </c>
      <c r="AU238" s="225" t="s">
        <v>81</v>
      </c>
      <c r="AY238" s="19" t="s">
        <v>126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272</v>
      </c>
      <c r="BM238" s="225" t="s">
        <v>426</v>
      </c>
    </row>
    <row r="239" s="2" customFormat="1">
      <c r="A239" s="40"/>
      <c r="B239" s="41"/>
      <c r="C239" s="42"/>
      <c r="D239" s="227" t="s">
        <v>136</v>
      </c>
      <c r="E239" s="42"/>
      <c r="F239" s="228" t="s">
        <v>427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136</v>
      </c>
      <c r="AU239" s="19" t="s">
        <v>81</v>
      </c>
    </row>
    <row r="240" s="13" customFormat="1">
      <c r="A240" s="13"/>
      <c r="B240" s="238"/>
      <c r="C240" s="239"/>
      <c r="D240" s="232" t="s">
        <v>187</v>
      </c>
      <c r="E240" s="240" t="s">
        <v>19</v>
      </c>
      <c r="F240" s="241" t="s">
        <v>428</v>
      </c>
      <c r="G240" s="239"/>
      <c r="H240" s="242">
        <v>764.226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187</v>
      </c>
      <c r="AU240" s="248" t="s">
        <v>81</v>
      </c>
      <c r="AV240" s="13" t="s">
        <v>81</v>
      </c>
      <c r="AW240" s="13" t="s">
        <v>33</v>
      </c>
      <c r="AX240" s="13" t="s">
        <v>79</v>
      </c>
      <c r="AY240" s="248" t="s">
        <v>126</v>
      </c>
    </row>
    <row r="241" s="2" customFormat="1" ht="33" customHeight="1">
      <c r="A241" s="40"/>
      <c r="B241" s="41"/>
      <c r="C241" s="271" t="s">
        <v>429</v>
      </c>
      <c r="D241" s="271" t="s">
        <v>400</v>
      </c>
      <c r="E241" s="272" t="s">
        <v>430</v>
      </c>
      <c r="F241" s="273" t="s">
        <v>431</v>
      </c>
      <c r="G241" s="274" t="s">
        <v>184</v>
      </c>
      <c r="H241" s="275">
        <v>812.79200000000003</v>
      </c>
      <c r="I241" s="276"/>
      <c r="J241" s="277">
        <f>ROUND(I241*H241,2)</f>
        <v>0</v>
      </c>
      <c r="K241" s="273" t="s">
        <v>19</v>
      </c>
      <c r="L241" s="278"/>
      <c r="M241" s="279" t="s">
        <v>19</v>
      </c>
      <c r="N241" s="280" t="s">
        <v>42</v>
      </c>
      <c r="O241" s="86"/>
      <c r="P241" s="223">
        <f>O241*H241</f>
        <v>0</v>
      </c>
      <c r="Q241" s="223">
        <v>0.0019</v>
      </c>
      <c r="R241" s="223">
        <f>Q241*H241</f>
        <v>1.5443048000000001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355</v>
      </c>
      <c r="AT241" s="225" t="s">
        <v>400</v>
      </c>
      <c r="AU241" s="225" t="s">
        <v>81</v>
      </c>
      <c r="AY241" s="19" t="s">
        <v>126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79</v>
      </c>
      <c r="BK241" s="226">
        <f>ROUND(I241*H241,2)</f>
        <v>0</v>
      </c>
      <c r="BL241" s="19" t="s">
        <v>272</v>
      </c>
      <c r="BM241" s="225" t="s">
        <v>432</v>
      </c>
    </row>
    <row r="242" s="2" customFormat="1">
      <c r="A242" s="40"/>
      <c r="B242" s="41"/>
      <c r="C242" s="42"/>
      <c r="D242" s="232" t="s">
        <v>160</v>
      </c>
      <c r="E242" s="42"/>
      <c r="F242" s="233" t="s">
        <v>433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160</v>
      </c>
      <c r="AU242" s="19" t="s">
        <v>81</v>
      </c>
    </row>
    <row r="243" s="13" customFormat="1">
      <c r="A243" s="13"/>
      <c r="B243" s="238"/>
      <c r="C243" s="239"/>
      <c r="D243" s="232" t="s">
        <v>187</v>
      </c>
      <c r="E243" s="240" t="s">
        <v>19</v>
      </c>
      <c r="F243" s="241" t="s">
        <v>428</v>
      </c>
      <c r="G243" s="239"/>
      <c r="H243" s="242">
        <v>764.226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187</v>
      </c>
      <c r="AU243" s="248" t="s">
        <v>81</v>
      </c>
      <c r="AV243" s="13" t="s">
        <v>81</v>
      </c>
      <c r="AW243" s="13" t="s">
        <v>33</v>
      </c>
      <c r="AX243" s="13" t="s">
        <v>71</v>
      </c>
      <c r="AY243" s="248" t="s">
        <v>126</v>
      </c>
    </row>
    <row r="244" s="13" customFormat="1">
      <c r="A244" s="13"/>
      <c r="B244" s="238"/>
      <c r="C244" s="239"/>
      <c r="D244" s="232" t="s">
        <v>187</v>
      </c>
      <c r="E244" s="240" t="s">
        <v>19</v>
      </c>
      <c r="F244" s="241" t="s">
        <v>434</v>
      </c>
      <c r="G244" s="239"/>
      <c r="H244" s="242">
        <v>-57.450000000000003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187</v>
      </c>
      <c r="AU244" s="248" t="s">
        <v>81</v>
      </c>
      <c r="AV244" s="13" t="s">
        <v>81</v>
      </c>
      <c r="AW244" s="13" t="s">
        <v>33</v>
      </c>
      <c r="AX244" s="13" t="s">
        <v>71</v>
      </c>
      <c r="AY244" s="248" t="s">
        <v>126</v>
      </c>
    </row>
    <row r="245" s="14" customFormat="1">
      <c r="A245" s="14"/>
      <c r="B245" s="249"/>
      <c r="C245" s="250"/>
      <c r="D245" s="232" t="s">
        <v>187</v>
      </c>
      <c r="E245" s="251" t="s">
        <v>19</v>
      </c>
      <c r="F245" s="252" t="s">
        <v>196</v>
      </c>
      <c r="G245" s="250"/>
      <c r="H245" s="253">
        <v>706.77599999999995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187</v>
      </c>
      <c r="AU245" s="259" t="s">
        <v>81</v>
      </c>
      <c r="AV245" s="14" t="s">
        <v>153</v>
      </c>
      <c r="AW245" s="14" t="s">
        <v>33</v>
      </c>
      <c r="AX245" s="14" t="s">
        <v>79</v>
      </c>
      <c r="AY245" s="259" t="s">
        <v>126</v>
      </c>
    </row>
    <row r="246" s="13" customFormat="1">
      <c r="A246" s="13"/>
      <c r="B246" s="238"/>
      <c r="C246" s="239"/>
      <c r="D246" s="232" t="s">
        <v>187</v>
      </c>
      <c r="E246" s="239"/>
      <c r="F246" s="241" t="s">
        <v>435</v>
      </c>
      <c r="G246" s="239"/>
      <c r="H246" s="242">
        <v>812.79200000000003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8" t="s">
        <v>187</v>
      </c>
      <c r="AU246" s="248" t="s">
        <v>81</v>
      </c>
      <c r="AV246" s="13" t="s">
        <v>81</v>
      </c>
      <c r="AW246" s="13" t="s">
        <v>4</v>
      </c>
      <c r="AX246" s="13" t="s">
        <v>79</v>
      </c>
      <c r="AY246" s="248" t="s">
        <v>126</v>
      </c>
    </row>
    <row r="247" s="2" customFormat="1" ht="24.15" customHeight="1">
      <c r="A247" s="40"/>
      <c r="B247" s="41"/>
      <c r="C247" s="271" t="s">
        <v>436</v>
      </c>
      <c r="D247" s="271" t="s">
        <v>400</v>
      </c>
      <c r="E247" s="272" t="s">
        <v>437</v>
      </c>
      <c r="F247" s="273" t="s">
        <v>438</v>
      </c>
      <c r="G247" s="274" t="s">
        <v>184</v>
      </c>
      <c r="H247" s="275">
        <v>66.067999999999998</v>
      </c>
      <c r="I247" s="276"/>
      <c r="J247" s="277">
        <f>ROUND(I247*H247,2)</f>
        <v>0</v>
      </c>
      <c r="K247" s="273" t="s">
        <v>19</v>
      </c>
      <c r="L247" s="278"/>
      <c r="M247" s="279" t="s">
        <v>19</v>
      </c>
      <c r="N247" s="280" t="s">
        <v>42</v>
      </c>
      <c r="O247" s="86"/>
      <c r="P247" s="223">
        <f>O247*H247</f>
        <v>0</v>
      </c>
      <c r="Q247" s="223">
        <v>0.0019</v>
      </c>
      <c r="R247" s="223">
        <f>Q247*H247</f>
        <v>0.12552920000000001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355</v>
      </c>
      <c r="AT247" s="225" t="s">
        <v>400</v>
      </c>
      <c r="AU247" s="225" t="s">
        <v>81</v>
      </c>
      <c r="AY247" s="19" t="s">
        <v>126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272</v>
      </c>
      <c r="BM247" s="225" t="s">
        <v>439</v>
      </c>
    </row>
    <row r="248" s="2" customFormat="1">
      <c r="A248" s="40"/>
      <c r="B248" s="41"/>
      <c r="C248" s="42"/>
      <c r="D248" s="232" t="s">
        <v>160</v>
      </c>
      <c r="E248" s="42"/>
      <c r="F248" s="233" t="s">
        <v>440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160</v>
      </c>
      <c r="AU248" s="19" t="s">
        <v>81</v>
      </c>
    </row>
    <row r="249" s="13" customFormat="1">
      <c r="A249" s="13"/>
      <c r="B249" s="238"/>
      <c r="C249" s="239"/>
      <c r="D249" s="232" t="s">
        <v>187</v>
      </c>
      <c r="E249" s="240" t="s">
        <v>19</v>
      </c>
      <c r="F249" s="241" t="s">
        <v>441</v>
      </c>
      <c r="G249" s="239"/>
      <c r="H249" s="242">
        <v>57.450000000000003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187</v>
      </c>
      <c r="AU249" s="248" t="s">
        <v>81</v>
      </c>
      <c r="AV249" s="13" t="s">
        <v>81</v>
      </c>
      <c r="AW249" s="13" t="s">
        <v>33</v>
      </c>
      <c r="AX249" s="13" t="s">
        <v>79</v>
      </c>
      <c r="AY249" s="248" t="s">
        <v>126</v>
      </c>
    </row>
    <row r="250" s="13" customFormat="1">
      <c r="A250" s="13"/>
      <c r="B250" s="238"/>
      <c r="C250" s="239"/>
      <c r="D250" s="232" t="s">
        <v>187</v>
      </c>
      <c r="E250" s="239"/>
      <c r="F250" s="241" t="s">
        <v>442</v>
      </c>
      <c r="G250" s="239"/>
      <c r="H250" s="242">
        <v>66.067999999999998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187</v>
      </c>
      <c r="AU250" s="248" t="s">
        <v>81</v>
      </c>
      <c r="AV250" s="13" t="s">
        <v>81</v>
      </c>
      <c r="AW250" s="13" t="s">
        <v>4</v>
      </c>
      <c r="AX250" s="13" t="s">
        <v>79</v>
      </c>
      <c r="AY250" s="248" t="s">
        <v>126</v>
      </c>
    </row>
    <row r="251" s="2" customFormat="1" ht="21.75" customHeight="1">
      <c r="A251" s="40"/>
      <c r="B251" s="41"/>
      <c r="C251" s="214" t="s">
        <v>443</v>
      </c>
      <c r="D251" s="214" t="s">
        <v>129</v>
      </c>
      <c r="E251" s="215" t="s">
        <v>444</v>
      </c>
      <c r="F251" s="216" t="s">
        <v>445</v>
      </c>
      <c r="G251" s="217" t="s">
        <v>184</v>
      </c>
      <c r="H251" s="218">
        <v>28.359000000000002</v>
      </c>
      <c r="I251" s="219"/>
      <c r="J251" s="220">
        <f>ROUND(I251*H251,2)</f>
        <v>0</v>
      </c>
      <c r="K251" s="216" t="s">
        <v>133</v>
      </c>
      <c r="L251" s="46"/>
      <c r="M251" s="221" t="s">
        <v>19</v>
      </c>
      <c r="N251" s="222" t="s">
        <v>42</v>
      </c>
      <c r="O251" s="86"/>
      <c r="P251" s="223">
        <f>O251*H251</f>
        <v>0</v>
      </c>
      <c r="Q251" s="223">
        <v>0</v>
      </c>
      <c r="R251" s="223">
        <f>Q251*H251</f>
        <v>0</v>
      </c>
      <c r="S251" s="223">
        <v>0.0054999999999999997</v>
      </c>
      <c r="T251" s="224">
        <f>S251*H251</f>
        <v>0.15597449999999999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5" t="s">
        <v>272</v>
      </c>
      <c r="AT251" s="225" t="s">
        <v>129</v>
      </c>
      <c r="AU251" s="225" t="s">
        <v>81</v>
      </c>
      <c r="AY251" s="19" t="s">
        <v>126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9" t="s">
        <v>79</v>
      </c>
      <c r="BK251" s="226">
        <f>ROUND(I251*H251,2)</f>
        <v>0</v>
      </c>
      <c r="BL251" s="19" t="s">
        <v>272</v>
      </c>
      <c r="BM251" s="225" t="s">
        <v>446</v>
      </c>
    </row>
    <row r="252" s="2" customFormat="1">
      <c r="A252" s="40"/>
      <c r="B252" s="41"/>
      <c r="C252" s="42"/>
      <c r="D252" s="227" t="s">
        <v>136</v>
      </c>
      <c r="E252" s="42"/>
      <c r="F252" s="228" t="s">
        <v>447</v>
      </c>
      <c r="G252" s="42"/>
      <c r="H252" s="42"/>
      <c r="I252" s="229"/>
      <c r="J252" s="42"/>
      <c r="K252" s="42"/>
      <c r="L252" s="46"/>
      <c r="M252" s="230"/>
      <c r="N252" s="231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136</v>
      </c>
      <c r="AU252" s="19" t="s">
        <v>81</v>
      </c>
    </row>
    <row r="253" s="13" customFormat="1">
      <c r="A253" s="13"/>
      <c r="B253" s="238"/>
      <c r="C253" s="239"/>
      <c r="D253" s="232" t="s">
        <v>187</v>
      </c>
      <c r="E253" s="240" t="s">
        <v>19</v>
      </c>
      <c r="F253" s="241" t="s">
        <v>422</v>
      </c>
      <c r="G253" s="239"/>
      <c r="H253" s="242">
        <v>28.359000000000002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187</v>
      </c>
      <c r="AU253" s="248" t="s">
        <v>81</v>
      </c>
      <c r="AV253" s="13" t="s">
        <v>81</v>
      </c>
      <c r="AW253" s="13" t="s">
        <v>33</v>
      </c>
      <c r="AX253" s="13" t="s">
        <v>79</v>
      </c>
      <c r="AY253" s="248" t="s">
        <v>126</v>
      </c>
    </row>
    <row r="254" s="2" customFormat="1" ht="24.15" customHeight="1">
      <c r="A254" s="40"/>
      <c r="B254" s="41"/>
      <c r="C254" s="214" t="s">
        <v>448</v>
      </c>
      <c r="D254" s="214" t="s">
        <v>129</v>
      </c>
      <c r="E254" s="215" t="s">
        <v>449</v>
      </c>
      <c r="F254" s="216" t="s">
        <v>450</v>
      </c>
      <c r="G254" s="217" t="s">
        <v>184</v>
      </c>
      <c r="H254" s="218">
        <v>56.718000000000004</v>
      </c>
      <c r="I254" s="219"/>
      <c r="J254" s="220">
        <f>ROUND(I254*H254,2)</f>
        <v>0</v>
      </c>
      <c r="K254" s="216" t="s">
        <v>133</v>
      </c>
      <c r="L254" s="46"/>
      <c r="M254" s="221" t="s">
        <v>19</v>
      </c>
      <c r="N254" s="222" t="s">
        <v>42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0.0054999999999999997</v>
      </c>
      <c r="T254" s="224">
        <f>S254*H254</f>
        <v>0.31194899999999998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272</v>
      </c>
      <c r="AT254" s="225" t="s">
        <v>129</v>
      </c>
      <c r="AU254" s="225" t="s">
        <v>81</v>
      </c>
      <c r="AY254" s="19" t="s">
        <v>126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79</v>
      </c>
      <c r="BK254" s="226">
        <f>ROUND(I254*H254,2)</f>
        <v>0</v>
      </c>
      <c r="BL254" s="19" t="s">
        <v>272</v>
      </c>
      <c r="BM254" s="225" t="s">
        <v>451</v>
      </c>
    </row>
    <row r="255" s="2" customFormat="1">
      <c r="A255" s="40"/>
      <c r="B255" s="41"/>
      <c r="C255" s="42"/>
      <c r="D255" s="227" t="s">
        <v>136</v>
      </c>
      <c r="E255" s="42"/>
      <c r="F255" s="228" t="s">
        <v>452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136</v>
      </c>
      <c r="AU255" s="19" t="s">
        <v>81</v>
      </c>
    </row>
    <row r="256" s="13" customFormat="1">
      <c r="A256" s="13"/>
      <c r="B256" s="238"/>
      <c r="C256" s="239"/>
      <c r="D256" s="232" t="s">
        <v>187</v>
      </c>
      <c r="E256" s="239"/>
      <c r="F256" s="241" t="s">
        <v>453</v>
      </c>
      <c r="G256" s="239"/>
      <c r="H256" s="242">
        <v>56.718000000000004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187</v>
      </c>
      <c r="AU256" s="248" t="s">
        <v>81</v>
      </c>
      <c r="AV256" s="13" t="s">
        <v>81</v>
      </c>
      <c r="AW256" s="13" t="s">
        <v>4</v>
      </c>
      <c r="AX256" s="13" t="s">
        <v>79</v>
      </c>
      <c r="AY256" s="248" t="s">
        <v>126</v>
      </c>
    </row>
    <row r="257" s="2" customFormat="1" ht="24.15" customHeight="1">
      <c r="A257" s="40"/>
      <c r="B257" s="41"/>
      <c r="C257" s="214" t="s">
        <v>454</v>
      </c>
      <c r="D257" s="214" t="s">
        <v>129</v>
      </c>
      <c r="E257" s="215" t="s">
        <v>455</v>
      </c>
      <c r="F257" s="216" t="s">
        <v>456</v>
      </c>
      <c r="G257" s="217" t="s">
        <v>333</v>
      </c>
      <c r="H257" s="218">
        <v>2.0619999999999998</v>
      </c>
      <c r="I257" s="219"/>
      <c r="J257" s="220">
        <f>ROUND(I257*H257,2)</f>
        <v>0</v>
      </c>
      <c r="K257" s="216" t="s">
        <v>133</v>
      </c>
      <c r="L257" s="46"/>
      <c r="M257" s="221" t="s">
        <v>19</v>
      </c>
      <c r="N257" s="222" t="s">
        <v>42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272</v>
      </c>
      <c r="AT257" s="225" t="s">
        <v>129</v>
      </c>
      <c r="AU257" s="225" t="s">
        <v>81</v>
      </c>
      <c r="AY257" s="19" t="s">
        <v>126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272</v>
      </c>
      <c r="BM257" s="225" t="s">
        <v>457</v>
      </c>
    </row>
    <row r="258" s="2" customFormat="1">
      <c r="A258" s="40"/>
      <c r="B258" s="41"/>
      <c r="C258" s="42"/>
      <c r="D258" s="227" t="s">
        <v>136</v>
      </c>
      <c r="E258" s="42"/>
      <c r="F258" s="228" t="s">
        <v>458</v>
      </c>
      <c r="G258" s="42"/>
      <c r="H258" s="42"/>
      <c r="I258" s="229"/>
      <c r="J258" s="42"/>
      <c r="K258" s="42"/>
      <c r="L258" s="46"/>
      <c r="M258" s="230"/>
      <c r="N258" s="231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136</v>
      </c>
      <c r="AU258" s="19" t="s">
        <v>81</v>
      </c>
    </row>
    <row r="259" s="12" customFormat="1" ht="22.8" customHeight="1">
      <c r="A259" s="12"/>
      <c r="B259" s="198"/>
      <c r="C259" s="199"/>
      <c r="D259" s="200" t="s">
        <v>70</v>
      </c>
      <c r="E259" s="212" t="s">
        <v>459</v>
      </c>
      <c r="F259" s="212" t="s">
        <v>460</v>
      </c>
      <c r="G259" s="199"/>
      <c r="H259" s="199"/>
      <c r="I259" s="202"/>
      <c r="J259" s="213">
        <f>BK259</f>
        <v>0</v>
      </c>
      <c r="K259" s="199"/>
      <c r="L259" s="204"/>
      <c r="M259" s="205"/>
      <c r="N259" s="206"/>
      <c r="O259" s="206"/>
      <c r="P259" s="207">
        <f>SUM(P260:P262)</f>
        <v>0</v>
      </c>
      <c r="Q259" s="206"/>
      <c r="R259" s="207">
        <f>SUM(R260:R262)</f>
        <v>0</v>
      </c>
      <c r="S259" s="206"/>
      <c r="T259" s="208">
        <f>SUM(T260:T262)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9" t="s">
        <v>81</v>
      </c>
      <c r="AT259" s="210" t="s">
        <v>70</v>
      </c>
      <c r="AU259" s="210" t="s">
        <v>79</v>
      </c>
      <c r="AY259" s="209" t="s">
        <v>126</v>
      </c>
      <c r="BK259" s="211">
        <f>SUM(BK260:BK262)</f>
        <v>0</v>
      </c>
    </row>
    <row r="260" s="2" customFormat="1" ht="16.5" customHeight="1">
      <c r="A260" s="40"/>
      <c r="B260" s="41"/>
      <c r="C260" s="214" t="s">
        <v>461</v>
      </c>
      <c r="D260" s="214" t="s">
        <v>129</v>
      </c>
      <c r="E260" s="215" t="s">
        <v>462</v>
      </c>
      <c r="F260" s="216" t="s">
        <v>463</v>
      </c>
      <c r="G260" s="217" t="s">
        <v>226</v>
      </c>
      <c r="H260" s="218">
        <v>30</v>
      </c>
      <c r="I260" s="219"/>
      <c r="J260" s="220">
        <f>ROUND(I260*H260,2)</f>
        <v>0</v>
      </c>
      <c r="K260" s="216" t="s">
        <v>19</v>
      </c>
      <c r="L260" s="46"/>
      <c r="M260" s="221" t="s">
        <v>19</v>
      </c>
      <c r="N260" s="222" t="s">
        <v>42</v>
      </c>
      <c r="O260" s="86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272</v>
      </c>
      <c r="AT260" s="225" t="s">
        <v>129</v>
      </c>
      <c r="AU260" s="225" t="s">
        <v>81</v>
      </c>
      <c r="AY260" s="19" t="s">
        <v>126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79</v>
      </c>
      <c r="BK260" s="226">
        <f>ROUND(I260*H260,2)</f>
        <v>0</v>
      </c>
      <c r="BL260" s="19" t="s">
        <v>272</v>
      </c>
      <c r="BM260" s="225" t="s">
        <v>464</v>
      </c>
    </row>
    <row r="261" s="2" customFormat="1" ht="16.5" customHeight="1">
      <c r="A261" s="40"/>
      <c r="B261" s="41"/>
      <c r="C261" s="214" t="s">
        <v>465</v>
      </c>
      <c r="D261" s="214" t="s">
        <v>129</v>
      </c>
      <c r="E261" s="215" t="s">
        <v>466</v>
      </c>
      <c r="F261" s="216" t="s">
        <v>467</v>
      </c>
      <c r="G261" s="217" t="s">
        <v>254</v>
      </c>
      <c r="H261" s="218">
        <v>1</v>
      </c>
      <c r="I261" s="219"/>
      <c r="J261" s="220">
        <f>ROUND(I261*H261,2)</f>
        <v>0</v>
      </c>
      <c r="K261" s="216" t="s">
        <v>19</v>
      </c>
      <c r="L261" s="46"/>
      <c r="M261" s="221" t="s">
        <v>19</v>
      </c>
      <c r="N261" s="222" t="s">
        <v>42</v>
      </c>
      <c r="O261" s="86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272</v>
      </c>
      <c r="AT261" s="225" t="s">
        <v>129</v>
      </c>
      <c r="AU261" s="225" t="s">
        <v>81</v>
      </c>
      <c r="AY261" s="19" t="s">
        <v>126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272</v>
      </c>
      <c r="BM261" s="225" t="s">
        <v>468</v>
      </c>
    </row>
    <row r="262" s="2" customFormat="1" ht="16.5" customHeight="1">
      <c r="A262" s="40"/>
      <c r="B262" s="41"/>
      <c r="C262" s="214" t="s">
        <v>469</v>
      </c>
      <c r="D262" s="214" t="s">
        <v>129</v>
      </c>
      <c r="E262" s="215" t="s">
        <v>470</v>
      </c>
      <c r="F262" s="216" t="s">
        <v>471</v>
      </c>
      <c r="G262" s="217" t="s">
        <v>254</v>
      </c>
      <c r="H262" s="218">
        <v>1</v>
      </c>
      <c r="I262" s="219"/>
      <c r="J262" s="220">
        <f>ROUND(I262*H262,2)</f>
        <v>0</v>
      </c>
      <c r="K262" s="216" t="s">
        <v>19</v>
      </c>
      <c r="L262" s="46"/>
      <c r="M262" s="221" t="s">
        <v>19</v>
      </c>
      <c r="N262" s="222" t="s">
        <v>42</v>
      </c>
      <c r="O262" s="86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5" t="s">
        <v>272</v>
      </c>
      <c r="AT262" s="225" t="s">
        <v>129</v>
      </c>
      <c r="AU262" s="225" t="s">
        <v>81</v>
      </c>
      <c r="AY262" s="19" t="s">
        <v>126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9" t="s">
        <v>79</v>
      </c>
      <c r="BK262" s="226">
        <f>ROUND(I262*H262,2)</f>
        <v>0</v>
      </c>
      <c r="BL262" s="19" t="s">
        <v>272</v>
      </c>
      <c r="BM262" s="225" t="s">
        <v>472</v>
      </c>
    </row>
    <row r="263" s="12" customFormat="1" ht="22.8" customHeight="1">
      <c r="A263" s="12"/>
      <c r="B263" s="198"/>
      <c r="C263" s="199"/>
      <c r="D263" s="200" t="s">
        <v>70</v>
      </c>
      <c r="E263" s="212" t="s">
        <v>473</v>
      </c>
      <c r="F263" s="212" t="s">
        <v>474</v>
      </c>
      <c r="G263" s="199"/>
      <c r="H263" s="199"/>
      <c r="I263" s="202"/>
      <c r="J263" s="213">
        <f>BK263</f>
        <v>0</v>
      </c>
      <c r="K263" s="199"/>
      <c r="L263" s="204"/>
      <c r="M263" s="205"/>
      <c r="N263" s="206"/>
      <c r="O263" s="206"/>
      <c r="P263" s="207">
        <f>SUM(P264:P291)</f>
        <v>0</v>
      </c>
      <c r="Q263" s="206"/>
      <c r="R263" s="207">
        <f>SUM(R264:R291)</f>
        <v>16.407882659999999</v>
      </c>
      <c r="S263" s="206"/>
      <c r="T263" s="208">
        <f>SUM(T264:T291)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9" t="s">
        <v>81</v>
      </c>
      <c r="AT263" s="210" t="s">
        <v>70</v>
      </c>
      <c r="AU263" s="210" t="s">
        <v>79</v>
      </c>
      <c r="AY263" s="209" t="s">
        <v>126</v>
      </c>
      <c r="BK263" s="211">
        <f>SUM(BK264:BK291)</f>
        <v>0</v>
      </c>
    </row>
    <row r="264" s="2" customFormat="1" ht="24.15" customHeight="1">
      <c r="A264" s="40"/>
      <c r="B264" s="41"/>
      <c r="C264" s="214" t="s">
        <v>475</v>
      </c>
      <c r="D264" s="214" t="s">
        <v>129</v>
      </c>
      <c r="E264" s="215" t="s">
        <v>476</v>
      </c>
      <c r="F264" s="216" t="s">
        <v>477</v>
      </c>
      <c r="G264" s="217" t="s">
        <v>191</v>
      </c>
      <c r="H264" s="218">
        <v>31.173999999999999</v>
      </c>
      <c r="I264" s="219"/>
      <c r="J264" s="220">
        <f>ROUND(I264*H264,2)</f>
        <v>0</v>
      </c>
      <c r="K264" s="216" t="s">
        <v>133</v>
      </c>
      <c r="L264" s="46"/>
      <c r="M264" s="221" t="s">
        <v>19</v>
      </c>
      <c r="N264" s="222" t="s">
        <v>42</v>
      </c>
      <c r="O264" s="86"/>
      <c r="P264" s="223">
        <f>O264*H264</f>
        <v>0</v>
      </c>
      <c r="Q264" s="223">
        <v>0.00189</v>
      </c>
      <c r="R264" s="223">
        <f>Q264*H264</f>
        <v>0.058918859999999997</v>
      </c>
      <c r="S264" s="223">
        <v>0</v>
      </c>
      <c r="T264" s="224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5" t="s">
        <v>272</v>
      </c>
      <c r="AT264" s="225" t="s">
        <v>129</v>
      </c>
      <c r="AU264" s="225" t="s">
        <v>81</v>
      </c>
      <c r="AY264" s="19" t="s">
        <v>126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9" t="s">
        <v>79</v>
      </c>
      <c r="BK264" s="226">
        <f>ROUND(I264*H264,2)</f>
        <v>0</v>
      </c>
      <c r="BL264" s="19" t="s">
        <v>272</v>
      </c>
      <c r="BM264" s="225" t="s">
        <v>478</v>
      </c>
    </row>
    <row r="265" s="2" customFormat="1">
      <c r="A265" s="40"/>
      <c r="B265" s="41"/>
      <c r="C265" s="42"/>
      <c r="D265" s="227" t="s">
        <v>136</v>
      </c>
      <c r="E265" s="42"/>
      <c r="F265" s="228" t="s">
        <v>479</v>
      </c>
      <c r="G265" s="42"/>
      <c r="H265" s="42"/>
      <c r="I265" s="229"/>
      <c r="J265" s="42"/>
      <c r="K265" s="42"/>
      <c r="L265" s="46"/>
      <c r="M265" s="230"/>
      <c r="N265" s="231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136</v>
      </c>
      <c r="AU265" s="19" t="s">
        <v>81</v>
      </c>
    </row>
    <row r="266" s="13" customFormat="1">
      <c r="A266" s="13"/>
      <c r="B266" s="238"/>
      <c r="C266" s="239"/>
      <c r="D266" s="232" t="s">
        <v>187</v>
      </c>
      <c r="E266" s="240" t="s">
        <v>19</v>
      </c>
      <c r="F266" s="241" t="s">
        <v>480</v>
      </c>
      <c r="G266" s="239"/>
      <c r="H266" s="242">
        <v>31.173999999999999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187</v>
      </c>
      <c r="AU266" s="248" t="s">
        <v>81</v>
      </c>
      <c r="AV266" s="13" t="s">
        <v>81</v>
      </c>
      <c r="AW266" s="13" t="s">
        <v>33</v>
      </c>
      <c r="AX266" s="13" t="s">
        <v>79</v>
      </c>
      <c r="AY266" s="248" t="s">
        <v>126</v>
      </c>
    </row>
    <row r="267" s="2" customFormat="1" ht="21.75" customHeight="1">
      <c r="A267" s="40"/>
      <c r="B267" s="41"/>
      <c r="C267" s="214" t="s">
        <v>481</v>
      </c>
      <c r="D267" s="214" t="s">
        <v>129</v>
      </c>
      <c r="E267" s="215" t="s">
        <v>482</v>
      </c>
      <c r="F267" s="216" t="s">
        <v>483</v>
      </c>
      <c r="G267" s="217" t="s">
        <v>484</v>
      </c>
      <c r="H267" s="218">
        <v>1</v>
      </c>
      <c r="I267" s="219"/>
      <c r="J267" s="220">
        <f>ROUND(I267*H267,2)</f>
        <v>0</v>
      </c>
      <c r="K267" s="216" t="s">
        <v>19</v>
      </c>
      <c r="L267" s="46"/>
      <c r="M267" s="221" t="s">
        <v>19</v>
      </c>
      <c r="N267" s="222" t="s">
        <v>42</v>
      </c>
      <c r="O267" s="86"/>
      <c r="P267" s="223">
        <f>O267*H267</f>
        <v>0</v>
      </c>
      <c r="Q267" s="223">
        <v>0.019630000000000002</v>
      </c>
      <c r="R267" s="223">
        <f>Q267*H267</f>
        <v>0.019630000000000002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272</v>
      </c>
      <c r="AT267" s="225" t="s">
        <v>129</v>
      </c>
      <c r="AU267" s="225" t="s">
        <v>81</v>
      </c>
      <c r="AY267" s="19" t="s">
        <v>126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79</v>
      </c>
      <c r="BK267" s="226">
        <f>ROUND(I267*H267,2)</f>
        <v>0</v>
      </c>
      <c r="BL267" s="19" t="s">
        <v>272</v>
      </c>
      <c r="BM267" s="225" t="s">
        <v>485</v>
      </c>
    </row>
    <row r="268" s="2" customFormat="1" ht="24.15" customHeight="1">
      <c r="A268" s="40"/>
      <c r="B268" s="41"/>
      <c r="C268" s="214" t="s">
        <v>486</v>
      </c>
      <c r="D268" s="214" t="s">
        <v>129</v>
      </c>
      <c r="E268" s="215" t="s">
        <v>487</v>
      </c>
      <c r="F268" s="216" t="s">
        <v>488</v>
      </c>
      <c r="G268" s="217" t="s">
        <v>184</v>
      </c>
      <c r="H268" s="218">
        <v>840.93200000000002</v>
      </c>
      <c r="I268" s="219"/>
      <c r="J268" s="220">
        <f>ROUND(I268*H268,2)</f>
        <v>0</v>
      </c>
      <c r="K268" s="216" t="s">
        <v>133</v>
      </c>
      <c r="L268" s="46"/>
      <c r="M268" s="221" t="s">
        <v>19</v>
      </c>
      <c r="N268" s="222" t="s">
        <v>42</v>
      </c>
      <c r="O268" s="86"/>
      <c r="P268" s="223">
        <f>O268*H268</f>
        <v>0</v>
      </c>
      <c r="Q268" s="223">
        <v>0</v>
      </c>
      <c r="R268" s="223">
        <f>Q268*H268</f>
        <v>0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272</v>
      </c>
      <c r="AT268" s="225" t="s">
        <v>129</v>
      </c>
      <c r="AU268" s="225" t="s">
        <v>81</v>
      </c>
      <c r="AY268" s="19" t="s">
        <v>126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79</v>
      </c>
      <c r="BK268" s="226">
        <f>ROUND(I268*H268,2)</f>
        <v>0</v>
      </c>
      <c r="BL268" s="19" t="s">
        <v>272</v>
      </c>
      <c r="BM268" s="225" t="s">
        <v>489</v>
      </c>
    </row>
    <row r="269" s="2" customFormat="1">
      <c r="A269" s="40"/>
      <c r="B269" s="41"/>
      <c r="C269" s="42"/>
      <c r="D269" s="227" t="s">
        <v>136</v>
      </c>
      <c r="E269" s="42"/>
      <c r="F269" s="228" t="s">
        <v>490</v>
      </c>
      <c r="G269" s="42"/>
      <c r="H269" s="42"/>
      <c r="I269" s="229"/>
      <c r="J269" s="42"/>
      <c r="K269" s="42"/>
      <c r="L269" s="46"/>
      <c r="M269" s="230"/>
      <c r="N269" s="231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136</v>
      </c>
      <c r="AU269" s="19" t="s">
        <v>81</v>
      </c>
    </row>
    <row r="270" s="13" customFormat="1">
      <c r="A270" s="13"/>
      <c r="B270" s="238"/>
      <c r="C270" s="239"/>
      <c r="D270" s="232" t="s">
        <v>187</v>
      </c>
      <c r="E270" s="240" t="s">
        <v>19</v>
      </c>
      <c r="F270" s="241" t="s">
        <v>491</v>
      </c>
      <c r="G270" s="239"/>
      <c r="H270" s="242">
        <v>41.951999999999998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187</v>
      </c>
      <c r="AU270" s="248" t="s">
        <v>81</v>
      </c>
      <c r="AV270" s="13" t="s">
        <v>81</v>
      </c>
      <c r="AW270" s="13" t="s">
        <v>33</v>
      </c>
      <c r="AX270" s="13" t="s">
        <v>71</v>
      </c>
      <c r="AY270" s="248" t="s">
        <v>126</v>
      </c>
    </row>
    <row r="271" s="13" customFormat="1">
      <c r="A271" s="13"/>
      <c r="B271" s="238"/>
      <c r="C271" s="239"/>
      <c r="D271" s="232" t="s">
        <v>187</v>
      </c>
      <c r="E271" s="240" t="s">
        <v>19</v>
      </c>
      <c r="F271" s="241" t="s">
        <v>387</v>
      </c>
      <c r="G271" s="239"/>
      <c r="H271" s="242">
        <v>39.154000000000003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187</v>
      </c>
      <c r="AU271" s="248" t="s">
        <v>81</v>
      </c>
      <c r="AV271" s="13" t="s">
        <v>81</v>
      </c>
      <c r="AW271" s="13" t="s">
        <v>33</v>
      </c>
      <c r="AX271" s="13" t="s">
        <v>71</v>
      </c>
      <c r="AY271" s="248" t="s">
        <v>126</v>
      </c>
    </row>
    <row r="272" s="13" customFormat="1">
      <c r="A272" s="13"/>
      <c r="B272" s="238"/>
      <c r="C272" s="239"/>
      <c r="D272" s="232" t="s">
        <v>187</v>
      </c>
      <c r="E272" s="240" t="s">
        <v>19</v>
      </c>
      <c r="F272" s="241" t="s">
        <v>492</v>
      </c>
      <c r="G272" s="239"/>
      <c r="H272" s="242">
        <v>764.226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187</v>
      </c>
      <c r="AU272" s="248" t="s">
        <v>81</v>
      </c>
      <c r="AV272" s="13" t="s">
        <v>81</v>
      </c>
      <c r="AW272" s="13" t="s">
        <v>33</v>
      </c>
      <c r="AX272" s="13" t="s">
        <v>71</v>
      </c>
      <c r="AY272" s="248" t="s">
        <v>126</v>
      </c>
    </row>
    <row r="273" s="13" customFormat="1">
      <c r="A273" s="13"/>
      <c r="B273" s="238"/>
      <c r="C273" s="239"/>
      <c r="D273" s="232" t="s">
        <v>187</v>
      </c>
      <c r="E273" s="240" t="s">
        <v>19</v>
      </c>
      <c r="F273" s="241" t="s">
        <v>493</v>
      </c>
      <c r="G273" s="239"/>
      <c r="H273" s="242">
        <v>-4.4000000000000004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187</v>
      </c>
      <c r="AU273" s="248" t="s">
        <v>81</v>
      </c>
      <c r="AV273" s="13" t="s">
        <v>81</v>
      </c>
      <c r="AW273" s="13" t="s">
        <v>33</v>
      </c>
      <c r="AX273" s="13" t="s">
        <v>71</v>
      </c>
      <c r="AY273" s="248" t="s">
        <v>126</v>
      </c>
    </row>
    <row r="274" s="14" customFormat="1">
      <c r="A274" s="14"/>
      <c r="B274" s="249"/>
      <c r="C274" s="250"/>
      <c r="D274" s="232" t="s">
        <v>187</v>
      </c>
      <c r="E274" s="251" t="s">
        <v>19</v>
      </c>
      <c r="F274" s="252" t="s">
        <v>494</v>
      </c>
      <c r="G274" s="250"/>
      <c r="H274" s="253">
        <v>840.93200000000002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187</v>
      </c>
      <c r="AU274" s="259" t="s">
        <v>81</v>
      </c>
      <c r="AV274" s="14" t="s">
        <v>153</v>
      </c>
      <c r="AW274" s="14" t="s">
        <v>33</v>
      </c>
      <c r="AX274" s="14" t="s">
        <v>79</v>
      </c>
      <c r="AY274" s="259" t="s">
        <v>126</v>
      </c>
    </row>
    <row r="275" s="2" customFormat="1" ht="16.5" customHeight="1">
      <c r="A275" s="40"/>
      <c r="B275" s="41"/>
      <c r="C275" s="271" t="s">
        <v>495</v>
      </c>
      <c r="D275" s="271" t="s">
        <v>400</v>
      </c>
      <c r="E275" s="272" t="s">
        <v>496</v>
      </c>
      <c r="F275" s="273" t="s">
        <v>497</v>
      </c>
      <c r="G275" s="274" t="s">
        <v>191</v>
      </c>
      <c r="H275" s="275">
        <v>25.901</v>
      </c>
      <c r="I275" s="276"/>
      <c r="J275" s="277">
        <f>ROUND(I275*H275,2)</f>
        <v>0</v>
      </c>
      <c r="K275" s="273" t="s">
        <v>133</v>
      </c>
      <c r="L275" s="278"/>
      <c r="M275" s="279" t="s">
        <v>19</v>
      </c>
      <c r="N275" s="280" t="s">
        <v>42</v>
      </c>
      <c r="O275" s="86"/>
      <c r="P275" s="223">
        <f>O275*H275</f>
        <v>0</v>
      </c>
      <c r="Q275" s="223">
        <v>0.5</v>
      </c>
      <c r="R275" s="223">
        <f>Q275*H275</f>
        <v>12.9505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355</v>
      </c>
      <c r="AT275" s="225" t="s">
        <v>400</v>
      </c>
      <c r="AU275" s="225" t="s">
        <v>81</v>
      </c>
      <c r="AY275" s="19" t="s">
        <v>126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79</v>
      </c>
      <c r="BK275" s="226">
        <f>ROUND(I275*H275,2)</f>
        <v>0</v>
      </c>
      <c r="BL275" s="19" t="s">
        <v>272</v>
      </c>
      <c r="BM275" s="225" t="s">
        <v>498</v>
      </c>
    </row>
    <row r="276" s="13" customFormat="1">
      <c r="A276" s="13"/>
      <c r="B276" s="238"/>
      <c r="C276" s="239"/>
      <c r="D276" s="232" t="s">
        <v>187</v>
      </c>
      <c r="E276" s="240" t="s">
        <v>19</v>
      </c>
      <c r="F276" s="241" t="s">
        <v>499</v>
      </c>
      <c r="G276" s="239"/>
      <c r="H276" s="242">
        <v>23.545999999999999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187</v>
      </c>
      <c r="AU276" s="248" t="s">
        <v>81</v>
      </c>
      <c r="AV276" s="13" t="s">
        <v>81</v>
      </c>
      <c r="AW276" s="13" t="s">
        <v>33</v>
      </c>
      <c r="AX276" s="13" t="s">
        <v>79</v>
      </c>
      <c r="AY276" s="248" t="s">
        <v>126</v>
      </c>
    </row>
    <row r="277" s="13" customFormat="1">
      <c r="A277" s="13"/>
      <c r="B277" s="238"/>
      <c r="C277" s="239"/>
      <c r="D277" s="232" t="s">
        <v>187</v>
      </c>
      <c r="E277" s="239"/>
      <c r="F277" s="241" t="s">
        <v>500</v>
      </c>
      <c r="G277" s="239"/>
      <c r="H277" s="242">
        <v>25.901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187</v>
      </c>
      <c r="AU277" s="248" t="s">
        <v>81</v>
      </c>
      <c r="AV277" s="13" t="s">
        <v>81</v>
      </c>
      <c r="AW277" s="13" t="s">
        <v>4</v>
      </c>
      <c r="AX277" s="13" t="s">
        <v>79</v>
      </c>
      <c r="AY277" s="248" t="s">
        <v>126</v>
      </c>
    </row>
    <row r="278" s="2" customFormat="1" ht="16.5" customHeight="1">
      <c r="A278" s="40"/>
      <c r="B278" s="41"/>
      <c r="C278" s="214" t="s">
        <v>501</v>
      </c>
      <c r="D278" s="214" t="s">
        <v>129</v>
      </c>
      <c r="E278" s="215" t="s">
        <v>502</v>
      </c>
      <c r="F278" s="216" t="s">
        <v>503</v>
      </c>
      <c r="G278" s="217" t="s">
        <v>226</v>
      </c>
      <c r="H278" s="218">
        <v>798.98000000000002</v>
      </c>
      <c r="I278" s="219"/>
      <c r="J278" s="220">
        <f>ROUND(I278*H278,2)</f>
        <v>0</v>
      </c>
      <c r="K278" s="216" t="s">
        <v>133</v>
      </c>
      <c r="L278" s="46"/>
      <c r="M278" s="221" t="s">
        <v>19</v>
      </c>
      <c r="N278" s="222" t="s">
        <v>42</v>
      </c>
      <c r="O278" s="86"/>
      <c r="P278" s="223">
        <f>O278*H278</f>
        <v>0</v>
      </c>
      <c r="Q278" s="223">
        <v>2.0000000000000002E-05</v>
      </c>
      <c r="R278" s="223">
        <f>Q278*H278</f>
        <v>0.0159796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272</v>
      </c>
      <c r="AT278" s="225" t="s">
        <v>129</v>
      </c>
      <c r="AU278" s="225" t="s">
        <v>81</v>
      </c>
      <c r="AY278" s="19" t="s">
        <v>126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272</v>
      </c>
      <c r="BM278" s="225" t="s">
        <v>504</v>
      </c>
    </row>
    <row r="279" s="2" customFormat="1">
      <c r="A279" s="40"/>
      <c r="B279" s="41"/>
      <c r="C279" s="42"/>
      <c r="D279" s="227" t="s">
        <v>136</v>
      </c>
      <c r="E279" s="42"/>
      <c r="F279" s="228" t="s">
        <v>505</v>
      </c>
      <c r="G279" s="42"/>
      <c r="H279" s="42"/>
      <c r="I279" s="229"/>
      <c r="J279" s="42"/>
      <c r="K279" s="42"/>
      <c r="L279" s="46"/>
      <c r="M279" s="230"/>
      <c r="N279" s="231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136</v>
      </c>
      <c r="AU279" s="19" t="s">
        <v>81</v>
      </c>
    </row>
    <row r="280" s="13" customFormat="1">
      <c r="A280" s="13"/>
      <c r="B280" s="238"/>
      <c r="C280" s="239"/>
      <c r="D280" s="232" t="s">
        <v>187</v>
      </c>
      <c r="E280" s="240" t="s">
        <v>19</v>
      </c>
      <c r="F280" s="241" t="s">
        <v>387</v>
      </c>
      <c r="G280" s="239"/>
      <c r="H280" s="242">
        <v>39.154000000000003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8" t="s">
        <v>187</v>
      </c>
      <c r="AU280" s="248" t="s">
        <v>81</v>
      </c>
      <c r="AV280" s="13" t="s">
        <v>81</v>
      </c>
      <c r="AW280" s="13" t="s">
        <v>33</v>
      </c>
      <c r="AX280" s="13" t="s">
        <v>71</v>
      </c>
      <c r="AY280" s="248" t="s">
        <v>126</v>
      </c>
    </row>
    <row r="281" s="13" customFormat="1">
      <c r="A281" s="13"/>
      <c r="B281" s="238"/>
      <c r="C281" s="239"/>
      <c r="D281" s="232" t="s">
        <v>187</v>
      </c>
      <c r="E281" s="240" t="s">
        <v>19</v>
      </c>
      <c r="F281" s="241" t="s">
        <v>492</v>
      </c>
      <c r="G281" s="239"/>
      <c r="H281" s="242">
        <v>764.226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187</v>
      </c>
      <c r="AU281" s="248" t="s">
        <v>81</v>
      </c>
      <c r="AV281" s="13" t="s">
        <v>81</v>
      </c>
      <c r="AW281" s="13" t="s">
        <v>33</v>
      </c>
      <c r="AX281" s="13" t="s">
        <v>71</v>
      </c>
      <c r="AY281" s="248" t="s">
        <v>126</v>
      </c>
    </row>
    <row r="282" s="13" customFormat="1">
      <c r="A282" s="13"/>
      <c r="B282" s="238"/>
      <c r="C282" s="239"/>
      <c r="D282" s="232" t="s">
        <v>187</v>
      </c>
      <c r="E282" s="240" t="s">
        <v>19</v>
      </c>
      <c r="F282" s="241" t="s">
        <v>493</v>
      </c>
      <c r="G282" s="239"/>
      <c r="H282" s="242">
        <v>-4.4000000000000004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8" t="s">
        <v>187</v>
      </c>
      <c r="AU282" s="248" t="s">
        <v>81</v>
      </c>
      <c r="AV282" s="13" t="s">
        <v>81</v>
      </c>
      <c r="AW282" s="13" t="s">
        <v>33</v>
      </c>
      <c r="AX282" s="13" t="s">
        <v>71</v>
      </c>
      <c r="AY282" s="248" t="s">
        <v>126</v>
      </c>
    </row>
    <row r="283" s="14" customFormat="1">
      <c r="A283" s="14"/>
      <c r="B283" s="249"/>
      <c r="C283" s="250"/>
      <c r="D283" s="232" t="s">
        <v>187</v>
      </c>
      <c r="E283" s="251" t="s">
        <v>19</v>
      </c>
      <c r="F283" s="252" t="s">
        <v>506</v>
      </c>
      <c r="G283" s="250"/>
      <c r="H283" s="253">
        <v>798.98000000000002</v>
      </c>
      <c r="I283" s="254"/>
      <c r="J283" s="250"/>
      <c r="K283" s="250"/>
      <c r="L283" s="255"/>
      <c r="M283" s="256"/>
      <c r="N283" s="257"/>
      <c r="O283" s="257"/>
      <c r="P283" s="257"/>
      <c r="Q283" s="257"/>
      <c r="R283" s="257"/>
      <c r="S283" s="257"/>
      <c r="T283" s="25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9" t="s">
        <v>187</v>
      </c>
      <c r="AU283" s="259" t="s">
        <v>81</v>
      </c>
      <c r="AV283" s="14" t="s">
        <v>153</v>
      </c>
      <c r="AW283" s="14" t="s">
        <v>33</v>
      </c>
      <c r="AX283" s="14" t="s">
        <v>79</v>
      </c>
      <c r="AY283" s="259" t="s">
        <v>126</v>
      </c>
    </row>
    <row r="284" s="2" customFormat="1" ht="16.5" customHeight="1">
      <c r="A284" s="40"/>
      <c r="B284" s="41"/>
      <c r="C284" s="271" t="s">
        <v>507</v>
      </c>
      <c r="D284" s="271" t="s">
        <v>400</v>
      </c>
      <c r="E284" s="272" t="s">
        <v>508</v>
      </c>
      <c r="F284" s="273" t="s">
        <v>509</v>
      </c>
      <c r="G284" s="274" t="s">
        <v>191</v>
      </c>
      <c r="H284" s="275">
        <v>5.2729999999999997</v>
      </c>
      <c r="I284" s="276"/>
      <c r="J284" s="277">
        <f>ROUND(I284*H284,2)</f>
        <v>0</v>
      </c>
      <c r="K284" s="273" t="s">
        <v>133</v>
      </c>
      <c r="L284" s="278"/>
      <c r="M284" s="279" t="s">
        <v>19</v>
      </c>
      <c r="N284" s="280" t="s">
        <v>42</v>
      </c>
      <c r="O284" s="86"/>
      <c r="P284" s="223">
        <f>O284*H284</f>
        <v>0</v>
      </c>
      <c r="Q284" s="223">
        <v>0.5</v>
      </c>
      <c r="R284" s="223">
        <f>Q284*H284</f>
        <v>2.6364999999999998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355</v>
      </c>
      <c r="AT284" s="225" t="s">
        <v>400</v>
      </c>
      <c r="AU284" s="225" t="s">
        <v>81</v>
      </c>
      <c r="AY284" s="19" t="s">
        <v>126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79</v>
      </c>
      <c r="BK284" s="226">
        <f>ROUND(I284*H284,2)</f>
        <v>0</v>
      </c>
      <c r="BL284" s="19" t="s">
        <v>272</v>
      </c>
      <c r="BM284" s="225" t="s">
        <v>510</v>
      </c>
    </row>
    <row r="285" s="13" customFormat="1">
      <c r="A285" s="13"/>
      <c r="B285" s="238"/>
      <c r="C285" s="239"/>
      <c r="D285" s="232" t="s">
        <v>187</v>
      </c>
      <c r="E285" s="240" t="s">
        <v>19</v>
      </c>
      <c r="F285" s="241" t="s">
        <v>511</v>
      </c>
      <c r="G285" s="239"/>
      <c r="H285" s="242">
        <v>4.7939999999999996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187</v>
      </c>
      <c r="AU285" s="248" t="s">
        <v>81</v>
      </c>
      <c r="AV285" s="13" t="s">
        <v>81</v>
      </c>
      <c r="AW285" s="13" t="s">
        <v>33</v>
      </c>
      <c r="AX285" s="13" t="s">
        <v>79</v>
      </c>
      <c r="AY285" s="248" t="s">
        <v>126</v>
      </c>
    </row>
    <row r="286" s="13" customFormat="1">
      <c r="A286" s="13"/>
      <c r="B286" s="238"/>
      <c r="C286" s="239"/>
      <c r="D286" s="232" t="s">
        <v>187</v>
      </c>
      <c r="E286" s="239"/>
      <c r="F286" s="241" t="s">
        <v>512</v>
      </c>
      <c r="G286" s="239"/>
      <c r="H286" s="242">
        <v>5.2729999999999997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8" t="s">
        <v>187</v>
      </c>
      <c r="AU286" s="248" t="s">
        <v>81</v>
      </c>
      <c r="AV286" s="13" t="s">
        <v>81</v>
      </c>
      <c r="AW286" s="13" t="s">
        <v>4</v>
      </c>
      <c r="AX286" s="13" t="s">
        <v>79</v>
      </c>
      <c r="AY286" s="248" t="s">
        <v>126</v>
      </c>
    </row>
    <row r="287" s="2" customFormat="1" ht="24.15" customHeight="1">
      <c r="A287" s="40"/>
      <c r="B287" s="41"/>
      <c r="C287" s="214" t="s">
        <v>513</v>
      </c>
      <c r="D287" s="214" t="s">
        <v>129</v>
      </c>
      <c r="E287" s="215" t="s">
        <v>514</v>
      </c>
      <c r="F287" s="216" t="s">
        <v>515</v>
      </c>
      <c r="G287" s="217" t="s">
        <v>191</v>
      </c>
      <c r="H287" s="218">
        <v>31.173999999999999</v>
      </c>
      <c r="I287" s="219"/>
      <c r="J287" s="220">
        <f>ROUND(I287*H287,2)</f>
        <v>0</v>
      </c>
      <c r="K287" s="216" t="s">
        <v>133</v>
      </c>
      <c r="L287" s="46"/>
      <c r="M287" s="221" t="s">
        <v>19</v>
      </c>
      <c r="N287" s="222" t="s">
        <v>42</v>
      </c>
      <c r="O287" s="86"/>
      <c r="P287" s="223">
        <f>O287*H287</f>
        <v>0</v>
      </c>
      <c r="Q287" s="223">
        <v>0.023300000000000001</v>
      </c>
      <c r="R287" s="223">
        <f>Q287*H287</f>
        <v>0.72635420000000006</v>
      </c>
      <c r="S287" s="223">
        <v>0</v>
      </c>
      <c r="T287" s="224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5" t="s">
        <v>272</v>
      </c>
      <c r="AT287" s="225" t="s">
        <v>129</v>
      </c>
      <c r="AU287" s="225" t="s">
        <v>81</v>
      </c>
      <c r="AY287" s="19" t="s">
        <v>126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9" t="s">
        <v>79</v>
      </c>
      <c r="BK287" s="226">
        <f>ROUND(I287*H287,2)</f>
        <v>0</v>
      </c>
      <c r="BL287" s="19" t="s">
        <v>272</v>
      </c>
      <c r="BM287" s="225" t="s">
        <v>516</v>
      </c>
    </row>
    <row r="288" s="2" customFormat="1">
      <c r="A288" s="40"/>
      <c r="B288" s="41"/>
      <c r="C288" s="42"/>
      <c r="D288" s="227" t="s">
        <v>136</v>
      </c>
      <c r="E288" s="42"/>
      <c r="F288" s="228" t="s">
        <v>517</v>
      </c>
      <c r="G288" s="42"/>
      <c r="H288" s="42"/>
      <c r="I288" s="229"/>
      <c r="J288" s="42"/>
      <c r="K288" s="42"/>
      <c r="L288" s="46"/>
      <c r="M288" s="230"/>
      <c r="N288" s="231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136</v>
      </c>
      <c r="AU288" s="19" t="s">
        <v>81</v>
      </c>
    </row>
    <row r="289" s="13" customFormat="1">
      <c r="A289" s="13"/>
      <c r="B289" s="238"/>
      <c r="C289" s="239"/>
      <c r="D289" s="232" t="s">
        <v>187</v>
      </c>
      <c r="E289" s="240" t="s">
        <v>19</v>
      </c>
      <c r="F289" s="241" t="s">
        <v>480</v>
      </c>
      <c r="G289" s="239"/>
      <c r="H289" s="242">
        <v>31.173999999999999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187</v>
      </c>
      <c r="AU289" s="248" t="s">
        <v>81</v>
      </c>
      <c r="AV289" s="13" t="s">
        <v>81</v>
      </c>
      <c r="AW289" s="13" t="s">
        <v>33</v>
      </c>
      <c r="AX289" s="13" t="s">
        <v>79</v>
      </c>
      <c r="AY289" s="248" t="s">
        <v>126</v>
      </c>
    </row>
    <row r="290" s="2" customFormat="1" ht="24.15" customHeight="1">
      <c r="A290" s="40"/>
      <c r="B290" s="41"/>
      <c r="C290" s="214" t="s">
        <v>518</v>
      </c>
      <c r="D290" s="214" t="s">
        <v>129</v>
      </c>
      <c r="E290" s="215" t="s">
        <v>519</v>
      </c>
      <c r="F290" s="216" t="s">
        <v>520</v>
      </c>
      <c r="G290" s="217" t="s">
        <v>333</v>
      </c>
      <c r="H290" s="218">
        <v>16.408000000000001</v>
      </c>
      <c r="I290" s="219"/>
      <c r="J290" s="220">
        <f>ROUND(I290*H290,2)</f>
        <v>0</v>
      </c>
      <c r="K290" s="216" t="s">
        <v>133</v>
      </c>
      <c r="L290" s="46"/>
      <c r="M290" s="221" t="s">
        <v>19</v>
      </c>
      <c r="N290" s="222" t="s">
        <v>42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272</v>
      </c>
      <c r="AT290" s="225" t="s">
        <v>129</v>
      </c>
      <c r="AU290" s="225" t="s">
        <v>81</v>
      </c>
      <c r="AY290" s="19" t="s">
        <v>126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79</v>
      </c>
      <c r="BK290" s="226">
        <f>ROUND(I290*H290,2)</f>
        <v>0</v>
      </c>
      <c r="BL290" s="19" t="s">
        <v>272</v>
      </c>
      <c r="BM290" s="225" t="s">
        <v>521</v>
      </c>
    </row>
    <row r="291" s="2" customFormat="1">
      <c r="A291" s="40"/>
      <c r="B291" s="41"/>
      <c r="C291" s="42"/>
      <c r="D291" s="227" t="s">
        <v>136</v>
      </c>
      <c r="E291" s="42"/>
      <c r="F291" s="228" t="s">
        <v>522</v>
      </c>
      <c r="G291" s="42"/>
      <c r="H291" s="42"/>
      <c r="I291" s="229"/>
      <c r="J291" s="42"/>
      <c r="K291" s="42"/>
      <c r="L291" s="46"/>
      <c r="M291" s="230"/>
      <c r="N291" s="231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136</v>
      </c>
      <c r="AU291" s="19" t="s">
        <v>81</v>
      </c>
    </row>
    <row r="292" s="12" customFormat="1" ht="22.8" customHeight="1">
      <c r="A292" s="12"/>
      <c r="B292" s="198"/>
      <c r="C292" s="199"/>
      <c r="D292" s="200" t="s">
        <v>70</v>
      </c>
      <c r="E292" s="212" t="s">
        <v>523</v>
      </c>
      <c r="F292" s="212" t="s">
        <v>524</v>
      </c>
      <c r="G292" s="199"/>
      <c r="H292" s="199"/>
      <c r="I292" s="202"/>
      <c r="J292" s="213">
        <f>BK292</f>
        <v>0</v>
      </c>
      <c r="K292" s="199"/>
      <c r="L292" s="204"/>
      <c r="M292" s="205"/>
      <c r="N292" s="206"/>
      <c r="O292" s="206"/>
      <c r="P292" s="207">
        <f>SUM(P293:P478)</f>
        <v>0</v>
      </c>
      <c r="Q292" s="206"/>
      <c r="R292" s="207">
        <f>SUM(R293:R478)</f>
        <v>5.7031477299999986</v>
      </c>
      <c r="S292" s="206"/>
      <c r="T292" s="208">
        <f>SUM(T293:T478)</f>
        <v>5.6939390200000002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9" t="s">
        <v>81</v>
      </c>
      <c r="AT292" s="210" t="s">
        <v>70</v>
      </c>
      <c r="AU292" s="210" t="s">
        <v>79</v>
      </c>
      <c r="AY292" s="209" t="s">
        <v>126</v>
      </c>
      <c r="BK292" s="211">
        <f>SUM(BK293:BK478)</f>
        <v>0</v>
      </c>
    </row>
    <row r="293" s="2" customFormat="1" ht="16.5" customHeight="1">
      <c r="A293" s="40"/>
      <c r="B293" s="41"/>
      <c r="C293" s="214" t="s">
        <v>525</v>
      </c>
      <c r="D293" s="214" t="s">
        <v>129</v>
      </c>
      <c r="E293" s="215" t="s">
        <v>526</v>
      </c>
      <c r="F293" s="216" t="s">
        <v>527</v>
      </c>
      <c r="G293" s="217" t="s">
        <v>226</v>
      </c>
      <c r="H293" s="218">
        <v>132.90000000000001</v>
      </c>
      <c r="I293" s="219"/>
      <c r="J293" s="220">
        <f>ROUND(I293*H293,2)</f>
        <v>0</v>
      </c>
      <c r="K293" s="216" t="s">
        <v>133</v>
      </c>
      <c r="L293" s="46"/>
      <c r="M293" s="221" t="s">
        <v>19</v>
      </c>
      <c r="N293" s="222" t="s">
        <v>42</v>
      </c>
      <c r="O293" s="86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272</v>
      </c>
      <c r="AT293" s="225" t="s">
        <v>129</v>
      </c>
      <c r="AU293" s="225" t="s">
        <v>81</v>
      </c>
      <c r="AY293" s="19" t="s">
        <v>126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79</v>
      </c>
      <c r="BK293" s="226">
        <f>ROUND(I293*H293,2)</f>
        <v>0</v>
      </c>
      <c r="BL293" s="19" t="s">
        <v>272</v>
      </c>
      <c r="BM293" s="225" t="s">
        <v>528</v>
      </c>
    </row>
    <row r="294" s="2" customFormat="1">
      <c r="A294" s="40"/>
      <c r="B294" s="41"/>
      <c r="C294" s="42"/>
      <c r="D294" s="227" t="s">
        <v>136</v>
      </c>
      <c r="E294" s="42"/>
      <c r="F294" s="228" t="s">
        <v>529</v>
      </c>
      <c r="G294" s="42"/>
      <c r="H294" s="42"/>
      <c r="I294" s="229"/>
      <c r="J294" s="42"/>
      <c r="K294" s="42"/>
      <c r="L294" s="46"/>
      <c r="M294" s="230"/>
      <c r="N294" s="231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136</v>
      </c>
      <c r="AU294" s="19" t="s">
        <v>81</v>
      </c>
    </row>
    <row r="295" s="13" customFormat="1">
      <c r="A295" s="13"/>
      <c r="B295" s="238"/>
      <c r="C295" s="239"/>
      <c r="D295" s="232" t="s">
        <v>187</v>
      </c>
      <c r="E295" s="240" t="s">
        <v>19</v>
      </c>
      <c r="F295" s="241" t="s">
        <v>530</v>
      </c>
      <c r="G295" s="239"/>
      <c r="H295" s="242">
        <v>132.90000000000001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8" t="s">
        <v>187</v>
      </c>
      <c r="AU295" s="248" t="s">
        <v>81</v>
      </c>
      <c r="AV295" s="13" t="s">
        <v>81</v>
      </c>
      <c r="AW295" s="13" t="s">
        <v>33</v>
      </c>
      <c r="AX295" s="13" t="s">
        <v>79</v>
      </c>
      <c r="AY295" s="248" t="s">
        <v>126</v>
      </c>
    </row>
    <row r="296" s="2" customFormat="1" ht="16.5" customHeight="1">
      <c r="A296" s="40"/>
      <c r="B296" s="41"/>
      <c r="C296" s="271" t="s">
        <v>531</v>
      </c>
      <c r="D296" s="271" t="s">
        <v>400</v>
      </c>
      <c r="E296" s="272" t="s">
        <v>532</v>
      </c>
      <c r="F296" s="273" t="s">
        <v>533</v>
      </c>
      <c r="G296" s="274" t="s">
        <v>226</v>
      </c>
      <c r="H296" s="275">
        <v>139.54499999999999</v>
      </c>
      <c r="I296" s="276"/>
      <c r="J296" s="277">
        <f>ROUND(I296*H296,2)</f>
        <v>0</v>
      </c>
      <c r="K296" s="273" t="s">
        <v>133</v>
      </c>
      <c r="L296" s="278"/>
      <c r="M296" s="279" t="s">
        <v>19</v>
      </c>
      <c r="N296" s="280" t="s">
        <v>42</v>
      </c>
      <c r="O296" s="86"/>
      <c r="P296" s="223">
        <f>O296*H296</f>
        <v>0</v>
      </c>
      <c r="Q296" s="223">
        <v>0.00022000000000000001</v>
      </c>
      <c r="R296" s="223">
        <f>Q296*H296</f>
        <v>0.030699899999999999</v>
      </c>
      <c r="S296" s="223">
        <v>0</v>
      </c>
      <c r="T296" s="224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5" t="s">
        <v>355</v>
      </c>
      <c r="AT296" s="225" t="s">
        <v>400</v>
      </c>
      <c r="AU296" s="225" t="s">
        <v>81</v>
      </c>
      <c r="AY296" s="19" t="s">
        <v>126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9" t="s">
        <v>79</v>
      </c>
      <c r="BK296" s="226">
        <f>ROUND(I296*H296,2)</f>
        <v>0</v>
      </c>
      <c r="BL296" s="19" t="s">
        <v>272</v>
      </c>
      <c r="BM296" s="225" t="s">
        <v>534</v>
      </c>
    </row>
    <row r="297" s="13" customFormat="1">
      <c r="A297" s="13"/>
      <c r="B297" s="238"/>
      <c r="C297" s="239"/>
      <c r="D297" s="232" t="s">
        <v>187</v>
      </c>
      <c r="E297" s="239"/>
      <c r="F297" s="241" t="s">
        <v>535</v>
      </c>
      <c r="G297" s="239"/>
      <c r="H297" s="242">
        <v>139.54499999999999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187</v>
      </c>
      <c r="AU297" s="248" t="s">
        <v>81</v>
      </c>
      <c r="AV297" s="13" t="s">
        <v>81</v>
      </c>
      <c r="AW297" s="13" t="s">
        <v>4</v>
      </c>
      <c r="AX297" s="13" t="s">
        <v>79</v>
      </c>
      <c r="AY297" s="248" t="s">
        <v>126</v>
      </c>
    </row>
    <row r="298" s="2" customFormat="1" ht="16.5" customHeight="1">
      <c r="A298" s="40"/>
      <c r="B298" s="41"/>
      <c r="C298" s="214" t="s">
        <v>536</v>
      </c>
      <c r="D298" s="214" t="s">
        <v>129</v>
      </c>
      <c r="E298" s="215" t="s">
        <v>537</v>
      </c>
      <c r="F298" s="216" t="s">
        <v>538</v>
      </c>
      <c r="G298" s="217" t="s">
        <v>226</v>
      </c>
      <c r="H298" s="218">
        <v>145.19999999999999</v>
      </c>
      <c r="I298" s="219"/>
      <c r="J298" s="220">
        <f>ROUND(I298*H298,2)</f>
        <v>0</v>
      </c>
      <c r="K298" s="216" t="s">
        <v>133</v>
      </c>
      <c r="L298" s="46"/>
      <c r="M298" s="221" t="s">
        <v>19</v>
      </c>
      <c r="N298" s="222" t="s">
        <v>42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0.0017600000000000001</v>
      </c>
      <c r="T298" s="224">
        <f>S298*H298</f>
        <v>0.255552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272</v>
      </c>
      <c r="AT298" s="225" t="s">
        <v>129</v>
      </c>
      <c r="AU298" s="225" t="s">
        <v>81</v>
      </c>
      <c r="AY298" s="19" t="s">
        <v>126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79</v>
      </c>
      <c r="BK298" s="226">
        <f>ROUND(I298*H298,2)</f>
        <v>0</v>
      </c>
      <c r="BL298" s="19" t="s">
        <v>272</v>
      </c>
      <c r="BM298" s="225" t="s">
        <v>539</v>
      </c>
    </row>
    <row r="299" s="2" customFormat="1">
      <c r="A299" s="40"/>
      <c r="B299" s="41"/>
      <c r="C299" s="42"/>
      <c r="D299" s="227" t="s">
        <v>136</v>
      </c>
      <c r="E299" s="42"/>
      <c r="F299" s="228" t="s">
        <v>540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136</v>
      </c>
      <c r="AU299" s="19" t="s">
        <v>81</v>
      </c>
    </row>
    <row r="300" s="13" customFormat="1">
      <c r="A300" s="13"/>
      <c r="B300" s="238"/>
      <c r="C300" s="239"/>
      <c r="D300" s="232" t="s">
        <v>187</v>
      </c>
      <c r="E300" s="240" t="s">
        <v>19</v>
      </c>
      <c r="F300" s="241" t="s">
        <v>541</v>
      </c>
      <c r="G300" s="239"/>
      <c r="H300" s="242">
        <v>12.300000000000001</v>
      </c>
      <c r="I300" s="243"/>
      <c r="J300" s="239"/>
      <c r="K300" s="239"/>
      <c r="L300" s="244"/>
      <c r="M300" s="245"/>
      <c r="N300" s="246"/>
      <c r="O300" s="246"/>
      <c r="P300" s="246"/>
      <c r="Q300" s="246"/>
      <c r="R300" s="246"/>
      <c r="S300" s="246"/>
      <c r="T300" s="24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8" t="s">
        <v>187</v>
      </c>
      <c r="AU300" s="248" t="s">
        <v>81</v>
      </c>
      <c r="AV300" s="13" t="s">
        <v>81</v>
      </c>
      <c r="AW300" s="13" t="s">
        <v>33</v>
      </c>
      <c r="AX300" s="13" t="s">
        <v>71</v>
      </c>
      <c r="AY300" s="248" t="s">
        <v>126</v>
      </c>
    </row>
    <row r="301" s="13" customFormat="1">
      <c r="A301" s="13"/>
      <c r="B301" s="238"/>
      <c r="C301" s="239"/>
      <c r="D301" s="232" t="s">
        <v>187</v>
      </c>
      <c r="E301" s="240" t="s">
        <v>19</v>
      </c>
      <c r="F301" s="241" t="s">
        <v>542</v>
      </c>
      <c r="G301" s="239"/>
      <c r="H301" s="242">
        <v>132.90000000000001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8" t="s">
        <v>187</v>
      </c>
      <c r="AU301" s="248" t="s">
        <v>81</v>
      </c>
      <c r="AV301" s="13" t="s">
        <v>81</v>
      </c>
      <c r="AW301" s="13" t="s">
        <v>33</v>
      </c>
      <c r="AX301" s="13" t="s">
        <v>71</v>
      </c>
      <c r="AY301" s="248" t="s">
        <v>126</v>
      </c>
    </row>
    <row r="302" s="14" customFormat="1">
      <c r="A302" s="14"/>
      <c r="B302" s="249"/>
      <c r="C302" s="250"/>
      <c r="D302" s="232" t="s">
        <v>187</v>
      </c>
      <c r="E302" s="251" t="s">
        <v>19</v>
      </c>
      <c r="F302" s="252" t="s">
        <v>196</v>
      </c>
      <c r="G302" s="250"/>
      <c r="H302" s="253">
        <v>145.20000000000002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187</v>
      </c>
      <c r="AU302" s="259" t="s">
        <v>81</v>
      </c>
      <c r="AV302" s="14" t="s">
        <v>153</v>
      </c>
      <c r="AW302" s="14" t="s">
        <v>33</v>
      </c>
      <c r="AX302" s="14" t="s">
        <v>79</v>
      </c>
      <c r="AY302" s="259" t="s">
        <v>126</v>
      </c>
    </row>
    <row r="303" s="2" customFormat="1" ht="16.5" customHeight="1">
      <c r="A303" s="40"/>
      <c r="B303" s="41"/>
      <c r="C303" s="214" t="s">
        <v>543</v>
      </c>
      <c r="D303" s="214" t="s">
        <v>129</v>
      </c>
      <c r="E303" s="215" t="s">
        <v>544</v>
      </c>
      <c r="F303" s="216" t="s">
        <v>545</v>
      </c>
      <c r="G303" s="217" t="s">
        <v>184</v>
      </c>
      <c r="H303" s="218">
        <v>112.47</v>
      </c>
      <c r="I303" s="219"/>
      <c r="J303" s="220">
        <f>ROUND(I303*H303,2)</f>
        <v>0</v>
      </c>
      <c r="K303" s="216" t="s">
        <v>133</v>
      </c>
      <c r="L303" s="46"/>
      <c r="M303" s="221" t="s">
        <v>19</v>
      </c>
      <c r="N303" s="222" t="s">
        <v>42</v>
      </c>
      <c r="O303" s="86"/>
      <c r="P303" s="223">
        <f>O303*H303</f>
        <v>0</v>
      </c>
      <c r="Q303" s="223">
        <v>0</v>
      </c>
      <c r="R303" s="223">
        <f>Q303*H303</f>
        <v>0</v>
      </c>
      <c r="S303" s="223">
        <v>0.00594</v>
      </c>
      <c r="T303" s="224">
        <f>S303*H303</f>
        <v>0.66807179999999999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5" t="s">
        <v>272</v>
      </c>
      <c r="AT303" s="225" t="s">
        <v>129</v>
      </c>
      <c r="AU303" s="225" t="s">
        <v>81</v>
      </c>
      <c r="AY303" s="19" t="s">
        <v>126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9" t="s">
        <v>79</v>
      </c>
      <c r="BK303" s="226">
        <f>ROUND(I303*H303,2)</f>
        <v>0</v>
      </c>
      <c r="BL303" s="19" t="s">
        <v>272</v>
      </c>
      <c r="BM303" s="225" t="s">
        <v>546</v>
      </c>
    </row>
    <row r="304" s="2" customFormat="1">
      <c r="A304" s="40"/>
      <c r="B304" s="41"/>
      <c r="C304" s="42"/>
      <c r="D304" s="227" t="s">
        <v>136</v>
      </c>
      <c r="E304" s="42"/>
      <c r="F304" s="228" t="s">
        <v>547</v>
      </c>
      <c r="G304" s="42"/>
      <c r="H304" s="42"/>
      <c r="I304" s="229"/>
      <c r="J304" s="42"/>
      <c r="K304" s="42"/>
      <c r="L304" s="46"/>
      <c r="M304" s="230"/>
      <c r="N304" s="231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136</v>
      </c>
      <c r="AU304" s="19" t="s">
        <v>81</v>
      </c>
    </row>
    <row r="305" s="13" customFormat="1">
      <c r="A305" s="13"/>
      <c r="B305" s="238"/>
      <c r="C305" s="239"/>
      <c r="D305" s="232" t="s">
        <v>187</v>
      </c>
      <c r="E305" s="240" t="s">
        <v>19</v>
      </c>
      <c r="F305" s="241" t="s">
        <v>548</v>
      </c>
      <c r="G305" s="239"/>
      <c r="H305" s="242">
        <v>6.1500000000000004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187</v>
      </c>
      <c r="AU305" s="248" t="s">
        <v>81</v>
      </c>
      <c r="AV305" s="13" t="s">
        <v>81</v>
      </c>
      <c r="AW305" s="13" t="s">
        <v>33</v>
      </c>
      <c r="AX305" s="13" t="s">
        <v>71</v>
      </c>
      <c r="AY305" s="248" t="s">
        <v>126</v>
      </c>
    </row>
    <row r="306" s="13" customFormat="1">
      <c r="A306" s="13"/>
      <c r="B306" s="238"/>
      <c r="C306" s="239"/>
      <c r="D306" s="232" t="s">
        <v>187</v>
      </c>
      <c r="E306" s="240" t="s">
        <v>19</v>
      </c>
      <c r="F306" s="241" t="s">
        <v>549</v>
      </c>
      <c r="G306" s="239"/>
      <c r="H306" s="242">
        <v>106.31999999999999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187</v>
      </c>
      <c r="AU306" s="248" t="s">
        <v>81</v>
      </c>
      <c r="AV306" s="13" t="s">
        <v>81</v>
      </c>
      <c r="AW306" s="13" t="s">
        <v>33</v>
      </c>
      <c r="AX306" s="13" t="s">
        <v>71</v>
      </c>
      <c r="AY306" s="248" t="s">
        <v>126</v>
      </c>
    </row>
    <row r="307" s="14" customFormat="1">
      <c r="A307" s="14"/>
      <c r="B307" s="249"/>
      <c r="C307" s="250"/>
      <c r="D307" s="232" t="s">
        <v>187</v>
      </c>
      <c r="E307" s="251" t="s">
        <v>19</v>
      </c>
      <c r="F307" s="252" t="s">
        <v>196</v>
      </c>
      <c r="G307" s="250"/>
      <c r="H307" s="253">
        <v>112.47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187</v>
      </c>
      <c r="AU307" s="259" t="s">
        <v>81</v>
      </c>
      <c r="AV307" s="14" t="s">
        <v>153</v>
      </c>
      <c r="AW307" s="14" t="s">
        <v>33</v>
      </c>
      <c r="AX307" s="14" t="s">
        <v>79</v>
      </c>
      <c r="AY307" s="259" t="s">
        <v>126</v>
      </c>
    </row>
    <row r="308" s="2" customFormat="1" ht="16.5" customHeight="1">
      <c r="A308" s="40"/>
      <c r="B308" s="41"/>
      <c r="C308" s="214" t="s">
        <v>550</v>
      </c>
      <c r="D308" s="214" t="s">
        <v>129</v>
      </c>
      <c r="E308" s="215" t="s">
        <v>551</v>
      </c>
      <c r="F308" s="216" t="s">
        <v>552</v>
      </c>
      <c r="G308" s="217" t="s">
        <v>226</v>
      </c>
      <c r="H308" s="218">
        <v>40.850000000000001</v>
      </c>
      <c r="I308" s="219"/>
      <c r="J308" s="220">
        <f>ROUND(I308*H308,2)</f>
        <v>0</v>
      </c>
      <c r="K308" s="216" t="s">
        <v>133</v>
      </c>
      <c r="L308" s="46"/>
      <c r="M308" s="221" t="s">
        <v>19</v>
      </c>
      <c r="N308" s="222" t="s">
        <v>42</v>
      </c>
      <c r="O308" s="86"/>
      <c r="P308" s="223">
        <f>O308*H308</f>
        <v>0</v>
      </c>
      <c r="Q308" s="223">
        <v>0</v>
      </c>
      <c r="R308" s="223">
        <f>Q308*H308</f>
        <v>0</v>
      </c>
      <c r="S308" s="223">
        <v>0.0018699999999999999</v>
      </c>
      <c r="T308" s="224">
        <f>S308*H308</f>
        <v>0.076389499999999999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272</v>
      </c>
      <c r="AT308" s="225" t="s">
        <v>129</v>
      </c>
      <c r="AU308" s="225" t="s">
        <v>81</v>
      </c>
      <c r="AY308" s="19" t="s">
        <v>126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79</v>
      </c>
      <c r="BK308" s="226">
        <f>ROUND(I308*H308,2)</f>
        <v>0</v>
      </c>
      <c r="BL308" s="19" t="s">
        <v>272</v>
      </c>
      <c r="BM308" s="225" t="s">
        <v>553</v>
      </c>
    </row>
    <row r="309" s="2" customFormat="1">
      <c r="A309" s="40"/>
      <c r="B309" s="41"/>
      <c r="C309" s="42"/>
      <c r="D309" s="227" t="s">
        <v>136</v>
      </c>
      <c r="E309" s="42"/>
      <c r="F309" s="228" t="s">
        <v>554</v>
      </c>
      <c r="G309" s="42"/>
      <c r="H309" s="42"/>
      <c r="I309" s="229"/>
      <c r="J309" s="42"/>
      <c r="K309" s="42"/>
      <c r="L309" s="46"/>
      <c r="M309" s="230"/>
      <c r="N309" s="231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136</v>
      </c>
      <c r="AU309" s="19" t="s">
        <v>81</v>
      </c>
    </row>
    <row r="310" s="13" customFormat="1">
      <c r="A310" s="13"/>
      <c r="B310" s="238"/>
      <c r="C310" s="239"/>
      <c r="D310" s="232" t="s">
        <v>187</v>
      </c>
      <c r="E310" s="240" t="s">
        <v>19</v>
      </c>
      <c r="F310" s="241" t="s">
        <v>555</v>
      </c>
      <c r="G310" s="239"/>
      <c r="H310" s="242">
        <v>40.850000000000001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187</v>
      </c>
      <c r="AU310" s="248" t="s">
        <v>81</v>
      </c>
      <c r="AV310" s="13" t="s">
        <v>81</v>
      </c>
      <c r="AW310" s="13" t="s">
        <v>33</v>
      </c>
      <c r="AX310" s="13" t="s">
        <v>79</v>
      </c>
      <c r="AY310" s="248" t="s">
        <v>126</v>
      </c>
    </row>
    <row r="311" s="2" customFormat="1" ht="16.5" customHeight="1">
      <c r="A311" s="40"/>
      <c r="B311" s="41"/>
      <c r="C311" s="214" t="s">
        <v>556</v>
      </c>
      <c r="D311" s="214" t="s">
        <v>129</v>
      </c>
      <c r="E311" s="215" t="s">
        <v>557</v>
      </c>
      <c r="F311" s="216" t="s">
        <v>558</v>
      </c>
      <c r="G311" s="217" t="s">
        <v>226</v>
      </c>
      <c r="H311" s="218">
        <v>62.700000000000003</v>
      </c>
      <c r="I311" s="219"/>
      <c r="J311" s="220">
        <f>ROUND(I311*H311,2)</f>
        <v>0</v>
      </c>
      <c r="K311" s="216" t="s">
        <v>133</v>
      </c>
      <c r="L311" s="46"/>
      <c r="M311" s="221" t="s">
        <v>19</v>
      </c>
      <c r="N311" s="222" t="s">
        <v>42</v>
      </c>
      <c r="O311" s="86"/>
      <c r="P311" s="223">
        <f>O311*H311</f>
        <v>0</v>
      </c>
      <c r="Q311" s="223">
        <v>0</v>
      </c>
      <c r="R311" s="223">
        <f>Q311*H311</f>
        <v>0</v>
      </c>
      <c r="S311" s="223">
        <v>0.0018699999999999999</v>
      </c>
      <c r="T311" s="224">
        <f>S311*H311</f>
        <v>0.11724900000000001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272</v>
      </c>
      <c r="AT311" s="225" t="s">
        <v>129</v>
      </c>
      <c r="AU311" s="225" t="s">
        <v>81</v>
      </c>
      <c r="AY311" s="19" t="s">
        <v>126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79</v>
      </c>
      <c r="BK311" s="226">
        <f>ROUND(I311*H311,2)</f>
        <v>0</v>
      </c>
      <c r="BL311" s="19" t="s">
        <v>272</v>
      </c>
      <c r="BM311" s="225" t="s">
        <v>559</v>
      </c>
    </row>
    <row r="312" s="2" customFormat="1">
      <c r="A312" s="40"/>
      <c r="B312" s="41"/>
      <c r="C312" s="42"/>
      <c r="D312" s="227" t="s">
        <v>136</v>
      </c>
      <c r="E312" s="42"/>
      <c r="F312" s="228" t="s">
        <v>560</v>
      </c>
      <c r="G312" s="42"/>
      <c r="H312" s="42"/>
      <c r="I312" s="229"/>
      <c r="J312" s="42"/>
      <c r="K312" s="42"/>
      <c r="L312" s="46"/>
      <c r="M312" s="230"/>
      <c r="N312" s="231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136</v>
      </c>
      <c r="AU312" s="19" t="s">
        <v>81</v>
      </c>
    </row>
    <row r="313" s="13" customFormat="1">
      <c r="A313" s="13"/>
      <c r="B313" s="238"/>
      <c r="C313" s="239"/>
      <c r="D313" s="232" t="s">
        <v>187</v>
      </c>
      <c r="E313" s="240" t="s">
        <v>19</v>
      </c>
      <c r="F313" s="241" t="s">
        <v>561</v>
      </c>
      <c r="G313" s="239"/>
      <c r="H313" s="242">
        <v>62.700000000000003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187</v>
      </c>
      <c r="AU313" s="248" t="s">
        <v>81</v>
      </c>
      <c r="AV313" s="13" t="s">
        <v>81</v>
      </c>
      <c r="AW313" s="13" t="s">
        <v>33</v>
      </c>
      <c r="AX313" s="13" t="s">
        <v>79</v>
      </c>
      <c r="AY313" s="248" t="s">
        <v>126</v>
      </c>
    </row>
    <row r="314" s="2" customFormat="1" ht="16.5" customHeight="1">
      <c r="A314" s="40"/>
      <c r="B314" s="41"/>
      <c r="C314" s="214" t="s">
        <v>562</v>
      </c>
      <c r="D314" s="214" t="s">
        <v>129</v>
      </c>
      <c r="E314" s="215" t="s">
        <v>563</v>
      </c>
      <c r="F314" s="216" t="s">
        <v>564</v>
      </c>
      <c r="G314" s="217" t="s">
        <v>226</v>
      </c>
      <c r="H314" s="218">
        <v>34.5</v>
      </c>
      <c r="I314" s="219"/>
      <c r="J314" s="220">
        <f>ROUND(I314*H314,2)</f>
        <v>0</v>
      </c>
      <c r="K314" s="216" t="s">
        <v>133</v>
      </c>
      <c r="L314" s="46"/>
      <c r="M314" s="221" t="s">
        <v>19</v>
      </c>
      <c r="N314" s="222" t="s">
        <v>42</v>
      </c>
      <c r="O314" s="86"/>
      <c r="P314" s="223">
        <f>O314*H314</f>
        <v>0</v>
      </c>
      <c r="Q314" s="223">
        <v>0</v>
      </c>
      <c r="R314" s="223">
        <f>Q314*H314</f>
        <v>0</v>
      </c>
      <c r="S314" s="223">
        <v>0.00348</v>
      </c>
      <c r="T314" s="224">
        <f>S314*H314</f>
        <v>0.12006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5" t="s">
        <v>272</v>
      </c>
      <c r="AT314" s="225" t="s">
        <v>129</v>
      </c>
      <c r="AU314" s="225" t="s">
        <v>81</v>
      </c>
      <c r="AY314" s="19" t="s">
        <v>126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9" t="s">
        <v>79</v>
      </c>
      <c r="BK314" s="226">
        <f>ROUND(I314*H314,2)</f>
        <v>0</v>
      </c>
      <c r="BL314" s="19" t="s">
        <v>272</v>
      </c>
      <c r="BM314" s="225" t="s">
        <v>565</v>
      </c>
    </row>
    <row r="315" s="2" customFormat="1">
      <c r="A315" s="40"/>
      <c r="B315" s="41"/>
      <c r="C315" s="42"/>
      <c r="D315" s="227" t="s">
        <v>136</v>
      </c>
      <c r="E315" s="42"/>
      <c r="F315" s="228" t="s">
        <v>566</v>
      </c>
      <c r="G315" s="42"/>
      <c r="H315" s="42"/>
      <c r="I315" s="229"/>
      <c r="J315" s="42"/>
      <c r="K315" s="42"/>
      <c r="L315" s="46"/>
      <c r="M315" s="230"/>
      <c r="N315" s="231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136</v>
      </c>
      <c r="AU315" s="19" t="s">
        <v>81</v>
      </c>
    </row>
    <row r="316" s="13" customFormat="1">
      <c r="A316" s="13"/>
      <c r="B316" s="238"/>
      <c r="C316" s="239"/>
      <c r="D316" s="232" t="s">
        <v>187</v>
      </c>
      <c r="E316" s="240" t="s">
        <v>19</v>
      </c>
      <c r="F316" s="241" t="s">
        <v>567</v>
      </c>
      <c r="G316" s="239"/>
      <c r="H316" s="242">
        <v>13.6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8" t="s">
        <v>187</v>
      </c>
      <c r="AU316" s="248" t="s">
        <v>81</v>
      </c>
      <c r="AV316" s="13" t="s">
        <v>81</v>
      </c>
      <c r="AW316" s="13" t="s">
        <v>33</v>
      </c>
      <c r="AX316" s="13" t="s">
        <v>71</v>
      </c>
      <c r="AY316" s="248" t="s">
        <v>126</v>
      </c>
    </row>
    <row r="317" s="13" customFormat="1">
      <c r="A317" s="13"/>
      <c r="B317" s="238"/>
      <c r="C317" s="239"/>
      <c r="D317" s="232" t="s">
        <v>187</v>
      </c>
      <c r="E317" s="240" t="s">
        <v>19</v>
      </c>
      <c r="F317" s="241" t="s">
        <v>568</v>
      </c>
      <c r="G317" s="239"/>
      <c r="H317" s="242">
        <v>20.899999999999999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8" t="s">
        <v>187</v>
      </c>
      <c r="AU317" s="248" t="s">
        <v>81</v>
      </c>
      <c r="AV317" s="13" t="s">
        <v>81</v>
      </c>
      <c r="AW317" s="13" t="s">
        <v>33</v>
      </c>
      <c r="AX317" s="13" t="s">
        <v>71</v>
      </c>
      <c r="AY317" s="248" t="s">
        <v>126</v>
      </c>
    </row>
    <row r="318" s="14" customFormat="1">
      <c r="A318" s="14"/>
      <c r="B318" s="249"/>
      <c r="C318" s="250"/>
      <c r="D318" s="232" t="s">
        <v>187</v>
      </c>
      <c r="E318" s="251" t="s">
        <v>19</v>
      </c>
      <c r="F318" s="252" t="s">
        <v>196</v>
      </c>
      <c r="G318" s="250"/>
      <c r="H318" s="253">
        <v>34.5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9" t="s">
        <v>187</v>
      </c>
      <c r="AU318" s="259" t="s">
        <v>81</v>
      </c>
      <c r="AV318" s="14" t="s">
        <v>153</v>
      </c>
      <c r="AW318" s="14" t="s">
        <v>33</v>
      </c>
      <c r="AX318" s="14" t="s">
        <v>79</v>
      </c>
      <c r="AY318" s="259" t="s">
        <v>126</v>
      </c>
    </row>
    <row r="319" s="2" customFormat="1" ht="16.5" customHeight="1">
      <c r="A319" s="40"/>
      <c r="B319" s="41"/>
      <c r="C319" s="214" t="s">
        <v>569</v>
      </c>
      <c r="D319" s="214" t="s">
        <v>129</v>
      </c>
      <c r="E319" s="215" t="s">
        <v>570</v>
      </c>
      <c r="F319" s="216" t="s">
        <v>571</v>
      </c>
      <c r="G319" s="217" t="s">
        <v>226</v>
      </c>
      <c r="H319" s="218">
        <v>0.5</v>
      </c>
      <c r="I319" s="219"/>
      <c r="J319" s="220">
        <f>ROUND(I319*H319,2)</f>
        <v>0</v>
      </c>
      <c r="K319" s="216" t="s">
        <v>133</v>
      </c>
      <c r="L319" s="46"/>
      <c r="M319" s="221" t="s">
        <v>19</v>
      </c>
      <c r="N319" s="222" t="s">
        <v>42</v>
      </c>
      <c r="O319" s="86"/>
      <c r="P319" s="223">
        <f>O319*H319</f>
        <v>0</v>
      </c>
      <c r="Q319" s="223">
        <v>0</v>
      </c>
      <c r="R319" s="223">
        <f>Q319*H319</f>
        <v>0</v>
      </c>
      <c r="S319" s="223">
        <v>0.0016999999999999999</v>
      </c>
      <c r="T319" s="224">
        <f>S319*H319</f>
        <v>0.00084999999999999995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272</v>
      </c>
      <c r="AT319" s="225" t="s">
        <v>129</v>
      </c>
      <c r="AU319" s="225" t="s">
        <v>81</v>
      </c>
      <c r="AY319" s="19" t="s">
        <v>126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79</v>
      </c>
      <c r="BK319" s="226">
        <f>ROUND(I319*H319,2)</f>
        <v>0</v>
      </c>
      <c r="BL319" s="19" t="s">
        <v>272</v>
      </c>
      <c r="BM319" s="225" t="s">
        <v>572</v>
      </c>
    </row>
    <row r="320" s="2" customFormat="1">
      <c r="A320" s="40"/>
      <c r="B320" s="41"/>
      <c r="C320" s="42"/>
      <c r="D320" s="227" t="s">
        <v>136</v>
      </c>
      <c r="E320" s="42"/>
      <c r="F320" s="228" t="s">
        <v>573</v>
      </c>
      <c r="G320" s="42"/>
      <c r="H320" s="42"/>
      <c r="I320" s="229"/>
      <c r="J320" s="42"/>
      <c r="K320" s="42"/>
      <c r="L320" s="46"/>
      <c r="M320" s="230"/>
      <c r="N320" s="231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136</v>
      </c>
      <c r="AU320" s="19" t="s">
        <v>81</v>
      </c>
    </row>
    <row r="321" s="13" customFormat="1">
      <c r="A321" s="13"/>
      <c r="B321" s="238"/>
      <c r="C321" s="239"/>
      <c r="D321" s="232" t="s">
        <v>187</v>
      </c>
      <c r="E321" s="240" t="s">
        <v>19</v>
      </c>
      <c r="F321" s="241" t="s">
        <v>574</v>
      </c>
      <c r="G321" s="239"/>
      <c r="H321" s="242">
        <v>0.5</v>
      </c>
      <c r="I321" s="243"/>
      <c r="J321" s="239"/>
      <c r="K321" s="239"/>
      <c r="L321" s="244"/>
      <c r="M321" s="245"/>
      <c r="N321" s="246"/>
      <c r="O321" s="246"/>
      <c r="P321" s="246"/>
      <c r="Q321" s="246"/>
      <c r="R321" s="246"/>
      <c r="S321" s="246"/>
      <c r="T321" s="24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8" t="s">
        <v>187</v>
      </c>
      <c r="AU321" s="248" t="s">
        <v>81</v>
      </c>
      <c r="AV321" s="13" t="s">
        <v>81</v>
      </c>
      <c r="AW321" s="13" t="s">
        <v>33</v>
      </c>
      <c r="AX321" s="13" t="s">
        <v>79</v>
      </c>
      <c r="AY321" s="248" t="s">
        <v>126</v>
      </c>
    </row>
    <row r="322" s="2" customFormat="1" ht="16.5" customHeight="1">
      <c r="A322" s="40"/>
      <c r="B322" s="41"/>
      <c r="C322" s="214" t="s">
        <v>575</v>
      </c>
      <c r="D322" s="214" t="s">
        <v>129</v>
      </c>
      <c r="E322" s="215" t="s">
        <v>576</v>
      </c>
      <c r="F322" s="216" t="s">
        <v>577</v>
      </c>
      <c r="G322" s="217" t="s">
        <v>226</v>
      </c>
      <c r="H322" s="218">
        <v>154.90000000000001</v>
      </c>
      <c r="I322" s="219"/>
      <c r="J322" s="220">
        <f>ROUND(I322*H322,2)</f>
        <v>0</v>
      </c>
      <c r="K322" s="216" t="s">
        <v>133</v>
      </c>
      <c r="L322" s="46"/>
      <c r="M322" s="221" t="s">
        <v>19</v>
      </c>
      <c r="N322" s="222" t="s">
        <v>42</v>
      </c>
      <c r="O322" s="86"/>
      <c r="P322" s="223">
        <f>O322*H322</f>
        <v>0</v>
      </c>
      <c r="Q322" s="223">
        <v>0</v>
      </c>
      <c r="R322" s="223">
        <f>Q322*H322</f>
        <v>0</v>
      </c>
      <c r="S322" s="223">
        <v>0.0017700000000000001</v>
      </c>
      <c r="T322" s="224">
        <f>S322*H322</f>
        <v>0.274173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5" t="s">
        <v>272</v>
      </c>
      <c r="AT322" s="225" t="s">
        <v>129</v>
      </c>
      <c r="AU322" s="225" t="s">
        <v>81</v>
      </c>
      <c r="AY322" s="19" t="s">
        <v>126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9" t="s">
        <v>79</v>
      </c>
      <c r="BK322" s="226">
        <f>ROUND(I322*H322,2)</f>
        <v>0</v>
      </c>
      <c r="BL322" s="19" t="s">
        <v>272</v>
      </c>
      <c r="BM322" s="225" t="s">
        <v>578</v>
      </c>
    </row>
    <row r="323" s="2" customFormat="1">
      <c r="A323" s="40"/>
      <c r="B323" s="41"/>
      <c r="C323" s="42"/>
      <c r="D323" s="227" t="s">
        <v>136</v>
      </c>
      <c r="E323" s="42"/>
      <c r="F323" s="228" t="s">
        <v>579</v>
      </c>
      <c r="G323" s="42"/>
      <c r="H323" s="42"/>
      <c r="I323" s="229"/>
      <c r="J323" s="42"/>
      <c r="K323" s="42"/>
      <c r="L323" s="46"/>
      <c r="M323" s="230"/>
      <c r="N323" s="231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136</v>
      </c>
      <c r="AU323" s="19" t="s">
        <v>81</v>
      </c>
    </row>
    <row r="324" s="13" customFormat="1">
      <c r="A324" s="13"/>
      <c r="B324" s="238"/>
      <c r="C324" s="239"/>
      <c r="D324" s="232" t="s">
        <v>187</v>
      </c>
      <c r="E324" s="240" t="s">
        <v>19</v>
      </c>
      <c r="F324" s="241" t="s">
        <v>580</v>
      </c>
      <c r="G324" s="239"/>
      <c r="H324" s="242">
        <v>13.300000000000001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187</v>
      </c>
      <c r="AU324" s="248" t="s">
        <v>81</v>
      </c>
      <c r="AV324" s="13" t="s">
        <v>81</v>
      </c>
      <c r="AW324" s="13" t="s">
        <v>33</v>
      </c>
      <c r="AX324" s="13" t="s">
        <v>71</v>
      </c>
      <c r="AY324" s="248" t="s">
        <v>126</v>
      </c>
    </row>
    <row r="325" s="13" customFormat="1">
      <c r="A325" s="13"/>
      <c r="B325" s="238"/>
      <c r="C325" s="239"/>
      <c r="D325" s="232" t="s">
        <v>187</v>
      </c>
      <c r="E325" s="240" t="s">
        <v>19</v>
      </c>
      <c r="F325" s="241" t="s">
        <v>581</v>
      </c>
      <c r="G325" s="239"/>
      <c r="H325" s="242">
        <v>12.300000000000001</v>
      </c>
      <c r="I325" s="243"/>
      <c r="J325" s="239"/>
      <c r="K325" s="239"/>
      <c r="L325" s="244"/>
      <c r="M325" s="245"/>
      <c r="N325" s="246"/>
      <c r="O325" s="246"/>
      <c r="P325" s="246"/>
      <c r="Q325" s="246"/>
      <c r="R325" s="246"/>
      <c r="S325" s="246"/>
      <c r="T325" s="24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8" t="s">
        <v>187</v>
      </c>
      <c r="AU325" s="248" t="s">
        <v>81</v>
      </c>
      <c r="AV325" s="13" t="s">
        <v>81</v>
      </c>
      <c r="AW325" s="13" t="s">
        <v>33</v>
      </c>
      <c r="AX325" s="13" t="s">
        <v>71</v>
      </c>
      <c r="AY325" s="248" t="s">
        <v>126</v>
      </c>
    </row>
    <row r="326" s="13" customFormat="1">
      <c r="A326" s="13"/>
      <c r="B326" s="238"/>
      <c r="C326" s="239"/>
      <c r="D326" s="232" t="s">
        <v>187</v>
      </c>
      <c r="E326" s="240" t="s">
        <v>19</v>
      </c>
      <c r="F326" s="241" t="s">
        <v>582</v>
      </c>
      <c r="G326" s="239"/>
      <c r="H326" s="242">
        <v>129.30000000000001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8" t="s">
        <v>187</v>
      </c>
      <c r="AU326" s="248" t="s">
        <v>81</v>
      </c>
      <c r="AV326" s="13" t="s">
        <v>81</v>
      </c>
      <c r="AW326" s="13" t="s">
        <v>33</v>
      </c>
      <c r="AX326" s="13" t="s">
        <v>71</v>
      </c>
      <c r="AY326" s="248" t="s">
        <v>126</v>
      </c>
    </row>
    <row r="327" s="14" customFormat="1">
      <c r="A327" s="14"/>
      <c r="B327" s="249"/>
      <c r="C327" s="250"/>
      <c r="D327" s="232" t="s">
        <v>187</v>
      </c>
      <c r="E327" s="251" t="s">
        <v>19</v>
      </c>
      <c r="F327" s="252" t="s">
        <v>196</v>
      </c>
      <c r="G327" s="250"/>
      <c r="H327" s="253">
        <v>154.90000000000001</v>
      </c>
      <c r="I327" s="254"/>
      <c r="J327" s="250"/>
      <c r="K327" s="250"/>
      <c r="L327" s="255"/>
      <c r="M327" s="256"/>
      <c r="N327" s="257"/>
      <c r="O327" s="257"/>
      <c r="P327" s="257"/>
      <c r="Q327" s="257"/>
      <c r="R327" s="257"/>
      <c r="S327" s="257"/>
      <c r="T327" s="25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9" t="s">
        <v>187</v>
      </c>
      <c r="AU327" s="259" t="s">
        <v>81</v>
      </c>
      <c r="AV327" s="14" t="s">
        <v>153</v>
      </c>
      <c r="AW327" s="14" t="s">
        <v>33</v>
      </c>
      <c r="AX327" s="14" t="s">
        <v>79</v>
      </c>
      <c r="AY327" s="259" t="s">
        <v>126</v>
      </c>
    </row>
    <row r="328" s="2" customFormat="1" ht="16.5" customHeight="1">
      <c r="A328" s="40"/>
      <c r="B328" s="41"/>
      <c r="C328" s="214" t="s">
        <v>583</v>
      </c>
      <c r="D328" s="214" t="s">
        <v>129</v>
      </c>
      <c r="E328" s="215" t="s">
        <v>584</v>
      </c>
      <c r="F328" s="216" t="s">
        <v>585</v>
      </c>
      <c r="G328" s="217" t="s">
        <v>254</v>
      </c>
      <c r="H328" s="218">
        <v>7</v>
      </c>
      <c r="I328" s="219"/>
      <c r="J328" s="220">
        <f>ROUND(I328*H328,2)</f>
        <v>0</v>
      </c>
      <c r="K328" s="216" t="s">
        <v>133</v>
      </c>
      <c r="L328" s="46"/>
      <c r="M328" s="221" t="s">
        <v>19</v>
      </c>
      <c r="N328" s="222" t="s">
        <v>42</v>
      </c>
      <c r="O328" s="86"/>
      <c r="P328" s="223">
        <f>O328*H328</f>
        <v>0</v>
      </c>
      <c r="Q328" s="223">
        <v>0</v>
      </c>
      <c r="R328" s="223">
        <f>Q328*H328</f>
        <v>0</v>
      </c>
      <c r="S328" s="223">
        <v>0.014999999999999999</v>
      </c>
      <c r="T328" s="224">
        <f>S328*H328</f>
        <v>0.105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272</v>
      </c>
      <c r="AT328" s="225" t="s">
        <v>129</v>
      </c>
      <c r="AU328" s="225" t="s">
        <v>81</v>
      </c>
      <c r="AY328" s="19" t="s">
        <v>126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79</v>
      </c>
      <c r="BK328" s="226">
        <f>ROUND(I328*H328,2)</f>
        <v>0</v>
      </c>
      <c r="BL328" s="19" t="s">
        <v>272</v>
      </c>
      <c r="BM328" s="225" t="s">
        <v>586</v>
      </c>
    </row>
    <row r="329" s="2" customFormat="1">
      <c r="A329" s="40"/>
      <c r="B329" s="41"/>
      <c r="C329" s="42"/>
      <c r="D329" s="227" t="s">
        <v>136</v>
      </c>
      <c r="E329" s="42"/>
      <c r="F329" s="228" t="s">
        <v>587</v>
      </c>
      <c r="G329" s="42"/>
      <c r="H329" s="42"/>
      <c r="I329" s="229"/>
      <c r="J329" s="42"/>
      <c r="K329" s="42"/>
      <c r="L329" s="46"/>
      <c r="M329" s="230"/>
      <c r="N329" s="231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136</v>
      </c>
      <c r="AU329" s="19" t="s">
        <v>81</v>
      </c>
    </row>
    <row r="330" s="2" customFormat="1" ht="16.5" customHeight="1">
      <c r="A330" s="40"/>
      <c r="B330" s="41"/>
      <c r="C330" s="214" t="s">
        <v>588</v>
      </c>
      <c r="D330" s="214" t="s">
        <v>129</v>
      </c>
      <c r="E330" s="215" t="s">
        <v>589</v>
      </c>
      <c r="F330" s="216" t="s">
        <v>590</v>
      </c>
      <c r="G330" s="217" t="s">
        <v>254</v>
      </c>
      <c r="H330" s="218">
        <v>9</v>
      </c>
      <c r="I330" s="219"/>
      <c r="J330" s="220">
        <f>ROUND(I330*H330,2)</f>
        <v>0</v>
      </c>
      <c r="K330" s="216" t="s">
        <v>133</v>
      </c>
      <c r="L330" s="46"/>
      <c r="M330" s="221" t="s">
        <v>19</v>
      </c>
      <c r="N330" s="222" t="s">
        <v>42</v>
      </c>
      <c r="O330" s="86"/>
      <c r="P330" s="223">
        <f>O330*H330</f>
        <v>0</v>
      </c>
      <c r="Q330" s="223">
        <v>0</v>
      </c>
      <c r="R330" s="223">
        <f>Q330*H330</f>
        <v>0</v>
      </c>
      <c r="S330" s="223">
        <v>0.0090600000000000003</v>
      </c>
      <c r="T330" s="224">
        <f>S330*H330</f>
        <v>0.081540000000000001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272</v>
      </c>
      <c r="AT330" s="225" t="s">
        <v>129</v>
      </c>
      <c r="AU330" s="225" t="s">
        <v>81</v>
      </c>
      <c r="AY330" s="19" t="s">
        <v>126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79</v>
      </c>
      <c r="BK330" s="226">
        <f>ROUND(I330*H330,2)</f>
        <v>0</v>
      </c>
      <c r="BL330" s="19" t="s">
        <v>272</v>
      </c>
      <c r="BM330" s="225" t="s">
        <v>591</v>
      </c>
    </row>
    <row r="331" s="2" customFormat="1">
      <c r="A331" s="40"/>
      <c r="B331" s="41"/>
      <c r="C331" s="42"/>
      <c r="D331" s="227" t="s">
        <v>136</v>
      </c>
      <c r="E331" s="42"/>
      <c r="F331" s="228" t="s">
        <v>592</v>
      </c>
      <c r="G331" s="42"/>
      <c r="H331" s="42"/>
      <c r="I331" s="229"/>
      <c r="J331" s="42"/>
      <c r="K331" s="42"/>
      <c r="L331" s="46"/>
      <c r="M331" s="230"/>
      <c r="N331" s="231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136</v>
      </c>
      <c r="AU331" s="19" t="s">
        <v>81</v>
      </c>
    </row>
    <row r="332" s="2" customFormat="1" ht="16.5" customHeight="1">
      <c r="A332" s="40"/>
      <c r="B332" s="41"/>
      <c r="C332" s="214" t="s">
        <v>593</v>
      </c>
      <c r="D332" s="214" t="s">
        <v>129</v>
      </c>
      <c r="E332" s="215" t="s">
        <v>594</v>
      </c>
      <c r="F332" s="216" t="s">
        <v>595</v>
      </c>
      <c r="G332" s="217" t="s">
        <v>226</v>
      </c>
      <c r="H332" s="218">
        <v>13</v>
      </c>
      <c r="I332" s="219"/>
      <c r="J332" s="220">
        <f>ROUND(I332*H332,2)</f>
        <v>0</v>
      </c>
      <c r="K332" s="216" t="s">
        <v>133</v>
      </c>
      <c r="L332" s="46"/>
      <c r="M332" s="221" t="s">
        <v>19</v>
      </c>
      <c r="N332" s="222" t="s">
        <v>42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0.00175</v>
      </c>
      <c r="T332" s="224">
        <f>S332*H332</f>
        <v>0.022749999999999999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272</v>
      </c>
      <c r="AT332" s="225" t="s">
        <v>129</v>
      </c>
      <c r="AU332" s="225" t="s">
        <v>81</v>
      </c>
      <c r="AY332" s="19" t="s">
        <v>126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79</v>
      </c>
      <c r="BK332" s="226">
        <f>ROUND(I332*H332,2)</f>
        <v>0</v>
      </c>
      <c r="BL332" s="19" t="s">
        <v>272</v>
      </c>
      <c r="BM332" s="225" t="s">
        <v>596</v>
      </c>
    </row>
    <row r="333" s="2" customFormat="1">
      <c r="A333" s="40"/>
      <c r="B333" s="41"/>
      <c r="C333" s="42"/>
      <c r="D333" s="227" t="s">
        <v>136</v>
      </c>
      <c r="E333" s="42"/>
      <c r="F333" s="228" t="s">
        <v>597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136</v>
      </c>
      <c r="AU333" s="19" t="s">
        <v>81</v>
      </c>
    </row>
    <row r="334" s="13" customFormat="1">
      <c r="A334" s="13"/>
      <c r="B334" s="238"/>
      <c r="C334" s="239"/>
      <c r="D334" s="232" t="s">
        <v>187</v>
      </c>
      <c r="E334" s="240" t="s">
        <v>19</v>
      </c>
      <c r="F334" s="241" t="s">
        <v>598</v>
      </c>
      <c r="G334" s="239"/>
      <c r="H334" s="242">
        <v>13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8" t="s">
        <v>187</v>
      </c>
      <c r="AU334" s="248" t="s">
        <v>81</v>
      </c>
      <c r="AV334" s="13" t="s">
        <v>81</v>
      </c>
      <c r="AW334" s="13" t="s">
        <v>33</v>
      </c>
      <c r="AX334" s="13" t="s">
        <v>79</v>
      </c>
      <c r="AY334" s="248" t="s">
        <v>126</v>
      </c>
    </row>
    <row r="335" s="2" customFormat="1" ht="16.5" customHeight="1">
      <c r="A335" s="40"/>
      <c r="B335" s="41"/>
      <c r="C335" s="214" t="s">
        <v>599</v>
      </c>
      <c r="D335" s="214" t="s">
        <v>129</v>
      </c>
      <c r="E335" s="215" t="s">
        <v>600</v>
      </c>
      <c r="F335" s="216" t="s">
        <v>601</v>
      </c>
      <c r="G335" s="217" t="s">
        <v>184</v>
      </c>
      <c r="H335" s="218">
        <v>12.558</v>
      </c>
      <c r="I335" s="219"/>
      <c r="J335" s="220">
        <f>ROUND(I335*H335,2)</f>
        <v>0</v>
      </c>
      <c r="K335" s="216" t="s">
        <v>133</v>
      </c>
      <c r="L335" s="46"/>
      <c r="M335" s="221" t="s">
        <v>19</v>
      </c>
      <c r="N335" s="222" t="s">
        <v>42</v>
      </c>
      <c r="O335" s="86"/>
      <c r="P335" s="223">
        <f>O335*H335</f>
        <v>0</v>
      </c>
      <c r="Q335" s="223">
        <v>0</v>
      </c>
      <c r="R335" s="223">
        <f>Q335*H335</f>
        <v>0</v>
      </c>
      <c r="S335" s="223">
        <v>0.0058399999999999997</v>
      </c>
      <c r="T335" s="224">
        <f>S335*H335</f>
        <v>0.073338719999999996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5" t="s">
        <v>272</v>
      </c>
      <c r="AT335" s="225" t="s">
        <v>129</v>
      </c>
      <c r="AU335" s="225" t="s">
        <v>81</v>
      </c>
      <c r="AY335" s="19" t="s">
        <v>126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9" t="s">
        <v>79</v>
      </c>
      <c r="BK335" s="226">
        <f>ROUND(I335*H335,2)</f>
        <v>0</v>
      </c>
      <c r="BL335" s="19" t="s">
        <v>272</v>
      </c>
      <c r="BM335" s="225" t="s">
        <v>602</v>
      </c>
    </row>
    <row r="336" s="2" customFormat="1">
      <c r="A336" s="40"/>
      <c r="B336" s="41"/>
      <c r="C336" s="42"/>
      <c r="D336" s="227" t="s">
        <v>136</v>
      </c>
      <c r="E336" s="42"/>
      <c r="F336" s="228" t="s">
        <v>603</v>
      </c>
      <c r="G336" s="42"/>
      <c r="H336" s="42"/>
      <c r="I336" s="229"/>
      <c r="J336" s="42"/>
      <c r="K336" s="42"/>
      <c r="L336" s="46"/>
      <c r="M336" s="230"/>
      <c r="N336" s="231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136</v>
      </c>
      <c r="AU336" s="19" t="s">
        <v>81</v>
      </c>
    </row>
    <row r="337" s="13" customFormat="1">
      <c r="A337" s="13"/>
      <c r="B337" s="238"/>
      <c r="C337" s="239"/>
      <c r="D337" s="232" t="s">
        <v>187</v>
      </c>
      <c r="E337" s="240" t="s">
        <v>19</v>
      </c>
      <c r="F337" s="241" t="s">
        <v>604</v>
      </c>
      <c r="G337" s="239"/>
      <c r="H337" s="242">
        <v>12.558</v>
      </c>
      <c r="I337" s="243"/>
      <c r="J337" s="239"/>
      <c r="K337" s="239"/>
      <c r="L337" s="244"/>
      <c r="M337" s="245"/>
      <c r="N337" s="246"/>
      <c r="O337" s="246"/>
      <c r="P337" s="246"/>
      <c r="Q337" s="246"/>
      <c r="R337" s="246"/>
      <c r="S337" s="246"/>
      <c r="T337" s="24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8" t="s">
        <v>187</v>
      </c>
      <c r="AU337" s="248" t="s">
        <v>81</v>
      </c>
      <c r="AV337" s="13" t="s">
        <v>81</v>
      </c>
      <c r="AW337" s="13" t="s">
        <v>33</v>
      </c>
      <c r="AX337" s="13" t="s">
        <v>79</v>
      </c>
      <c r="AY337" s="248" t="s">
        <v>126</v>
      </c>
    </row>
    <row r="338" s="2" customFormat="1" ht="24.15" customHeight="1">
      <c r="A338" s="40"/>
      <c r="B338" s="41"/>
      <c r="C338" s="214" t="s">
        <v>605</v>
      </c>
      <c r="D338" s="214" t="s">
        <v>129</v>
      </c>
      <c r="E338" s="215" t="s">
        <v>606</v>
      </c>
      <c r="F338" s="216" t="s">
        <v>607</v>
      </c>
      <c r="G338" s="217" t="s">
        <v>254</v>
      </c>
      <c r="H338" s="218">
        <v>9</v>
      </c>
      <c r="I338" s="219"/>
      <c r="J338" s="220">
        <f>ROUND(I338*H338,2)</f>
        <v>0</v>
      </c>
      <c r="K338" s="216" t="s">
        <v>133</v>
      </c>
      <c r="L338" s="46"/>
      <c r="M338" s="221" t="s">
        <v>19</v>
      </c>
      <c r="N338" s="222" t="s">
        <v>42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0.0018799999999999999</v>
      </c>
      <c r="T338" s="224">
        <f>S338*H338</f>
        <v>0.016920000000000001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272</v>
      </c>
      <c r="AT338" s="225" t="s">
        <v>129</v>
      </c>
      <c r="AU338" s="225" t="s">
        <v>81</v>
      </c>
      <c r="AY338" s="19" t="s">
        <v>126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79</v>
      </c>
      <c r="BK338" s="226">
        <f>ROUND(I338*H338,2)</f>
        <v>0</v>
      </c>
      <c r="BL338" s="19" t="s">
        <v>272</v>
      </c>
      <c r="BM338" s="225" t="s">
        <v>608</v>
      </c>
    </row>
    <row r="339" s="2" customFormat="1">
      <c r="A339" s="40"/>
      <c r="B339" s="41"/>
      <c r="C339" s="42"/>
      <c r="D339" s="227" t="s">
        <v>136</v>
      </c>
      <c r="E339" s="42"/>
      <c r="F339" s="228" t="s">
        <v>609</v>
      </c>
      <c r="G339" s="42"/>
      <c r="H339" s="42"/>
      <c r="I339" s="229"/>
      <c r="J339" s="42"/>
      <c r="K339" s="42"/>
      <c r="L339" s="46"/>
      <c r="M339" s="230"/>
      <c r="N339" s="231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136</v>
      </c>
      <c r="AU339" s="19" t="s">
        <v>81</v>
      </c>
    </row>
    <row r="340" s="2" customFormat="1" ht="16.5" customHeight="1">
      <c r="A340" s="40"/>
      <c r="B340" s="41"/>
      <c r="C340" s="214" t="s">
        <v>610</v>
      </c>
      <c r="D340" s="214" t="s">
        <v>129</v>
      </c>
      <c r="E340" s="215" t="s">
        <v>611</v>
      </c>
      <c r="F340" s="216" t="s">
        <v>612</v>
      </c>
      <c r="G340" s="217" t="s">
        <v>226</v>
      </c>
      <c r="H340" s="218">
        <v>13.4</v>
      </c>
      <c r="I340" s="219"/>
      <c r="J340" s="220">
        <f>ROUND(I340*H340,2)</f>
        <v>0</v>
      </c>
      <c r="K340" s="216" t="s">
        <v>133</v>
      </c>
      <c r="L340" s="46"/>
      <c r="M340" s="221" t="s">
        <v>19</v>
      </c>
      <c r="N340" s="222" t="s">
        <v>42</v>
      </c>
      <c r="O340" s="86"/>
      <c r="P340" s="223">
        <f>O340*H340</f>
        <v>0</v>
      </c>
      <c r="Q340" s="223">
        <v>0</v>
      </c>
      <c r="R340" s="223">
        <f>Q340*H340</f>
        <v>0</v>
      </c>
      <c r="S340" s="223">
        <v>0.0025999999999999999</v>
      </c>
      <c r="T340" s="224">
        <f>S340*H340</f>
        <v>0.034839999999999996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5" t="s">
        <v>272</v>
      </c>
      <c r="AT340" s="225" t="s">
        <v>129</v>
      </c>
      <c r="AU340" s="225" t="s">
        <v>81</v>
      </c>
      <c r="AY340" s="19" t="s">
        <v>126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9" t="s">
        <v>79</v>
      </c>
      <c r="BK340" s="226">
        <f>ROUND(I340*H340,2)</f>
        <v>0</v>
      </c>
      <c r="BL340" s="19" t="s">
        <v>272</v>
      </c>
      <c r="BM340" s="225" t="s">
        <v>613</v>
      </c>
    </row>
    <row r="341" s="2" customFormat="1">
      <c r="A341" s="40"/>
      <c r="B341" s="41"/>
      <c r="C341" s="42"/>
      <c r="D341" s="227" t="s">
        <v>136</v>
      </c>
      <c r="E341" s="42"/>
      <c r="F341" s="228" t="s">
        <v>614</v>
      </c>
      <c r="G341" s="42"/>
      <c r="H341" s="42"/>
      <c r="I341" s="229"/>
      <c r="J341" s="42"/>
      <c r="K341" s="42"/>
      <c r="L341" s="46"/>
      <c r="M341" s="230"/>
      <c r="N341" s="231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136</v>
      </c>
      <c r="AU341" s="19" t="s">
        <v>81</v>
      </c>
    </row>
    <row r="342" s="13" customFormat="1">
      <c r="A342" s="13"/>
      <c r="B342" s="238"/>
      <c r="C342" s="239"/>
      <c r="D342" s="232" t="s">
        <v>187</v>
      </c>
      <c r="E342" s="240" t="s">
        <v>19</v>
      </c>
      <c r="F342" s="241" t="s">
        <v>615</v>
      </c>
      <c r="G342" s="239"/>
      <c r="H342" s="242">
        <v>13.4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8" t="s">
        <v>187</v>
      </c>
      <c r="AU342" s="248" t="s">
        <v>81</v>
      </c>
      <c r="AV342" s="13" t="s">
        <v>81</v>
      </c>
      <c r="AW342" s="13" t="s">
        <v>33</v>
      </c>
      <c r="AX342" s="13" t="s">
        <v>79</v>
      </c>
      <c r="AY342" s="248" t="s">
        <v>126</v>
      </c>
    </row>
    <row r="343" s="2" customFormat="1" ht="16.5" customHeight="1">
      <c r="A343" s="40"/>
      <c r="B343" s="41"/>
      <c r="C343" s="214" t="s">
        <v>616</v>
      </c>
      <c r="D343" s="214" t="s">
        <v>129</v>
      </c>
      <c r="E343" s="215" t="s">
        <v>617</v>
      </c>
      <c r="F343" s="216" t="s">
        <v>618</v>
      </c>
      <c r="G343" s="217" t="s">
        <v>226</v>
      </c>
      <c r="H343" s="218">
        <v>129.30000000000001</v>
      </c>
      <c r="I343" s="219"/>
      <c r="J343" s="220">
        <f>ROUND(I343*H343,2)</f>
        <v>0</v>
      </c>
      <c r="K343" s="216" t="s">
        <v>133</v>
      </c>
      <c r="L343" s="46"/>
      <c r="M343" s="221" t="s">
        <v>19</v>
      </c>
      <c r="N343" s="222" t="s">
        <v>42</v>
      </c>
      <c r="O343" s="86"/>
      <c r="P343" s="223">
        <f>O343*H343</f>
        <v>0</v>
      </c>
      <c r="Q343" s="223">
        <v>0</v>
      </c>
      <c r="R343" s="223">
        <f>Q343*H343</f>
        <v>0</v>
      </c>
      <c r="S343" s="223">
        <v>0.0060499999999999998</v>
      </c>
      <c r="T343" s="224">
        <f>S343*H343</f>
        <v>0.7822650000000001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5" t="s">
        <v>272</v>
      </c>
      <c r="AT343" s="225" t="s">
        <v>129</v>
      </c>
      <c r="AU343" s="225" t="s">
        <v>81</v>
      </c>
      <c r="AY343" s="19" t="s">
        <v>126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9" t="s">
        <v>79</v>
      </c>
      <c r="BK343" s="226">
        <f>ROUND(I343*H343,2)</f>
        <v>0</v>
      </c>
      <c r="BL343" s="19" t="s">
        <v>272</v>
      </c>
      <c r="BM343" s="225" t="s">
        <v>619</v>
      </c>
    </row>
    <row r="344" s="2" customFormat="1">
      <c r="A344" s="40"/>
      <c r="B344" s="41"/>
      <c r="C344" s="42"/>
      <c r="D344" s="227" t="s">
        <v>136</v>
      </c>
      <c r="E344" s="42"/>
      <c r="F344" s="228" t="s">
        <v>620</v>
      </c>
      <c r="G344" s="42"/>
      <c r="H344" s="42"/>
      <c r="I344" s="229"/>
      <c r="J344" s="42"/>
      <c r="K344" s="42"/>
      <c r="L344" s="46"/>
      <c r="M344" s="230"/>
      <c r="N344" s="231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136</v>
      </c>
      <c r="AU344" s="19" t="s">
        <v>81</v>
      </c>
    </row>
    <row r="345" s="13" customFormat="1">
      <c r="A345" s="13"/>
      <c r="B345" s="238"/>
      <c r="C345" s="239"/>
      <c r="D345" s="232" t="s">
        <v>187</v>
      </c>
      <c r="E345" s="240" t="s">
        <v>19</v>
      </c>
      <c r="F345" s="241" t="s">
        <v>582</v>
      </c>
      <c r="G345" s="239"/>
      <c r="H345" s="242">
        <v>129.30000000000001</v>
      </c>
      <c r="I345" s="243"/>
      <c r="J345" s="239"/>
      <c r="K345" s="239"/>
      <c r="L345" s="244"/>
      <c r="M345" s="245"/>
      <c r="N345" s="246"/>
      <c r="O345" s="246"/>
      <c r="P345" s="246"/>
      <c r="Q345" s="246"/>
      <c r="R345" s="246"/>
      <c r="S345" s="246"/>
      <c r="T345" s="24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8" t="s">
        <v>187</v>
      </c>
      <c r="AU345" s="248" t="s">
        <v>81</v>
      </c>
      <c r="AV345" s="13" t="s">
        <v>81</v>
      </c>
      <c r="AW345" s="13" t="s">
        <v>33</v>
      </c>
      <c r="AX345" s="13" t="s">
        <v>79</v>
      </c>
      <c r="AY345" s="248" t="s">
        <v>126</v>
      </c>
    </row>
    <row r="346" s="2" customFormat="1" ht="16.5" customHeight="1">
      <c r="A346" s="40"/>
      <c r="B346" s="41"/>
      <c r="C346" s="214" t="s">
        <v>621</v>
      </c>
      <c r="D346" s="214" t="s">
        <v>129</v>
      </c>
      <c r="E346" s="215" t="s">
        <v>622</v>
      </c>
      <c r="F346" s="216" t="s">
        <v>623</v>
      </c>
      <c r="G346" s="217" t="s">
        <v>254</v>
      </c>
      <c r="H346" s="218">
        <v>285.39999999999998</v>
      </c>
      <c r="I346" s="219"/>
      <c r="J346" s="220">
        <f>ROUND(I346*H346,2)</f>
        <v>0</v>
      </c>
      <c r="K346" s="216" t="s">
        <v>133</v>
      </c>
      <c r="L346" s="46"/>
      <c r="M346" s="221" t="s">
        <v>19</v>
      </c>
      <c r="N346" s="222" t="s">
        <v>42</v>
      </c>
      <c r="O346" s="86"/>
      <c r="P346" s="223">
        <f>O346*H346</f>
        <v>0</v>
      </c>
      <c r="Q346" s="223">
        <v>0</v>
      </c>
      <c r="R346" s="223">
        <f>Q346*H346</f>
        <v>0</v>
      </c>
      <c r="S346" s="223">
        <v>0.0094000000000000004</v>
      </c>
      <c r="T346" s="224">
        <f>S346*H346</f>
        <v>2.68276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272</v>
      </c>
      <c r="AT346" s="225" t="s">
        <v>129</v>
      </c>
      <c r="AU346" s="225" t="s">
        <v>81</v>
      </c>
      <c r="AY346" s="19" t="s">
        <v>126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79</v>
      </c>
      <c r="BK346" s="226">
        <f>ROUND(I346*H346,2)</f>
        <v>0</v>
      </c>
      <c r="BL346" s="19" t="s">
        <v>272</v>
      </c>
      <c r="BM346" s="225" t="s">
        <v>624</v>
      </c>
    </row>
    <row r="347" s="2" customFormat="1">
      <c r="A347" s="40"/>
      <c r="B347" s="41"/>
      <c r="C347" s="42"/>
      <c r="D347" s="227" t="s">
        <v>136</v>
      </c>
      <c r="E347" s="42"/>
      <c r="F347" s="228" t="s">
        <v>625</v>
      </c>
      <c r="G347" s="42"/>
      <c r="H347" s="42"/>
      <c r="I347" s="229"/>
      <c r="J347" s="42"/>
      <c r="K347" s="42"/>
      <c r="L347" s="46"/>
      <c r="M347" s="230"/>
      <c r="N347" s="231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136</v>
      </c>
      <c r="AU347" s="19" t="s">
        <v>81</v>
      </c>
    </row>
    <row r="348" s="13" customFormat="1">
      <c r="A348" s="13"/>
      <c r="B348" s="238"/>
      <c r="C348" s="239"/>
      <c r="D348" s="232" t="s">
        <v>187</v>
      </c>
      <c r="E348" s="240" t="s">
        <v>19</v>
      </c>
      <c r="F348" s="241" t="s">
        <v>626</v>
      </c>
      <c r="G348" s="239"/>
      <c r="H348" s="242">
        <v>285.39999999999998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8" t="s">
        <v>187</v>
      </c>
      <c r="AU348" s="248" t="s">
        <v>81</v>
      </c>
      <c r="AV348" s="13" t="s">
        <v>81</v>
      </c>
      <c r="AW348" s="13" t="s">
        <v>33</v>
      </c>
      <c r="AX348" s="13" t="s">
        <v>79</v>
      </c>
      <c r="AY348" s="248" t="s">
        <v>126</v>
      </c>
    </row>
    <row r="349" s="2" customFormat="1" ht="16.5" customHeight="1">
      <c r="A349" s="40"/>
      <c r="B349" s="41"/>
      <c r="C349" s="214" t="s">
        <v>627</v>
      </c>
      <c r="D349" s="214" t="s">
        <v>129</v>
      </c>
      <c r="E349" s="215" t="s">
        <v>628</v>
      </c>
      <c r="F349" s="216" t="s">
        <v>629</v>
      </c>
      <c r="G349" s="217" t="s">
        <v>226</v>
      </c>
      <c r="H349" s="218">
        <v>97</v>
      </c>
      <c r="I349" s="219"/>
      <c r="J349" s="220">
        <f>ROUND(I349*H349,2)</f>
        <v>0</v>
      </c>
      <c r="K349" s="216" t="s">
        <v>133</v>
      </c>
      <c r="L349" s="46"/>
      <c r="M349" s="221" t="s">
        <v>19</v>
      </c>
      <c r="N349" s="222" t="s">
        <v>42</v>
      </c>
      <c r="O349" s="86"/>
      <c r="P349" s="223">
        <f>O349*H349</f>
        <v>0</v>
      </c>
      <c r="Q349" s="223">
        <v>0</v>
      </c>
      <c r="R349" s="223">
        <f>Q349*H349</f>
        <v>0</v>
      </c>
      <c r="S349" s="223">
        <v>0.0039399999999999999</v>
      </c>
      <c r="T349" s="224">
        <f>S349*H349</f>
        <v>0.38218000000000002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5" t="s">
        <v>272</v>
      </c>
      <c r="AT349" s="225" t="s">
        <v>129</v>
      </c>
      <c r="AU349" s="225" t="s">
        <v>81</v>
      </c>
      <c r="AY349" s="19" t="s">
        <v>126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9" t="s">
        <v>79</v>
      </c>
      <c r="BK349" s="226">
        <f>ROUND(I349*H349,2)</f>
        <v>0</v>
      </c>
      <c r="BL349" s="19" t="s">
        <v>272</v>
      </c>
      <c r="BM349" s="225" t="s">
        <v>630</v>
      </c>
    </row>
    <row r="350" s="2" customFormat="1">
      <c r="A350" s="40"/>
      <c r="B350" s="41"/>
      <c r="C350" s="42"/>
      <c r="D350" s="227" t="s">
        <v>136</v>
      </c>
      <c r="E350" s="42"/>
      <c r="F350" s="228" t="s">
        <v>631</v>
      </c>
      <c r="G350" s="42"/>
      <c r="H350" s="42"/>
      <c r="I350" s="229"/>
      <c r="J350" s="42"/>
      <c r="K350" s="42"/>
      <c r="L350" s="46"/>
      <c r="M350" s="230"/>
      <c r="N350" s="231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136</v>
      </c>
      <c r="AU350" s="19" t="s">
        <v>81</v>
      </c>
    </row>
    <row r="351" s="13" customFormat="1">
      <c r="A351" s="13"/>
      <c r="B351" s="238"/>
      <c r="C351" s="239"/>
      <c r="D351" s="232" t="s">
        <v>187</v>
      </c>
      <c r="E351" s="240" t="s">
        <v>19</v>
      </c>
      <c r="F351" s="241" t="s">
        <v>632</v>
      </c>
      <c r="G351" s="239"/>
      <c r="H351" s="242">
        <v>11.5</v>
      </c>
      <c r="I351" s="243"/>
      <c r="J351" s="239"/>
      <c r="K351" s="239"/>
      <c r="L351" s="244"/>
      <c r="M351" s="245"/>
      <c r="N351" s="246"/>
      <c r="O351" s="246"/>
      <c r="P351" s="246"/>
      <c r="Q351" s="246"/>
      <c r="R351" s="246"/>
      <c r="S351" s="246"/>
      <c r="T351" s="24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8" t="s">
        <v>187</v>
      </c>
      <c r="AU351" s="248" t="s">
        <v>81</v>
      </c>
      <c r="AV351" s="13" t="s">
        <v>81</v>
      </c>
      <c r="AW351" s="13" t="s">
        <v>33</v>
      </c>
      <c r="AX351" s="13" t="s">
        <v>71</v>
      </c>
      <c r="AY351" s="248" t="s">
        <v>126</v>
      </c>
    </row>
    <row r="352" s="13" customFormat="1">
      <c r="A352" s="13"/>
      <c r="B352" s="238"/>
      <c r="C352" s="239"/>
      <c r="D352" s="232" t="s">
        <v>187</v>
      </c>
      <c r="E352" s="240" t="s">
        <v>19</v>
      </c>
      <c r="F352" s="241" t="s">
        <v>633</v>
      </c>
      <c r="G352" s="239"/>
      <c r="H352" s="242">
        <v>85.5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8" t="s">
        <v>187</v>
      </c>
      <c r="AU352" s="248" t="s">
        <v>81</v>
      </c>
      <c r="AV352" s="13" t="s">
        <v>81</v>
      </c>
      <c r="AW352" s="13" t="s">
        <v>33</v>
      </c>
      <c r="AX352" s="13" t="s">
        <v>71</v>
      </c>
      <c r="AY352" s="248" t="s">
        <v>126</v>
      </c>
    </row>
    <row r="353" s="14" customFormat="1">
      <c r="A353" s="14"/>
      <c r="B353" s="249"/>
      <c r="C353" s="250"/>
      <c r="D353" s="232" t="s">
        <v>187</v>
      </c>
      <c r="E353" s="251" t="s">
        <v>19</v>
      </c>
      <c r="F353" s="252" t="s">
        <v>196</v>
      </c>
      <c r="G353" s="250"/>
      <c r="H353" s="253">
        <v>97</v>
      </c>
      <c r="I353" s="254"/>
      <c r="J353" s="250"/>
      <c r="K353" s="250"/>
      <c r="L353" s="255"/>
      <c r="M353" s="256"/>
      <c r="N353" s="257"/>
      <c r="O353" s="257"/>
      <c r="P353" s="257"/>
      <c r="Q353" s="257"/>
      <c r="R353" s="257"/>
      <c r="S353" s="257"/>
      <c r="T353" s="25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9" t="s">
        <v>187</v>
      </c>
      <c r="AU353" s="259" t="s">
        <v>81</v>
      </c>
      <c r="AV353" s="14" t="s">
        <v>153</v>
      </c>
      <c r="AW353" s="14" t="s">
        <v>33</v>
      </c>
      <c r="AX353" s="14" t="s">
        <v>79</v>
      </c>
      <c r="AY353" s="259" t="s">
        <v>126</v>
      </c>
    </row>
    <row r="354" s="2" customFormat="1" ht="16.5" customHeight="1">
      <c r="A354" s="40"/>
      <c r="B354" s="41"/>
      <c r="C354" s="214" t="s">
        <v>634</v>
      </c>
      <c r="D354" s="214" t="s">
        <v>129</v>
      </c>
      <c r="E354" s="215" t="s">
        <v>635</v>
      </c>
      <c r="F354" s="216" t="s">
        <v>636</v>
      </c>
      <c r="G354" s="217" t="s">
        <v>226</v>
      </c>
      <c r="H354" s="218">
        <v>13.699999999999999</v>
      </c>
      <c r="I354" s="219"/>
      <c r="J354" s="220">
        <f>ROUND(I354*H354,2)</f>
        <v>0</v>
      </c>
      <c r="K354" s="216" t="s">
        <v>133</v>
      </c>
      <c r="L354" s="46"/>
      <c r="M354" s="221" t="s">
        <v>19</v>
      </c>
      <c r="N354" s="222" t="s">
        <v>42</v>
      </c>
      <c r="O354" s="86"/>
      <c r="P354" s="223">
        <f>O354*H354</f>
        <v>0</v>
      </c>
      <c r="Q354" s="223">
        <v>0.0030300000000000001</v>
      </c>
      <c r="R354" s="223">
        <f>Q354*H354</f>
        <v>0.041510999999999999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272</v>
      </c>
      <c r="AT354" s="225" t="s">
        <v>129</v>
      </c>
      <c r="AU354" s="225" t="s">
        <v>81</v>
      </c>
      <c r="AY354" s="19" t="s">
        <v>126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79</v>
      </c>
      <c r="BK354" s="226">
        <f>ROUND(I354*H354,2)</f>
        <v>0</v>
      </c>
      <c r="BL354" s="19" t="s">
        <v>272</v>
      </c>
      <c r="BM354" s="225" t="s">
        <v>637</v>
      </c>
    </row>
    <row r="355" s="2" customFormat="1">
      <c r="A355" s="40"/>
      <c r="B355" s="41"/>
      <c r="C355" s="42"/>
      <c r="D355" s="227" t="s">
        <v>136</v>
      </c>
      <c r="E355" s="42"/>
      <c r="F355" s="228" t="s">
        <v>638</v>
      </c>
      <c r="G355" s="42"/>
      <c r="H355" s="42"/>
      <c r="I355" s="229"/>
      <c r="J355" s="42"/>
      <c r="K355" s="42"/>
      <c r="L355" s="46"/>
      <c r="M355" s="230"/>
      <c r="N355" s="231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136</v>
      </c>
      <c r="AU355" s="19" t="s">
        <v>81</v>
      </c>
    </row>
    <row r="356" s="13" customFormat="1">
      <c r="A356" s="13"/>
      <c r="B356" s="238"/>
      <c r="C356" s="239"/>
      <c r="D356" s="232" t="s">
        <v>187</v>
      </c>
      <c r="E356" s="240" t="s">
        <v>19</v>
      </c>
      <c r="F356" s="241" t="s">
        <v>639</v>
      </c>
      <c r="G356" s="239"/>
      <c r="H356" s="242">
        <v>13.699999999999999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8" t="s">
        <v>187</v>
      </c>
      <c r="AU356" s="248" t="s">
        <v>81</v>
      </c>
      <c r="AV356" s="13" t="s">
        <v>81</v>
      </c>
      <c r="AW356" s="13" t="s">
        <v>33</v>
      </c>
      <c r="AX356" s="13" t="s">
        <v>79</v>
      </c>
      <c r="AY356" s="248" t="s">
        <v>126</v>
      </c>
    </row>
    <row r="357" s="2" customFormat="1" ht="16.5" customHeight="1">
      <c r="A357" s="40"/>
      <c r="B357" s="41"/>
      <c r="C357" s="214" t="s">
        <v>640</v>
      </c>
      <c r="D357" s="214" t="s">
        <v>129</v>
      </c>
      <c r="E357" s="215" t="s">
        <v>641</v>
      </c>
      <c r="F357" s="216" t="s">
        <v>642</v>
      </c>
      <c r="G357" s="217" t="s">
        <v>226</v>
      </c>
      <c r="H357" s="218">
        <v>145.19999999999999</v>
      </c>
      <c r="I357" s="219"/>
      <c r="J357" s="220">
        <f>ROUND(I357*H357,2)</f>
        <v>0</v>
      </c>
      <c r="K357" s="216" t="s">
        <v>133</v>
      </c>
      <c r="L357" s="46"/>
      <c r="M357" s="221" t="s">
        <v>19</v>
      </c>
      <c r="N357" s="222" t="s">
        <v>42</v>
      </c>
      <c r="O357" s="86"/>
      <c r="P357" s="223">
        <f>O357*H357</f>
        <v>0</v>
      </c>
      <c r="Q357" s="223">
        <v>0.00077999999999999999</v>
      </c>
      <c r="R357" s="223">
        <f>Q357*H357</f>
        <v>0.113256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272</v>
      </c>
      <c r="AT357" s="225" t="s">
        <v>129</v>
      </c>
      <c r="AU357" s="225" t="s">
        <v>81</v>
      </c>
      <c r="AY357" s="19" t="s">
        <v>126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9" t="s">
        <v>79</v>
      </c>
      <c r="BK357" s="226">
        <f>ROUND(I357*H357,2)</f>
        <v>0</v>
      </c>
      <c r="BL357" s="19" t="s">
        <v>272</v>
      </c>
      <c r="BM357" s="225" t="s">
        <v>643</v>
      </c>
    </row>
    <row r="358" s="2" customFormat="1">
      <c r="A358" s="40"/>
      <c r="B358" s="41"/>
      <c r="C358" s="42"/>
      <c r="D358" s="227" t="s">
        <v>136</v>
      </c>
      <c r="E358" s="42"/>
      <c r="F358" s="228" t="s">
        <v>644</v>
      </c>
      <c r="G358" s="42"/>
      <c r="H358" s="42"/>
      <c r="I358" s="229"/>
      <c r="J358" s="42"/>
      <c r="K358" s="42"/>
      <c r="L358" s="46"/>
      <c r="M358" s="230"/>
      <c r="N358" s="231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136</v>
      </c>
      <c r="AU358" s="19" t="s">
        <v>81</v>
      </c>
    </row>
    <row r="359" s="13" customFormat="1">
      <c r="A359" s="13"/>
      <c r="B359" s="238"/>
      <c r="C359" s="239"/>
      <c r="D359" s="232" t="s">
        <v>187</v>
      </c>
      <c r="E359" s="240" t="s">
        <v>19</v>
      </c>
      <c r="F359" s="241" t="s">
        <v>645</v>
      </c>
      <c r="G359" s="239"/>
      <c r="H359" s="242">
        <v>132.90000000000001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187</v>
      </c>
      <c r="AU359" s="248" t="s">
        <v>81</v>
      </c>
      <c r="AV359" s="13" t="s">
        <v>81</v>
      </c>
      <c r="AW359" s="13" t="s">
        <v>33</v>
      </c>
      <c r="AX359" s="13" t="s">
        <v>71</v>
      </c>
      <c r="AY359" s="248" t="s">
        <v>126</v>
      </c>
    </row>
    <row r="360" s="13" customFormat="1">
      <c r="A360" s="13"/>
      <c r="B360" s="238"/>
      <c r="C360" s="239"/>
      <c r="D360" s="232" t="s">
        <v>187</v>
      </c>
      <c r="E360" s="240" t="s">
        <v>19</v>
      </c>
      <c r="F360" s="241" t="s">
        <v>646</v>
      </c>
      <c r="G360" s="239"/>
      <c r="H360" s="242">
        <v>12.300000000000001</v>
      </c>
      <c r="I360" s="243"/>
      <c r="J360" s="239"/>
      <c r="K360" s="239"/>
      <c r="L360" s="244"/>
      <c r="M360" s="245"/>
      <c r="N360" s="246"/>
      <c r="O360" s="246"/>
      <c r="P360" s="246"/>
      <c r="Q360" s="246"/>
      <c r="R360" s="246"/>
      <c r="S360" s="246"/>
      <c r="T360" s="24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8" t="s">
        <v>187</v>
      </c>
      <c r="AU360" s="248" t="s">
        <v>81</v>
      </c>
      <c r="AV360" s="13" t="s">
        <v>81</v>
      </c>
      <c r="AW360" s="13" t="s">
        <v>33</v>
      </c>
      <c r="AX360" s="13" t="s">
        <v>71</v>
      </c>
      <c r="AY360" s="248" t="s">
        <v>126</v>
      </c>
    </row>
    <row r="361" s="14" customFormat="1">
      <c r="A361" s="14"/>
      <c r="B361" s="249"/>
      <c r="C361" s="250"/>
      <c r="D361" s="232" t="s">
        <v>187</v>
      </c>
      <c r="E361" s="251" t="s">
        <v>19</v>
      </c>
      <c r="F361" s="252" t="s">
        <v>196</v>
      </c>
      <c r="G361" s="250"/>
      <c r="H361" s="253">
        <v>145.20000000000002</v>
      </c>
      <c r="I361" s="254"/>
      <c r="J361" s="250"/>
      <c r="K361" s="250"/>
      <c r="L361" s="255"/>
      <c r="M361" s="256"/>
      <c r="N361" s="257"/>
      <c r="O361" s="257"/>
      <c r="P361" s="257"/>
      <c r="Q361" s="257"/>
      <c r="R361" s="257"/>
      <c r="S361" s="257"/>
      <c r="T361" s="25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9" t="s">
        <v>187</v>
      </c>
      <c r="AU361" s="259" t="s">
        <v>81</v>
      </c>
      <c r="AV361" s="14" t="s">
        <v>153</v>
      </c>
      <c r="AW361" s="14" t="s">
        <v>33</v>
      </c>
      <c r="AX361" s="14" t="s">
        <v>79</v>
      </c>
      <c r="AY361" s="259" t="s">
        <v>126</v>
      </c>
    </row>
    <row r="362" s="2" customFormat="1" ht="16.5" customHeight="1">
      <c r="A362" s="40"/>
      <c r="B362" s="41"/>
      <c r="C362" s="214" t="s">
        <v>647</v>
      </c>
      <c r="D362" s="214" t="s">
        <v>129</v>
      </c>
      <c r="E362" s="215" t="s">
        <v>648</v>
      </c>
      <c r="F362" s="216" t="s">
        <v>649</v>
      </c>
      <c r="G362" s="217" t="s">
        <v>226</v>
      </c>
      <c r="H362" s="218">
        <v>34.200000000000003</v>
      </c>
      <c r="I362" s="219"/>
      <c r="J362" s="220">
        <f>ROUND(I362*H362,2)</f>
        <v>0</v>
      </c>
      <c r="K362" s="216" t="s">
        <v>133</v>
      </c>
      <c r="L362" s="46"/>
      <c r="M362" s="221" t="s">
        <v>19</v>
      </c>
      <c r="N362" s="222" t="s">
        <v>42</v>
      </c>
      <c r="O362" s="86"/>
      <c r="P362" s="223">
        <f>O362*H362</f>
        <v>0</v>
      </c>
      <c r="Q362" s="223">
        <v>0.00040000000000000002</v>
      </c>
      <c r="R362" s="223">
        <f>Q362*H362</f>
        <v>0.013680000000000001</v>
      </c>
      <c r="S362" s="223">
        <v>0</v>
      </c>
      <c r="T362" s="224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5" t="s">
        <v>272</v>
      </c>
      <c r="AT362" s="225" t="s">
        <v>129</v>
      </c>
      <c r="AU362" s="225" t="s">
        <v>81</v>
      </c>
      <c r="AY362" s="19" t="s">
        <v>126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9" t="s">
        <v>79</v>
      </c>
      <c r="BK362" s="226">
        <f>ROUND(I362*H362,2)</f>
        <v>0</v>
      </c>
      <c r="BL362" s="19" t="s">
        <v>272</v>
      </c>
      <c r="BM362" s="225" t="s">
        <v>650</v>
      </c>
    </row>
    <row r="363" s="2" customFormat="1">
      <c r="A363" s="40"/>
      <c r="B363" s="41"/>
      <c r="C363" s="42"/>
      <c r="D363" s="227" t="s">
        <v>136</v>
      </c>
      <c r="E363" s="42"/>
      <c r="F363" s="228" t="s">
        <v>651</v>
      </c>
      <c r="G363" s="42"/>
      <c r="H363" s="42"/>
      <c r="I363" s="229"/>
      <c r="J363" s="42"/>
      <c r="K363" s="42"/>
      <c r="L363" s="46"/>
      <c r="M363" s="230"/>
      <c r="N363" s="231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136</v>
      </c>
      <c r="AU363" s="19" t="s">
        <v>81</v>
      </c>
    </row>
    <row r="364" s="13" customFormat="1">
      <c r="A364" s="13"/>
      <c r="B364" s="238"/>
      <c r="C364" s="239"/>
      <c r="D364" s="232" t="s">
        <v>187</v>
      </c>
      <c r="E364" s="240" t="s">
        <v>19</v>
      </c>
      <c r="F364" s="241" t="s">
        <v>652</v>
      </c>
      <c r="G364" s="239"/>
      <c r="H364" s="242">
        <v>12.9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8" t="s">
        <v>187</v>
      </c>
      <c r="AU364" s="248" t="s">
        <v>81</v>
      </c>
      <c r="AV364" s="13" t="s">
        <v>81</v>
      </c>
      <c r="AW364" s="13" t="s">
        <v>33</v>
      </c>
      <c r="AX364" s="13" t="s">
        <v>71</v>
      </c>
      <c r="AY364" s="248" t="s">
        <v>126</v>
      </c>
    </row>
    <row r="365" s="13" customFormat="1">
      <c r="A365" s="13"/>
      <c r="B365" s="238"/>
      <c r="C365" s="239"/>
      <c r="D365" s="232" t="s">
        <v>187</v>
      </c>
      <c r="E365" s="240" t="s">
        <v>19</v>
      </c>
      <c r="F365" s="241" t="s">
        <v>653</v>
      </c>
      <c r="G365" s="239"/>
      <c r="H365" s="242">
        <v>21.300000000000001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8" t="s">
        <v>187</v>
      </c>
      <c r="AU365" s="248" t="s">
        <v>81</v>
      </c>
      <c r="AV365" s="13" t="s">
        <v>81</v>
      </c>
      <c r="AW365" s="13" t="s">
        <v>33</v>
      </c>
      <c r="AX365" s="13" t="s">
        <v>71</v>
      </c>
      <c r="AY365" s="248" t="s">
        <v>126</v>
      </c>
    </row>
    <row r="366" s="14" customFormat="1">
      <c r="A366" s="14"/>
      <c r="B366" s="249"/>
      <c r="C366" s="250"/>
      <c r="D366" s="232" t="s">
        <v>187</v>
      </c>
      <c r="E366" s="251" t="s">
        <v>19</v>
      </c>
      <c r="F366" s="252" t="s">
        <v>196</v>
      </c>
      <c r="G366" s="250"/>
      <c r="H366" s="253">
        <v>34.200000000000003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9" t="s">
        <v>187</v>
      </c>
      <c r="AU366" s="259" t="s">
        <v>81</v>
      </c>
      <c r="AV366" s="14" t="s">
        <v>153</v>
      </c>
      <c r="AW366" s="14" t="s">
        <v>33</v>
      </c>
      <c r="AX366" s="14" t="s">
        <v>79</v>
      </c>
      <c r="AY366" s="259" t="s">
        <v>126</v>
      </c>
    </row>
    <row r="367" s="2" customFormat="1" ht="16.5" customHeight="1">
      <c r="A367" s="40"/>
      <c r="B367" s="41"/>
      <c r="C367" s="214" t="s">
        <v>654</v>
      </c>
      <c r="D367" s="214" t="s">
        <v>129</v>
      </c>
      <c r="E367" s="215" t="s">
        <v>655</v>
      </c>
      <c r="F367" s="216" t="s">
        <v>656</v>
      </c>
      <c r="G367" s="217" t="s">
        <v>226</v>
      </c>
      <c r="H367" s="218">
        <v>129</v>
      </c>
      <c r="I367" s="219"/>
      <c r="J367" s="220">
        <f>ROUND(I367*H367,2)</f>
        <v>0</v>
      </c>
      <c r="K367" s="216" t="s">
        <v>133</v>
      </c>
      <c r="L367" s="46"/>
      <c r="M367" s="221" t="s">
        <v>19</v>
      </c>
      <c r="N367" s="222" t="s">
        <v>42</v>
      </c>
      <c r="O367" s="86"/>
      <c r="P367" s="223">
        <f>O367*H367</f>
        <v>0</v>
      </c>
      <c r="Q367" s="223">
        <v>0.00063000000000000003</v>
      </c>
      <c r="R367" s="223">
        <f>Q367*H367</f>
        <v>0.081270000000000009</v>
      </c>
      <c r="S367" s="223">
        <v>0</v>
      </c>
      <c r="T367" s="224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272</v>
      </c>
      <c r="AT367" s="225" t="s">
        <v>129</v>
      </c>
      <c r="AU367" s="225" t="s">
        <v>81</v>
      </c>
      <c r="AY367" s="19" t="s">
        <v>126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9" t="s">
        <v>79</v>
      </c>
      <c r="BK367" s="226">
        <f>ROUND(I367*H367,2)</f>
        <v>0</v>
      </c>
      <c r="BL367" s="19" t="s">
        <v>272</v>
      </c>
      <c r="BM367" s="225" t="s">
        <v>657</v>
      </c>
    </row>
    <row r="368" s="2" customFormat="1">
      <c r="A368" s="40"/>
      <c r="B368" s="41"/>
      <c r="C368" s="42"/>
      <c r="D368" s="227" t="s">
        <v>136</v>
      </c>
      <c r="E368" s="42"/>
      <c r="F368" s="228" t="s">
        <v>658</v>
      </c>
      <c r="G368" s="42"/>
      <c r="H368" s="42"/>
      <c r="I368" s="229"/>
      <c r="J368" s="42"/>
      <c r="K368" s="42"/>
      <c r="L368" s="46"/>
      <c r="M368" s="230"/>
      <c r="N368" s="231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136</v>
      </c>
      <c r="AU368" s="19" t="s">
        <v>81</v>
      </c>
    </row>
    <row r="369" s="13" customFormat="1">
      <c r="A369" s="13"/>
      <c r="B369" s="238"/>
      <c r="C369" s="239"/>
      <c r="D369" s="232" t="s">
        <v>187</v>
      </c>
      <c r="E369" s="240" t="s">
        <v>19</v>
      </c>
      <c r="F369" s="241" t="s">
        <v>659</v>
      </c>
      <c r="G369" s="239"/>
      <c r="H369" s="242">
        <v>129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187</v>
      </c>
      <c r="AU369" s="248" t="s">
        <v>81</v>
      </c>
      <c r="AV369" s="13" t="s">
        <v>81</v>
      </c>
      <c r="AW369" s="13" t="s">
        <v>33</v>
      </c>
      <c r="AX369" s="13" t="s">
        <v>79</v>
      </c>
      <c r="AY369" s="248" t="s">
        <v>126</v>
      </c>
    </row>
    <row r="370" s="2" customFormat="1" ht="24.15" customHeight="1">
      <c r="A370" s="40"/>
      <c r="B370" s="41"/>
      <c r="C370" s="214" t="s">
        <v>660</v>
      </c>
      <c r="D370" s="214" t="s">
        <v>129</v>
      </c>
      <c r="E370" s="215" t="s">
        <v>661</v>
      </c>
      <c r="F370" s="216" t="s">
        <v>662</v>
      </c>
      <c r="G370" s="217" t="s">
        <v>184</v>
      </c>
      <c r="H370" s="218">
        <v>87.756</v>
      </c>
      <c r="I370" s="219"/>
      <c r="J370" s="220">
        <f>ROUND(I370*H370,2)</f>
        <v>0</v>
      </c>
      <c r="K370" s="216" t="s">
        <v>133</v>
      </c>
      <c r="L370" s="46"/>
      <c r="M370" s="221" t="s">
        <v>19</v>
      </c>
      <c r="N370" s="222" t="s">
        <v>42</v>
      </c>
      <c r="O370" s="86"/>
      <c r="P370" s="223">
        <f>O370*H370</f>
        <v>0</v>
      </c>
      <c r="Q370" s="223">
        <v>0.00263</v>
      </c>
      <c r="R370" s="223">
        <f>Q370*H370</f>
        <v>0.23079828</v>
      </c>
      <c r="S370" s="223">
        <v>0</v>
      </c>
      <c r="T370" s="22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5" t="s">
        <v>272</v>
      </c>
      <c r="AT370" s="225" t="s">
        <v>129</v>
      </c>
      <c r="AU370" s="225" t="s">
        <v>81</v>
      </c>
      <c r="AY370" s="19" t="s">
        <v>126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9" t="s">
        <v>79</v>
      </c>
      <c r="BK370" s="226">
        <f>ROUND(I370*H370,2)</f>
        <v>0</v>
      </c>
      <c r="BL370" s="19" t="s">
        <v>272</v>
      </c>
      <c r="BM370" s="225" t="s">
        <v>663</v>
      </c>
    </row>
    <row r="371" s="2" customFormat="1">
      <c r="A371" s="40"/>
      <c r="B371" s="41"/>
      <c r="C371" s="42"/>
      <c r="D371" s="227" t="s">
        <v>136</v>
      </c>
      <c r="E371" s="42"/>
      <c r="F371" s="228" t="s">
        <v>664</v>
      </c>
      <c r="G371" s="42"/>
      <c r="H371" s="42"/>
      <c r="I371" s="229"/>
      <c r="J371" s="42"/>
      <c r="K371" s="42"/>
      <c r="L371" s="46"/>
      <c r="M371" s="230"/>
      <c r="N371" s="231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136</v>
      </c>
      <c r="AU371" s="19" t="s">
        <v>81</v>
      </c>
    </row>
    <row r="372" s="13" customFormat="1">
      <c r="A372" s="13"/>
      <c r="B372" s="238"/>
      <c r="C372" s="239"/>
      <c r="D372" s="232" t="s">
        <v>187</v>
      </c>
      <c r="E372" s="240" t="s">
        <v>19</v>
      </c>
      <c r="F372" s="241" t="s">
        <v>393</v>
      </c>
      <c r="G372" s="239"/>
      <c r="H372" s="242">
        <v>41.951999999999998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8" t="s">
        <v>187</v>
      </c>
      <c r="AU372" s="248" t="s">
        <v>81</v>
      </c>
      <c r="AV372" s="13" t="s">
        <v>81</v>
      </c>
      <c r="AW372" s="13" t="s">
        <v>33</v>
      </c>
      <c r="AX372" s="13" t="s">
        <v>71</v>
      </c>
      <c r="AY372" s="248" t="s">
        <v>126</v>
      </c>
    </row>
    <row r="373" s="13" customFormat="1">
      <c r="A373" s="13"/>
      <c r="B373" s="238"/>
      <c r="C373" s="239"/>
      <c r="D373" s="232" t="s">
        <v>187</v>
      </c>
      <c r="E373" s="240" t="s">
        <v>19</v>
      </c>
      <c r="F373" s="241" t="s">
        <v>665</v>
      </c>
      <c r="G373" s="239"/>
      <c r="H373" s="242">
        <v>1.3700000000000001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8" t="s">
        <v>187</v>
      </c>
      <c r="AU373" s="248" t="s">
        <v>81</v>
      </c>
      <c r="AV373" s="13" t="s">
        <v>81</v>
      </c>
      <c r="AW373" s="13" t="s">
        <v>33</v>
      </c>
      <c r="AX373" s="13" t="s">
        <v>71</v>
      </c>
      <c r="AY373" s="248" t="s">
        <v>126</v>
      </c>
    </row>
    <row r="374" s="13" customFormat="1">
      <c r="A374" s="13"/>
      <c r="B374" s="238"/>
      <c r="C374" s="239"/>
      <c r="D374" s="232" t="s">
        <v>187</v>
      </c>
      <c r="E374" s="240" t="s">
        <v>19</v>
      </c>
      <c r="F374" s="241" t="s">
        <v>394</v>
      </c>
      <c r="G374" s="239"/>
      <c r="H374" s="242">
        <v>1.95</v>
      </c>
      <c r="I374" s="243"/>
      <c r="J374" s="239"/>
      <c r="K374" s="239"/>
      <c r="L374" s="244"/>
      <c r="M374" s="245"/>
      <c r="N374" s="246"/>
      <c r="O374" s="246"/>
      <c r="P374" s="246"/>
      <c r="Q374" s="246"/>
      <c r="R374" s="246"/>
      <c r="S374" s="246"/>
      <c r="T374" s="24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8" t="s">
        <v>187</v>
      </c>
      <c r="AU374" s="248" t="s">
        <v>81</v>
      </c>
      <c r="AV374" s="13" t="s">
        <v>81</v>
      </c>
      <c r="AW374" s="13" t="s">
        <v>33</v>
      </c>
      <c r="AX374" s="13" t="s">
        <v>71</v>
      </c>
      <c r="AY374" s="248" t="s">
        <v>126</v>
      </c>
    </row>
    <row r="375" s="15" customFormat="1">
      <c r="A375" s="15"/>
      <c r="B375" s="260"/>
      <c r="C375" s="261"/>
      <c r="D375" s="232" t="s">
        <v>187</v>
      </c>
      <c r="E375" s="262" t="s">
        <v>19</v>
      </c>
      <c r="F375" s="263" t="s">
        <v>395</v>
      </c>
      <c r="G375" s="261"/>
      <c r="H375" s="264">
        <v>45.271999999999998</v>
      </c>
      <c r="I375" s="265"/>
      <c r="J375" s="261"/>
      <c r="K375" s="261"/>
      <c r="L375" s="266"/>
      <c r="M375" s="267"/>
      <c r="N375" s="268"/>
      <c r="O375" s="268"/>
      <c r="P375" s="268"/>
      <c r="Q375" s="268"/>
      <c r="R375" s="268"/>
      <c r="S375" s="268"/>
      <c r="T375" s="26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0" t="s">
        <v>187</v>
      </c>
      <c r="AU375" s="270" t="s">
        <v>81</v>
      </c>
      <c r="AV375" s="15" t="s">
        <v>146</v>
      </c>
      <c r="AW375" s="15" t="s">
        <v>33</v>
      </c>
      <c r="AX375" s="15" t="s">
        <v>71</v>
      </c>
      <c r="AY375" s="270" t="s">
        <v>126</v>
      </c>
    </row>
    <row r="376" s="13" customFormat="1">
      <c r="A376" s="13"/>
      <c r="B376" s="238"/>
      <c r="C376" s="239"/>
      <c r="D376" s="232" t="s">
        <v>187</v>
      </c>
      <c r="E376" s="240" t="s">
        <v>19</v>
      </c>
      <c r="F376" s="241" t="s">
        <v>387</v>
      </c>
      <c r="G376" s="239"/>
      <c r="H376" s="242">
        <v>39.154000000000003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8" t="s">
        <v>187</v>
      </c>
      <c r="AU376" s="248" t="s">
        <v>81</v>
      </c>
      <c r="AV376" s="13" t="s">
        <v>81</v>
      </c>
      <c r="AW376" s="13" t="s">
        <v>33</v>
      </c>
      <c r="AX376" s="13" t="s">
        <v>71</v>
      </c>
      <c r="AY376" s="248" t="s">
        <v>126</v>
      </c>
    </row>
    <row r="377" s="13" customFormat="1">
      <c r="A377" s="13"/>
      <c r="B377" s="238"/>
      <c r="C377" s="239"/>
      <c r="D377" s="232" t="s">
        <v>187</v>
      </c>
      <c r="E377" s="240" t="s">
        <v>19</v>
      </c>
      <c r="F377" s="241" t="s">
        <v>666</v>
      </c>
      <c r="G377" s="239"/>
      <c r="H377" s="242">
        <v>1.23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8" t="s">
        <v>187</v>
      </c>
      <c r="AU377" s="248" t="s">
        <v>81</v>
      </c>
      <c r="AV377" s="13" t="s">
        <v>81</v>
      </c>
      <c r="AW377" s="13" t="s">
        <v>33</v>
      </c>
      <c r="AX377" s="13" t="s">
        <v>71</v>
      </c>
      <c r="AY377" s="248" t="s">
        <v>126</v>
      </c>
    </row>
    <row r="378" s="13" customFormat="1">
      <c r="A378" s="13"/>
      <c r="B378" s="238"/>
      <c r="C378" s="239"/>
      <c r="D378" s="232" t="s">
        <v>187</v>
      </c>
      <c r="E378" s="240" t="s">
        <v>19</v>
      </c>
      <c r="F378" s="241" t="s">
        <v>396</v>
      </c>
      <c r="G378" s="239"/>
      <c r="H378" s="242">
        <v>2.1000000000000001</v>
      </c>
      <c r="I378" s="243"/>
      <c r="J378" s="239"/>
      <c r="K378" s="239"/>
      <c r="L378" s="244"/>
      <c r="M378" s="245"/>
      <c r="N378" s="246"/>
      <c r="O378" s="246"/>
      <c r="P378" s="246"/>
      <c r="Q378" s="246"/>
      <c r="R378" s="246"/>
      <c r="S378" s="246"/>
      <c r="T378" s="24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8" t="s">
        <v>187</v>
      </c>
      <c r="AU378" s="248" t="s">
        <v>81</v>
      </c>
      <c r="AV378" s="13" t="s">
        <v>81</v>
      </c>
      <c r="AW378" s="13" t="s">
        <v>33</v>
      </c>
      <c r="AX378" s="13" t="s">
        <v>71</v>
      </c>
      <c r="AY378" s="248" t="s">
        <v>126</v>
      </c>
    </row>
    <row r="379" s="15" customFormat="1">
      <c r="A379" s="15"/>
      <c r="B379" s="260"/>
      <c r="C379" s="261"/>
      <c r="D379" s="232" t="s">
        <v>187</v>
      </c>
      <c r="E379" s="262" t="s">
        <v>19</v>
      </c>
      <c r="F379" s="263" t="s">
        <v>397</v>
      </c>
      <c r="G379" s="261"/>
      <c r="H379" s="264">
        <v>42.484000000000002</v>
      </c>
      <c r="I379" s="265"/>
      <c r="J379" s="261"/>
      <c r="K379" s="261"/>
      <c r="L379" s="266"/>
      <c r="M379" s="267"/>
      <c r="N379" s="268"/>
      <c r="O379" s="268"/>
      <c r="P379" s="268"/>
      <c r="Q379" s="268"/>
      <c r="R379" s="268"/>
      <c r="S379" s="268"/>
      <c r="T379" s="269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0" t="s">
        <v>187</v>
      </c>
      <c r="AU379" s="270" t="s">
        <v>81</v>
      </c>
      <c r="AV379" s="15" t="s">
        <v>146</v>
      </c>
      <c r="AW379" s="15" t="s">
        <v>33</v>
      </c>
      <c r="AX379" s="15" t="s">
        <v>71</v>
      </c>
      <c r="AY379" s="270" t="s">
        <v>126</v>
      </c>
    </row>
    <row r="380" s="14" customFormat="1">
      <c r="A380" s="14"/>
      <c r="B380" s="249"/>
      <c r="C380" s="250"/>
      <c r="D380" s="232" t="s">
        <v>187</v>
      </c>
      <c r="E380" s="251" t="s">
        <v>19</v>
      </c>
      <c r="F380" s="252" t="s">
        <v>398</v>
      </c>
      <c r="G380" s="250"/>
      <c r="H380" s="253">
        <v>87.756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187</v>
      </c>
      <c r="AU380" s="259" t="s">
        <v>81</v>
      </c>
      <c r="AV380" s="14" t="s">
        <v>153</v>
      </c>
      <c r="AW380" s="14" t="s">
        <v>33</v>
      </c>
      <c r="AX380" s="14" t="s">
        <v>79</v>
      </c>
      <c r="AY380" s="259" t="s">
        <v>126</v>
      </c>
    </row>
    <row r="381" s="2" customFormat="1" ht="24.15" customHeight="1">
      <c r="A381" s="40"/>
      <c r="B381" s="41"/>
      <c r="C381" s="214" t="s">
        <v>667</v>
      </c>
      <c r="D381" s="214" t="s">
        <v>129</v>
      </c>
      <c r="E381" s="215" t="s">
        <v>668</v>
      </c>
      <c r="F381" s="216" t="s">
        <v>669</v>
      </c>
      <c r="G381" s="217" t="s">
        <v>184</v>
      </c>
      <c r="H381" s="218">
        <v>95.109999999999999</v>
      </c>
      <c r="I381" s="219"/>
      <c r="J381" s="220">
        <f>ROUND(I381*H381,2)</f>
        <v>0</v>
      </c>
      <c r="K381" s="216" t="s">
        <v>133</v>
      </c>
      <c r="L381" s="46"/>
      <c r="M381" s="221" t="s">
        <v>19</v>
      </c>
      <c r="N381" s="222" t="s">
        <v>42</v>
      </c>
      <c r="O381" s="86"/>
      <c r="P381" s="223">
        <f>O381*H381</f>
        <v>0</v>
      </c>
      <c r="Q381" s="223">
        <v>0.0026099999999999999</v>
      </c>
      <c r="R381" s="223">
        <f>Q381*H381</f>
        <v>0.24823709999999999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272</v>
      </c>
      <c r="AT381" s="225" t="s">
        <v>129</v>
      </c>
      <c r="AU381" s="225" t="s">
        <v>81</v>
      </c>
      <c r="AY381" s="19" t="s">
        <v>126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79</v>
      </c>
      <c r="BK381" s="226">
        <f>ROUND(I381*H381,2)</f>
        <v>0</v>
      </c>
      <c r="BL381" s="19" t="s">
        <v>272</v>
      </c>
      <c r="BM381" s="225" t="s">
        <v>670</v>
      </c>
    </row>
    <row r="382" s="2" customFormat="1">
      <c r="A382" s="40"/>
      <c r="B382" s="41"/>
      <c r="C382" s="42"/>
      <c r="D382" s="227" t="s">
        <v>136</v>
      </c>
      <c r="E382" s="42"/>
      <c r="F382" s="228" t="s">
        <v>671</v>
      </c>
      <c r="G382" s="42"/>
      <c r="H382" s="42"/>
      <c r="I382" s="229"/>
      <c r="J382" s="42"/>
      <c r="K382" s="42"/>
      <c r="L382" s="46"/>
      <c r="M382" s="230"/>
      <c r="N382" s="231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136</v>
      </c>
      <c r="AU382" s="19" t="s">
        <v>81</v>
      </c>
    </row>
    <row r="383" s="13" customFormat="1">
      <c r="A383" s="13"/>
      <c r="B383" s="238"/>
      <c r="C383" s="239"/>
      <c r="D383" s="232" t="s">
        <v>187</v>
      </c>
      <c r="E383" s="240" t="s">
        <v>19</v>
      </c>
      <c r="F383" s="241" t="s">
        <v>672</v>
      </c>
      <c r="G383" s="239"/>
      <c r="H383" s="242">
        <v>78.469999999999999</v>
      </c>
      <c r="I383" s="243"/>
      <c r="J383" s="239"/>
      <c r="K383" s="239"/>
      <c r="L383" s="244"/>
      <c r="M383" s="245"/>
      <c r="N383" s="246"/>
      <c r="O383" s="246"/>
      <c r="P383" s="246"/>
      <c r="Q383" s="246"/>
      <c r="R383" s="246"/>
      <c r="S383" s="246"/>
      <c r="T383" s="24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8" t="s">
        <v>187</v>
      </c>
      <c r="AU383" s="248" t="s">
        <v>81</v>
      </c>
      <c r="AV383" s="13" t="s">
        <v>81</v>
      </c>
      <c r="AW383" s="13" t="s">
        <v>33</v>
      </c>
      <c r="AX383" s="13" t="s">
        <v>71</v>
      </c>
      <c r="AY383" s="248" t="s">
        <v>126</v>
      </c>
    </row>
    <row r="384" s="13" customFormat="1">
      <c r="A384" s="13"/>
      <c r="B384" s="238"/>
      <c r="C384" s="239"/>
      <c r="D384" s="232" t="s">
        <v>187</v>
      </c>
      <c r="E384" s="240" t="s">
        <v>19</v>
      </c>
      <c r="F384" s="241" t="s">
        <v>673</v>
      </c>
      <c r="G384" s="239"/>
      <c r="H384" s="242">
        <v>16.640000000000001</v>
      </c>
      <c r="I384" s="243"/>
      <c r="J384" s="239"/>
      <c r="K384" s="239"/>
      <c r="L384" s="244"/>
      <c r="M384" s="245"/>
      <c r="N384" s="246"/>
      <c r="O384" s="246"/>
      <c r="P384" s="246"/>
      <c r="Q384" s="246"/>
      <c r="R384" s="246"/>
      <c r="S384" s="246"/>
      <c r="T384" s="24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8" t="s">
        <v>187</v>
      </c>
      <c r="AU384" s="248" t="s">
        <v>81</v>
      </c>
      <c r="AV384" s="13" t="s">
        <v>81</v>
      </c>
      <c r="AW384" s="13" t="s">
        <v>33</v>
      </c>
      <c r="AX384" s="13" t="s">
        <v>71</v>
      </c>
      <c r="AY384" s="248" t="s">
        <v>126</v>
      </c>
    </row>
    <row r="385" s="14" customFormat="1">
      <c r="A385" s="14"/>
      <c r="B385" s="249"/>
      <c r="C385" s="250"/>
      <c r="D385" s="232" t="s">
        <v>187</v>
      </c>
      <c r="E385" s="251" t="s">
        <v>19</v>
      </c>
      <c r="F385" s="252" t="s">
        <v>196</v>
      </c>
      <c r="G385" s="250"/>
      <c r="H385" s="253">
        <v>95.109999999999999</v>
      </c>
      <c r="I385" s="254"/>
      <c r="J385" s="250"/>
      <c r="K385" s="250"/>
      <c r="L385" s="255"/>
      <c r="M385" s="256"/>
      <c r="N385" s="257"/>
      <c r="O385" s="257"/>
      <c r="P385" s="257"/>
      <c r="Q385" s="257"/>
      <c r="R385" s="257"/>
      <c r="S385" s="257"/>
      <c r="T385" s="25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9" t="s">
        <v>187</v>
      </c>
      <c r="AU385" s="259" t="s">
        <v>81</v>
      </c>
      <c r="AV385" s="14" t="s">
        <v>153</v>
      </c>
      <c r="AW385" s="14" t="s">
        <v>33</v>
      </c>
      <c r="AX385" s="14" t="s">
        <v>79</v>
      </c>
      <c r="AY385" s="259" t="s">
        <v>126</v>
      </c>
    </row>
    <row r="386" s="2" customFormat="1" ht="24.15" customHeight="1">
      <c r="A386" s="40"/>
      <c r="B386" s="41"/>
      <c r="C386" s="214" t="s">
        <v>674</v>
      </c>
      <c r="D386" s="214" t="s">
        <v>129</v>
      </c>
      <c r="E386" s="215" t="s">
        <v>675</v>
      </c>
      <c r="F386" s="216" t="s">
        <v>676</v>
      </c>
      <c r="G386" s="217" t="s">
        <v>184</v>
      </c>
      <c r="H386" s="218">
        <v>735.68899999999996</v>
      </c>
      <c r="I386" s="219"/>
      <c r="J386" s="220">
        <f>ROUND(I386*H386,2)</f>
        <v>0</v>
      </c>
      <c r="K386" s="216" t="s">
        <v>133</v>
      </c>
      <c r="L386" s="46"/>
      <c r="M386" s="221" t="s">
        <v>19</v>
      </c>
      <c r="N386" s="222" t="s">
        <v>42</v>
      </c>
      <c r="O386" s="86"/>
      <c r="P386" s="223">
        <f>O386*H386</f>
        <v>0</v>
      </c>
      <c r="Q386" s="223">
        <v>0.00299</v>
      </c>
      <c r="R386" s="223">
        <f>Q386*H386</f>
        <v>2.1997101099999998</v>
      </c>
      <c r="S386" s="223">
        <v>0</v>
      </c>
      <c r="T386" s="224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5" t="s">
        <v>272</v>
      </c>
      <c r="AT386" s="225" t="s">
        <v>129</v>
      </c>
      <c r="AU386" s="225" t="s">
        <v>81</v>
      </c>
      <c r="AY386" s="19" t="s">
        <v>126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9" t="s">
        <v>79</v>
      </c>
      <c r="BK386" s="226">
        <f>ROUND(I386*H386,2)</f>
        <v>0</v>
      </c>
      <c r="BL386" s="19" t="s">
        <v>272</v>
      </c>
      <c r="BM386" s="225" t="s">
        <v>677</v>
      </c>
    </row>
    <row r="387" s="2" customFormat="1">
      <c r="A387" s="40"/>
      <c r="B387" s="41"/>
      <c r="C387" s="42"/>
      <c r="D387" s="227" t="s">
        <v>136</v>
      </c>
      <c r="E387" s="42"/>
      <c r="F387" s="228" t="s">
        <v>678</v>
      </c>
      <c r="G387" s="42"/>
      <c r="H387" s="42"/>
      <c r="I387" s="229"/>
      <c r="J387" s="42"/>
      <c r="K387" s="42"/>
      <c r="L387" s="46"/>
      <c r="M387" s="230"/>
      <c r="N387" s="231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136</v>
      </c>
      <c r="AU387" s="19" t="s">
        <v>81</v>
      </c>
    </row>
    <row r="388" s="13" customFormat="1">
      <c r="A388" s="13"/>
      <c r="B388" s="238"/>
      <c r="C388" s="239"/>
      <c r="D388" s="232" t="s">
        <v>187</v>
      </c>
      <c r="E388" s="240" t="s">
        <v>19</v>
      </c>
      <c r="F388" s="241" t="s">
        <v>679</v>
      </c>
      <c r="G388" s="239"/>
      <c r="H388" s="242">
        <v>735.68899999999996</v>
      </c>
      <c r="I388" s="243"/>
      <c r="J388" s="239"/>
      <c r="K388" s="239"/>
      <c r="L388" s="244"/>
      <c r="M388" s="245"/>
      <c r="N388" s="246"/>
      <c r="O388" s="246"/>
      <c r="P388" s="246"/>
      <c r="Q388" s="246"/>
      <c r="R388" s="246"/>
      <c r="S388" s="246"/>
      <c r="T388" s="24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8" t="s">
        <v>187</v>
      </c>
      <c r="AU388" s="248" t="s">
        <v>81</v>
      </c>
      <c r="AV388" s="13" t="s">
        <v>81</v>
      </c>
      <c r="AW388" s="13" t="s">
        <v>33</v>
      </c>
      <c r="AX388" s="13" t="s">
        <v>79</v>
      </c>
      <c r="AY388" s="248" t="s">
        <v>126</v>
      </c>
    </row>
    <row r="389" s="2" customFormat="1" ht="24.15" customHeight="1">
      <c r="A389" s="40"/>
      <c r="B389" s="41"/>
      <c r="C389" s="214" t="s">
        <v>680</v>
      </c>
      <c r="D389" s="214" t="s">
        <v>129</v>
      </c>
      <c r="E389" s="215" t="s">
        <v>681</v>
      </c>
      <c r="F389" s="216" t="s">
        <v>682</v>
      </c>
      <c r="G389" s="217" t="s">
        <v>184</v>
      </c>
      <c r="H389" s="218">
        <v>87.756</v>
      </c>
      <c r="I389" s="219"/>
      <c r="J389" s="220">
        <f>ROUND(I389*H389,2)</f>
        <v>0</v>
      </c>
      <c r="K389" s="216" t="s">
        <v>133</v>
      </c>
      <c r="L389" s="46"/>
      <c r="M389" s="221" t="s">
        <v>19</v>
      </c>
      <c r="N389" s="222" t="s">
        <v>42</v>
      </c>
      <c r="O389" s="86"/>
      <c r="P389" s="223">
        <f>O389*H389</f>
        <v>0</v>
      </c>
      <c r="Q389" s="223">
        <v>0.00034000000000000002</v>
      </c>
      <c r="R389" s="223">
        <f>Q389*H389</f>
        <v>0.029837040000000002</v>
      </c>
      <c r="S389" s="223">
        <v>0</v>
      </c>
      <c r="T389" s="224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5" t="s">
        <v>272</v>
      </c>
      <c r="AT389" s="225" t="s">
        <v>129</v>
      </c>
      <c r="AU389" s="225" t="s">
        <v>81</v>
      </c>
      <c r="AY389" s="19" t="s">
        <v>126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9" t="s">
        <v>79</v>
      </c>
      <c r="BK389" s="226">
        <f>ROUND(I389*H389,2)</f>
        <v>0</v>
      </c>
      <c r="BL389" s="19" t="s">
        <v>272</v>
      </c>
      <c r="BM389" s="225" t="s">
        <v>683</v>
      </c>
    </row>
    <row r="390" s="2" customFormat="1">
      <c r="A390" s="40"/>
      <c r="B390" s="41"/>
      <c r="C390" s="42"/>
      <c r="D390" s="227" t="s">
        <v>136</v>
      </c>
      <c r="E390" s="42"/>
      <c r="F390" s="228" t="s">
        <v>684</v>
      </c>
      <c r="G390" s="42"/>
      <c r="H390" s="42"/>
      <c r="I390" s="229"/>
      <c r="J390" s="42"/>
      <c r="K390" s="42"/>
      <c r="L390" s="46"/>
      <c r="M390" s="230"/>
      <c r="N390" s="231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136</v>
      </c>
      <c r="AU390" s="19" t="s">
        <v>81</v>
      </c>
    </row>
    <row r="391" s="13" customFormat="1">
      <c r="A391" s="13"/>
      <c r="B391" s="238"/>
      <c r="C391" s="239"/>
      <c r="D391" s="232" t="s">
        <v>187</v>
      </c>
      <c r="E391" s="240" t="s">
        <v>19</v>
      </c>
      <c r="F391" s="241" t="s">
        <v>685</v>
      </c>
      <c r="G391" s="239"/>
      <c r="H391" s="242">
        <v>87.756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187</v>
      </c>
      <c r="AU391" s="248" t="s">
        <v>81</v>
      </c>
      <c r="AV391" s="13" t="s">
        <v>81</v>
      </c>
      <c r="AW391" s="13" t="s">
        <v>33</v>
      </c>
      <c r="AX391" s="13" t="s">
        <v>79</v>
      </c>
      <c r="AY391" s="248" t="s">
        <v>126</v>
      </c>
    </row>
    <row r="392" s="2" customFormat="1" ht="21.75" customHeight="1">
      <c r="A392" s="40"/>
      <c r="B392" s="41"/>
      <c r="C392" s="214" t="s">
        <v>686</v>
      </c>
      <c r="D392" s="214" t="s">
        <v>129</v>
      </c>
      <c r="E392" s="215" t="s">
        <v>687</v>
      </c>
      <c r="F392" s="216" t="s">
        <v>688</v>
      </c>
      <c r="G392" s="217" t="s">
        <v>226</v>
      </c>
      <c r="H392" s="218">
        <v>40.850000000000001</v>
      </c>
      <c r="I392" s="219"/>
      <c r="J392" s="220">
        <f>ROUND(I392*H392,2)</f>
        <v>0</v>
      </c>
      <c r="K392" s="216" t="s">
        <v>133</v>
      </c>
      <c r="L392" s="46"/>
      <c r="M392" s="221" t="s">
        <v>19</v>
      </c>
      <c r="N392" s="222" t="s">
        <v>42</v>
      </c>
      <c r="O392" s="86"/>
      <c r="P392" s="223">
        <f>O392*H392</f>
        <v>0</v>
      </c>
      <c r="Q392" s="223">
        <v>0.0018699999999999999</v>
      </c>
      <c r="R392" s="223">
        <f>Q392*H392</f>
        <v>0.076389499999999999</v>
      </c>
      <c r="S392" s="223">
        <v>0</v>
      </c>
      <c r="T392" s="224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5" t="s">
        <v>272</v>
      </c>
      <c r="AT392" s="225" t="s">
        <v>129</v>
      </c>
      <c r="AU392" s="225" t="s">
        <v>81</v>
      </c>
      <c r="AY392" s="19" t="s">
        <v>126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9" t="s">
        <v>79</v>
      </c>
      <c r="BK392" s="226">
        <f>ROUND(I392*H392,2)</f>
        <v>0</v>
      </c>
      <c r="BL392" s="19" t="s">
        <v>272</v>
      </c>
      <c r="BM392" s="225" t="s">
        <v>689</v>
      </c>
    </row>
    <row r="393" s="2" customFormat="1">
      <c r="A393" s="40"/>
      <c r="B393" s="41"/>
      <c r="C393" s="42"/>
      <c r="D393" s="227" t="s">
        <v>136</v>
      </c>
      <c r="E393" s="42"/>
      <c r="F393" s="228" t="s">
        <v>690</v>
      </c>
      <c r="G393" s="42"/>
      <c r="H393" s="42"/>
      <c r="I393" s="229"/>
      <c r="J393" s="42"/>
      <c r="K393" s="42"/>
      <c r="L393" s="46"/>
      <c r="M393" s="230"/>
      <c r="N393" s="231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136</v>
      </c>
      <c r="AU393" s="19" t="s">
        <v>81</v>
      </c>
    </row>
    <row r="394" s="13" customFormat="1">
      <c r="A394" s="13"/>
      <c r="B394" s="238"/>
      <c r="C394" s="239"/>
      <c r="D394" s="232" t="s">
        <v>187</v>
      </c>
      <c r="E394" s="240" t="s">
        <v>19</v>
      </c>
      <c r="F394" s="241" t="s">
        <v>691</v>
      </c>
      <c r="G394" s="239"/>
      <c r="H394" s="242">
        <v>40.850000000000001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8" t="s">
        <v>187</v>
      </c>
      <c r="AU394" s="248" t="s">
        <v>81</v>
      </c>
      <c r="AV394" s="13" t="s">
        <v>81</v>
      </c>
      <c r="AW394" s="13" t="s">
        <v>33</v>
      </c>
      <c r="AX394" s="13" t="s">
        <v>79</v>
      </c>
      <c r="AY394" s="248" t="s">
        <v>126</v>
      </c>
    </row>
    <row r="395" s="2" customFormat="1" ht="21.75" customHeight="1">
      <c r="A395" s="40"/>
      <c r="B395" s="41"/>
      <c r="C395" s="214" t="s">
        <v>692</v>
      </c>
      <c r="D395" s="214" t="s">
        <v>129</v>
      </c>
      <c r="E395" s="215" t="s">
        <v>693</v>
      </c>
      <c r="F395" s="216" t="s">
        <v>694</v>
      </c>
      <c r="G395" s="217" t="s">
        <v>226</v>
      </c>
      <c r="H395" s="218">
        <v>64.200000000000003</v>
      </c>
      <c r="I395" s="219"/>
      <c r="J395" s="220">
        <f>ROUND(I395*H395,2)</f>
        <v>0</v>
      </c>
      <c r="K395" s="216" t="s">
        <v>133</v>
      </c>
      <c r="L395" s="46"/>
      <c r="M395" s="221" t="s">
        <v>19</v>
      </c>
      <c r="N395" s="222" t="s">
        <v>42</v>
      </c>
      <c r="O395" s="86"/>
      <c r="P395" s="223">
        <f>O395*H395</f>
        <v>0</v>
      </c>
      <c r="Q395" s="223">
        <v>0.0018699999999999999</v>
      </c>
      <c r="R395" s="223">
        <f>Q395*H395</f>
        <v>0.12005399999999999</v>
      </c>
      <c r="S395" s="223">
        <v>0</v>
      </c>
      <c r="T395" s="224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5" t="s">
        <v>272</v>
      </c>
      <c r="AT395" s="225" t="s">
        <v>129</v>
      </c>
      <c r="AU395" s="225" t="s">
        <v>81</v>
      </c>
      <c r="AY395" s="19" t="s">
        <v>126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9" t="s">
        <v>79</v>
      </c>
      <c r="BK395" s="226">
        <f>ROUND(I395*H395,2)</f>
        <v>0</v>
      </c>
      <c r="BL395" s="19" t="s">
        <v>272</v>
      </c>
      <c r="BM395" s="225" t="s">
        <v>695</v>
      </c>
    </row>
    <row r="396" s="2" customFormat="1">
      <c r="A396" s="40"/>
      <c r="B396" s="41"/>
      <c r="C396" s="42"/>
      <c r="D396" s="227" t="s">
        <v>136</v>
      </c>
      <c r="E396" s="42"/>
      <c r="F396" s="228" t="s">
        <v>696</v>
      </c>
      <c r="G396" s="42"/>
      <c r="H396" s="42"/>
      <c r="I396" s="229"/>
      <c r="J396" s="42"/>
      <c r="K396" s="42"/>
      <c r="L396" s="46"/>
      <c r="M396" s="230"/>
      <c r="N396" s="231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136</v>
      </c>
      <c r="AU396" s="19" t="s">
        <v>81</v>
      </c>
    </row>
    <row r="397" s="13" customFormat="1">
      <c r="A397" s="13"/>
      <c r="B397" s="238"/>
      <c r="C397" s="239"/>
      <c r="D397" s="232" t="s">
        <v>187</v>
      </c>
      <c r="E397" s="240" t="s">
        <v>19</v>
      </c>
      <c r="F397" s="241" t="s">
        <v>697</v>
      </c>
      <c r="G397" s="239"/>
      <c r="H397" s="242">
        <v>64.200000000000003</v>
      </c>
      <c r="I397" s="243"/>
      <c r="J397" s="239"/>
      <c r="K397" s="239"/>
      <c r="L397" s="244"/>
      <c r="M397" s="245"/>
      <c r="N397" s="246"/>
      <c r="O397" s="246"/>
      <c r="P397" s="246"/>
      <c r="Q397" s="246"/>
      <c r="R397" s="246"/>
      <c r="S397" s="246"/>
      <c r="T397" s="24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8" t="s">
        <v>187</v>
      </c>
      <c r="AU397" s="248" t="s">
        <v>81</v>
      </c>
      <c r="AV397" s="13" t="s">
        <v>81</v>
      </c>
      <c r="AW397" s="13" t="s">
        <v>33</v>
      </c>
      <c r="AX397" s="13" t="s">
        <v>79</v>
      </c>
      <c r="AY397" s="248" t="s">
        <v>126</v>
      </c>
    </row>
    <row r="398" s="2" customFormat="1" ht="21.75" customHeight="1">
      <c r="A398" s="40"/>
      <c r="B398" s="41"/>
      <c r="C398" s="214" t="s">
        <v>698</v>
      </c>
      <c r="D398" s="214" t="s">
        <v>129</v>
      </c>
      <c r="E398" s="215" t="s">
        <v>699</v>
      </c>
      <c r="F398" s="216" t="s">
        <v>700</v>
      </c>
      <c r="G398" s="217" t="s">
        <v>226</v>
      </c>
      <c r="H398" s="218">
        <v>20.5</v>
      </c>
      <c r="I398" s="219"/>
      <c r="J398" s="220">
        <f>ROUND(I398*H398,2)</f>
        <v>0</v>
      </c>
      <c r="K398" s="216" t="s">
        <v>133</v>
      </c>
      <c r="L398" s="46"/>
      <c r="M398" s="221" t="s">
        <v>19</v>
      </c>
      <c r="N398" s="222" t="s">
        <v>42</v>
      </c>
      <c r="O398" s="86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4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25" t="s">
        <v>272</v>
      </c>
      <c r="AT398" s="225" t="s">
        <v>129</v>
      </c>
      <c r="AU398" s="225" t="s">
        <v>81</v>
      </c>
      <c r="AY398" s="19" t="s">
        <v>126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9" t="s">
        <v>79</v>
      </c>
      <c r="BK398" s="226">
        <f>ROUND(I398*H398,2)</f>
        <v>0</v>
      </c>
      <c r="BL398" s="19" t="s">
        <v>272</v>
      </c>
      <c r="BM398" s="225" t="s">
        <v>701</v>
      </c>
    </row>
    <row r="399" s="2" customFormat="1">
      <c r="A399" s="40"/>
      <c r="B399" s="41"/>
      <c r="C399" s="42"/>
      <c r="D399" s="227" t="s">
        <v>136</v>
      </c>
      <c r="E399" s="42"/>
      <c r="F399" s="228" t="s">
        <v>702</v>
      </c>
      <c r="G399" s="42"/>
      <c r="H399" s="42"/>
      <c r="I399" s="229"/>
      <c r="J399" s="42"/>
      <c r="K399" s="42"/>
      <c r="L399" s="46"/>
      <c r="M399" s="230"/>
      <c r="N399" s="231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136</v>
      </c>
      <c r="AU399" s="19" t="s">
        <v>81</v>
      </c>
    </row>
    <row r="400" s="13" customFormat="1">
      <c r="A400" s="13"/>
      <c r="B400" s="238"/>
      <c r="C400" s="239"/>
      <c r="D400" s="232" t="s">
        <v>187</v>
      </c>
      <c r="E400" s="240" t="s">
        <v>19</v>
      </c>
      <c r="F400" s="241" t="s">
        <v>703</v>
      </c>
      <c r="G400" s="239"/>
      <c r="H400" s="242">
        <v>7.5</v>
      </c>
      <c r="I400" s="243"/>
      <c r="J400" s="239"/>
      <c r="K400" s="239"/>
      <c r="L400" s="244"/>
      <c r="M400" s="245"/>
      <c r="N400" s="246"/>
      <c r="O400" s="246"/>
      <c r="P400" s="246"/>
      <c r="Q400" s="246"/>
      <c r="R400" s="246"/>
      <c r="S400" s="246"/>
      <c r="T400" s="24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8" t="s">
        <v>187</v>
      </c>
      <c r="AU400" s="248" t="s">
        <v>81</v>
      </c>
      <c r="AV400" s="13" t="s">
        <v>81</v>
      </c>
      <c r="AW400" s="13" t="s">
        <v>33</v>
      </c>
      <c r="AX400" s="13" t="s">
        <v>71</v>
      </c>
      <c r="AY400" s="248" t="s">
        <v>126</v>
      </c>
    </row>
    <row r="401" s="13" customFormat="1">
      <c r="A401" s="13"/>
      <c r="B401" s="238"/>
      <c r="C401" s="239"/>
      <c r="D401" s="232" t="s">
        <v>187</v>
      </c>
      <c r="E401" s="240" t="s">
        <v>19</v>
      </c>
      <c r="F401" s="241" t="s">
        <v>704</v>
      </c>
      <c r="G401" s="239"/>
      <c r="H401" s="242">
        <v>10</v>
      </c>
      <c r="I401" s="243"/>
      <c r="J401" s="239"/>
      <c r="K401" s="239"/>
      <c r="L401" s="244"/>
      <c r="M401" s="245"/>
      <c r="N401" s="246"/>
      <c r="O401" s="246"/>
      <c r="P401" s="246"/>
      <c r="Q401" s="246"/>
      <c r="R401" s="246"/>
      <c r="S401" s="246"/>
      <c r="T401" s="24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8" t="s">
        <v>187</v>
      </c>
      <c r="AU401" s="248" t="s">
        <v>81</v>
      </c>
      <c r="AV401" s="13" t="s">
        <v>81</v>
      </c>
      <c r="AW401" s="13" t="s">
        <v>33</v>
      </c>
      <c r="AX401" s="13" t="s">
        <v>71</v>
      </c>
      <c r="AY401" s="248" t="s">
        <v>126</v>
      </c>
    </row>
    <row r="402" s="13" customFormat="1">
      <c r="A402" s="13"/>
      <c r="B402" s="238"/>
      <c r="C402" s="239"/>
      <c r="D402" s="232" t="s">
        <v>187</v>
      </c>
      <c r="E402" s="240" t="s">
        <v>19</v>
      </c>
      <c r="F402" s="241" t="s">
        <v>705</v>
      </c>
      <c r="G402" s="239"/>
      <c r="H402" s="242">
        <v>3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187</v>
      </c>
      <c r="AU402" s="248" t="s">
        <v>81</v>
      </c>
      <c r="AV402" s="13" t="s">
        <v>81</v>
      </c>
      <c r="AW402" s="13" t="s">
        <v>33</v>
      </c>
      <c r="AX402" s="13" t="s">
        <v>71</v>
      </c>
      <c r="AY402" s="248" t="s">
        <v>126</v>
      </c>
    </row>
    <row r="403" s="14" customFormat="1">
      <c r="A403" s="14"/>
      <c r="B403" s="249"/>
      <c r="C403" s="250"/>
      <c r="D403" s="232" t="s">
        <v>187</v>
      </c>
      <c r="E403" s="251" t="s">
        <v>19</v>
      </c>
      <c r="F403" s="252" t="s">
        <v>706</v>
      </c>
      <c r="G403" s="250"/>
      <c r="H403" s="253">
        <v>20.5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9" t="s">
        <v>187</v>
      </c>
      <c r="AU403" s="259" t="s">
        <v>81</v>
      </c>
      <c r="AV403" s="14" t="s">
        <v>153</v>
      </c>
      <c r="AW403" s="14" t="s">
        <v>33</v>
      </c>
      <c r="AX403" s="14" t="s">
        <v>79</v>
      </c>
      <c r="AY403" s="259" t="s">
        <v>126</v>
      </c>
    </row>
    <row r="404" s="2" customFormat="1" ht="16.5" customHeight="1">
      <c r="A404" s="40"/>
      <c r="B404" s="41"/>
      <c r="C404" s="214" t="s">
        <v>707</v>
      </c>
      <c r="D404" s="214" t="s">
        <v>129</v>
      </c>
      <c r="E404" s="215" t="s">
        <v>708</v>
      </c>
      <c r="F404" s="216" t="s">
        <v>709</v>
      </c>
      <c r="G404" s="217" t="s">
        <v>226</v>
      </c>
      <c r="H404" s="218">
        <v>38.299999999999997</v>
      </c>
      <c r="I404" s="219"/>
      <c r="J404" s="220">
        <f>ROUND(I404*H404,2)</f>
        <v>0</v>
      </c>
      <c r="K404" s="216" t="s">
        <v>133</v>
      </c>
      <c r="L404" s="46"/>
      <c r="M404" s="221" t="s">
        <v>19</v>
      </c>
      <c r="N404" s="222" t="s">
        <v>42</v>
      </c>
      <c r="O404" s="86"/>
      <c r="P404" s="223">
        <f>O404*H404</f>
        <v>0</v>
      </c>
      <c r="Q404" s="223">
        <v>0.0022100000000000002</v>
      </c>
      <c r="R404" s="223">
        <f>Q404*H404</f>
        <v>0.084642999999999996</v>
      </c>
      <c r="S404" s="223">
        <v>0</v>
      </c>
      <c r="T404" s="224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25" t="s">
        <v>272</v>
      </c>
      <c r="AT404" s="225" t="s">
        <v>129</v>
      </c>
      <c r="AU404" s="225" t="s">
        <v>81</v>
      </c>
      <c r="AY404" s="19" t="s">
        <v>126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9" t="s">
        <v>79</v>
      </c>
      <c r="BK404" s="226">
        <f>ROUND(I404*H404,2)</f>
        <v>0</v>
      </c>
      <c r="BL404" s="19" t="s">
        <v>272</v>
      </c>
      <c r="BM404" s="225" t="s">
        <v>710</v>
      </c>
    </row>
    <row r="405" s="2" customFormat="1">
      <c r="A405" s="40"/>
      <c r="B405" s="41"/>
      <c r="C405" s="42"/>
      <c r="D405" s="227" t="s">
        <v>136</v>
      </c>
      <c r="E405" s="42"/>
      <c r="F405" s="228" t="s">
        <v>711</v>
      </c>
      <c r="G405" s="42"/>
      <c r="H405" s="42"/>
      <c r="I405" s="229"/>
      <c r="J405" s="42"/>
      <c r="K405" s="42"/>
      <c r="L405" s="46"/>
      <c r="M405" s="230"/>
      <c r="N405" s="231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136</v>
      </c>
      <c r="AU405" s="19" t="s">
        <v>81</v>
      </c>
    </row>
    <row r="406" s="13" customFormat="1">
      <c r="A406" s="13"/>
      <c r="B406" s="238"/>
      <c r="C406" s="239"/>
      <c r="D406" s="232" t="s">
        <v>187</v>
      </c>
      <c r="E406" s="240" t="s">
        <v>19</v>
      </c>
      <c r="F406" s="241" t="s">
        <v>712</v>
      </c>
      <c r="G406" s="239"/>
      <c r="H406" s="242">
        <v>14</v>
      </c>
      <c r="I406" s="243"/>
      <c r="J406" s="239"/>
      <c r="K406" s="239"/>
      <c r="L406" s="244"/>
      <c r="M406" s="245"/>
      <c r="N406" s="246"/>
      <c r="O406" s="246"/>
      <c r="P406" s="246"/>
      <c r="Q406" s="246"/>
      <c r="R406" s="246"/>
      <c r="S406" s="246"/>
      <c r="T406" s="24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8" t="s">
        <v>187</v>
      </c>
      <c r="AU406" s="248" t="s">
        <v>81</v>
      </c>
      <c r="AV406" s="13" t="s">
        <v>81</v>
      </c>
      <c r="AW406" s="13" t="s">
        <v>33</v>
      </c>
      <c r="AX406" s="13" t="s">
        <v>71</v>
      </c>
      <c r="AY406" s="248" t="s">
        <v>126</v>
      </c>
    </row>
    <row r="407" s="13" customFormat="1">
      <c r="A407" s="13"/>
      <c r="B407" s="238"/>
      <c r="C407" s="239"/>
      <c r="D407" s="232" t="s">
        <v>187</v>
      </c>
      <c r="E407" s="240" t="s">
        <v>19</v>
      </c>
      <c r="F407" s="241" t="s">
        <v>713</v>
      </c>
      <c r="G407" s="239"/>
      <c r="H407" s="242">
        <v>24.300000000000001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8" t="s">
        <v>187</v>
      </c>
      <c r="AU407" s="248" t="s">
        <v>81</v>
      </c>
      <c r="AV407" s="13" t="s">
        <v>81</v>
      </c>
      <c r="AW407" s="13" t="s">
        <v>33</v>
      </c>
      <c r="AX407" s="13" t="s">
        <v>71</v>
      </c>
      <c r="AY407" s="248" t="s">
        <v>126</v>
      </c>
    </row>
    <row r="408" s="14" customFormat="1">
      <c r="A408" s="14"/>
      <c r="B408" s="249"/>
      <c r="C408" s="250"/>
      <c r="D408" s="232" t="s">
        <v>187</v>
      </c>
      <c r="E408" s="251" t="s">
        <v>19</v>
      </c>
      <c r="F408" s="252" t="s">
        <v>196</v>
      </c>
      <c r="G408" s="250"/>
      <c r="H408" s="253">
        <v>38.299999999999997</v>
      </c>
      <c r="I408" s="254"/>
      <c r="J408" s="250"/>
      <c r="K408" s="250"/>
      <c r="L408" s="255"/>
      <c r="M408" s="256"/>
      <c r="N408" s="257"/>
      <c r="O408" s="257"/>
      <c r="P408" s="257"/>
      <c r="Q408" s="257"/>
      <c r="R408" s="257"/>
      <c r="S408" s="257"/>
      <c r="T408" s="25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9" t="s">
        <v>187</v>
      </c>
      <c r="AU408" s="259" t="s">
        <v>81</v>
      </c>
      <c r="AV408" s="14" t="s">
        <v>153</v>
      </c>
      <c r="AW408" s="14" t="s">
        <v>33</v>
      </c>
      <c r="AX408" s="14" t="s">
        <v>79</v>
      </c>
      <c r="AY408" s="259" t="s">
        <v>126</v>
      </c>
    </row>
    <row r="409" s="2" customFormat="1" ht="21.75" customHeight="1">
      <c r="A409" s="40"/>
      <c r="B409" s="41"/>
      <c r="C409" s="214" t="s">
        <v>714</v>
      </c>
      <c r="D409" s="214" t="s">
        <v>129</v>
      </c>
      <c r="E409" s="215" t="s">
        <v>715</v>
      </c>
      <c r="F409" s="216" t="s">
        <v>716</v>
      </c>
      <c r="G409" s="217" t="s">
        <v>226</v>
      </c>
      <c r="H409" s="218">
        <v>38.299999999999997</v>
      </c>
      <c r="I409" s="219"/>
      <c r="J409" s="220">
        <f>ROUND(I409*H409,2)</f>
        <v>0</v>
      </c>
      <c r="K409" s="216" t="s">
        <v>133</v>
      </c>
      <c r="L409" s="46"/>
      <c r="M409" s="221" t="s">
        <v>19</v>
      </c>
      <c r="N409" s="222" t="s">
        <v>42</v>
      </c>
      <c r="O409" s="86"/>
      <c r="P409" s="223">
        <f>O409*H409</f>
        <v>0</v>
      </c>
      <c r="Q409" s="223">
        <v>0.00022000000000000001</v>
      </c>
      <c r="R409" s="223">
        <f>Q409*H409</f>
        <v>0.0084259999999999995</v>
      </c>
      <c r="S409" s="223">
        <v>0</v>
      </c>
      <c r="T409" s="224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5" t="s">
        <v>272</v>
      </c>
      <c r="AT409" s="225" t="s">
        <v>129</v>
      </c>
      <c r="AU409" s="225" t="s">
        <v>81</v>
      </c>
      <c r="AY409" s="19" t="s">
        <v>126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9" t="s">
        <v>79</v>
      </c>
      <c r="BK409" s="226">
        <f>ROUND(I409*H409,2)</f>
        <v>0</v>
      </c>
      <c r="BL409" s="19" t="s">
        <v>272</v>
      </c>
      <c r="BM409" s="225" t="s">
        <v>717</v>
      </c>
    </row>
    <row r="410" s="2" customFormat="1">
      <c r="A410" s="40"/>
      <c r="B410" s="41"/>
      <c r="C410" s="42"/>
      <c r="D410" s="227" t="s">
        <v>136</v>
      </c>
      <c r="E410" s="42"/>
      <c r="F410" s="228" t="s">
        <v>718</v>
      </c>
      <c r="G410" s="42"/>
      <c r="H410" s="42"/>
      <c r="I410" s="229"/>
      <c r="J410" s="42"/>
      <c r="K410" s="42"/>
      <c r="L410" s="46"/>
      <c r="M410" s="230"/>
      <c r="N410" s="231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136</v>
      </c>
      <c r="AU410" s="19" t="s">
        <v>81</v>
      </c>
    </row>
    <row r="411" s="2" customFormat="1" ht="16.5" customHeight="1">
      <c r="A411" s="40"/>
      <c r="B411" s="41"/>
      <c r="C411" s="214" t="s">
        <v>719</v>
      </c>
      <c r="D411" s="214" t="s">
        <v>129</v>
      </c>
      <c r="E411" s="215" t="s">
        <v>720</v>
      </c>
      <c r="F411" s="216" t="s">
        <v>721</v>
      </c>
      <c r="G411" s="217" t="s">
        <v>226</v>
      </c>
      <c r="H411" s="218">
        <v>0.5</v>
      </c>
      <c r="I411" s="219"/>
      <c r="J411" s="220">
        <f>ROUND(I411*H411,2)</f>
        <v>0</v>
      </c>
      <c r="K411" s="216" t="s">
        <v>133</v>
      </c>
      <c r="L411" s="46"/>
      <c r="M411" s="221" t="s">
        <v>19</v>
      </c>
      <c r="N411" s="222" t="s">
        <v>42</v>
      </c>
      <c r="O411" s="86"/>
      <c r="P411" s="223">
        <f>O411*H411</f>
        <v>0</v>
      </c>
      <c r="Q411" s="223">
        <v>0.00073999999999999999</v>
      </c>
      <c r="R411" s="223">
        <f>Q411*H411</f>
        <v>0.00036999999999999999</v>
      </c>
      <c r="S411" s="223">
        <v>0</v>
      </c>
      <c r="T411" s="224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5" t="s">
        <v>272</v>
      </c>
      <c r="AT411" s="225" t="s">
        <v>129</v>
      </c>
      <c r="AU411" s="225" t="s">
        <v>81</v>
      </c>
      <c r="AY411" s="19" t="s">
        <v>126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9" t="s">
        <v>79</v>
      </c>
      <c r="BK411" s="226">
        <f>ROUND(I411*H411,2)</f>
        <v>0</v>
      </c>
      <c r="BL411" s="19" t="s">
        <v>272</v>
      </c>
      <c r="BM411" s="225" t="s">
        <v>722</v>
      </c>
    </row>
    <row r="412" s="2" customFormat="1">
      <c r="A412" s="40"/>
      <c r="B412" s="41"/>
      <c r="C412" s="42"/>
      <c r="D412" s="227" t="s">
        <v>136</v>
      </c>
      <c r="E412" s="42"/>
      <c r="F412" s="228" t="s">
        <v>723</v>
      </c>
      <c r="G412" s="42"/>
      <c r="H412" s="42"/>
      <c r="I412" s="229"/>
      <c r="J412" s="42"/>
      <c r="K412" s="42"/>
      <c r="L412" s="46"/>
      <c r="M412" s="230"/>
      <c r="N412" s="231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136</v>
      </c>
      <c r="AU412" s="19" t="s">
        <v>81</v>
      </c>
    </row>
    <row r="413" s="13" customFormat="1">
      <c r="A413" s="13"/>
      <c r="B413" s="238"/>
      <c r="C413" s="239"/>
      <c r="D413" s="232" t="s">
        <v>187</v>
      </c>
      <c r="E413" s="240" t="s">
        <v>19</v>
      </c>
      <c r="F413" s="241" t="s">
        <v>724</v>
      </c>
      <c r="G413" s="239"/>
      <c r="H413" s="242">
        <v>0.5</v>
      </c>
      <c r="I413" s="243"/>
      <c r="J413" s="239"/>
      <c r="K413" s="239"/>
      <c r="L413" s="244"/>
      <c r="M413" s="245"/>
      <c r="N413" s="246"/>
      <c r="O413" s="246"/>
      <c r="P413" s="246"/>
      <c r="Q413" s="246"/>
      <c r="R413" s="246"/>
      <c r="S413" s="246"/>
      <c r="T413" s="24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8" t="s">
        <v>187</v>
      </c>
      <c r="AU413" s="248" t="s">
        <v>81</v>
      </c>
      <c r="AV413" s="13" t="s">
        <v>81</v>
      </c>
      <c r="AW413" s="13" t="s">
        <v>33</v>
      </c>
      <c r="AX413" s="13" t="s">
        <v>79</v>
      </c>
      <c r="AY413" s="248" t="s">
        <v>126</v>
      </c>
    </row>
    <row r="414" s="2" customFormat="1" ht="21.75" customHeight="1">
      <c r="A414" s="40"/>
      <c r="B414" s="41"/>
      <c r="C414" s="214" t="s">
        <v>725</v>
      </c>
      <c r="D414" s="214" t="s">
        <v>129</v>
      </c>
      <c r="E414" s="215" t="s">
        <v>726</v>
      </c>
      <c r="F414" s="216" t="s">
        <v>727</v>
      </c>
      <c r="G414" s="217" t="s">
        <v>226</v>
      </c>
      <c r="H414" s="218">
        <v>132.90000000000001</v>
      </c>
      <c r="I414" s="219"/>
      <c r="J414" s="220">
        <f>ROUND(I414*H414,2)</f>
        <v>0</v>
      </c>
      <c r="K414" s="216" t="s">
        <v>133</v>
      </c>
      <c r="L414" s="46"/>
      <c r="M414" s="221" t="s">
        <v>19</v>
      </c>
      <c r="N414" s="222" t="s">
        <v>42</v>
      </c>
      <c r="O414" s="86"/>
      <c r="P414" s="223">
        <f>O414*H414</f>
        <v>0</v>
      </c>
      <c r="Q414" s="223">
        <v>0.00038000000000000002</v>
      </c>
      <c r="R414" s="223">
        <f>Q414*H414</f>
        <v>0.050502000000000005</v>
      </c>
      <c r="S414" s="223">
        <v>0</v>
      </c>
      <c r="T414" s="224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25" t="s">
        <v>272</v>
      </c>
      <c r="AT414" s="225" t="s">
        <v>129</v>
      </c>
      <c r="AU414" s="225" t="s">
        <v>81</v>
      </c>
      <c r="AY414" s="19" t="s">
        <v>126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9" t="s">
        <v>79</v>
      </c>
      <c r="BK414" s="226">
        <f>ROUND(I414*H414,2)</f>
        <v>0</v>
      </c>
      <c r="BL414" s="19" t="s">
        <v>272</v>
      </c>
      <c r="BM414" s="225" t="s">
        <v>728</v>
      </c>
    </row>
    <row r="415" s="2" customFormat="1">
      <c r="A415" s="40"/>
      <c r="B415" s="41"/>
      <c r="C415" s="42"/>
      <c r="D415" s="227" t="s">
        <v>136</v>
      </c>
      <c r="E415" s="42"/>
      <c r="F415" s="228" t="s">
        <v>729</v>
      </c>
      <c r="G415" s="42"/>
      <c r="H415" s="42"/>
      <c r="I415" s="229"/>
      <c r="J415" s="42"/>
      <c r="K415" s="42"/>
      <c r="L415" s="46"/>
      <c r="M415" s="230"/>
      <c r="N415" s="231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136</v>
      </c>
      <c r="AU415" s="19" t="s">
        <v>81</v>
      </c>
    </row>
    <row r="416" s="13" customFormat="1">
      <c r="A416" s="13"/>
      <c r="B416" s="238"/>
      <c r="C416" s="239"/>
      <c r="D416" s="232" t="s">
        <v>187</v>
      </c>
      <c r="E416" s="240" t="s">
        <v>19</v>
      </c>
      <c r="F416" s="241" t="s">
        <v>730</v>
      </c>
      <c r="G416" s="239"/>
      <c r="H416" s="242">
        <v>132.90000000000001</v>
      </c>
      <c r="I416" s="243"/>
      <c r="J416" s="239"/>
      <c r="K416" s="239"/>
      <c r="L416" s="244"/>
      <c r="M416" s="245"/>
      <c r="N416" s="246"/>
      <c r="O416" s="246"/>
      <c r="P416" s="246"/>
      <c r="Q416" s="246"/>
      <c r="R416" s="246"/>
      <c r="S416" s="246"/>
      <c r="T416" s="24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8" t="s">
        <v>187</v>
      </c>
      <c r="AU416" s="248" t="s">
        <v>81</v>
      </c>
      <c r="AV416" s="13" t="s">
        <v>81</v>
      </c>
      <c r="AW416" s="13" t="s">
        <v>33</v>
      </c>
      <c r="AX416" s="13" t="s">
        <v>79</v>
      </c>
      <c r="AY416" s="248" t="s">
        <v>126</v>
      </c>
    </row>
    <row r="417" s="2" customFormat="1" ht="21.75" customHeight="1">
      <c r="A417" s="40"/>
      <c r="B417" s="41"/>
      <c r="C417" s="214" t="s">
        <v>731</v>
      </c>
      <c r="D417" s="214" t="s">
        <v>129</v>
      </c>
      <c r="E417" s="215" t="s">
        <v>732</v>
      </c>
      <c r="F417" s="216" t="s">
        <v>733</v>
      </c>
      <c r="G417" s="217" t="s">
        <v>226</v>
      </c>
      <c r="H417" s="218">
        <v>13.699999999999999</v>
      </c>
      <c r="I417" s="219"/>
      <c r="J417" s="220">
        <f>ROUND(I417*H417,2)</f>
        <v>0</v>
      </c>
      <c r="K417" s="216" t="s">
        <v>133</v>
      </c>
      <c r="L417" s="46"/>
      <c r="M417" s="221" t="s">
        <v>19</v>
      </c>
      <c r="N417" s="222" t="s">
        <v>42</v>
      </c>
      <c r="O417" s="86"/>
      <c r="P417" s="223">
        <f>O417*H417</f>
        <v>0</v>
      </c>
      <c r="Q417" s="223">
        <v>0.00088999999999999995</v>
      </c>
      <c r="R417" s="223">
        <f>Q417*H417</f>
        <v>0.012192999999999999</v>
      </c>
      <c r="S417" s="223">
        <v>0</v>
      </c>
      <c r="T417" s="224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5" t="s">
        <v>272</v>
      </c>
      <c r="AT417" s="225" t="s">
        <v>129</v>
      </c>
      <c r="AU417" s="225" t="s">
        <v>81</v>
      </c>
      <c r="AY417" s="19" t="s">
        <v>126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9" t="s">
        <v>79</v>
      </c>
      <c r="BK417" s="226">
        <f>ROUND(I417*H417,2)</f>
        <v>0</v>
      </c>
      <c r="BL417" s="19" t="s">
        <v>272</v>
      </c>
      <c r="BM417" s="225" t="s">
        <v>734</v>
      </c>
    </row>
    <row r="418" s="2" customFormat="1">
      <c r="A418" s="40"/>
      <c r="B418" s="41"/>
      <c r="C418" s="42"/>
      <c r="D418" s="227" t="s">
        <v>136</v>
      </c>
      <c r="E418" s="42"/>
      <c r="F418" s="228" t="s">
        <v>735</v>
      </c>
      <c r="G418" s="42"/>
      <c r="H418" s="42"/>
      <c r="I418" s="229"/>
      <c r="J418" s="42"/>
      <c r="K418" s="42"/>
      <c r="L418" s="46"/>
      <c r="M418" s="230"/>
      <c r="N418" s="231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136</v>
      </c>
      <c r="AU418" s="19" t="s">
        <v>81</v>
      </c>
    </row>
    <row r="419" s="13" customFormat="1">
      <c r="A419" s="13"/>
      <c r="B419" s="238"/>
      <c r="C419" s="239"/>
      <c r="D419" s="232" t="s">
        <v>187</v>
      </c>
      <c r="E419" s="240" t="s">
        <v>19</v>
      </c>
      <c r="F419" s="241" t="s">
        <v>736</v>
      </c>
      <c r="G419" s="239"/>
      <c r="H419" s="242">
        <v>13.699999999999999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8" t="s">
        <v>187</v>
      </c>
      <c r="AU419" s="248" t="s">
        <v>81</v>
      </c>
      <c r="AV419" s="13" t="s">
        <v>81</v>
      </c>
      <c r="AW419" s="13" t="s">
        <v>33</v>
      </c>
      <c r="AX419" s="13" t="s">
        <v>79</v>
      </c>
      <c r="AY419" s="248" t="s">
        <v>126</v>
      </c>
    </row>
    <row r="420" s="2" customFormat="1" ht="21.75" customHeight="1">
      <c r="A420" s="40"/>
      <c r="B420" s="41"/>
      <c r="C420" s="214" t="s">
        <v>737</v>
      </c>
      <c r="D420" s="214" t="s">
        <v>129</v>
      </c>
      <c r="E420" s="215" t="s">
        <v>738</v>
      </c>
      <c r="F420" s="216" t="s">
        <v>739</v>
      </c>
      <c r="G420" s="217" t="s">
        <v>226</v>
      </c>
      <c r="H420" s="218">
        <v>12.300000000000001</v>
      </c>
      <c r="I420" s="219"/>
      <c r="J420" s="220">
        <f>ROUND(I420*H420,2)</f>
        <v>0</v>
      </c>
      <c r="K420" s="216" t="s">
        <v>133</v>
      </c>
      <c r="L420" s="46"/>
      <c r="M420" s="221" t="s">
        <v>19</v>
      </c>
      <c r="N420" s="222" t="s">
        <v>42</v>
      </c>
      <c r="O420" s="86"/>
      <c r="P420" s="223">
        <f>O420*H420</f>
        <v>0</v>
      </c>
      <c r="Q420" s="223">
        <v>0.0011000000000000001</v>
      </c>
      <c r="R420" s="223">
        <f>Q420*H420</f>
        <v>0.013530000000000002</v>
      </c>
      <c r="S420" s="223">
        <v>0</v>
      </c>
      <c r="T420" s="224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25" t="s">
        <v>272</v>
      </c>
      <c r="AT420" s="225" t="s">
        <v>129</v>
      </c>
      <c r="AU420" s="225" t="s">
        <v>81</v>
      </c>
      <c r="AY420" s="19" t="s">
        <v>126</v>
      </c>
      <c r="BE420" s="226">
        <f>IF(N420="základní",J420,0)</f>
        <v>0</v>
      </c>
      <c r="BF420" s="226">
        <f>IF(N420="snížená",J420,0)</f>
        <v>0</v>
      </c>
      <c r="BG420" s="226">
        <f>IF(N420="zákl. přenesená",J420,0)</f>
        <v>0</v>
      </c>
      <c r="BH420" s="226">
        <f>IF(N420="sníž. přenesená",J420,0)</f>
        <v>0</v>
      </c>
      <c r="BI420" s="226">
        <f>IF(N420="nulová",J420,0)</f>
        <v>0</v>
      </c>
      <c r="BJ420" s="19" t="s">
        <v>79</v>
      </c>
      <c r="BK420" s="226">
        <f>ROUND(I420*H420,2)</f>
        <v>0</v>
      </c>
      <c r="BL420" s="19" t="s">
        <v>272</v>
      </c>
      <c r="BM420" s="225" t="s">
        <v>740</v>
      </c>
    </row>
    <row r="421" s="2" customFormat="1">
      <c r="A421" s="40"/>
      <c r="B421" s="41"/>
      <c r="C421" s="42"/>
      <c r="D421" s="227" t="s">
        <v>136</v>
      </c>
      <c r="E421" s="42"/>
      <c r="F421" s="228" t="s">
        <v>741</v>
      </c>
      <c r="G421" s="42"/>
      <c r="H421" s="42"/>
      <c r="I421" s="229"/>
      <c r="J421" s="42"/>
      <c r="K421" s="42"/>
      <c r="L421" s="46"/>
      <c r="M421" s="230"/>
      <c r="N421" s="231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136</v>
      </c>
      <c r="AU421" s="19" t="s">
        <v>81</v>
      </c>
    </row>
    <row r="422" s="13" customFormat="1">
      <c r="A422" s="13"/>
      <c r="B422" s="238"/>
      <c r="C422" s="239"/>
      <c r="D422" s="232" t="s">
        <v>187</v>
      </c>
      <c r="E422" s="240" t="s">
        <v>19</v>
      </c>
      <c r="F422" s="241" t="s">
        <v>742</v>
      </c>
      <c r="G422" s="239"/>
      <c r="H422" s="242">
        <v>12.300000000000001</v>
      </c>
      <c r="I422" s="243"/>
      <c r="J422" s="239"/>
      <c r="K422" s="239"/>
      <c r="L422" s="244"/>
      <c r="M422" s="245"/>
      <c r="N422" s="246"/>
      <c r="O422" s="246"/>
      <c r="P422" s="246"/>
      <c r="Q422" s="246"/>
      <c r="R422" s="246"/>
      <c r="S422" s="246"/>
      <c r="T422" s="24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8" t="s">
        <v>187</v>
      </c>
      <c r="AU422" s="248" t="s">
        <v>81</v>
      </c>
      <c r="AV422" s="13" t="s">
        <v>81</v>
      </c>
      <c r="AW422" s="13" t="s">
        <v>33</v>
      </c>
      <c r="AX422" s="13" t="s">
        <v>79</v>
      </c>
      <c r="AY422" s="248" t="s">
        <v>126</v>
      </c>
    </row>
    <row r="423" s="2" customFormat="1" ht="16.5" customHeight="1">
      <c r="A423" s="40"/>
      <c r="B423" s="41"/>
      <c r="C423" s="214" t="s">
        <v>743</v>
      </c>
      <c r="D423" s="214" t="s">
        <v>129</v>
      </c>
      <c r="E423" s="215" t="s">
        <v>744</v>
      </c>
      <c r="F423" s="216" t="s">
        <v>745</v>
      </c>
      <c r="G423" s="217" t="s">
        <v>254</v>
      </c>
      <c r="H423" s="218">
        <v>3</v>
      </c>
      <c r="I423" s="219"/>
      <c r="J423" s="220">
        <f>ROUND(I423*H423,2)</f>
        <v>0</v>
      </c>
      <c r="K423" s="216" t="s">
        <v>19</v>
      </c>
      <c r="L423" s="46"/>
      <c r="M423" s="221" t="s">
        <v>19</v>
      </c>
      <c r="N423" s="222" t="s">
        <v>42</v>
      </c>
      <c r="O423" s="86"/>
      <c r="P423" s="223">
        <f>O423*H423</f>
        <v>0</v>
      </c>
      <c r="Q423" s="223">
        <v>8.0000000000000007E-05</v>
      </c>
      <c r="R423" s="223">
        <f>Q423*H423</f>
        <v>0.00024000000000000003</v>
      </c>
      <c r="S423" s="223">
        <v>0</v>
      </c>
      <c r="T423" s="224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25" t="s">
        <v>272</v>
      </c>
      <c r="AT423" s="225" t="s">
        <v>129</v>
      </c>
      <c r="AU423" s="225" t="s">
        <v>81</v>
      </c>
      <c r="AY423" s="19" t="s">
        <v>126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9" t="s">
        <v>79</v>
      </c>
      <c r="BK423" s="226">
        <f>ROUND(I423*H423,2)</f>
        <v>0</v>
      </c>
      <c r="BL423" s="19" t="s">
        <v>272</v>
      </c>
      <c r="BM423" s="225" t="s">
        <v>746</v>
      </c>
    </row>
    <row r="424" s="13" customFormat="1">
      <c r="A424" s="13"/>
      <c r="B424" s="238"/>
      <c r="C424" s="239"/>
      <c r="D424" s="232" t="s">
        <v>187</v>
      </c>
      <c r="E424" s="240" t="s">
        <v>19</v>
      </c>
      <c r="F424" s="241" t="s">
        <v>747</v>
      </c>
      <c r="G424" s="239"/>
      <c r="H424" s="242">
        <v>3</v>
      </c>
      <c r="I424" s="243"/>
      <c r="J424" s="239"/>
      <c r="K424" s="239"/>
      <c r="L424" s="244"/>
      <c r="M424" s="245"/>
      <c r="N424" s="246"/>
      <c r="O424" s="246"/>
      <c r="P424" s="246"/>
      <c r="Q424" s="246"/>
      <c r="R424" s="246"/>
      <c r="S424" s="246"/>
      <c r="T424" s="24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8" t="s">
        <v>187</v>
      </c>
      <c r="AU424" s="248" t="s">
        <v>81</v>
      </c>
      <c r="AV424" s="13" t="s">
        <v>81</v>
      </c>
      <c r="AW424" s="13" t="s">
        <v>33</v>
      </c>
      <c r="AX424" s="13" t="s">
        <v>79</v>
      </c>
      <c r="AY424" s="248" t="s">
        <v>126</v>
      </c>
    </row>
    <row r="425" s="2" customFormat="1" ht="24.15" customHeight="1">
      <c r="A425" s="40"/>
      <c r="B425" s="41"/>
      <c r="C425" s="214" t="s">
        <v>748</v>
      </c>
      <c r="D425" s="214" t="s">
        <v>129</v>
      </c>
      <c r="E425" s="215" t="s">
        <v>749</v>
      </c>
      <c r="F425" s="216" t="s">
        <v>750</v>
      </c>
      <c r="G425" s="217" t="s">
        <v>254</v>
      </c>
      <c r="H425" s="218">
        <v>8</v>
      </c>
      <c r="I425" s="219"/>
      <c r="J425" s="220">
        <f>ROUND(I425*H425,2)</f>
        <v>0</v>
      </c>
      <c r="K425" s="216" t="s">
        <v>133</v>
      </c>
      <c r="L425" s="46"/>
      <c r="M425" s="221" t="s">
        <v>19</v>
      </c>
      <c r="N425" s="222" t="s">
        <v>42</v>
      </c>
      <c r="O425" s="86"/>
      <c r="P425" s="223">
        <f>O425*H425</f>
        <v>0</v>
      </c>
      <c r="Q425" s="223">
        <v>0.0087100000000000007</v>
      </c>
      <c r="R425" s="223">
        <f>Q425*H425</f>
        <v>0.069680000000000006</v>
      </c>
      <c r="S425" s="223">
        <v>0</v>
      </c>
      <c r="T425" s="224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5" t="s">
        <v>272</v>
      </c>
      <c r="AT425" s="225" t="s">
        <v>129</v>
      </c>
      <c r="AU425" s="225" t="s">
        <v>81</v>
      </c>
      <c r="AY425" s="19" t="s">
        <v>126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9" t="s">
        <v>79</v>
      </c>
      <c r="BK425" s="226">
        <f>ROUND(I425*H425,2)</f>
        <v>0</v>
      </c>
      <c r="BL425" s="19" t="s">
        <v>272</v>
      </c>
      <c r="BM425" s="225" t="s">
        <v>751</v>
      </c>
    </row>
    <row r="426" s="2" customFormat="1">
      <c r="A426" s="40"/>
      <c r="B426" s="41"/>
      <c r="C426" s="42"/>
      <c r="D426" s="227" t="s">
        <v>136</v>
      </c>
      <c r="E426" s="42"/>
      <c r="F426" s="228" t="s">
        <v>752</v>
      </c>
      <c r="G426" s="42"/>
      <c r="H426" s="42"/>
      <c r="I426" s="229"/>
      <c r="J426" s="42"/>
      <c r="K426" s="42"/>
      <c r="L426" s="46"/>
      <c r="M426" s="230"/>
      <c r="N426" s="231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136</v>
      </c>
      <c r="AU426" s="19" t="s">
        <v>81</v>
      </c>
    </row>
    <row r="427" s="13" customFormat="1">
      <c r="A427" s="13"/>
      <c r="B427" s="238"/>
      <c r="C427" s="239"/>
      <c r="D427" s="232" t="s">
        <v>187</v>
      </c>
      <c r="E427" s="240" t="s">
        <v>19</v>
      </c>
      <c r="F427" s="241" t="s">
        <v>753</v>
      </c>
      <c r="G427" s="239"/>
      <c r="H427" s="242">
        <v>8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8" t="s">
        <v>187</v>
      </c>
      <c r="AU427" s="248" t="s">
        <v>81</v>
      </c>
      <c r="AV427" s="13" t="s">
        <v>81</v>
      </c>
      <c r="AW427" s="13" t="s">
        <v>33</v>
      </c>
      <c r="AX427" s="13" t="s">
        <v>79</v>
      </c>
      <c r="AY427" s="248" t="s">
        <v>126</v>
      </c>
    </row>
    <row r="428" s="2" customFormat="1" ht="16.5" customHeight="1">
      <c r="A428" s="40"/>
      <c r="B428" s="41"/>
      <c r="C428" s="214" t="s">
        <v>754</v>
      </c>
      <c r="D428" s="214" t="s">
        <v>129</v>
      </c>
      <c r="E428" s="215" t="s">
        <v>755</v>
      </c>
      <c r="F428" s="216" t="s">
        <v>756</v>
      </c>
      <c r="G428" s="217" t="s">
        <v>226</v>
      </c>
      <c r="H428" s="218">
        <v>57</v>
      </c>
      <c r="I428" s="219"/>
      <c r="J428" s="220">
        <f>ROUND(I428*H428,2)</f>
        <v>0</v>
      </c>
      <c r="K428" s="216" t="s">
        <v>19</v>
      </c>
      <c r="L428" s="46"/>
      <c r="M428" s="221" t="s">
        <v>19</v>
      </c>
      <c r="N428" s="222" t="s">
        <v>42</v>
      </c>
      <c r="O428" s="86"/>
      <c r="P428" s="223">
        <f>O428*H428</f>
        <v>0</v>
      </c>
      <c r="Q428" s="223">
        <v>0.010200000000000001</v>
      </c>
      <c r="R428" s="223">
        <f>Q428*H428</f>
        <v>0.58140000000000003</v>
      </c>
      <c r="S428" s="223">
        <v>0</v>
      </c>
      <c r="T428" s="224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5" t="s">
        <v>272</v>
      </c>
      <c r="AT428" s="225" t="s">
        <v>129</v>
      </c>
      <c r="AU428" s="225" t="s">
        <v>81</v>
      </c>
      <c r="AY428" s="19" t="s">
        <v>126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9" t="s">
        <v>79</v>
      </c>
      <c r="BK428" s="226">
        <f>ROUND(I428*H428,2)</f>
        <v>0</v>
      </c>
      <c r="BL428" s="19" t="s">
        <v>272</v>
      </c>
      <c r="BM428" s="225" t="s">
        <v>757</v>
      </c>
    </row>
    <row r="429" s="13" customFormat="1">
      <c r="A429" s="13"/>
      <c r="B429" s="238"/>
      <c r="C429" s="239"/>
      <c r="D429" s="232" t="s">
        <v>187</v>
      </c>
      <c r="E429" s="240" t="s">
        <v>19</v>
      </c>
      <c r="F429" s="241" t="s">
        <v>758</v>
      </c>
      <c r="G429" s="239"/>
      <c r="H429" s="242">
        <v>57</v>
      </c>
      <c r="I429" s="243"/>
      <c r="J429" s="239"/>
      <c r="K429" s="239"/>
      <c r="L429" s="244"/>
      <c r="M429" s="245"/>
      <c r="N429" s="246"/>
      <c r="O429" s="246"/>
      <c r="P429" s="246"/>
      <c r="Q429" s="246"/>
      <c r="R429" s="246"/>
      <c r="S429" s="246"/>
      <c r="T429" s="24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8" t="s">
        <v>187</v>
      </c>
      <c r="AU429" s="248" t="s">
        <v>81</v>
      </c>
      <c r="AV429" s="13" t="s">
        <v>81</v>
      </c>
      <c r="AW429" s="13" t="s">
        <v>33</v>
      </c>
      <c r="AX429" s="13" t="s">
        <v>79</v>
      </c>
      <c r="AY429" s="248" t="s">
        <v>126</v>
      </c>
    </row>
    <row r="430" s="2" customFormat="1" ht="21.75" customHeight="1">
      <c r="A430" s="40"/>
      <c r="B430" s="41"/>
      <c r="C430" s="214" t="s">
        <v>759</v>
      </c>
      <c r="D430" s="214" t="s">
        <v>129</v>
      </c>
      <c r="E430" s="215" t="s">
        <v>760</v>
      </c>
      <c r="F430" s="216" t="s">
        <v>761</v>
      </c>
      <c r="G430" s="217" t="s">
        <v>254</v>
      </c>
      <c r="H430" s="218">
        <v>4415</v>
      </c>
      <c r="I430" s="219"/>
      <c r="J430" s="220">
        <f>ROUND(I430*H430,2)</f>
        <v>0</v>
      </c>
      <c r="K430" s="216" t="s">
        <v>133</v>
      </c>
      <c r="L430" s="46"/>
      <c r="M430" s="221" t="s">
        <v>19</v>
      </c>
      <c r="N430" s="222" t="s">
        <v>42</v>
      </c>
      <c r="O430" s="86"/>
      <c r="P430" s="223">
        <f>O430*H430</f>
        <v>0</v>
      </c>
      <c r="Q430" s="223">
        <v>8.0000000000000007E-05</v>
      </c>
      <c r="R430" s="223">
        <f>Q430*H430</f>
        <v>0.35320000000000001</v>
      </c>
      <c r="S430" s="223">
        <v>0</v>
      </c>
      <c r="T430" s="224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25" t="s">
        <v>272</v>
      </c>
      <c r="AT430" s="225" t="s">
        <v>129</v>
      </c>
      <c r="AU430" s="225" t="s">
        <v>81</v>
      </c>
      <c r="AY430" s="19" t="s">
        <v>126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9" t="s">
        <v>79</v>
      </c>
      <c r="BK430" s="226">
        <f>ROUND(I430*H430,2)</f>
        <v>0</v>
      </c>
      <c r="BL430" s="19" t="s">
        <v>272</v>
      </c>
      <c r="BM430" s="225" t="s">
        <v>762</v>
      </c>
    </row>
    <row r="431" s="2" customFormat="1">
      <c r="A431" s="40"/>
      <c r="B431" s="41"/>
      <c r="C431" s="42"/>
      <c r="D431" s="227" t="s">
        <v>136</v>
      </c>
      <c r="E431" s="42"/>
      <c r="F431" s="228" t="s">
        <v>763</v>
      </c>
      <c r="G431" s="42"/>
      <c r="H431" s="42"/>
      <c r="I431" s="229"/>
      <c r="J431" s="42"/>
      <c r="K431" s="42"/>
      <c r="L431" s="46"/>
      <c r="M431" s="230"/>
      <c r="N431" s="231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136</v>
      </c>
      <c r="AU431" s="19" t="s">
        <v>81</v>
      </c>
    </row>
    <row r="432" s="13" customFormat="1">
      <c r="A432" s="13"/>
      <c r="B432" s="238"/>
      <c r="C432" s="239"/>
      <c r="D432" s="232" t="s">
        <v>187</v>
      </c>
      <c r="E432" s="240" t="s">
        <v>19</v>
      </c>
      <c r="F432" s="241" t="s">
        <v>764</v>
      </c>
      <c r="G432" s="239"/>
      <c r="H432" s="242">
        <v>4414.134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8" t="s">
        <v>187</v>
      </c>
      <c r="AU432" s="248" t="s">
        <v>81</v>
      </c>
      <c r="AV432" s="13" t="s">
        <v>81</v>
      </c>
      <c r="AW432" s="13" t="s">
        <v>33</v>
      </c>
      <c r="AX432" s="13" t="s">
        <v>71</v>
      </c>
      <c r="AY432" s="248" t="s">
        <v>126</v>
      </c>
    </row>
    <row r="433" s="13" customFormat="1">
      <c r="A433" s="13"/>
      <c r="B433" s="238"/>
      <c r="C433" s="239"/>
      <c r="D433" s="232" t="s">
        <v>187</v>
      </c>
      <c r="E433" s="240" t="s">
        <v>19</v>
      </c>
      <c r="F433" s="241" t="s">
        <v>765</v>
      </c>
      <c r="G433" s="239"/>
      <c r="H433" s="242">
        <v>4415</v>
      </c>
      <c r="I433" s="243"/>
      <c r="J433" s="239"/>
      <c r="K433" s="239"/>
      <c r="L433" s="244"/>
      <c r="M433" s="245"/>
      <c r="N433" s="246"/>
      <c r="O433" s="246"/>
      <c r="P433" s="246"/>
      <c r="Q433" s="246"/>
      <c r="R433" s="246"/>
      <c r="S433" s="246"/>
      <c r="T433" s="24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8" t="s">
        <v>187</v>
      </c>
      <c r="AU433" s="248" t="s">
        <v>81</v>
      </c>
      <c r="AV433" s="13" t="s">
        <v>81</v>
      </c>
      <c r="AW433" s="13" t="s">
        <v>33</v>
      </c>
      <c r="AX433" s="13" t="s">
        <v>79</v>
      </c>
      <c r="AY433" s="248" t="s">
        <v>126</v>
      </c>
    </row>
    <row r="434" s="2" customFormat="1" ht="24.15" customHeight="1">
      <c r="A434" s="40"/>
      <c r="B434" s="41"/>
      <c r="C434" s="214" t="s">
        <v>766</v>
      </c>
      <c r="D434" s="214" t="s">
        <v>129</v>
      </c>
      <c r="E434" s="215" t="s">
        <v>767</v>
      </c>
      <c r="F434" s="216" t="s">
        <v>768</v>
      </c>
      <c r="G434" s="217" t="s">
        <v>484</v>
      </c>
      <c r="H434" s="218">
        <v>1</v>
      </c>
      <c r="I434" s="219"/>
      <c r="J434" s="220">
        <f>ROUND(I434*H434,2)</f>
        <v>0</v>
      </c>
      <c r="K434" s="216" t="s">
        <v>19</v>
      </c>
      <c r="L434" s="46"/>
      <c r="M434" s="221" t="s">
        <v>19</v>
      </c>
      <c r="N434" s="222" t="s">
        <v>42</v>
      </c>
      <c r="O434" s="86"/>
      <c r="P434" s="223">
        <f>O434*H434</f>
        <v>0</v>
      </c>
      <c r="Q434" s="223">
        <v>0.40028000000000002</v>
      </c>
      <c r="R434" s="223">
        <f>Q434*H434</f>
        <v>0.40028000000000002</v>
      </c>
      <c r="S434" s="223">
        <v>0</v>
      </c>
      <c r="T434" s="224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5" t="s">
        <v>272</v>
      </c>
      <c r="AT434" s="225" t="s">
        <v>129</v>
      </c>
      <c r="AU434" s="225" t="s">
        <v>81</v>
      </c>
      <c r="AY434" s="19" t="s">
        <v>126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9" t="s">
        <v>79</v>
      </c>
      <c r="BK434" s="226">
        <f>ROUND(I434*H434,2)</f>
        <v>0</v>
      </c>
      <c r="BL434" s="19" t="s">
        <v>272</v>
      </c>
      <c r="BM434" s="225" t="s">
        <v>769</v>
      </c>
    </row>
    <row r="435" s="2" customFormat="1">
      <c r="A435" s="40"/>
      <c r="B435" s="41"/>
      <c r="C435" s="42"/>
      <c r="D435" s="232" t="s">
        <v>160</v>
      </c>
      <c r="E435" s="42"/>
      <c r="F435" s="233" t="s">
        <v>770</v>
      </c>
      <c r="G435" s="42"/>
      <c r="H435" s="42"/>
      <c r="I435" s="229"/>
      <c r="J435" s="42"/>
      <c r="K435" s="42"/>
      <c r="L435" s="46"/>
      <c r="M435" s="230"/>
      <c r="N435" s="231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160</v>
      </c>
      <c r="AU435" s="19" t="s">
        <v>81</v>
      </c>
    </row>
    <row r="436" s="2" customFormat="1" ht="24.15" customHeight="1">
      <c r="A436" s="40"/>
      <c r="B436" s="41"/>
      <c r="C436" s="214" t="s">
        <v>771</v>
      </c>
      <c r="D436" s="214" t="s">
        <v>129</v>
      </c>
      <c r="E436" s="215" t="s">
        <v>772</v>
      </c>
      <c r="F436" s="216" t="s">
        <v>773</v>
      </c>
      <c r="G436" s="217" t="s">
        <v>484</v>
      </c>
      <c r="H436" s="218">
        <v>1</v>
      </c>
      <c r="I436" s="219"/>
      <c r="J436" s="220">
        <f>ROUND(I436*H436,2)</f>
        <v>0</v>
      </c>
      <c r="K436" s="216" t="s">
        <v>19</v>
      </c>
      <c r="L436" s="46"/>
      <c r="M436" s="221" t="s">
        <v>19</v>
      </c>
      <c r="N436" s="222" t="s">
        <v>42</v>
      </c>
      <c r="O436" s="86"/>
      <c r="P436" s="223">
        <f>O436*H436</f>
        <v>0</v>
      </c>
      <c r="Q436" s="223">
        <v>0.30027999999999999</v>
      </c>
      <c r="R436" s="223">
        <f>Q436*H436</f>
        <v>0.30027999999999999</v>
      </c>
      <c r="S436" s="223">
        <v>0</v>
      </c>
      <c r="T436" s="224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5" t="s">
        <v>272</v>
      </c>
      <c r="AT436" s="225" t="s">
        <v>129</v>
      </c>
      <c r="AU436" s="225" t="s">
        <v>81</v>
      </c>
      <c r="AY436" s="19" t="s">
        <v>126</v>
      </c>
      <c r="BE436" s="226">
        <f>IF(N436="základní",J436,0)</f>
        <v>0</v>
      </c>
      <c r="BF436" s="226">
        <f>IF(N436="snížená",J436,0)</f>
        <v>0</v>
      </c>
      <c r="BG436" s="226">
        <f>IF(N436="zákl. přenesená",J436,0)</f>
        <v>0</v>
      </c>
      <c r="BH436" s="226">
        <f>IF(N436="sníž. přenesená",J436,0)</f>
        <v>0</v>
      </c>
      <c r="BI436" s="226">
        <f>IF(N436="nulová",J436,0)</f>
        <v>0</v>
      </c>
      <c r="BJ436" s="19" t="s">
        <v>79</v>
      </c>
      <c r="BK436" s="226">
        <f>ROUND(I436*H436,2)</f>
        <v>0</v>
      </c>
      <c r="BL436" s="19" t="s">
        <v>272</v>
      </c>
      <c r="BM436" s="225" t="s">
        <v>774</v>
      </c>
    </row>
    <row r="437" s="2" customFormat="1">
      <c r="A437" s="40"/>
      <c r="B437" s="41"/>
      <c r="C437" s="42"/>
      <c r="D437" s="232" t="s">
        <v>160</v>
      </c>
      <c r="E437" s="42"/>
      <c r="F437" s="233" t="s">
        <v>770</v>
      </c>
      <c r="G437" s="42"/>
      <c r="H437" s="42"/>
      <c r="I437" s="229"/>
      <c r="J437" s="42"/>
      <c r="K437" s="42"/>
      <c r="L437" s="46"/>
      <c r="M437" s="230"/>
      <c r="N437" s="231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160</v>
      </c>
      <c r="AU437" s="19" t="s">
        <v>81</v>
      </c>
    </row>
    <row r="438" s="2" customFormat="1" ht="24.15" customHeight="1">
      <c r="A438" s="40"/>
      <c r="B438" s="41"/>
      <c r="C438" s="214" t="s">
        <v>775</v>
      </c>
      <c r="D438" s="214" t="s">
        <v>129</v>
      </c>
      <c r="E438" s="215" t="s">
        <v>776</v>
      </c>
      <c r="F438" s="216" t="s">
        <v>777</v>
      </c>
      <c r="G438" s="217" t="s">
        <v>226</v>
      </c>
      <c r="H438" s="218">
        <v>12.9</v>
      </c>
      <c r="I438" s="219"/>
      <c r="J438" s="220">
        <f>ROUND(I438*H438,2)</f>
        <v>0</v>
      </c>
      <c r="K438" s="216" t="s">
        <v>133</v>
      </c>
      <c r="L438" s="46"/>
      <c r="M438" s="221" t="s">
        <v>19</v>
      </c>
      <c r="N438" s="222" t="s">
        <v>42</v>
      </c>
      <c r="O438" s="86"/>
      <c r="P438" s="223">
        <f>O438*H438</f>
        <v>0</v>
      </c>
      <c r="Q438" s="223">
        <v>0.00092000000000000003</v>
      </c>
      <c r="R438" s="223">
        <f>Q438*H438</f>
        <v>0.011868</v>
      </c>
      <c r="S438" s="223">
        <v>0</v>
      </c>
      <c r="T438" s="224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5" t="s">
        <v>272</v>
      </c>
      <c r="AT438" s="225" t="s">
        <v>129</v>
      </c>
      <c r="AU438" s="225" t="s">
        <v>81</v>
      </c>
      <c r="AY438" s="19" t="s">
        <v>126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9" t="s">
        <v>79</v>
      </c>
      <c r="BK438" s="226">
        <f>ROUND(I438*H438,2)</f>
        <v>0</v>
      </c>
      <c r="BL438" s="19" t="s">
        <v>272</v>
      </c>
      <c r="BM438" s="225" t="s">
        <v>778</v>
      </c>
    </row>
    <row r="439" s="2" customFormat="1">
      <c r="A439" s="40"/>
      <c r="B439" s="41"/>
      <c r="C439" s="42"/>
      <c r="D439" s="227" t="s">
        <v>136</v>
      </c>
      <c r="E439" s="42"/>
      <c r="F439" s="228" t="s">
        <v>779</v>
      </c>
      <c r="G439" s="42"/>
      <c r="H439" s="42"/>
      <c r="I439" s="229"/>
      <c r="J439" s="42"/>
      <c r="K439" s="42"/>
      <c r="L439" s="46"/>
      <c r="M439" s="230"/>
      <c r="N439" s="231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136</v>
      </c>
      <c r="AU439" s="19" t="s">
        <v>81</v>
      </c>
    </row>
    <row r="440" s="13" customFormat="1">
      <c r="A440" s="13"/>
      <c r="B440" s="238"/>
      <c r="C440" s="239"/>
      <c r="D440" s="232" t="s">
        <v>187</v>
      </c>
      <c r="E440" s="240" t="s">
        <v>19</v>
      </c>
      <c r="F440" s="241" t="s">
        <v>780</v>
      </c>
      <c r="G440" s="239"/>
      <c r="H440" s="242">
        <v>12.9</v>
      </c>
      <c r="I440" s="243"/>
      <c r="J440" s="239"/>
      <c r="K440" s="239"/>
      <c r="L440" s="244"/>
      <c r="M440" s="245"/>
      <c r="N440" s="246"/>
      <c r="O440" s="246"/>
      <c r="P440" s="246"/>
      <c r="Q440" s="246"/>
      <c r="R440" s="246"/>
      <c r="S440" s="246"/>
      <c r="T440" s="24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8" t="s">
        <v>187</v>
      </c>
      <c r="AU440" s="248" t="s">
        <v>81</v>
      </c>
      <c r="AV440" s="13" t="s">
        <v>81</v>
      </c>
      <c r="AW440" s="13" t="s">
        <v>33</v>
      </c>
      <c r="AX440" s="13" t="s">
        <v>79</v>
      </c>
      <c r="AY440" s="248" t="s">
        <v>126</v>
      </c>
    </row>
    <row r="441" s="2" customFormat="1" ht="16.5" customHeight="1">
      <c r="A441" s="40"/>
      <c r="B441" s="41"/>
      <c r="C441" s="214" t="s">
        <v>781</v>
      </c>
      <c r="D441" s="214" t="s">
        <v>129</v>
      </c>
      <c r="E441" s="215" t="s">
        <v>782</v>
      </c>
      <c r="F441" s="216" t="s">
        <v>783</v>
      </c>
      <c r="G441" s="217" t="s">
        <v>184</v>
      </c>
      <c r="H441" s="218">
        <v>8.5199999999999996</v>
      </c>
      <c r="I441" s="219"/>
      <c r="J441" s="220">
        <f>ROUND(I441*H441,2)</f>
        <v>0</v>
      </c>
      <c r="K441" s="216" t="s">
        <v>133</v>
      </c>
      <c r="L441" s="46"/>
      <c r="M441" s="221" t="s">
        <v>19</v>
      </c>
      <c r="N441" s="222" t="s">
        <v>42</v>
      </c>
      <c r="O441" s="86"/>
      <c r="P441" s="223">
        <f>O441*H441</f>
        <v>0</v>
      </c>
      <c r="Q441" s="223">
        <v>0.0022899999999999999</v>
      </c>
      <c r="R441" s="223">
        <f>Q441*H441</f>
        <v>0.019510799999999998</v>
      </c>
      <c r="S441" s="223">
        <v>0</v>
      </c>
      <c r="T441" s="224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25" t="s">
        <v>272</v>
      </c>
      <c r="AT441" s="225" t="s">
        <v>129</v>
      </c>
      <c r="AU441" s="225" t="s">
        <v>81</v>
      </c>
      <c r="AY441" s="19" t="s">
        <v>126</v>
      </c>
      <c r="BE441" s="226">
        <f>IF(N441="základní",J441,0)</f>
        <v>0</v>
      </c>
      <c r="BF441" s="226">
        <f>IF(N441="snížená",J441,0)</f>
        <v>0</v>
      </c>
      <c r="BG441" s="226">
        <f>IF(N441="zákl. přenesená",J441,0)</f>
        <v>0</v>
      </c>
      <c r="BH441" s="226">
        <f>IF(N441="sníž. přenesená",J441,0)</f>
        <v>0</v>
      </c>
      <c r="BI441" s="226">
        <f>IF(N441="nulová",J441,0)</f>
        <v>0</v>
      </c>
      <c r="BJ441" s="19" t="s">
        <v>79</v>
      </c>
      <c r="BK441" s="226">
        <f>ROUND(I441*H441,2)</f>
        <v>0</v>
      </c>
      <c r="BL441" s="19" t="s">
        <v>272</v>
      </c>
      <c r="BM441" s="225" t="s">
        <v>784</v>
      </c>
    </row>
    <row r="442" s="2" customFormat="1">
      <c r="A442" s="40"/>
      <c r="B442" s="41"/>
      <c r="C442" s="42"/>
      <c r="D442" s="227" t="s">
        <v>136</v>
      </c>
      <c r="E442" s="42"/>
      <c r="F442" s="228" t="s">
        <v>785</v>
      </c>
      <c r="G442" s="42"/>
      <c r="H442" s="42"/>
      <c r="I442" s="229"/>
      <c r="J442" s="42"/>
      <c r="K442" s="42"/>
      <c r="L442" s="46"/>
      <c r="M442" s="230"/>
      <c r="N442" s="231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136</v>
      </c>
      <c r="AU442" s="19" t="s">
        <v>81</v>
      </c>
    </row>
    <row r="443" s="13" customFormat="1">
      <c r="A443" s="13"/>
      <c r="B443" s="238"/>
      <c r="C443" s="239"/>
      <c r="D443" s="232" t="s">
        <v>187</v>
      </c>
      <c r="E443" s="240" t="s">
        <v>19</v>
      </c>
      <c r="F443" s="241" t="s">
        <v>786</v>
      </c>
      <c r="G443" s="239"/>
      <c r="H443" s="242">
        <v>8.5199999999999996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8" t="s">
        <v>187</v>
      </c>
      <c r="AU443" s="248" t="s">
        <v>81</v>
      </c>
      <c r="AV443" s="13" t="s">
        <v>81</v>
      </c>
      <c r="AW443" s="13" t="s">
        <v>33</v>
      </c>
      <c r="AX443" s="13" t="s">
        <v>79</v>
      </c>
      <c r="AY443" s="248" t="s">
        <v>126</v>
      </c>
    </row>
    <row r="444" s="2" customFormat="1" ht="24.15" customHeight="1">
      <c r="A444" s="40"/>
      <c r="B444" s="41"/>
      <c r="C444" s="214" t="s">
        <v>787</v>
      </c>
      <c r="D444" s="214" t="s">
        <v>129</v>
      </c>
      <c r="E444" s="215" t="s">
        <v>788</v>
      </c>
      <c r="F444" s="216" t="s">
        <v>789</v>
      </c>
      <c r="G444" s="217" t="s">
        <v>254</v>
      </c>
      <c r="H444" s="218">
        <v>3</v>
      </c>
      <c r="I444" s="219"/>
      <c r="J444" s="220">
        <f>ROUND(I444*H444,2)</f>
        <v>0</v>
      </c>
      <c r="K444" s="216" t="s">
        <v>133</v>
      </c>
      <c r="L444" s="46"/>
      <c r="M444" s="221" t="s">
        <v>19</v>
      </c>
      <c r="N444" s="222" t="s">
        <v>42</v>
      </c>
      <c r="O444" s="86"/>
      <c r="P444" s="223">
        <f>O444*H444</f>
        <v>0</v>
      </c>
      <c r="Q444" s="223">
        <v>0.0022899999999999999</v>
      </c>
      <c r="R444" s="223">
        <f>Q444*H444</f>
        <v>0.0068699999999999994</v>
      </c>
      <c r="S444" s="223">
        <v>0</v>
      </c>
      <c r="T444" s="224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25" t="s">
        <v>272</v>
      </c>
      <c r="AT444" s="225" t="s">
        <v>129</v>
      </c>
      <c r="AU444" s="225" t="s">
        <v>81</v>
      </c>
      <c r="AY444" s="19" t="s">
        <v>126</v>
      </c>
      <c r="BE444" s="226">
        <f>IF(N444="základní",J444,0)</f>
        <v>0</v>
      </c>
      <c r="BF444" s="226">
        <f>IF(N444="snížená",J444,0)</f>
        <v>0</v>
      </c>
      <c r="BG444" s="226">
        <f>IF(N444="zákl. přenesená",J444,0)</f>
        <v>0</v>
      </c>
      <c r="BH444" s="226">
        <f>IF(N444="sníž. přenesená",J444,0)</f>
        <v>0</v>
      </c>
      <c r="BI444" s="226">
        <f>IF(N444="nulová",J444,0)</f>
        <v>0</v>
      </c>
      <c r="BJ444" s="19" t="s">
        <v>79</v>
      </c>
      <c r="BK444" s="226">
        <f>ROUND(I444*H444,2)</f>
        <v>0</v>
      </c>
      <c r="BL444" s="19" t="s">
        <v>272</v>
      </c>
      <c r="BM444" s="225" t="s">
        <v>790</v>
      </c>
    </row>
    <row r="445" s="2" customFormat="1">
      <c r="A445" s="40"/>
      <c r="B445" s="41"/>
      <c r="C445" s="42"/>
      <c r="D445" s="227" t="s">
        <v>136</v>
      </c>
      <c r="E445" s="42"/>
      <c r="F445" s="228" t="s">
        <v>791</v>
      </c>
      <c r="G445" s="42"/>
      <c r="H445" s="42"/>
      <c r="I445" s="229"/>
      <c r="J445" s="42"/>
      <c r="K445" s="42"/>
      <c r="L445" s="46"/>
      <c r="M445" s="230"/>
      <c r="N445" s="231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136</v>
      </c>
      <c r="AU445" s="19" t="s">
        <v>81</v>
      </c>
    </row>
    <row r="446" s="13" customFormat="1">
      <c r="A446" s="13"/>
      <c r="B446" s="238"/>
      <c r="C446" s="239"/>
      <c r="D446" s="232" t="s">
        <v>187</v>
      </c>
      <c r="E446" s="240" t="s">
        <v>19</v>
      </c>
      <c r="F446" s="241" t="s">
        <v>792</v>
      </c>
      <c r="G446" s="239"/>
      <c r="H446" s="242">
        <v>3</v>
      </c>
      <c r="I446" s="243"/>
      <c r="J446" s="239"/>
      <c r="K446" s="239"/>
      <c r="L446" s="244"/>
      <c r="M446" s="245"/>
      <c r="N446" s="246"/>
      <c r="O446" s="246"/>
      <c r="P446" s="246"/>
      <c r="Q446" s="246"/>
      <c r="R446" s="246"/>
      <c r="S446" s="246"/>
      <c r="T446" s="24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8" t="s">
        <v>187</v>
      </c>
      <c r="AU446" s="248" t="s">
        <v>81</v>
      </c>
      <c r="AV446" s="13" t="s">
        <v>81</v>
      </c>
      <c r="AW446" s="13" t="s">
        <v>33</v>
      </c>
      <c r="AX446" s="13" t="s">
        <v>79</v>
      </c>
      <c r="AY446" s="248" t="s">
        <v>126</v>
      </c>
    </row>
    <row r="447" s="2" customFormat="1" ht="24.15" customHeight="1">
      <c r="A447" s="40"/>
      <c r="B447" s="41"/>
      <c r="C447" s="214" t="s">
        <v>793</v>
      </c>
      <c r="D447" s="214" t="s">
        <v>129</v>
      </c>
      <c r="E447" s="215" t="s">
        <v>794</v>
      </c>
      <c r="F447" s="216" t="s">
        <v>795</v>
      </c>
      <c r="G447" s="217" t="s">
        <v>254</v>
      </c>
      <c r="H447" s="218">
        <v>2</v>
      </c>
      <c r="I447" s="219"/>
      <c r="J447" s="220">
        <f>ROUND(I447*H447,2)</f>
        <v>0</v>
      </c>
      <c r="K447" s="216" t="s">
        <v>133</v>
      </c>
      <c r="L447" s="46"/>
      <c r="M447" s="221" t="s">
        <v>19</v>
      </c>
      <c r="N447" s="222" t="s">
        <v>42</v>
      </c>
      <c r="O447" s="86"/>
      <c r="P447" s="223">
        <f>O447*H447</f>
        <v>0</v>
      </c>
      <c r="Q447" s="223">
        <v>0.0039699999999999996</v>
      </c>
      <c r="R447" s="223">
        <f>Q447*H447</f>
        <v>0.0079399999999999991</v>
      </c>
      <c r="S447" s="223">
        <v>0</v>
      </c>
      <c r="T447" s="224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25" t="s">
        <v>272</v>
      </c>
      <c r="AT447" s="225" t="s">
        <v>129</v>
      </c>
      <c r="AU447" s="225" t="s">
        <v>81</v>
      </c>
      <c r="AY447" s="19" t="s">
        <v>126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9" t="s">
        <v>79</v>
      </c>
      <c r="BK447" s="226">
        <f>ROUND(I447*H447,2)</f>
        <v>0</v>
      </c>
      <c r="BL447" s="19" t="s">
        <v>272</v>
      </c>
      <c r="BM447" s="225" t="s">
        <v>796</v>
      </c>
    </row>
    <row r="448" s="2" customFormat="1">
      <c r="A448" s="40"/>
      <c r="B448" s="41"/>
      <c r="C448" s="42"/>
      <c r="D448" s="227" t="s">
        <v>136</v>
      </c>
      <c r="E448" s="42"/>
      <c r="F448" s="228" t="s">
        <v>797</v>
      </c>
      <c r="G448" s="42"/>
      <c r="H448" s="42"/>
      <c r="I448" s="229"/>
      <c r="J448" s="42"/>
      <c r="K448" s="42"/>
      <c r="L448" s="46"/>
      <c r="M448" s="230"/>
      <c r="N448" s="231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136</v>
      </c>
      <c r="AU448" s="19" t="s">
        <v>81</v>
      </c>
    </row>
    <row r="449" s="13" customFormat="1">
      <c r="A449" s="13"/>
      <c r="B449" s="238"/>
      <c r="C449" s="239"/>
      <c r="D449" s="232" t="s">
        <v>187</v>
      </c>
      <c r="E449" s="240" t="s">
        <v>19</v>
      </c>
      <c r="F449" s="241" t="s">
        <v>798</v>
      </c>
      <c r="G449" s="239"/>
      <c r="H449" s="242">
        <v>2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8" t="s">
        <v>187</v>
      </c>
      <c r="AU449" s="248" t="s">
        <v>81</v>
      </c>
      <c r="AV449" s="13" t="s">
        <v>81</v>
      </c>
      <c r="AW449" s="13" t="s">
        <v>33</v>
      </c>
      <c r="AX449" s="13" t="s">
        <v>79</v>
      </c>
      <c r="AY449" s="248" t="s">
        <v>126</v>
      </c>
    </row>
    <row r="450" s="2" customFormat="1" ht="24.15" customHeight="1">
      <c r="A450" s="40"/>
      <c r="B450" s="41"/>
      <c r="C450" s="214" t="s">
        <v>799</v>
      </c>
      <c r="D450" s="214" t="s">
        <v>129</v>
      </c>
      <c r="E450" s="215" t="s">
        <v>800</v>
      </c>
      <c r="F450" s="216" t="s">
        <v>801</v>
      </c>
      <c r="G450" s="217" t="s">
        <v>254</v>
      </c>
      <c r="H450" s="218">
        <v>4</v>
      </c>
      <c r="I450" s="219"/>
      <c r="J450" s="220">
        <f>ROUND(I450*H450,2)</f>
        <v>0</v>
      </c>
      <c r="K450" s="216" t="s">
        <v>133</v>
      </c>
      <c r="L450" s="46"/>
      <c r="M450" s="221" t="s">
        <v>19</v>
      </c>
      <c r="N450" s="222" t="s">
        <v>42</v>
      </c>
      <c r="O450" s="86"/>
      <c r="P450" s="223">
        <f>O450*H450</f>
        <v>0</v>
      </c>
      <c r="Q450" s="223">
        <v>0.00528</v>
      </c>
      <c r="R450" s="223">
        <f>Q450*H450</f>
        <v>0.02112</v>
      </c>
      <c r="S450" s="223">
        <v>0</v>
      </c>
      <c r="T450" s="224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25" t="s">
        <v>272</v>
      </c>
      <c r="AT450" s="225" t="s">
        <v>129</v>
      </c>
      <c r="AU450" s="225" t="s">
        <v>81</v>
      </c>
      <c r="AY450" s="19" t="s">
        <v>126</v>
      </c>
      <c r="BE450" s="226">
        <f>IF(N450="základní",J450,0)</f>
        <v>0</v>
      </c>
      <c r="BF450" s="226">
        <f>IF(N450="snížená",J450,0)</f>
        <v>0</v>
      </c>
      <c r="BG450" s="226">
        <f>IF(N450="zákl. přenesená",J450,0)</f>
        <v>0</v>
      </c>
      <c r="BH450" s="226">
        <f>IF(N450="sníž. přenesená",J450,0)</f>
        <v>0</v>
      </c>
      <c r="BI450" s="226">
        <f>IF(N450="nulová",J450,0)</f>
        <v>0</v>
      </c>
      <c r="BJ450" s="19" t="s">
        <v>79</v>
      </c>
      <c r="BK450" s="226">
        <f>ROUND(I450*H450,2)</f>
        <v>0</v>
      </c>
      <c r="BL450" s="19" t="s">
        <v>272</v>
      </c>
      <c r="BM450" s="225" t="s">
        <v>802</v>
      </c>
    </row>
    <row r="451" s="2" customFormat="1">
      <c r="A451" s="40"/>
      <c r="B451" s="41"/>
      <c r="C451" s="42"/>
      <c r="D451" s="227" t="s">
        <v>136</v>
      </c>
      <c r="E451" s="42"/>
      <c r="F451" s="228" t="s">
        <v>803</v>
      </c>
      <c r="G451" s="42"/>
      <c r="H451" s="42"/>
      <c r="I451" s="229"/>
      <c r="J451" s="42"/>
      <c r="K451" s="42"/>
      <c r="L451" s="46"/>
      <c r="M451" s="230"/>
      <c r="N451" s="231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136</v>
      </c>
      <c r="AU451" s="19" t="s">
        <v>81</v>
      </c>
    </row>
    <row r="452" s="13" customFormat="1">
      <c r="A452" s="13"/>
      <c r="B452" s="238"/>
      <c r="C452" s="239"/>
      <c r="D452" s="232" t="s">
        <v>187</v>
      </c>
      <c r="E452" s="240" t="s">
        <v>19</v>
      </c>
      <c r="F452" s="241" t="s">
        <v>804</v>
      </c>
      <c r="G452" s="239"/>
      <c r="H452" s="242">
        <v>4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8" t="s">
        <v>187</v>
      </c>
      <c r="AU452" s="248" t="s">
        <v>81</v>
      </c>
      <c r="AV452" s="13" t="s">
        <v>81</v>
      </c>
      <c r="AW452" s="13" t="s">
        <v>33</v>
      </c>
      <c r="AX452" s="13" t="s">
        <v>79</v>
      </c>
      <c r="AY452" s="248" t="s">
        <v>126</v>
      </c>
    </row>
    <row r="453" s="2" customFormat="1" ht="16.5" customHeight="1">
      <c r="A453" s="40"/>
      <c r="B453" s="41"/>
      <c r="C453" s="214" t="s">
        <v>805</v>
      </c>
      <c r="D453" s="214" t="s">
        <v>129</v>
      </c>
      <c r="E453" s="215" t="s">
        <v>806</v>
      </c>
      <c r="F453" s="216" t="s">
        <v>807</v>
      </c>
      <c r="G453" s="217" t="s">
        <v>226</v>
      </c>
      <c r="H453" s="218">
        <v>13.1</v>
      </c>
      <c r="I453" s="219"/>
      <c r="J453" s="220">
        <f>ROUND(I453*H453,2)</f>
        <v>0</v>
      </c>
      <c r="K453" s="216" t="s">
        <v>133</v>
      </c>
      <c r="L453" s="46"/>
      <c r="M453" s="221" t="s">
        <v>19</v>
      </c>
      <c r="N453" s="222" t="s">
        <v>42</v>
      </c>
      <c r="O453" s="86"/>
      <c r="P453" s="223">
        <f>O453*H453</f>
        <v>0</v>
      </c>
      <c r="Q453" s="223">
        <v>0.00092000000000000003</v>
      </c>
      <c r="R453" s="223">
        <f>Q453*H453</f>
        <v>0.012052</v>
      </c>
      <c r="S453" s="223">
        <v>0</v>
      </c>
      <c r="T453" s="224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5" t="s">
        <v>272</v>
      </c>
      <c r="AT453" s="225" t="s">
        <v>129</v>
      </c>
      <c r="AU453" s="225" t="s">
        <v>81</v>
      </c>
      <c r="AY453" s="19" t="s">
        <v>126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19" t="s">
        <v>79</v>
      </c>
      <c r="BK453" s="226">
        <f>ROUND(I453*H453,2)</f>
        <v>0</v>
      </c>
      <c r="BL453" s="19" t="s">
        <v>272</v>
      </c>
      <c r="BM453" s="225" t="s">
        <v>808</v>
      </c>
    </row>
    <row r="454" s="2" customFormat="1">
      <c r="A454" s="40"/>
      <c r="B454" s="41"/>
      <c r="C454" s="42"/>
      <c r="D454" s="227" t="s">
        <v>136</v>
      </c>
      <c r="E454" s="42"/>
      <c r="F454" s="228" t="s">
        <v>809</v>
      </c>
      <c r="G454" s="42"/>
      <c r="H454" s="42"/>
      <c r="I454" s="229"/>
      <c r="J454" s="42"/>
      <c r="K454" s="42"/>
      <c r="L454" s="46"/>
      <c r="M454" s="230"/>
      <c r="N454" s="231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136</v>
      </c>
      <c r="AU454" s="19" t="s">
        <v>81</v>
      </c>
    </row>
    <row r="455" s="13" customFormat="1">
      <c r="A455" s="13"/>
      <c r="B455" s="238"/>
      <c r="C455" s="239"/>
      <c r="D455" s="232" t="s">
        <v>187</v>
      </c>
      <c r="E455" s="240" t="s">
        <v>19</v>
      </c>
      <c r="F455" s="241" t="s">
        <v>810</v>
      </c>
      <c r="G455" s="239"/>
      <c r="H455" s="242">
        <v>13.1</v>
      </c>
      <c r="I455" s="243"/>
      <c r="J455" s="239"/>
      <c r="K455" s="239"/>
      <c r="L455" s="244"/>
      <c r="M455" s="245"/>
      <c r="N455" s="246"/>
      <c r="O455" s="246"/>
      <c r="P455" s="246"/>
      <c r="Q455" s="246"/>
      <c r="R455" s="246"/>
      <c r="S455" s="246"/>
      <c r="T455" s="247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8" t="s">
        <v>187</v>
      </c>
      <c r="AU455" s="248" t="s">
        <v>81</v>
      </c>
      <c r="AV455" s="13" t="s">
        <v>81</v>
      </c>
      <c r="AW455" s="13" t="s">
        <v>33</v>
      </c>
      <c r="AX455" s="13" t="s">
        <v>79</v>
      </c>
      <c r="AY455" s="248" t="s">
        <v>126</v>
      </c>
    </row>
    <row r="456" s="2" customFormat="1" ht="21.75" customHeight="1">
      <c r="A456" s="40"/>
      <c r="B456" s="41"/>
      <c r="C456" s="214" t="s">
        <v>811</v>
      </c>
      <c r="D456" s="214" t="s">
        <v>129</v>
      </c>
      <c r="E456" s="215" t="s">
        <v>812</v>
      </c>
      <c r="F456" s="216" t="s">
        <v>813</v>
      </c>
      <c r="G456" s="217" t="s">
        <v>254</v>
      </c>
      <c r="H456" s="218">
        <v>1</v>
      </c>
      <c r="I456" s="219"/>
      <c r="J456" s="220">
        <f>ROUND(I456*H456,2)</f>
        <v>0</v>
      </c>
      <c r="K456" s="216" t="s">
        <v>133</v>
      </c>
      <c r="L456" s="46"/>
      <c r="M456" s="221" t="s">
        <v>19</v>
      </c>
      <c r="N456" s="222" t="s">
        <v>42</v>
      </c>
      <c r="O456" s="86"/>
      <c r="P456" s="223">
        <f>O456*H456</f>
        <v>0</v>
      </c>
      <c r="Q456" s="223">
        <v>0.00034000000000000002</v>
      </c>
      <c r="R456" s="223">
        <f>Q456*H456</f>
        <v>0.00034000000000000002</v>
      </c>
      <c r="S456" s="223">
        <v>0</v>
      </c>
      <c r="T456" s="224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25" t="s">
        <v>272</v>
      </c>
      <c r="AT456" s="225" t="s">
        <v>129</v>
      </c>
      <c r="AU456" s="225" t="s">
        <v>81</v>
      </c>
      <c r="AY456" s="19" t="s">
        <v>126</v>
      </c>
      <c r="BE456" s="226">
        <f>IF(N456="základní",J456,0)</f>
        <v>0</v>
      </c>
      <c r="BF456" s="226">
        <f>IF(N456="snížená",J456,0)</f>
        <v>0</v>
      </c>
      <c r="BG456" s="226">
        <f>IF(N456="zákl. přenesená",J456,0)</f>
        <v>0</v>
      </c>
      <c r="BH456" s="226">
        <f>IF(N456="sníž. přenesená",J456,0)</f>
        <v>0</v>
      </c>
      <c r="BI456" s="226">
        <f>IF(N456="nulová",J456,0)</f>
        <v>0</v>
      </c>
      <c r="BJ456" s="19" t="s">
        <v>79</v>
      </c>
      <c r="BK456" s="226">
        <f>ROUND(I456*H456,2)</f>
        <v>0</v>
      </c>
      <c r="BL456" s="19" t="s">
        <v>272</v>
      </c>
      <c r="BM456" s="225" t="s">
        <v>814</v>
      </c>
    </row>
    <row r="457" s="2" customFormat="1">
      <c r="A457" s="40"/>
      <c r="B457" s="41"/>
      <c r="C457" s="42"/>
      <c r="D457" s="227" t="s">
        <v>136</v>
      </c>
      <c r="E457" s="42"/>
      <c r="F457" s="228" t="s">
        <v>815</v>
      </c>
      <c r="G457" s="42"/>
      <c r="H457" s="42"/>
      <c r="I457" s="229"/>
      <c r="J457" s="42"/>
      <c r="K457" s="42"/>
      <c r="L457" s="46"/>
      <c r="M457" s="230"/>
      <c r="N457" s="231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136</v>
      </c>
      <c r="AU457" s="19" t="s">
        <v>81</v>
      </c>
    </row>
    <row r="458" s="2" customFormat="1" ht="24.15" customHeight="1">
      <c r="A458" s="40"/>
      <c r="B458" s="41"/>
      <c r="C458" s="214" t="s">
        <v>816</v>
      </c>
      <c r="D458" s="214" t="s">
        <v>129</v>
      </c>
      <c r="E458" s="215" t="s">
        <v>817</v>
      </c>
      <c r="F458" s="216" t="s">
        <v>818</v>
      </c>
      <c r="G458" s="217" t="s">
        <v>254</v>
      </c>
      <c r="H458" s="218">
        <v>1</v>
      </c>
      <c r="I458" s="219"/>
      <c r="J458" s="220">
        <f>ROUND(I458*H458,2)</f>
        <v>0</v>
      </c>
      <c r="K458" s="216" t="s">
        <v>133</v>
      </c>
      <c r="L458" s="46"/>
      <c r="M458" s="221" t="s">
        <v>19</v>
      </c>
      <c r="N458" s="222" t="s">
        <v>42</v>
      </c>
      <c r="O458" s="86"/>
      <c r="P458" s="223">
        <f>O458*H458</f>
        <v>0</v>
      </c>
      <c r="Q458" s="223">
        <v>0.00019000000000000001</v>
      </c>
      <c r="R458" s="223">
        <f>Q458*H458</f>
        <v>0.00019000000000000001</v>
      </c>
      <c r="S458" s="223">
        <v>0</v>
      </c>
      <c r="T458" s="224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25" t="s">
        <v>272</v>
      </c>
      <c r="AT458" s="225" t="s">
        <v>129</v>
      </c>
      <c r="AU458" s="225" t="s">
        <v>81</v>
      </c>
      <c r="AY458" s="19" t="s">
        <v>126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9" t="s">
        <v>79</v>
      </c>
      <c r="BK458" s="226">
        <f>ROUND(I458*H458,2)</f>
        <v>0</v>
      </c>
      <c r="BL458" s="19" t="s">
        <v>272</v>
      </c>
      <c r="BM458" s="225" t="s">
        <v>819</v>
      </c>
    </row>
    <row r="459" s="2" customFormat="1">
      <c r="A459" s="40"/>
      <c r="B459" s="41"/>
      <c r="C459" s="42"/>
      <c r="D459" s="227" t="s">
        <v>136</v>
      </c>
      <c r="E459" s="42"/>
      <c r="F459" s="228" t="s">
        <v>820</v>
      </c>
      <c r="G459" s="42"/>
      <c r="H459" s="42"/>
      <c r="I459" s="229"/>
      <c r="J459" s="42"/>
      <c r="K459" s="42"/>
      <c r="L459" s="46"/>
      <c r="M459" s="230"/>
      <c r="N459" s="231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136</v>
      </c>
      <c r="AU459" s="19" t="s">
        <v>81</v>
      </c>
    </row>
    <row r="460" s="2" customFormat="1" ht="21.75" customHeight="1">
      <c r="A460" s="40"/>
      <c r="B460" s="41"/>
      <c r="C460" s="214" t="s">
        <v>821</v>
      </c>
      <c r="D460" s="214" t="s">
        <v>129</v>
      </c>
      <c r="E460" s="215" t="s">
        <v>822</v>
      </c>
      <c r="F460" s="216" t="s">
        <v>823</v>
      </c>
      <c r="G460" s="217" t="s">
        <v>226</v>
      </c>
      <c r="H460" s="218">
        <v>130</v>
      </c>
      <c r="I460" s="219"/>
      <c r="J460" s="220">
        <f>ROUND(I460*H460,2)</f>
        <v>0</v>
      </c>
      <c r="K460" s="216" t="s">
        <v>133</v>
      </c>
      <c r="L460" s="46"/>
      <c r="M460" s="221" t="s">
        <v>19</v>
      </c>
      <c r="N460" s="222" t="s">
        <v>42</v>
      </c>
      <c r="O460" s="86"/>
      <c r="P460" s="223">
        <f>O460*H460</f>
        <v>0</v>
      </c>
      <c r="Q460" s="223">
        <v>0.0028999999999999998</v>
      </c>
      <c r="R460" s="223">
        <f>Q460*H460</f>
        <v>0.377</v>
      </c>
      <c r="S460" s="223">
        <v>0</v>
      </c>
      <c r="T460" s="224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25" t="s">
        <v>272</v>
      </c>
      <c r="AT460" s="225" t="s">
        <v>129</v>
      </c>
      <c r="AU460" s="225" t="s">
        <v>81</v>
      </c>
      <c r="AY460" s="19" t="s">
        <v>126</v>
      </c>
      <c r="BE460" s="226">
        <f>IF(N460="základní",J460,0)</f>
        <v>0</v>
      </c>
      <c r="BF460" s="226">
        <f>IF(N460="snížená",J460,0)</f>
        <v>0</v>
      </c>
      <c r="BG460" s="226">
        <f>IF(N460="zákl. přenesená",J460,0)</f>
        <v>0</v>
      </c>
      <c r="BH460" s="226">
        <f>IF(N460="sníž. přenesená",J460,0)</f>
        <v>0</v>
      </c>
      <c r="BI460" s="226">
        <f>IF(N460="nulová",J460,0)</f>
        <v>0</v>
      </c>
      <c r="BJ460" s="19" t="s">
        <v>79</v>
      </c>
      <c r="BK460" s="226">
        <f>ROUND(I460*H460,2)</f>
        <v>0</v>
      </c>
      <c r="BL460" s="19" t="s">
        <v>272</v>
      </c>
      <c r="BM460" s="225" t="s">
        <v>824</v>
      </c>
    </row>
    <row r="461" s="2" customFormat="1">
      <c r="A461" s="40"/>
      <c r="B461" s="41"/>
      <c r="C461" s="42"/>
      <c r="D461" s="227" t="s">
        <v>136</v>
      </c>
      <c r="E461" s="42"/>
      <c r="F461" s="228" t="s">
        <v>825</v>
      </c>
      <c r="G461" s="42"/>
      <c r="H461" s="42"/>
      <c r="I461" s="229"/>
      <c r="J461" s="42"/>
      <c r="K461" s="42"/>
      <c r="L461" s="46"/>
      <c r="M461" s="230"/>
      <c r="N461" s="231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136</v>
      </c>
      <c r="AU461" s="19" t="s">
        <v>81</v>
      </c>
    </row>
    <row r="462" s="13" customFormat="1">
      <c r="A462" s="13"/>
      <c r="B462" s="238"/>
      <c r="C462" s="239"/>
      <c r="D462" s="232" t="s">
        <v>187</v>
      </c>
      <c r="E462" s="240" t="s">
        <v>19</v>
      </c>
      <c r="F462" s="241" t="s">
        <v>826</v>
      </c>
      <c r="G462" s="239"/>
      <c r="H462" s="242">
        <v>130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8" t="s">
        <v>187</v>
      </c>
      <c r="AU462" s="248" t="s">
        <v>81</v>
      </c>
      <c r="AV462" s="13" t="s">
        <v>81</v>
      </c>
      <c r="AW462" s="13" t="s">
        <v>33</v>
      </c>
      <c r="AX462" s="13" t="s">
        <v>79</v>
      </c>
      <c r="AY462" s="248" t="s">
        <v>126</v>
      </c>
    </row>
    <row r="463" s="2" customFormat="1" ht="24.15" customHeight="1">
      <c r="A463" s="40"/>
      <c r="B463" s="41"/>
      <c r="C463" s="214" t="s">
        <v>827</v>
      </c>
      <c r="D463" s="214" t="s">
        <v>129</v>
      </c>
      <c r="E463" s="215" t="s">
        <v>828</v>
      </c>
      <c r="F463" s="216" t="s">
        <v>829</v>
      </c>
      <c r="G463" s="217" t="s">
        <v>254</v>
      </c>
      <c r="H463" s="218">
        <v>10</v>
      </c>
      <c r="I463" s="219"/>
      <c r="J463" s="220">
        <f>ROUND(I463*H463,2)</f>
        <v>0</v>
      </c>
      <c r="K463" s="216" t="s">
        <v>133</v>
      </c>
      <c r="L463" s="46"/>
      <c r="M463" s="221" t="s">
        <v>19</v>
      </c>
      <c r="N463" s="222" t="s">
        <v>42</v>
      </c>
      <c r="O463" s="86"/>
      <c r="P463" s="223">
        <f>O463*H463</f>
        <v>0</v>
      </c>
      <c r="Q463" s="223">
        <v>0.00011</v>
      </c>
      <c r="R463" s="223">
        <f>Q463*H463</f>
        <v>0.0011000000000000001</v>
      </c>
      <c r="S463" s="223">
        <v>0</v>
      </c>
      <c r="T463" s="224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5" t="s">
        <v>272</v>
      </c>
      <c r="AT463" s="225" t="s">
        <v>129</v>
      </c>
      <c r="AU463" s="225" t="s">
        <v>81</v>
      </c>
      <c r="AY463" s="19" t="s">
        <v>126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9" t="s">
        <v>79</v>
      </c>
      <c r="BK463" s="226">
        <f>ROUND(I463*H463,2)</f>
        <v>0</v>
      </c>
      <c r="BL463" s="19" t="s">
        <v>272</v>
      </c>
      <c r="BM463" s="225" t="s">
        <v>830</v>
      </c>
    </row>
    <row r="464" s="2" customFormat="1">
      <c r="A464" s="40"/>
      <c r="B464" s="41"/>
      <c r="C464" s="42"/>
      <c r="D464" s="227" t="s">
        <v>136</v>
      </c>
      <c r="E464" s="42"/>
      <c r="F464" s="228" t="s">
        <v>831</v>
      </c>
      <c r="G464" s="42"/>
      <c r="H464" s="42"/>
      <c r="I464" s="229"/>
      <c r="J464" s="42"/>
      <c r="K464" s="42"/>
      <c r="L464" s="46"/>
      <c r="M464" s="230"/>
      <c r="N464" s="231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136</v>
      </c>
      <c r="AU464" s="19" t="s">
        <v>81</v>
      </c>
    </row>
    <row r="465" s="2" customFormat="1" ht="24.15" customHeight="1">
      <c r="A465" s="40"/>
      <c r="B465" s="41"/>
      <c r="C465" s="214" t="s">
        <v>832</v>
      </c>
      <c r="D465" s="214" t="s">
        <v>129</v>
      </c>
      <c r="E465" s="215" t="s">
        <v>833</v>
      </c>
      <c r="F465" s="216" t="s">
        <v>834</v>
      </c>
      <c r="G465" s="217" t="s">
        <v>254</v>
      </c>
      <c r="H465" s="218">
        <v>6</v>
      </c>
      <c r="I465" s="219"/>
      <c r="J465" s="220">
        <f>ROUND(I465*H465,2)</f>
        <v>0</v>
      </c>
      <c r="K465" s="216" t="s">
        <v>19</v>
      </c>
      <c r="L465" s="46"/>
      <c r="M465" s="221" t="s">
        <v>19</v>
      </c>
      <c r="N465" s="222" t="s">
        <v>42</v>
      </c>
      <c r="O465" s="86"/>
      <c r="P465" s="223">
        <f>O465*H465</f>
        <v>0</v>
      </c>
      <c r="Q465" s="223">
        <v>0.00011</v>
      </c>
      <c r="R465" s="223">
        <f>Q465*H465</f>
        <v>0.00066</v>
      </c>
      <c r="S465" s="223">
        <v>0</v>
      </c>
      <c r="T465" s="224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25" t="s">
        <v>272</v>
      </c>
      <c r="AT465" s="225" t="s">
        <v>129</v>
      </c>
      <c r="AU465" s="225" t="s">
        <v>81</v>
      </c>
      <c r="AY465" s="19" t="s">
        <v>126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9" t="s">
        <v>79</v>
      </c>
      <c r="BK465" s="226">
        <f>ROUND(I465*H465,2)</f>
        <v>0</v>
      </c>
      <c r="BL465" s="19" t="s">
        <v>272</v>
      </c>
      <c r="BM465" s="225" t="s">
        <v>835</v>
      </c>
    </row>
    <row r="466" s="2" customFormat="1" ht="21.75" customHeight="1">
      <c r="A466" s="40"/>
      <c r="B466" s="41"/>
      <c r="C466" s="214" t="s">
        <v>836</v>
      </c>
      <c r="D466" s="214" t="s">
        <v>129</v>
      </c>
      <c r="E466" s="215" t="s">
        <v>837</v>
      </c>
      <c r="F466" s="216" t="s">
        <v>838</v>
      </c>
      <c r="G466" s="217" t="s">
        <v>254</v>
      </c>
      <c r="H466" s="218">
        <v>1</v>
      </c>
      <c r="I466" s="219"/>
      <c r="J466" s="220">
        <f>ROUND(I466*H466,2)</f>
        <v>0</v>
      </c>
      <c r="K466" s="216" t="s">
        <v>19</v>
      </c>
      <c r="L466" s="46"/>
      <c r="M466" s="221" t="s">
        <v>19</v>
      </c>
      <c r="N466" s="222" t="s">
        <v>42</v>
      </c>
      <c r="O466" s="86"/>
      <c r="P466" s="223">
        <f>O466*H466</f>
        <v>0</v>
      </c>
      <c r="Q466" s="223">
        <v>0.00011</v>
      </c>
      <c r="R466" s="223">
        <f>Q466*H466</f>
        <v>0.00011</v>
      </c>
      <c r="S466" s="223">
        <v>0</v>
      </c>
      <c r="T466" s="224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5" t="s">
        <v>272</v>
      </c>
      <c r="AT466" s="225" t="s">
        <v>129</v>
      </c>
      <c r="AU466" s="225" t="s">
        <v>81</v>
      </c>
      <c r="AY466" s="19" t="s">
        <v>126</v>
      </c>
      <c r="BE466" s="226">
        <f>IF(N466="základní",J466,0)</f>
        <v>0</v>
      </c>
      <c r="BF466" s="226">
        <f>IF(N466="snížená",J466,0)</f>
        <v>0</v>
      </c>
      <c r="BG466" s="226">
        <f>IF(N466="zákl. přenesená",J466,0)</f>
        <v>0</v>
      </c>
      <c r="BH466" s="226">
        <f>IF(N466="sníž. přenesená",J466,0)</f>
        <v>0</v>
      </c>
      <c r="BI466" s="226">
        <f>IF(N466="nulová",J466,0)</f>
        <v>0</v>
      </c>
      <c r="BJ466" s="19" t="s">
        <v>79</v>
      </c>
      <c r="BK466" s="226">
        <f>ROUND(I466*H466,2)</f>
        <v>0</v>
      </c>
      <c r="BL466" s="19" t="s">
        <v>272</v>
      </c>
      <c r="BM466" s="225" t="s">
        <v>839</v>
      </c>
    </row>
    <row r="467" s="2" customFormat="1" ht="16.5" customHeight="1">
      <c r="A467" s="40"/>
      <c r="B467" s="41"/>
      <c r="C467" s="214" t="s">
        <v>840</v>
      </c>
      <c r="D467" s="214" t="s">
        <v>129</v>
      </c>
      <c r="E467" s="215" t="s">
        <v>841</v>
      </c>
      <c r="F467" s="216" t="s">
        <v>842</v>
      </c>
      <c r="G467" s="217" t="s">
        <v>254</v>
      </c>
      <c r="H467" s="218">
        <v>12</v>
      </c>
      <c r="I467" s="219"/>
      <c r="J467" s="220">
        <f>ROUND(I467*H467,2)</f>
        <v>0</v>
      </c>
      <c r="K467" s="216" t="s">
        <v>133</v>
      </c>
      <c r="L467" s="46"/>
      <c r="M467" s="221" t="s">
        <v>19</v>
      </c>
      <c r="N467" s="222" t="s">
        <v>42</v>
      </c>
      <c r="O467" s="86"/>
      <c r="P467" s="223">
        <f>O467*H467</f>
        <v>0</v>
      </c>
      <c r="Q467" s="223">
        <v>0.0027699999999999999</v>
      </c>
      <c r="R467" s="223">
        <f>Q467*H467</f>
        <v>0.033239999999999999</v>
      </c>
      <c r="S467" s="223">
        <v>0</v>
      </c>
      <c r="T467" s="224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25" t="s">
        <v>272</v>
      </c>
      <c r="AT467" s="225" t="s">
        <v>129</v>
      </c>
      <c r="AU467" s="225" t="s">
        <v>81</v>
      </c>
      <c r="AY467" s="19" t="s">
        <v>126</v>
      </c>
      <c r="BE467" s="226">
        <f>IF(N467="základní",J467,0)</f>
        <v>0</v>
      </c>
      <c r="BF467" s="226">
        <f>IF(N467="snížená",J467,0)</f>
        <v>0</v>
      </c>
      <c r="BG467" s="226">
        <f>IF(N467="zákl. přenesená",J467,0)</f>
        <v>0</v>
      </c>
      <c r="BH467" s="226">
        <f>IF(N467="sníž. přenesená",J467,0)</f>
        <v>0</v>
      </c>
      <c r="BI467" s="226">
        <f>IF(N467="nulová",J467,0)</f>
        <v>0</v>
      </c>
      <c r="BJ467" s="19" t="s">
        <v>79</v>
      </c>
      <c r="BK467" s="226">
        <f>ROUND(I467*H467,2)</f>
        <v>0</v>
      </c>
      <c r="BL467" s="19" t="s">
        <v>272</v>
      </c>
      <c r="BM467" s="225" t="s">
        <v>843</v>
      </c>
    </row>
    <row r="468" s="2" customFormat="1">
      <c r="A468" s="40"/>
      <c r="B468" s="41"/>
      <c r="C468" s="42"/>
      <c r="D468" s="227" t="s">
        <v>136</v>
      </c>
      <c r="E468" s="42"/>
      <c r="F468" s="228" t="s">
        <v>844</v>
      </c>
      <c r="G468" s="42"/>
      <c r="H468" s="42"/>
      <c r="I468" s="229"/>
      <c r="J468" s="42"/>
      <c r="K468" s="42"/>
      <c r="L468" s="46"/>
      <c r="M468" s="230"/>
      <c r="N468" s="231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136</v>
      </c>
      <c r="AU468" s="19" t="s">
        <v>81</v>
      </c>
    </row>
    <row r="469" s="2" customFormat="1" ht="16.5" customHeight="1">
      <c r="A469" s="40"/>
      <c r="B469" s="41"/>
      <c r="C469" s="214" t="s">
        <v>845</v>
      </c>
      <c r="D469" s="214" t="s">
        <v>129</v>
      </c>
      <c r="E469" s="215" t="s">
        <v>846</v>
      </c>
      <c r="F469" s="216" t="s">
        <v>847</v>
      </c>
      <c r="G469" s="217" t="s">
        <v>226</v>
      </c>
      <c r="H469" s="218">
        <v>11.5</v>
      </c>
      <c r="I469" s="219"/>
      <c r="J469" s="220">
        <f>ROUND(I469*H469,2)</f>
        <v>0</v>
      </c>
      <c r="K469" s="216" t="s">
        <v>133</v>
      </c>
      <c r="L469" s="46"/>
      <c r="M469" s="221" t="s">
        <v>19</v>
      </c>
      <c r="N469" s="222" t="s">
        <v>42</v>
      </c>
      <c r="O469" s="86"/>
      <c r="P469" s="223">
        <f>O469*H469</f>
        <v>0</v>
      </c>
      <c r="Q469" s="223">
        <v>0.0013799999999999999</v>
      </c>
      <c r="R469" s="223">
        <f>Q469*H469</f>
        <v>0.015869999999999999</v>
      </c>
      <c r="S469" s="223">
        <v>0</v>
      </c>
      <c r="T469" s="224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5" t="s">
        <v>272</v>
      </c>
      <c r="AT469" s="225" t="s">
        <v>129</v>
      </c>
      <c r="AU469" s="225" t="s">
        <v>81</v>
      </c>
      <c r="AY469" s="19" t="s">
        <v>126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9" t="s">
        <v>79</v>
      </c>
      <c r="BK469" s="226">
        <f>ROUND(I469*H469,2)</f>
        <v>0</v>
      </c>
      <c r="BL469" s="19" t="s">
        <v>272</v>
      </c>
      <c r="BM469" s="225" t="s">
        <v>848</v>
      </c>
    </row>
    <row r="470" s="2" customFormat="1">
      <c r="A470" s="40"/>
      <c r="B470" s="41"/>
      <c r="C470" s="42"/>
      <c r="D470" s="227" t="s">
        <v>136</v>
      </c>
      <c r="E470" s="42"/>
      <c r="F470" s="228" t="s">
        <v>849</v>
      </c>
      <c r="G470" s="42"/>
      <c r="H470" s="42"/>
      <c r="I470" s="229"/>
      <c r="J470" s="42"/>
      <c r="K470" s="42"/>
      <c r="L470" s="46"/>
      <c r="M470" s="230"/>
      <c r="N470" s="231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136</v>
      </c>
      <c r="AU470" s="19" t="s">
        <v>81</v>
      </c>
    </row>
    <row r="471" s="13" customFormat="1">
      <c r="A471" s="13"/>
      <c r="B471" s="238"/>
      <c r="C471" s="239"/>
      <c r="D471" s="232" t="s">
        <v>187</v>
      </c>
      <c r="E471" s="240" t="s">
        <v>19</v>
      </c>
      <c r="F471" s="241" t="s">
        <v>850</v>
      </c>
      <c r="G471" s="239"/>
      <c r="H471" s="242">
        <v>11.5</v>
      </c>
      <c r="I471" s="243"/>
      <c r="J471" s="239"/>
      <c r="K471" s="239"/>
      <c r="L471" s="244"/>
      <c r="M471" s="245"/>
      <c r="N471" s="246"/>
      <c r="O471" s="246"/>
      <c r="P471" s="246"/>
      <c r="Q471" s="246"/>
      <c r="R471" s="246"/>
      <c r="S471" s="246"/>
      <c r="T471" s="247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8" t="s">
        <v>187</v>
      </c>
      <c r="AU471" s="248" t="s">
        <v>81</v>
      </c>
      <c r="AV471" s="13" t="s">
        <v>81</v>
      </c>
      <c r="AW471" s="13" t="s">
        <v>33</v>
      </c>
      <c r="AX471" s="13" t="s">
        <v>79</v>
      </c>
      <c r="AY471" s="248" t="s">
        <v>126</v>
      </c>
    </row>
    <row r="472" s="2" customFormat="1" ht="16.5" customHeight="1">
      <c r="A472" s="40"/>
      <c r="B472" s="41"/>
      <c r="C472" s="214" t="s">
        <v>851</v>
      </c>
      <c r="D472" s="214" t="s">
        <v>129</v>
      </c>
      <c r="E472" s="215" t="s">
        <v>852</v>
      </c>
      <c r="F472" s="216" t="s">
        <v>853</v>
      </c>
      <c r="G472" s="217" t="s">
        <v>226</v>
      </c>
      <c r="H472" s="218">
        <v>85.5</v>
      </c>
      <c r="I472" s="219"/>
      <c r="J472" s="220">
        <f>ROUND(I472*H472,2)</f>
        <v>0</v>
      </c>
      <c r="K472" s="216" t="s">
        <v>133</v>
      </c>
      <c r="L472" s="46"/>
      <c r="M472" s="221" t="s">
        <v>19</v>
      </c>
      <c r="N472" s="222" t="s">
        <v>42</v>
      </c>
      <c r="O472" s="86"/>
      <c r="P472" s="223">
        <f>O472*H472</f>
        <v>0</v>
      </c>
      <c r="Q472" s="223">
        <v>0.00158</v>
      </c>
      <c r="R472" s="223">
        <f>Q472*H472</f>
        <v>0.13509000000000002</v>
      </c>
      <c r="S472" s="223">
        <v>0</v>
      </c>
      <c r="T472" s="224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25" t="s">
        <v>272</v>
      </c>
      <c r="AT472" s="225" t="s">
        <v>129</v>
      </c>
      <c r="AU472" s="225" t="s">
        <v>81</v>
      </c>
      <c r="AY472" s="19" t="s">
        <v>126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9" t="s">
        <v>79</v>
      </c>
      <c r="BK472" s="226">
        <f>ROUND(I472*H472,2)</f>
        <v>0</v>
      </c>
      <c r="BL472" s="19" t="s">
        <v>272</v>
      </c>
      <c r="BM472" s="225" t="s">
        <v>854</v>
      </c>
    </row>
    <row r="473" s="2" customFormat="1">
      <c r="A473" s="40"/>
      <c r="B473" s="41"/>
      <c r="C473" s="42"/>
      <c r="D473" s="227" t="s">
        <v>136</v>
      </c>
      <c r="E473" s="42"/>
      <c r="F473" s="228" t="s">
        <v>855</v>
      </c>
      <c r="G473" s="42"/>
      <c r="H473" s="42"/>
      <c r="I473" s="229"/>
      <c r="J473" s="42"/>
      <c r="K473" s="42"/>
      <c r="L473" s="46"/>
      <c r="M473" s="230"/>
      <c r="N473" s="231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136</v>
      </c>
      <c r="AU473" s="19" t="s">
        <v>81</v>
      </c>
    </row>
    <row r="474" s="13" customFormat="1">
      <c r="A474" s="13"/>
      <c r="B474" s="238"/>
      <c r="C474" s="239"/>
      <c r="D474" s="232" t="s">
        <v>187</v>
      </c>
      <c r="E474" s="240" t="s">
        <v>19</v>
      </c>
      <c r="F474" s="241" t="s">
        <v>856</v>
      </c>
      <c r="G474" s="239"/>
      <c r="H474" s="242">
        <v>72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8" t="s">
        <v>187</v>
      </c>
      <c r="AU474" s="248" t="s">
        <v>81</v>
      </c>
      <c r="AV474" s="13" t="s">
        <v>81</v>
      </c>
      <c r="AW474" s="13" t="s">
        <v>33</v>
      </c>
      <c r="AX474" s="13" t="s">
        <v>71</v>
      </c>
      <c r="AY474" s="248" t="s">
        <v>126</v>
      </c>
    </row>
    <row r="475" s="13" customFormat="1">
      <c r="A475" s="13"/>
      <c r="B475" s="238"/>
      <c r="C475" s="239"/>
      <c r="D475" s="232" t="s">
        <v>187</v>
      </c>
      <c r="E475" s="240" t="s">
        <v>19</v>
      </c>
      <c r="F475" s="241" t="s">
        <v>857</v>
      </c>
      <c r="G475" s="239"/>
      <c r="H475" s="242">
        <v>13.5</v>
      </c>
      <c r="I475" s="243"/>
      <c r="J475" s="239"/>
      <c r="K475" s="239"/>
      <c r="L475" s="244"/>
      <c r="M475" s="245"/>
      <c r="N475" s="246"/>
      <c r="O475" s="246"/>
      <c r="P475" s="246"/>
      <c r="Q475" s="246"/>
      <c r="R475" s="246"/>
      <c r="S475" s="246"/>
      <c r="T475" s="24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8" t="s">
        <v>187</v>
      </c>
      <c r="AU475" s="248" t="s">
        <v>81</v>
      </c>
      <c r="AV475" s="13" t="s">
        <v>81</v>
      </c>
      <c r="AW475" s="13" t="s">
        <v>33</v>
      </c>
      <c r="AX475" s="13" t="s">
        <v>71</v>
      </c>
      <c r="AY475" s="248" t="s">
        <v>126</v>
      </c>
    </row>
    <row r="476" s="14" customFormat="1">
      <c r="A476" s="14"/>
      <c r="B476" s="249"/>
      <c r="C476" s="250"/>
      <c r="D476" s="232" t="s">
        <v>187</v>
      </c>
      <c r="E476" s="251" t="s">
        <v>19</v>
      </c>
      <c r="F476" s="252" t="s">
        <v>196</v>
      </c>
      <c r="G476" s="250"/>
      <c r="H476" s="253">
        <v>85.5</v>
      </c>
      <c r="I476" s="254"/>
      <c r="J476" s="250"/>
      <c r="K476" s="250"/>
      <c r="L476" s="255"/>
      <c r="M476" s="256"/>
      <c r="N476" s="257"/>
      <c r="O476" s="257"/>
      <c r="P476" s="257"/>
      <c r="Q476" s="257"/>
      <c r="R476" s="257"/>
      <c r="S476" s="257"/>
      <c r="T476" s="25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9" t="s">
        <v>187</v>
      </c>
      <c r="AU476" s="259" t="s">
        <v>81</v>
      </c>
      <c r="AV476" s="14" t="s">
        <v>153</v>
      </c>
      <c r="AW476" s="14" t="s">
        <v>33</v>
      </c>
      <c r="AX476" s="14" t="s">
        <v>79</v>
      </c>
      <c r="AY476" s="259" t="s">
        <v>126</v>
      </c>
    </row>
    <row r="477" s="2" customFormat="1" ht="33" customHeight="1">
      <c r="A477" s="40"/>
      <c r="B477" s="41"/>
      <c r="C477" s="214" t="s">
        <v>858</v>
      </c>
      <c r="D477" s="214" t="s">
        <v>129</v>
      </c>
      <c r="E477" s="215" t="s">
        <v>859</v>
      </c>
      <c r="F477" s="216" t="s">
        <v>860</v>
      </c>
      <c r="G477" s="217" t="s">
        <v>333</v>
      </c>
      <c r="H477" s="218">
        <v>5.7030000000000003</v>
      </c>
      <c r="I477" s="219"/>
      <c r="J477" s="220">
        <f>ROUND(I477*H477,2)</f>
        <v>0</v>
      </c>
      <c r="K477" s="216" t="s">
        <v>133</v>
      </c>
      <c r="L477" s="46"/>
      <c r="M477" s="221" t="s">
        <v>19</v>
      </c>
      <c r="N477" s="222" t="s">
        <v>42</v>
      </c>
      <c r="O477" s="86"/>
      <c r="P477" s="223">
        <f>O477*H477</f>
        <v>0</v>
      </c>
      <c r="Q477" s="223">
        <v>0</v>
      </c>
      <c r="R477" s="223">
        <f>Q477*H477</f>
        <v>0</v>
      </c>
      <c r="S477" s="223">
        <v>0</v>
      </c>
      <c r="T477" s="224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25" t="s">
        <v>272</v>
      </c>
      <c r="AT477" s="225" t="s">
        <v>129</v>
      </c>
      <c r="AU477" s="225" t="s">
        <v>81</v>
      </c>
      <c r="AY477" s="19" t="s">
        <v>126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9" t="s">
        <v>79</v>
      </c>
      <c r="BK477" s="226">
        <f>ROUND(I477*H477,2)</f>
        <v>0</v>
      </c>
      <c r="BL477" s="19" t="s">
        <v>272</v>
      </c>
      <c r="BM477" s="225" t="s">
        <v>861</v>
      </c>
    </row>
    <row r="478" s="2" customFormat="1">
      <c r="A478" s="40"/>
      <c r="B478" s="41"/>
      <c r="C478" s="42"/>
      <c r="D478" s="227" t="s">
        <v>136</v>
      </c>
      <c r="E478" s="42"/>
      <c r="F478" s="228" t="s">
        <v>862</v>
      </c>
      <c r="G478" s="42"/>
      <c r="H478" s="42"/>
      <c r="I478" s="229"/>
      <c r="J478" s="42"/>
      <c r="K478" s="42"/>
      <c r="L478" s="46"/>
      <c r="M478" s="230"/>
      <c r="N478" s="231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136</v>
      </c>
      <c r="AU478" s="19" t="s">
        <v>81</v>
      </c>
    </row>
    <row r="479" s="12" customFormat="1" ht="22.8" customHeight="1">
      <c r="A479" s="12"/>
      <c r="B479" s="198"/>
      <c r="C479" s="199"/>
      <c r="D479" s="200" t="s">
        <v>70</v>
      </c>
      <c r="E479" s="212" t="s">
        <v>863</v>
      </c>
      <c r="F479" s="212" t="s">
        <v>864</v>
      </c>
      <c r="G479" s="199"/>
      <c r="H479" s="199"/>
      <c r="I479" s="202"/>
      <c r="J479" s="213">
        <f>BK479</f>
        <v>0</v>
      </c>
      <c r="K479" s="199"/>
      <c r="L479" s="204"/>
      <c r="M479" s="205"/>
      <c r="N479" s="206"/>
      <c r="O479" s="206"/>
      <c r="P479" s="207">
        <f>SUM(P480:P554)</f>
        <v>0</v>
      </c>
      <c r="Q479" s="206"/>
      <c r="R479" s="207">
        <f>SUM(R480:R554)</f>
        <v>2.1422767600000001</v>
      </c>
      <c r="S479" s="206"/>
      <c r="T479" s="208">
        <f>SUM(T480:T554)</f>
        <v>6.8110197299999999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9" t="s">
        <v>81</v>
      </c>
      <c r="AT479" s="210" t="s">
        <v>70</v>
      </c>
      <c r="AU479" s="210" t="s">
        <v>79</v>
      </c>
      <c r="AY479" s="209" t="s">
        <v>126</v>
      </c>
      <c r="BK479" s="211">
        <f>SUM(BK480:BK554)</f>
        <v>0</v>
      </c>
    </row>
    <row r="480" s="2" customFormat="1" ht="16.5" customHeight="1">
      <c r="A480" s="40"/>
      <c r="B480" s="41"/>
      <c r="C480" s="214" t="s">
        <v>865</v>
      </c>
      <c r="D480" s="214" t="s">
        <v>129</v>
      </c>
      <c r="E480" s="215" t="s">
        <v>866</v>
      </c>
      <c r="F480" s="216" t="s">
        <v>867</v>
      </c>
      <c r="G480" s="217" t="s">
        <v>184</v>
      </c>
      <c r="H480" s="218">
        <v>707.27099999999996</v>
      </c>
      <c r="I480" s="219"/>
      <c r="J480" s="220">
        <f>ROUND(I480*H480,2)</f>
        <v>0</v>
      </c>
      <c r="K480" s="216" t="s">
        <v>133</v>
      </c>
      <c r="L480" s="46"/>
      <c r="M480" s="221" t="s">
        <v>19</v>
      </c>
      <c r="N480" s="222" t="s">
        <v>42</v>
      </c>
      <c r="O480" s="86"/>
      <c r="P480" s="223">
        <f>O480*H480</f>
        <v>0</v>
      </c>
      <c r="Q480" s="223">
        <v>0</v>
      </c>
      <c r="R480" s="223">
        <f>Q480*H480</f>
        <v>0</v>
      </c>
      <c r="S480" s="223">
        <v>0.0094999999999999998</v>
      </c>
      <c r="T480" s="224">
        <f>S480*H480</f>
        <v>6.7190744999999996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25" t="s">
        <v>272</v>
      </c>
      <c r="AT480" s="225" t="s">
        <v>129</v>
      </c>
      <c r="AU480" s="225" t="s">
        <v>81</v>
      </c>
      <c r="AY480" s="19" t="s">
        <v>126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9" t="s">
        <v>79</v>
      </c>
      <c r="BK480" s="226">
        <f>ROUND(I480*H480,2)</f>
        <v>0</v>
      </c>
      <c r="BL480" s="19" t="s">
        <v>272</v>
      </c>
      <c r="BM480" s="225" t="s">
        <v>868</v>
      </c>
    </row>
    <row r="481" s="2" customFormat="1">
      <c r="A481" s="40"/>
      <c r="B481" s="41"/>
      <c r="C481" s="42"/>
      <c r="D481" s="227" t="s">
        <v>136</v>
      </c>
      <c r="E481" s="42"/>
      <c r="F481" s="228" t="s">
        <v>869</v>
      </c>
      <c r="G481" s="42"/>
      <c r="H481" s="42"/>
      <c r="I481" s="229"/>
      <c r="J481" s="42"/>
      <c r="K481" s="42"/>
      <c r="L481" s="46"/>
      <c r="M481" s="230"/>
      <c r="N481" s="231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136</v>
      </c>
      <c r="AU481" s="19" t="s">
        <v>81</v>
      </c>
    </row>
    <row r="482" s="13" customFormat="1">
      <c r="A482" s="13"/>
      <c r="B482" s="238"/>
      <c r="C482" s="239"/>
      <c r="D482" s="232" t="s">
        <v>187</v>
      </c>
      <c r="E482" s="240" t="s">
        <v>19</v>
      </c>
      <c r="F482" s="241" t="s">
        <v>870</v>
      </c>
      <c r="G482" s="239"/>
      <c r="H482" s="242">
        <v>707.27099999999996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8" t="s">
        <v>187</v>
      </c>
      <c r="AU482" s="248" t="s">
        <v>81</v>
      </c>
      <c r="AV482" s="13" t="s">
        <v>81</v>
      </c>
      <c r="AW482" s="13" t="s">
        <v>33</v>
      </c>
      <c r="AX482" s="13" t="s">
        <v>79</v>
      </c>
      <c r="AY482" s="248" t="s">
        <v>126</v>
      </c>
    </row>
    <row r="483" s="2" customFormat="1" ht="16.5" customHeight="1">
      <c r="A483" s="40"/>
      <c r="B483" s="41"/>
      <c r="C483" s="214" t="s">
        <v>871</v>
      </c>
      <c r="D483" s="214" t="s">
        <v>129</v>
      </c>
      <c r="E483" s="215" t="s">
        <v>872</v>
      </c>
      <c r="F483" s="216" t="s">
        <v>873</v>
      </c>
      <c r="G483" s="217" t="s">
        <v>184</v>
      </c>
      <c r="H483" s="218">
        <v>707.27099999999996</v>
      </c>
      <c r="I483" s="219"/>
      <c r="J483" s="220">
        <f>ROUND(I483*H483,2)</f>
        <v>0</v>
      </c>
      <c r="K483" s="216" t="s">
        <v>133</v>
      </c>
      <c r="L483" s="46"/>
      <c r="M483" s="221" t="s">
        <v>19</v>
      </c>
      <c r="N483" s="222" t="s">
        <v>42</v>
      </c>
      <c r="O483" s="86"/>
      <c r="P483" s="223">
        <f>O483*H483</f>
        <v>0</v>
      </c>
      <c r="Q483" s="223">
        <v>0</v>
      </c>
      <c r="R483" s="223">
        <f>Q483*H483</f>
        <v>0</v>
      </c>
      <c r="S483" s="223">
        <v>0</v>
      </c>
      <c r="T483" s="224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5" t="s">
        <v>272</v>
      </c>
      <c r="AT483" s="225" t="s">
        <v>129</v>
      </c>
      <c r="AU483" s="225" t="s">
        <v>81</v>
      </c>
      <c r="AY483" s="19" t="s">
        <v>126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9" t="s">
        <v>79</v>
      </c>
      <c r="BK483" s="226">
        <f>ROUND(I483*H483,2)</f>
        <v>0</v>
      </c>
      <c r="BL483" s="19" t="s">
        <v>272</v>
      </c>
      <c r="BM483" s="225" t="s">
        <v>874</v>
      </c>
    </row>
    <row r="484" s="2" customFormat="1">
      <c r="A484" s="40"/>
      <c r="B484" s="41"/>
      <c r="C484" s="42"/>
      <c r="D484" s="227" t="s">
        <v>136</v>
      </c>
      <c r="E484" s="42"/>
      <c r="F484" s="228" t="s">
        <v>875</v>
      </c>
      <c r="G484" s="42"/>
      <c r="H484" s="42"/>
      <c r="I484" s="229"/>
      <c r="J484" s="42"/>
      <c r="K484" s="42"/>
      <c r="L484" s="46"/>
      <c r="M484" s="230"/>
      <c r="N484" s="231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136</v>
      </c>
      <c r="AU484" s="19" t="s">
        <v>81</v>
      </c>
    </row>
    <row r="485" s="2" customFormat="1" ht="24.15" customHeight="1">
      <c r="A485" s="40"/>
      <c r="B485" s="41"/>
      <c r="C485" s="214" t="s">
        <v>876</v>
      </c>
      <c r="D485" s="214" t="s">
        <v>129</v>
      </c>
      <c r="E485" s="215" t="s">
        <v>877</v>
      </c>
      <c r="F485" s="216" t="s">
        <v>878</v>
      </c>
      <c r="G485" s="217" t="s">
        <v>184</v>
      </c>
      <c r="H485" s="218">
        <v>53.154000000000003</v>
      </c>
      <c r="I485" s="219"/>
      <c r="J485" s="220">
        <f>ROUND(I485*H485,2)</f>
        <v>0</v>
      </c>
      <c r="K485" s="216" t="s">
        <v>133</v>
      </c>
      <c r="L485" s="46"/>
      <c r="M485" s="221" t="s">
        <v>19</v>
      </c>
      <c r="N485" s="222" t="s">
        <v>42</v>
      </c>
      <c r="O485" s="86"/>
      <c r="P485" s="223">
        <f>O485*H485</f>
        <v>0</v>
      </c>
      <c r="Q485" s="223">
        <v>1.0000000000000001E-05</v>
      </c>
      <c r="R485" s="223">
        <f>Q485*H485</f>
        <v>0.00053154000000000005</v>
      </c>
      <c r="S485" s="223">
        <v>0</v>
      </c>
      <c r="T485" s="224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25" t="s">
        <v>272</v>
      </c>
      <c r="AT485" s="225" t="s">
        <v>129</v>
      </c>
      <c r="AU485" s="225" t="s">
        <v>81</v>
      </c>
      <c r="AY485" s="19" t="s">
        <v>126</v>
      </c>
      <c r="BE485" s="226">
        <f>IF(N485="základní",J485,0)</f>
        <v>0</v>
      </c>
      <c r="BF485" s="226">
        <f>IF(N485="snížená",J485,0)</f>
        <v>0</v>
      </c>
      <c r="BG485" s="226">
        <f>IF(N485="zákl. přenesená",J485,0)</f>
        <v>0</v>
      </c>
      <c r="BH485" s="226">
        <f>IF(N485="sníž. přenesená",J485,0)</f>
        <v>0</v>
      </c>
      <c r="BI485" s="226">
        <f>IF(N485="nulová",J485,0)</f>
        <v>0</v>
      </c>
      <c r="BJ485" s="19" t="s">
        <v>79</v>
      </c>
      <c r="BK485" s="226">
        <f>ROUND(I485*H485,2)</f>
        <v>0</v>
      </c>
      <c r="BL485" s="19" t="s">
        <v>272</v>
      </c>
      <c r="BM485" s="225" t="s">
        <v>879</v>
      </c>
    </row>
    <row r="486" s="2" customFormat="1">
      <c r="A486" s="40"/>
      <c r="B486" s="41"/>
      <c r="C486" s="42"/>
      <c r="D486" s="227" t="s">
        <v>136</v>
      </c>
      <c r="E486" s="42"/>
      <c r="F486" s="228" t="s">
        <v>880</v>
      </c>
      <c r="G486" s="42"/>
      <c r="H486" s="42"/>
      <c r="I486" s="229"/>
      <c r="J486" s="42"/>
      <c r="K486" s="42"/>
      <c r="L486" s="46"/>
      <c r="M486" s="230"/>
      <c r="N486" s="231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136</v>
      </c>
      <c r="AU486" s="19" t="s">
        <v>81</v>
      </c>
    </row>
    <row r="487" s="13" customFormat="1">
      <c r="A487" s="13"/>
      <c r="B487" s="238"/>
      <c r="C487" s="239"/>
      <c r="D487" s="232" t="s">
        <v>187</v>
      </c>
      <c r="E487" s="240" t="s">
        <v>19</v>
      </c>
      <c r="F487" s="241" t="s">
        <v>387</v>
      </c>
      <c r="G487" s="239"/>
      <c r="H487" s="242">
        <v>39.154000000000003</v>
      </c>
      <c r="I487" s="243"/>
      <c r="J487" s="239"/>
      <c r="K487" s="239"/>
      <c r="L487" s="244"/>
      <c r="M487" s="245"/>
      <c r="N487" s="246"/>
      <c r="O487" s="246"/>
      <c r="P487" s="246"/>
      <c r="Q487" s="246"/>
      <c r="R487" s="246"/>
      <c r="S487" s="246"/>
      <c r="T487" s="24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8" t="s">
        <v>187</v>
      </c>
      <c r="AU487" s="248" t="s">
        <v>81</v>
      </c>
      <c r="AV487" s="13" t="s">
        <v>81</v>
      </c>
      <c r="AW487" s="13" t="s">
        <v>33</v>
      </c>
      <c r="AX487" s="13" t="s">
        <v>71</v>
      </c>
      <c r="AY487" s="248" t="s">
        <v>126</v>
      </c>
    </row>
    <row r="488" s="13" customFormat="1">
      <c r="A488" s="13"/>
      <c r="B488" s="238"/>
      <c r="C488" s="239"/>
      <c r="D488" s="232" t="s">
        <v>187</v>
      </c>
      <c r="E488" s="240" t="s">
        <v>19</v>
      </c>
      <c r="F488" s="241" t="s">
        <v>881</v>
      </c>
      <c r="G488" s="239"/>
      <c r="H488" s="242">
        <v>14</v>
      </c>
      <c r="I488" s="243"/>
      <c r="J488" s="239"/>
      <c r="K488" s="239"/>
      <c r="L488" s="244"/>
      <c r="M488" s="245"/>
      <c r="N488" s="246"/>
      <c r="O488" s="246"/>
      <c r="P488" s="246"/>
      <c r="Q488" s="246"/>
      <c r="R488" s="246"/>
      <c r="S488" s="246"/>
      <c r="T488" s="24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8" t="s">
        <v>187</v>
      </c>
      <c r="AU488" s="248" t="s">
        <v>81</v>
      </c>
      <c r="AV488" s="13" t="s">
        <v>81</v>
      </c>
      <c r="AW488" s="13" t="s">
        <v>33</v>
      </c>
      <c r="AX488" s="13" t="s">
        <v>71</v>
      </c>
      <c r="AY488" s="248" t="s">
        <v>126</v>
      </c>
    </row>
    <row r="489" s="14" customFormat="1">
      <c r="A489" s="14"/>
      <c r="B489" s="249"/>
      <c r="C489" s="250"/>
      <c r="D489" s="232" t="s">
        <v>187</v>
      </c>
      <c r="E489" s="251" t="s">
        <v>19</v>
      </c>
      <c r="F489" s="252" t="s">
        <v>882</v>
      </c>
      <c r="G489" s="250"/>
      <c r="H489" s="253">
        <v>53.154000000000003</v>
      </c>
      <c r="I489" s="254"/>
      <c r="J489" s="250"/>
      <c r="K489" s="250"/>
      <c r="L489" s="255"/>
      <c r="M489" s="256"/>
      <c r="N489" s="257"/>
      <c r="O489" s="257"/>
      <c r="P489" s="257"/>
      <c r="Q489" s="257"/>
      <c r="R489" s="257"/>
      <c r="S489" s="257"/>
      <c r="T489" s="25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9" t="s">
        <v>187</v>
      </c>
      <c r="AU489" s="259" t="s">
        <v>81</v>
      </c>
      <c r="AV489" s="14" t="s">
        <v>153</v>
      </c>
      <c r="AW489" s="14" t="s">
        <v>33</v>
      </c>
      <c r="AX489" s="14" t="s">
        <v>79</v>
      </c>
      <c r="AY489" s="259" t="s">
        <v>126</v>
      </c>
    </row>
    <row r="490" s="2" customFormat="1" ht="24.15" customHeight="1">
      <c r="A490" s="40"/>
      <c r="B490" s="41"/>
      <c r="C490" s="271" t="s">
        <v>883</v>
      </c>
      <c r="D490" s="271" t="s">
        <v>400</v>
      </c>
      <c r="E490" s="272" t="s">
        <v>884</v>
      </c>
      <c r="F490" s="273" t="s">
        <v>885</v>
      </c>
      <c r="G490" s="274" t="s">
        <v>184</v>
      </c>
      <c r="H490" s="275">
        <v>61.127000000000002</v>
      </c>
      <c r="I490" s="276"/>
      <c r="J490" s="277">
        <f>ROUND(I490*H490,2)</f>
        <v>0</v>
      </c>
      <c r="K490" s="273" t="s">
        <v>19</v>
      </c>
      <c r="L490" s="278"/>
      <c r="M490" s="279" t="s">
        <v>19</v>
      </c>
      <c r="N490" s="280" t="s">
        <v>42</v>
      </c>
      <c r="O490" s="86"/>
      <c r="P490" s="223">
        <f>O490*H490</f>
        <v>0</v>
      </c>
      <c r="Q490" s="223">
        <v>0.0030200000000000001</v>
      </c>
      <c r="R490" s="223">
        <f>Q490*H490</f>
        <v>0.18460354000000001</v>
      </c>
      <c r="S490" s="223">
        <v>0</v>
      </c>
      <c r="T490" s="224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25" t="s">
        <v>355</v>
      </c>
      <c r="AT490" s="225" t="s">
        <v>400</v>
      </c>
      <c r="AU490" s="225" t="s">
        <v>81</v>
      </c>
      <c r="AY490" s="19" t="s">
        <v>126</v>
      </c>
      <c r="BE490" s="226">
        <f>IF(N490="základní",J490,0)</f>
        <v>0</v>
      </c>
      <c r="BF490" s="226">
        <f>IF(N490="snížená",J490,0)</f>
        <v>0</v>
      </c>
      <c r="BG490" s="226">
        <f>IF(N490="zákl. přenesená",J490,0)</f>
        <v>0</v>
      </c>
      <c r="BH490" s="226">
        <f>IF(N490="sníž. přenesená",J490,0)</f>
        <v>0</v>
      </c>
      <c r="BI490" s="226">
        <f>IF(N490="nulová",J490,0)</f>
        <v>0</v>
      </c>
      <c r="BJ490" s="19" t="s">
        <v>79</v>
      </c>
      <c r="BK490" s="226">
        <f>ROUND(I490*H490,2)</f>
        <v>0</v>
      </c>
      <c r="BL490" s="19" t="s">
        <v>272</v>
      </c>
      <c r="BM490" s="225" t="s">
        <v>886</v>
      </c>
    </row>
    <row r="491" s="2" customFormat="1">
      <c r="A491" s="40"/>
      <c r="B491" s="41"/>
      <c r="C491" s="42"/>
      <c r="D491" s="232" t="s">
        <v>160</v>
      </c>
      <c r="E491" s="42"/>
      <c r="F491" s="233" t="s">
        <v>887</v>
      </c>
      <c r="G491" s="42"/>
      <c r="H491" s="42"/>
      <c r="I491" s="229"/>
      <c r="J491" s="42"/>
      <c r="K491" s="42"/>
      <c r="L491" s="46"/>
      <c r="M491" s="230"/>
      <c r="N491" s="231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160</v>
      </c>
      <c r="AU491" s="19" t="s">
        <v>81</v>
      </c>
    </row>
    <row r="492" s="13" customFormat="1">
      <c r="A492" s="13"/>
      <c r="B492" s="238"/>
      <c r="C492" s="239"/>
      <c r="D492" s="232" t="s">
        <v>187</v>
      </c>
      <c r="E492" s="240" t="s">
        <v>19</v>
      </c>
      <c r="F492" s="241" t="s">
        <v>387</v>
      </c>
      <c r="G492" s="239"/>
      <c r="H492" s="242">
        <v>39.154000000000003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8" t="s">
        <v>187</v>
      </c>
      <c r="AU492" s="248" t="s">
        <v>81</v>
      </c>
      <c r="AV492" s="13" t="s">
        <v>81</v>
      </c>
      <c r="AW492" s="13" t="s">
        <v>33</v>
      </c>
      <c r="AX492" s="13" t="s">
        <v>71</v>
      </c>
      <c r="AY492" s="248" t="s">
        <v>126</v>
      </c>
    </row>
    <row r="493" s="13" customFormat="1">
      <c r="A493" s="13"/>
      <c r="B493" s="238"/>
      <c r="C493" s="239"/>
      <c r="D493" s="232" t="s">
        <v>187</v>
      </c>
      <c r="E493" s="240" t="s">
        <v>19</v>
      </c>
      <c r="F493" s="241" t="s">
        <v>881</v>
      </c>
      <c r="G493" s="239"/>
      <c r="H493" s="242">
        <v>14</v>
      </c>
      <c r="I493" s="243"/>
      <c r="J493" s="239"/>
      <c r="K493" s="239"/>
      <c r="L493" s="244"/>
      <c r="M493" s="245"/>
      <c r="N493" s="246"/>
      <c r="O493" s="246"/>
      <c r="P493" s="246"/>
      <c r="Q493" s="246"/>
      <c r="R493" s="246"/>
      <c r="S493" s="246"/>
      <c r="T493" s="247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8" t="s">
        <v>187</v>
      </c>
      <c r="AU493" s="248" t="s">
        <v>81</v>
      </c>
      <c r="AV493" s="13" t="s">
        <v>81</v>
      </c>
      <c r="AW493" s="13" t="s">
        <v>33</v>
      </c>
      <c r="AX493" s="13" t="s">
        <v>71</v>
      </c>
      <c r="AY493" s="248" t="s">
        <v>126</v>
      </c>
    </row>
    <row r="494" s="14" customFormat="1">
      <c r="A494" s="14"/>
      <c r="B494" s="249"/>
      <c r="C494" s="250"/>
      <c r="D494" s="232" t="s">
        <v>187</v>
      </c>
      <c r="E494" s="251" t="s">
        <v>19</v>
      </c>
      <c r="F494" s="252" t="s">
        <v>882</v>
      </c>
      <c r="G494" s="250"/>
      <c r="H494" s="253">
        <v>53.154000000000003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9" t="s">
        <v>187</v>
      </c>
      <c r="AU494" s="259" t="s">
        <v>81</v>
      </c>
      <c r="AV494" s="14" t="s">
        <v>153</v>
      </c>
      <c r="AW494" s="14" t="s">
        <v>33</v>
      </c>
      <c r="AX494" s="14" t="s">
        <v>79</v>
      </c>
      <c r="AY494" s="259" t="s">
        <v>126</v>
      </c>
    </row>
    <row r="495" s="13" customFormat="1">
      <c r="A495" s="13"/>
      <c r="B495" s="238"/>
      <c r="C495" s="239"/>
      <c r="D495" s="232" t="s">
        <v>187</v>
      </c>
      <c r="E495" s="239"/>
      <c r="F495" s="241" t="s">
        <v>888</v>
      </c>
      <c r="G495" s="239"/>
      <c r="H495" s="242">
        <v>61.127000000000002</v>
      </c>
      <c r="I495" s="243"/>
      <c r="J495" s="239"/>
      <c r="K495" s="239"/>
      <c r="L495" s="244"/>
      <c r="M495" s="245"/>
      <c r="N495" s="246"/>
      <c r="O495" s="246"/>
      <c r="P495" s="246"/>
      <c r="Q495" s="246"/>
      <c r="R495" s="246"/>
      <c r="S495" s="246"/>
      <c r="T495" s="24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8" t="s">
        <v>187</v>
      </c>
      <c r="AU495" s="248" t="s">
        <v>81</v>
      </c>
      <c r="AV495" s="13" t="s">
        <v>81</v>
      </c>
      <c r="AW495" s="13" t="s">
        <v>4</v>
      </c>
      <c r="AX495" s="13" t="s">
        <v>79</v>
      </c>
      <c r="AY495" s="248" t="s">
        <v>126</v>
      </c>
    </row>
    <row r="496" s="2" customFormat="1" ht="24.15" customHeight="1">
      <c r="A496" s="40"/>
      <c r="B496" s="41"/>
      <c r="C496" s="214" t="s">
        <v>889</v>
      </c>
      <c r="D496" s="214" t="s">
        <v>129</v>
      </c>
      <c r="E496" s="215" t="s">
        <v>890</v>
      </c>
      <c r="F496" s="216" t="s">
        <v>891</v>
      </c>
      <c r="G496" s="217" t="s">
        <v>184</v>
      </c>
      <c r="H496" s="218">
        <v>764.226</v>
      </c>
      <c r="I496" s="219"/>
      <c r="J496" s="220">
        <f>ROUND(I496*H496,2)</f>
        <v>0</v>
      </c>
      <c r="K496" s="216" t="s">
        <v>133</v>
      </c>
      <c r="L496" s="46"/>
      <c r="M496" s="221" t="s">
        <v>19</v>
      </c>
      <c r="N496" s="222" t="s">
        <v>42</v>
      </c>
      <c r="O496" s="86"/>
      <c r="P496" s="223">
        <f>O496*H496</f>
        <v>0</v>
      </c>
      <c r="Q496" s="223">
        <v>0</v>
      </c>
      <c r="R496" s="223">
        <f>Q496*H496</f>
        <v>0</v>
      </c>
      <c r="S496" s="223">
        <v>0</v>
      </c>
      <c r="T496" s="224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25" t="s">
        <v>272</v>
      </c>
      <c r="AT496" s="225" t="s">
        <v>129</v>
      </c>
      <c r="AU496" s="225" t="s">
        <v>81</v>
      </c>
      <c r="AY496" s="19" t="s">
        <v>126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9" t="s">
        <v>79</v>
      </c>
      <c r="BK496" s="226">
        <f>ROUND(I496*H496,2)</f>
        <v>0</v>
      </c>
      <c r="BL496" s="19" t="s">
        <v>272</v>
      </c>
      <c r="BM496" s="225" t="s">
        <v>892</v>
      </c>
    </row>
    <row r="497" s="2" customFormat="1">
      <c r="A497" s="40"/>
      <c r="B497" s="41"/>
      <c r="C497" s="42"/>
      <c r="D497" s="227" t="s">
        <v>136</v>
      </c>
      <c r="E497" s="42"/>
      <c r="F497" s="228" t="s">
        <v>893</v>
      </c>
      <c r="G497" s="42"/>
      <c r="H497" s="42"/>
      <c r="I497" s="229"/>
      <c r="J497" s="42"/>
      <c r="K497" s="42"/>
      <c r="L497" s="46"/>
      <c r="M497" s="230"/>
      <c r="N497" s="231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136</v>
      </c>
      <c r="AU497" s="19" t="s">
        <v>81</v>
      </c>
    </row>
    <row r="498" s="13" customFormat="1">
      <c r="A498" s="13"/>
      <c r="B498" s="238"/>
      <c r="C498" s="239"/>
      <c r="D498" s="232" t="s">
        <v>187</v>
      </c>
      <c r="E498" s="240" t="s">
        <v>19</v>
      </c>
      <c r="F498" s="241" t="s">
        <v>894</v>
      </c>
      <c r="G498" s="239"/>
      <c r="H498" s="242">
        <v>764.226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8" t="s">
        <v>187</v>
      </c>
      <c r="AU498" s="248" t="s">
        <v>81</v>
      </c>
      <c r="AV498" s="13" t="s">
        <v>81</v>
      </c>
      <c r="AW498" s="13" t="s">
        <v>33</v>
      </c>
      <c r="AX498" s="13" t="s">
        <v>79</v>
      </c>
      <c r="AY498" s="248" t="s">
        <v>126</v>
      </c>
    </row>
    <row r="499" s="2" customFormat="1" ht="37.8" customHeight="1">
      <c r="A499" s="40"/>
      <c r="B499" s="41"/>
      <c r="C499" s="271" t="s">
        <v>895</v>
      </c>
      <c r="D499" s="271" t="s">
        <v>400</v>
      </c>
      <c r="E499" s="272" t="s">
        <v>896</v>
      </c>
      <c r="F499" s="273" t="s">
        <v>897</v>
      </c>
      <c r="G499" s="274" t="s">
        <v>184</v>
      </c>
      <c r="H499" s="275">
        <v>878.86000000000001</v>
      </c>
      <c r="I499" s="276"/>
      <c r="J499" s="277">
        <f>ROUND(I499*H499,2)</f>
        <v>0</v>
      </c>
      <c r="K499" s="273" t="s">
        <v>19</v>
      </c>
      <c r="L499" s="278"/>
      <c r="M499" s="279" t="s">
        <v>19</v>
      </c>
      <c r="N499" s="280" t="s">
        <v>42</v>
      </c>
      <c r="O499" s="86"/>
      <c r="P499" s="223">
        <f>O499*H499</f>
        <v>0</v>
      </c>
      <c r="Q499" s="223">
        <v>0.0020200000000000001</v>
      </c>
      <c r="R499" s="223">
        <f>Q499*H499</f>
        <v>1.7752972</v>
      </c>
      <c r="S499" s="223">
        <v>0</v>
      </c>
      <c r="T499" s="224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25" t="s">
        <v>355</v>
      </c>
      <c r="AT499" s="225" t="s">
        <v>400</v>
      </c>
      <c r="AU499" s="225" t="s">
        <v>81</v>
      </c>
      <c r="AY499" s="19" t="s">
        <v>126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9" t="s">
        <v>79</v>
      </c>
      <c r="BK499" s="226">
        <f>ROUND(I499*H499,2)</f>
        <v>0</v>
      </c>
      <c r="BL499" s="19" t="s">
        <v>272</v>
      </c>
      <c r="BM499" s="225" t="s">
        <v>898</v>
      </c>
    </row>
    <row r="500" s="2" customFormat="1">
      <c r="A500" s="40"/>
      <c r="B500" s="41"/>
      <c r="C500" s="42"/>
      <c r="D500" s="232" t="s">
        <v>160</v>
      </c>
      <c r="E500" s="42"/>
      <c r="F500" s="233" t="s">
        <v>899</v>
      </c>
      <c r="G500" s="42"/>
      <c r="H500" s="42"/>
      <c r="I500" s="229"/>
      <c r="J500" s="42"/>
      <c r="K500" s="42"/>
      <c r="L500" s="46"/>
      <c r="M500" s="230"/>
      <c r="N500" s="231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160</v>
      </c>
      <c r="AU500" s="19" t="s">
        <v>81</v>
      </c>
    </row>
    <row r="501" s="13" customFormat="1">
      <c r="A501" s="13"/>
      <c r="B501" s="238"/>
      <c r="C501" s="239"/>
      <c r="D501" s="232" t="s">
        <v>187</v>
      </c>
      <c r="E501" s="240" t="s">
        <v>19</v>
      </c>
      <c r="F501" s="241" t="s">
        <v>894</v>
      </c>
      <c r="G501" s="239"/>
      <c r="H501" s="242">
        <v>764.226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8" t="s">
        <v>187</v>
      </c>
      <c r="AU501" s="248" t="s">
        <v>81</v>
      </c>
      <c r="AV501" s="13" t="s">
        <v>81</v>
      </c>
      <c r="AW501" s="13" t="s">
        <v>33</v>
      </c>
      <c r="AX501" s="13" t="s">
        <v>79</v>
      </c>
      <c r="AY501" s="248" t="s">
        <v>126</v>
      </c>
    </row>
    <row r="502" s="13" customFormat="1">
      <c r="A502" s="13"/>
      <c r="B502" s="238"/>
      <c r="C502" s="239"/>
      <c r="D502" s="232" t="s">
        <v>187</v>
      </c>
      <c r="E502" s="239"/>
      <c r="F502" s="241" t="s">
        <v>900</v>
      </c>
      <c r="G502" s="239"/>
      <c r="H502" s="242">
        <v>878.86000000000001</v>
      </c>
      <c r="I502" s="243"/>
      <c r="J502" s="239"/>
      <c r="K502" s="239"/>
      <c r="L502" s="244"/>
      <c r="M502" s="245"/>
      <c r="N502" s="246"/>
      <c r="O502" s="246"/>
      <c r="P502" s="246"/>
      <c r="Q502" s="246"/>
      <c r="R502" s="246"/>
      <c r="S502" s="246"/>
      <c r="T502" s="24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8" t="s">
        <v>187</v>
      </c>
      <c r="AU502" s="248" t="s">
        <v>81</v>
      </c>
      <c r="AV502" s="13" t="s">
        <v>81</v>
      </c>
      <c r="AW502" s="13" t="s">
        <v>4</v>
      </c>
      <c r="AX502" s="13" t="s">
        <v>79</v>
      </c>
      <c r="AY502" s="248" t="s">
        <v>126</v>
      </c>
    </row>
    <row r="503" s="2" customFormat="1" ht="16.5" customHeight="1">
      <c r="A503" s="40"/>
      <c r="B503" s="41"/>
      <c r="C503" s="214" t="s">
        <v>901</v>
      </c>
      <c r="D503" s="214" t="s">
        <v>129</v>
      </c>
      <c r="E503" s="215" t="s">
        <v>902</v>
      </c>
      <c r="F503" s="216" t="s">
        <v>903</v>
      </c>
      <c r="G503" s="217" t="s">
        <v>226</v>
      </c>
      <c r="H503" s="218">
        <v>798.98000000000002</v>
      </c>
      <c r="I503" s="219"/>
      <c r="J503" s="220">
        <f>ROUND(I503*H503,2)</f>
        <v>0</v>
      </c>
      <c r="K503" s="216" t="s">
        <v>133</v>
      </c>
      <c r="L503" s="46"/>
      <c r="M503" s="221" t="s">
        <v>19</v>
      </c>
      <c r="N503" s="222" t="s">
        <v>42</v>
      </c>
      <c r="O503" s="86"/>
      <c r="P503" s="223">
        <f>O503*H503</f>
        <v>0</v>
      </c>
      <c r="Q503" s="223">
        <v>0</v>
      </c>
      <c r="R503" s="223">
        <f>Q503*H503</f>
        <v>0</v>
      </c>
      <c r="S503" s="223">
        <v>0</v>
      </c>
      <c r="T503" s="224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25" t="s">
        <v>272</v>
      </c>
      <c r="AT503" s="225" t="s">
        <v>129</v>
      </c>
      <c r="AU503" s="225" t="s">
        <v>81</v>
      </c>
      <c r="AY503" s="19" t="s">
        <v>126</v>
      </c>
      <c r="BE503" s="226">
        <f>IF(N503="základní",J503,0)</f>
        <v>0</v>
      </c>
      <c r="BF503" s="226">
        <f>IF(N503="snížená",J503,0)</f>
        <v>0</v>
      </c>
      <c r="BG503" s="226">
        <f>IF(N503="zákl. přenesená",J503,0)</f>
        <v>0</v>
      </c>
      <c r="BH503" s="226">
        <f>IF(N503="sníž. přenesená",J503,0)</f>
        <v>0</v>
      </c>
      <c r="BI503" s="226">
        <f>IF(N503="nulová",J503,0)</f>
        <v>0</v>
      </c>
      <c r="BJ503" s="19" t="s">
        <v>79</v>
      </c>
      <c r="BK503" s="226">
        <f>ROUND(I503*H503,2)</f>
        <v>0</v>
      </c>
      <c r="BL503" s="19" t="s">
        <v>272</v>
      </c>
      <c r="BM503" s="225" t="s">
        <v>904</v>
      </c>
    </row>
    <row r="504" s="2" customFormat="1">
      <c r="A504" s="40"/>
      <c r="B504" s="41"/>
      <c r="C504" s="42"/>
      <c r="D504" s="227" t="s">
        <v>136</v>
      </c>
      <c r="E504" s="42"/>
      <c r="F504" s="228" t="s">
        <v>905</v>
      </c>
      <c r="G504" s="42"/>
      <c r="H504" s="42"/>
      <c r="I504" s="229"/>
      <c r="J504" s="42"/>
      <c r="K504" s="42"/>
      <c r="L504" s="46"/>
      <c r="M504" s="230"/>
      <c r="N504" s="231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136</v>
      </c>
      <c r="AU504" s="19" t="s">
        <v>81</v>
      </c>
    </row>
    <row r="505" s="13" customFormat="1">
      <c r="A505" s="13"/>
      <c r="B505" s="238"/>
      <c r="C505" s="239"/>
      <c r="D505" s="232" t="s">
        <v>187</v>
      </c>
      <c r="E505" s="240" t="s">
        <v>19</v>
      </c>
      <c r="F505" s="241" t="s">
        <v>387</v>
      </c>
      <c r="G505" s="239"/>
      <c r="H505" s="242">
        <v>39.154000000000003</v>
      </c>
      <c r="I505" s="243"/>
      <c r="J505" s="239"/>
      <c r="K505" s="239"/>
      <c r="L505" s="244"/>
      <c r="M505" s="245"/>
      <c r="N505" s="246"/>
      <c r="O505" s="246"/>
      <c r="P505" s="246"/>
      <c r="Q505" s="246"/>
      <c r="R505" s="246"/>
      <c r="S505" s="246"/>
      <c r="T505" s="247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8" t="s">
        <v>187</v>
      </c>
      <c r="AU505" s="248" t="s">
        <v>81</v>
      </c>
      <c r="AV505" s="13" t="s">
        <v>81</v>
      </c>
      <c r="AW505" s="13" t="s">
        <v>33</v>
      </c>
      <c r="AX505" s="13" t="s">
        <v>71</v>
      </c>
      <c r="AY505" s="248" t="s">
        <v>126</v>
      </c>
    </row>
    <row r="506" s="13" customFormat="1">
      <c r="A506" s="13"/>
      <c r="B506" s="238"/>
      <c r="C506" s="239"/>
      <c r="D506" s="232" t="s">
        <v>187</v>
      </c>
      <c r="E506" s="240" t="s">
        <v>19</v>
      </c>
      <c r="F506" s="241" t="s">
        <v>492</v>
      </c>
      <c r="G506" s="239"/>
      <c r="H506" s="242">
        <v>764.226</v>
      </c>
      <c r="I506" s="243"/>
      <c r="J506" s="239"/>
      <c r="K506" s="239"/>
      <c r="L506" s="244"/>
      <c r="M506" s="245"/>
      <c r="N506" s="246"/>
      <c r="O506" s="246"/>
      <c r="P506" s="246"/>
      <c r="Q506" s="246"/>
      <c r="R506" s="246"/>
      <c r="S506" s="246"/>
      <c r="T506" s="24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8" t="s">
        <v>187</v>
      </c>
      <c r="AU506" s="248" t="s">
        <v>81</v>
      </c>
      <c r="AV506" s="13" t="s">
        <v>81</v>
      </c>
      <c r="AW506" s="13" t="s">
        <v>33</v>
      </c>
      <c r="AX506" s="13" t="s">
        <v>71</v>
      </c>
      <c r="AY506" s="248" t="s">
        <v>126</v>
      </c>
    </row>
    <row r="507" s="13" customFormat="1">
      <c r="A507" s="13"/>
      <c r="B507" s="238"/>
      <c r="C507" s="239"/>
      <c r="D507" s="232" t="s">
        <v>187</v>
      </c>
      <c r="E507" s="240" t="s">
        <v>19</v>
      </c>
      <c r="F507" s="241" t="s">
        <v>493</v>
      </c>
      <c r="G507" s="239"/>
      <c r="H507" s="242">
        <v>-4.4000000000000004</v>
      </c>
      <c r="I507" s="243"/>
      <c r="J507" s="239"/>
      <c r="K507" s="239"/>
      <c r="L507" s="244"/>
      <c r="M507" s="245"/>
      <c r="N507" s="246"/>
      <c r="O507" s="246"/>
      <c r="P507" s="246"/>
      <c r="Q507" s="246"/>
      <c r="R507" s="246"/>
      <c r="S507" s="246"/>
      <c r="T507" s="24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8" t="s">
        <v>187</v>
      </c>
      <c r="AU507" s="248" t="s">
        <v>81</v>
      </c>
      <c r="AV507" s="13" t="s">
        <v>81</v>
      </c>
      <c r="AW507" s="13" t="s">
        <v>33</v>
      </c>
      <c r="AX507" s="13" t="s">
        <v>71</v>
      </c>
      <c r="AY507" s="248" t="s">
        <v>126</v>
      </c>
    </row>
    <row r="508" s="14" customFormat="1">
      <c r="A508" s="14"/>
      <c r="B508" s="249"/>
      <c r="C508" s="250"/>
      <c r="D508" s="232" t="s">
        <v>187</v>
      </c>
      <c r="E508" s="251" t="s">
        <v>19</v>
      </c>
      <c r="F508" s="252" t="s">
        <v>506</v>
      </c>
      <c r="G508" s="250"/>
      <c r="H508" s="253">
        <v>798.98000000000002</v>
      </c>
      <c r="I508" s="254"/>
      <c r="J508" s="250"/>
      <c r="K508" s="250"/>
      <c r="L508" s="255"/>
      <c r="M508" s="256"/>
      <c r="N508" s="257"/>
      <c r="O508" s="257"/>
      <c r="P508" s="257"/>
      <c r="Q508" s="257"/>
      <c r="R508" s="257"/>
      <c r="S508" s="257"/>
      <c r="T508" s="258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9" t="s">
        <v>187</v>
      </c>
      <c r="AU508" s="259" t="s">
        <v>81</v>
      </c>
      <c r="AV508" s="14" t="s">
        <v>153</v>
      </c>
      <c r="AW508" s="14" t="s">
        <v>33</v>
      </c>
      <c r="AX508" s="14" t="s">
        <v>79</v>
      </c>
      <c r="AY508" s="259" t="s">
        <v>126</v>
      </c>
    </row>
    <row r="509" s="2" customFormat="1" ht="16.5" customHeight="1">
      <c r="A509" s="40"/>
      <c r="B509" s="41"/>
      <c r="C509" s="271" t="s">
        <v>906</v>
      </c>
      <c r="D509" s="271" t="s">
        <v>400</v>
      </c>
      <c r="E509" s="272" t="s">
        <v>907</v>
      </c>
      <c r="F509" s="273" t="s">
        <v>908</v>
      </c>
      <c r="G509" s="274" t="s">
        <v>226</v>
      </c>
      <c r="H509" s="275">
        <v>184.80000000000001</v>
      </c>
      <c r="I509" s="276"/>
      <c r="J509" s="277">
        <f>ROUND(I509*H509,2)</f>
        <v>0</v>
      </c>
      <c r="K509" s="273" t="s">
        <v>133</v>
      </c>
      <c r="L509" s="278"/>
      <c r="M509" s="279" t="s">
        <v>19</v>
      </c>
      <c r="N509" s="280" t="s">
        <v>42</v>
      </c>
      <c r="O509" s="86"/>
      <c r="P509" s="223">
        <f>O509*H509</f>
        <v>0</v>
      </c>
      <c r="Q509" s="223">
        <v>1.0000000000000001E-05</v>
      </c>
      <c r="R509" s="223">
        <f>Q509*H509</f>
        <v>0.0018480000000000003</v>
      </c>
      <c r="S509" s="223">
        <v>0</v>
      </c>
      <c r="T509" s="224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25" t="s">
        <v>355</v>
      </c>
      <c r="AT509" s="225" t="s">
        <v>400</v>
      </c>
      <c r="AU509" s="225" t="s">
        <v>81</v>
      </c>
      <c r="AY509" s="19" t="s">
        <v>126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9" t="s">
        <v>79</v>
      </c>
      <c r="BK509" s="226">
        <f>ROUND(I509*H509,2)</f>
        <v>0</v>
      </c>
      <c r="BL509" s="19" t="s">
        <v>272</v>
      </c>
      <c r="BM509" s="225" t="s">
        <v>909</v>
      </c>
    </row>
    <row r="510" s="13" customFormat="1">
      <c r="A510" s="13"/>
      <c r="B510" s="238"/>
      <c r="C510" s="239"/>
      <c r="D510" s="232" t="s">
        <v>187</v>
      </c>
      <c r="E510" s="240" t="s">
        <v>19</v>
      </c>
      <c r="F510" s="241" t="s">
        <v>910</v>
      </c>
      <c r="G510" s="239"/>
      <c r="H510" s="242">
        <v>168</v>
      </c>
      <c r="I510" s="243"/>
      <c r="J510" s="239"/>
      <c r="K510" s="239"/>
      <c r="L510" s="244"/>
      <c r="M510" s="245"/>
      <c r="N510" s="246"/>
      <c r="O510" s="246"/>
      <c r="P510" s="246"/>
      <c r="Q510" s="246"/>
      <c r="R510" s="246"/>
      <c r="S510" s="246"/>
      <c r="T510" s="24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8" t="s">
        <v>187</v>
      </c>
      <c r="AU510" s="248" t="s">
        <v>81</v>
      </c>
      <c r="AV510" s="13" t="s">
        <v>81</v>
      </c>
      <c r="AW510" s="13" t="s">
        <v>33</v>
      </c>
      <c r="AX510" s="13" t="s">
        <v>79</v>
      </c>
      <c r="AY510" s="248" t="s">
        <v>126</v>
      </c>
    </row>
    <row r="511" s="13" customFormat="1">
      <c r="A511" s="13"/>
      <c r="B511" s="238"/>
      <c r="C511" s="239"/>
      <c r="D511" s="232" t="s">
        <v>187</v>
      </c>
      <c r="E511" s="239"/>
      <c r="F511" s="241" t="s">
        <v>911</v>
      </c>
      <c r="G511" s="239"/>
      <c r="H511" s="242">
        <v>184.80000000000001</v>
      </c>
      <c r="I511" s="243"/>
      <c r="J511" s="239"/>
      <c r="K511" s="239"/>
      <c r="L511" s="244"/>
      <c r="M511" s="245"/>
      <c r="N511" s="246"/>
      <c r="O511" s="246"/>
      <c r="P511" s="246"/>
      <c r="Q511" s="246"/>
      <c r="R511" s="246"/>
      <c r="S511" s="246"/>
      <c r="T511" s="24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8" t="s">
        <v>187</v>
      </c>
      <c r="AU511" s="248" t="s">
        <v>81</v>
      </c>
      <c r="AV511" s="13" t="s">
        <v>81</v>
      </c>
      <c r="AW511" s="13" t="s">
        <v>4</v>
      </c>
      <c r="AX511" s="13" t="s">
        <v>79</v>
      </c>
      <c r="AY511" s="248" t="s">
        <v>126</v>
      </c>
    </row>
    <row r="512" s="2" customFormat="1" ht="21.75" customHeight="1">
      <c r="A512" s="40"/>
      <c r="B512" s="41"/>
      <c r="C512" s="214" t="s">
        <v>912</v>
      </c>
      <c r="D512" s="214" t="s">
        <v>129</v>
      </c>
      <c r="E512" s="215" t="s">
        <v>913</v>
      </c>
      <c r="F512" s="216" t="s">
        <v>914</v>
      </c>
      <c r="G512" s="217" t="s">
        <v>254</v>
      </c>
      <c r="H512" s="218">
        <v>9</v>
      </c>
      <c r="I512" s="219"/>
      <c r="J512" s="220">
        <f>ROUND(I512*H512,2)</f>
        <v>0</v>
      </c>
      <c r="K512" s="216" t="s">
        <v>133</v>
      </c>
      <c r="L512" s="46"/>
      <c r="M512" s="221" t="s">
        <v>19</v>
      </c>
      <c r="N512" s="222" t="s">
        <v>42</v>
      </c>
      <c r="O512" s="86"/>
      <c r="P512" s="223">
        <f>O512*H512</f>
        <v>0</v>
      </c>
      <c r="Q512" s="223">
        <v>1.0000000000000001E-05</v>
      </c>
      <c r="R512" s="223">
        <f>Q512*H512</f>
        <v>9.0000000000000006E-05</v>
      </c>
      <c r="S512" s="223">
        <v>0</v>
      </c>
      <c r="T512" s="224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25" t="s">
        <v>272</v>
      </c>
      <c r="AT512" s="225" t="s">
        <v>129</v>
      </c>
      <c r="AU512" s="225" t="s">
        <v>81</v>
      </c>
      <c r="AY512" s="19" t="s">
        <v>126</v>
      </c>
      <c r="BE512" s="226">
        <f>IF(N512="základní",J512,0)</f>
        <v>0</v>
      </c>
      <c r="BF512" s="226">
        <f>IF(N512="snížená",J512,0)</f>
        <v>0</v>
      </c>
      <c r="BG512" s="226">
        <f>IF(N512="zákl. přenesená",J512,0)</f>
        <v>0</v>
      </c>
      <c r="BH512" s="226">
        <f>IF(N512="sníž. přenesená",J512,0)</f>
        <v>0</v>
      </c>
      <c r="BI512" s="226">
        <f>IF(N512="nulová",J512,0)</f>
        <v>0</v>
      </c>
      <c r="BJ512" s="19" t="s">
        <v>79</v>
      </c>
      <c r="BK512" s="226">
        <f>ROUND(I512*H512,2)</f>
        <v>0</v>
      </c>
      <c r="BL512" s="19" t="s">
        <v>272</v>
      </c>
      <c r="BM512" s="225" t="s">
        <v>915</v>
      </c>
    </row>
    <row r="513" s="2" customFormat="1">
      <c r="A513" s="40"/>
      <c r="B513" s="41"/>
      <c r="C513" s="42"/>
      <c r="D513" s="227" t="s">
        <v>136</v>
      </c>
      <c r="E513" s="42"/>
      <c r="F513" s="228" t="s">
        <v>916</v>
      </c>
      <c r="G513" s="42"/>
      <c r="H513" s="42"/>
      <c r="I513" s="229"/>
      <c r="J513" s="42"/>
      <c r="K513" s="42"/>
      <c r="L513" s="46"/>
      <c r="M513" s="230"/>
      <c r="N513" s="231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136</v>
      </c>
      <c r="AU513" s="19" t="s">
        <v>81</v>
      </c>
    </row>
    <row r="514" s="2" customFormat="1" ht="16.5" customHeight="1">
      <c r="A514" s="40"/>
      <c r="B514" s="41"/>
      <c r="C514" s="271" t="s">
        <v>917</v>
      </c>
      <c r="D514" s="271" t="s">
        <v>400</v>
      </c>
      <c r="E514" s="272" t="s">
        <v>918</v>
      </c>
      <c r="F514" s="273" t="s">
        <v>919</v>
      </c>
      <c r="G514" s="274" t="s">
        <v>254</v>
      </c>
      <c r="H514" s="275">
        <v>7</v>
      </c>
      <c r="I514" s="276"/>
      <c r="J514" s="277">
        <f>ROUND(I514*H514,2)</f>
        <v>0</v>
      </c>
      <c r="K514" s="273" t="s">
        <v>133</v>
      </c>
      <c r="L514" s="278"/>
      <c r="M514" s="279" t="s">
        <v>19</v>
      </c>
      <c r="N514" s="280" t="s">
        <v>42</v>
      </c>
      <c r="O514" s="86"/>
      <c r="P514" s="223">
        <f>O514*H514</f>
        <v>0</v>
      </c>
      <c r="Q514" s="223">
        <v>0.00040000000000000002</v>
      </c>
      <c r="R514" s="223">
        <f>Q514*H514</f>
        <v>0.0028</v>
      </c>
      <c r="S514" s="223">
        <v>0</v>
      </c>
      <c r="T514" s="224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25" t="s">
        <v>355</v>
      </c>
      <c r="AT514" s="225" t="s">
        <v>400</v>
      </c>
      <c r="AU514" s="225" t="s">
        <v>81</v>
      </c>
      <c r="AY514" s="19" t="s">
        <v>126</v>
      </c>
      <c r="BE514" s="226">
        <f>IF(N514="základní",J514,0)</f>
        <v>0</v>
      </c>
      <c r="BF514" s="226">
        <f>IF(N514="snížená",J514,0)</f>
        <v>0</v>
      </c>
      <c r="BG514" s="226">
        <f>IF(N514="zákl. přenesená",J514,0)</f>
        <v>0</v>
      </c>
      <c r="BH514" s="226">
        <f>IF(N514="sníž. přenesená",J514,0)</f>
        <v>0</v>
      </c>
      <c r="BI514" s="226">
        <f>IF(N514="nulová",J514,0)</f>
        <v>0</v>
      </c>
      <c r="BJ514" s="19" t="s">
        <v>79</v>
      </c>
      <c r="BK514" s="226">
        <f>ROUND(I514*H514,2)</f>
        <v>0</v>
      </c>
      <c r="BL514" s="19" t="s">
        <v>272</v>
      </c>
      <c r="BM514" s="225" t="s">
        <v>920</v>
      </c>
    </row>
    <row r="515" s="13" customFormat="1">
      <c r="A515" s="13"/>
      <c r="B515" s="238"/>
      <c r="C515" s="239"/>
      <c r="D515" s="232" t="s">
        <v>187</v>
      </c>
      <c r="E515" s="240" t="s">
        <v>19</v>
      </c>
      <c r="F515" s="241" t="s">
        <v>804</v>
      </c>
      <c r="G515" s="239"/>
      <c r="H515" s="242">
        <v>4</v>
      </c>
      <c r="I515" s="243"/>
      <c r="J515" s="239"/>
      <c r="K515" s="239"/>
      <c r="L515" s="244"/>
      <c r="M515" s="245"/>
      <c r="N515" s="246"/>
      <c r="O515" s="246"/>
      <c r="P515" s="246"/>
      <c r="Q515" s="246"/>
      <c r="R515" s="246"/>
      <c r="S515" s="246"/>
      <c r="T515" s="24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8" t="s">
        <v>187</v>
      </c>
      <c r="AU515" s="248" t="s">
        <v>81</v>
      </c>
      <c r="AV515" s="13" t="s">
        <v>81</v>
      </c>
      <c r="AW515" s="13" t="s">
        <v>33</v>
      </c>
      <c r="AX515" s="13" t="s">
        <v>71</v>
      </c>
      <c r="AY515" s="248" t="s">
        <v>126</v>
      </c>
    </row>
    <row r="516" s="13" customFormat="1">
      <c r="A516" s="13"/>
      <c r="B516" s="238"/>
      <c r="C516" s="239"/>
      <c r="D516" s="232" t="s">
        <v>187</v>
      </c>
      <c r="E516" s="240" t="s">
        <v>19</v>
      </c>
      <c r="F516" s="241" t="s">
        <v>792</v>
      </c>
      <c r="G516" s="239"/>
      <c r="H516" s="242">
        <v>3</v>
      </c>
      <c r="I516" s="243"/>
      <c r="J516" s="239"/>
      <c r="K516" s="239"/>
      <c r="L516" s="244"/>
      <c r="M516" s="245"/>
      <c r="N516" s="246"/>
      <c r="O516" s="246"/>
      <c r="P516" s="246"/>
      <c r="Q516" s="246"/>
      <c r="R516" s="246"/>
      <c r="S516" s="246"/>
      <c r="T516" s="247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8" t="s">
        <v>187</v>
      </c>
      <c r="AU516" s="248" t="s">
        <v>81</v>
      </c>
      <c r="AV516" s="13" t="s">
        <v>81</v>
      </c>
      <c r="AW516" s="13" t="s">
        <v>33</v>
      </c>
      <c r="AX516" s="13" t="s">
        <v>71</v>
      </c>
      <c r="AY516" s="248" t="s">
        <v>126</v>
      </c>
    </row>
    <row r="517" s="14" customFormat="1">
      <c r="A517" s="14"/>
      <c r="B517" s="249"/>
      <c r="C517" s="250"/>
      <c r="D517" s="232" t="s">
        <v>187</v>
      </c>
      <c r="E517" s="251" t="s">
        <v>19</v>
      </c>
      <c r="F517" s="252" t="s">
        <v>196</v>
      </c>
      <c r="G517" s="250"/>
      <c r="H517" s="253">
        <v>7</v>
      </c>
      <c r="I517" s="254"/>
      <c r="J517" s="250"/>
      <c r="K517" s="250"/>
      <c r="L517" s="255"/>
      <c r="M517" s="256"/>
      <c r="N517" s="257"/>
      <c r="O517" s="257"/>
      <c r="P517" s="257"/>
      <c r="Q517" s="257"/>
      <c r="R517" s="257"/>
      <c r="S517" s="257"/>
      <c r="T517" s="258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9" t="s">
        <v>187</v>
      </c>
      <c r="AU517" s="259" t="s">
        <v>81</v>
      </c>
      <c r="AV517" s="14" t="s">
        <v>153</v>
      </c>
      <c r="AW517" s="14" t="s">
        <v>33</v>
      </c>
      <c r="AX517" s="14" t="s">
        <v>79</v>
      </c>
      <c r="AY517" s="259" t="s">
        <v>126</v>
      </c>
    </row>
    <row r="518" s="2" customFormat="1" ht="16.5" customHeight="1">
      <c r="A518" s="40"/>
      <c r="B518" s="41"/>
      <c r="C518" s="271" t="s">
        <v>921</v>
      </c>
      <c r="D518" s="271" t="s">
        <v>400</v>
      </c>
      <c r="E518" s="272" t="s">
        <v>922</v>
      </c>
      <c r="F518" s="273" t="s">
        <v>923</v>
      </c>
      <c r="G518" s="274" t="s">
        <v>254</v>
      </c>
      <c r="H518" s="275">
        <v>2</v>
      </c>
      <c r="I518" s="276"/>
      <c r="J518" s="277">
        <f>ROUND(I518*H518,2)</f>
        <v>0</v>
      </c>
      <c r="K518" s="273" t="s">
        <v>133</v>
      </c>
      <c r="L518" s="278"/>
      <c r="M518" s="279" t="s">
        <v>19</v>
      </c>
      <c r="N518" s="280" t="s">
        <v>42</v>
      </c>
      <c r="O518" s="86"/>
      <c r="P518" s="223">
        <f>O518*H518</f>
        <v>0</v>
      </c>
      <c r="Q518" s="223">
        <v>0.00040000000000000002</v>
      </c>
      <c r="R518" s="223">
        <f>Q518*H518</f>
        <v>0.00080000000000000004</v>
      </c>
      <c r="S518" s="223">
        <v>0</v>
      </c>
      <c r="T518" s="224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25" t="s">
        <v>355</v>
      </c>
      <c r="AT518" s="225" t="s">
        <v>400</v>
      </c>
      <c r="AU518" s="225" t="s">
        <v>81</v>
      </c>
      <c r="AY518" s="19" t="s">
        <v>126</v>
      </c>
      <c r="BE518" s="226">
        <f>IF(N518="základní",J518,0)</f>
        <v>0</v>
      </c>
      <c r="BF518" s="226">
        <f>IF(N518="snížená",J518,0)</f>
        <v>0</v>
      </c>
      <c r="BG518" s="226">
        <f>IF(N518="zákl. přenesená",J518,0)</f>
        <v>0</v>
      </c>
      <c r="BH518" s="226">
        <f>IF(N518="sníž. přenesená",J518,0)</f>
        <v>0</v>
      </c>
      <c r="BI518" s="226">
        <f>IF(N518="nulová",J518,0)</f>
        <v>0</v>
      </c>
      <c r="BJ518" s="19" t="s">
        <v>79</v>
      </c>
      <c r="BK518" s="226">
        <f>ROUND(I518*H518,2)</f>
        <v>0</v>
      </c>
      <c r="BL518" s="19" t="s">
        <v>272</v>
      </c>
      <c r="BM518" s="225" t="s">
        <v>924</v>
      </c>
    </row>
    <row r="519" s="13" customFormat="1">
      <c r="A519" s="13"/>
      <c r="B519" s="238"/>
      <c r="C519" s="239"/>
      <c r="D519" s="232" t="s">
        <v>187</v>
      </c>
      <c r="E519" s="240" t="s">
        <v>19</v>
      </c>
      <c r="F519" s="241" t="s">
        <v>798</v>
      </c>
      <c r="G519" s="239"/>
      <c r="H519" s="242">
        <v>2</v>
      </c>
      <c r="I519" s="243"/>
      <c r="J519" s="239"/>
      <c r="K519" s="239"/>
      <c r="L519" s="244"/>
      <c r="M519" s="245"/>
      <c r="N519" s="246"/>
      <c r="O519" s="246"/>
      <c r="P519" s="246"/>
      <c r="Q519" s="246"/>
      <c r="R519" s="246"/>
      <c r="S519" s="246"/>
      <c r="T519" s="247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8" t="s">
        <v>187</v>
      </c>
      <c r="AU519" s="248" t="s">
        <v>81</v>
      </c>
      <c r="AV519" s="13" t="s">
        <v>81</v>
      </c>
      <c r="AW519" s="13" t="s">
        <v>33</v>
      </c>
      <c r="AX519" s="13" t="s">
        <v>79</v>
      </c>
      <c r="AY519" s="248" t="s">
        <v>126</v>
      </c>
    </row>
    <row r="520" s="2" customFormat="1" ht="16.5" customHeight="1">
      <c r="A520" s="40"/>
      <c r="B520" s="41"/>
      <c r="C520" s="214" t="s">
        <v>925</v>
      </c>
      <c r="D520" s="214" t="s">
        <v>129</v>
      </c>
      <c r="E520" s="215" t="s">
        <v>926</v>
      </c>
      <c r="F520" s="216" t="s">
        <v>927</v>
      </c>
      <c r="G520" s="217" t="s">
        <v>226</v>
      </c>
      <c r="H520" s="218">
        <v>105.05</v>
      </c>
      <c r="I520" s="219"/>
      <c r="J520" s="220">
        <f>ROUND(I520*H520,2)</f>
        <v>0</v>
      </c>
      <c r="K520" s="216" t="s">
        <v>133</v>
      </c>
      <c r="L520" s="46"/>
      <c r="M520" s="221" t="s">
        <v>19</v>
      </c>
      <c r="N520" s="222" t="s">
        <v>42</v>
      </c>
      <c r="O520" s="86"/>
      <c r="P520" s="223">
        <f>O520*H520</f>
        <v>0</v>
      </c>
      <c r="Q520" s="223">
        <v>0</v>
      </c>
      <c r="R520" s="223">
        <f>Q520*H520</f>
        <v>0</v>
      </c>
      <c r="S520" s="223">
        <v>0</v>
      </c>
      <c r="T520" s="224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25" t="s">
        <v>272</v>
      </c>
      <c r="AT520" s="225" t="s">
        <v>129</v>
      </c>
      <c r="AU520" s="225" t="s">
        <v>81</v>
      </c>
      <c r="AY520" s="19" t="s">
        <v>126</v>
      </c>
      <c r="BE520" s="226">
        <f>IF(N520="základní",J520,0)</f>
        <v>0</v>
      </c>
      <c r="BF520" s="226">
        <f>IF(N520="snížená",J520,0)</f>
        <v>0</v>
      </c>
      <c r="BG520" s="226">
        <f>IF(N520="zákl. přenesená",J520,0)</f>
        <v>0</v>
      </c>
      <c r="BH520" s="226">
        <f>IF(N520="sníž. přenesená",J520,0)</f>
        <v>0</v>
      </c>
      <c r="BI520" s="226">
        <f>IF(N520="nulová",J520,0)</f>
        <v>0</v>
      </c>
      <c r="BJ520" s="19" t="s">
        <v>79</v>
      </c>
      <c r="BK520" s="226">
        <f>ROUND(I520*H520,2)</f>
        <v>0</v>
      </c>
      <c r="BL520" s="19" t="s">
        <v>272</v>
      </c>
      <c r="BM520" s="225" t="s">
        <v>928</v>
      </c>
    </row>
    <row r="521" s="2" customFormat="1">
      <c r="A521" s="40"/>
      <c r="B521" s="41"/>
      <c r="C521" s="42"/>
      <c r="D521" s="227" t="s">
        <v>136</v>
      </c>
      <c r="E521" s="42"/>
      <c r="F521" s="228" t="s">
        <v>929</v>
      </c>
      <c r="G521" s="42"/>
      <c r="H521" s="42"/>
      <c r="I521" s="229"/>
      <c r="J521" s="42"/>
      <c r="K521" s="42"/>
      <c r="L521" s="46"/>
      <c r="M521" s="230"/>
      <c r="N521" s="231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136</v>
      </c>
      <c r="AU521" s="19" t="s">
        <v>81</v>
      </c>
    </row>
    <row r="522" s="13" customFormat="1">
      <c r="A522" s="13"/>
      <c r="B522" s="238"/>
      <c r="C522" s="239"/>
      <c r="D522" s="232" t="s">
        <v>187</v>
      </c>
      <c r="E522" s="240" t="s">
        <v>19</v>
      </c>
      <c r="F522" s="241" t="s">
        <v>930</v>
      </c>
      <c r="G522" s="239"/>
      <c r="H522" s="242">
        <v>40.850000000000001</v>
      </c>
      <c r="I522" s="243"/>
      <c r="J522" s="239"/>
      <c r="K522" s="239"/>
      <c r="L522" s="244"/>
      <c r="M522" s="245"/>
      <c r="N522" s="246"/>
      <c r="O522" s="246"/>
      <c r="P522" s="246"/>
      <c r="Q522" s="246"/>
      <c r="R522" s="246"/>
      <c r="S522" s="246"/>
      <c r="T522" s="24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8" t="s">
        <v>187</v>
      </c>
      <c r="AU522" s="248" t="s">
        <v>81</v>
      </c>
      <c r="AV522" s="13" t="s">
        <v>81</v>
      </c>
      <c r="AW522" s="13" t="s">
        <v>33</v>
      </c>
      <c r="AX522" s="13" t="s">
        <v>71</v>
      </c>
      <c r="AY522" s="248" t="s">
        <v>126</v>
      </c>
    </row>
    <row r="523" s="13" customFormat="1">
      <c r="A523" s="13"/>
      <c r="B523" s="238"/>
      <c r="C523" s="239"/>
      <c r="D523" s="232" t="s">
        <v>187</v>
      </c>
      <c r="E523" s="240" t="s">
        <v>19</v>
      </c>
      <c r="F523" s="241" t="s">
        <v>931</v>
      </c>
      <c r="G523" s="239"/>
      <c r="H523" s="242">
        <v>64.200000000000003</v>
      </c>
      <c r="I523" s="243"/>
      <c r="J523" s="239"/>
      <c r="K523" s="239"/>
      <c r="L523" s="244"/>
      <c r="M523" s="245"/>
      <c r="N523" s="246"/>
      <c r="O523" s="246"/>
      <c r="P523" s="246"/>
      <c r="Q523" s="246"/>
      <c r="R523" s="246"/>
      <c r="S523" s="246"/>
      <c r="T523" s="247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8" t="s">
        <v>187</v>
      </c>
      <c r="AU523" s="248" t="s">
        <v>81</v>
      </c>
      <c r="AV523" s="13" t="s">
        <v>81</v>
      </c>
      <c r="AW523" s="13" t="s">
        <v>33</v>
      </c>
      <c r="AX523" s="13" t="s">
        <v>71</v>
      </c>
      <c r="AY523" s="248" t="s">
        <v>126</v>
      </c>
    </row>
    <row r="524" s="14" customFormat="1">
      <c r="A524" s="14"/>
      <c r="B524" s="249"/>
      <c r="C524" s="250"/>
      <c r="D524" s="232" t="s">
        <v>187</v>
      </c>
      <c r="E524" s="251" t="s">
        <v>19</v>
      </c>
      <c r="F524" s="252" t="s">
        <v>196</v>
      </c>
      <c r="G524" s="250"/>
      <c r="H524" s="253">
        <v>105.05000000000001</v>
      </c>
      <c r="I524" s="254"/>
      <c r="J524" s="250"/>
      <c r="K524" s="250"/>
      <c r="L524" s="255"/>
      <c r="M524" s="256"/>
      <c r="N524" s="257"/>
      <c r="O524" s="257"/>
      <c r="P524" s="257"/>
      <c r="Q524" s="257"/>
      <c r="R524" s="257"/>
      <c r="S524" s="257"/>
      <c r="T524" s="25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9" t="s">
        <v>187</v>
      </c>
      <c r="AU524" s="259" t="s">
        <v>81</v>
      </c>
      <c r="AV524" s="14" t="s">
        <v>153</v>
      </c>
      <c r="AW524" s="14" t="s">
        <v>33</v>
      </c>
      <c r="AX524" s="14" t="s">
        <v>79</v>
      </c>
      <c r="AY524" s="259" t="s">
        <v>126</v>
      </c>
    </row>
    <row r="525" s="2" customFormat="1" ht="16.5" customHeight="1">
      <c r="A525" s="40"/>
      <c r="B525" s="41"/>
      <c r="C525" s="214" t="s">
        <v>932</v>
      </c>
      <c r="D525" s="214" t="s">
        <v>129</v>
      </c>
      <c r="E525" s="215" t="s">
        <v>933</v>
      </c>
      <c r="F525" s="216" t="s">
        <v>934</v>
      </c>
      <c r="G525" s="217" t="s">
        <v>226</v>
      </c>
      <c r="H525" s="218">
        <v>17.5</v>
      </c>
      <c r="I525" s="219"/>
      <c r="J525" s="220">
        <f>ROUND(I525*H525,2)</f>
        <v>0</v>
      </c>
      <c r="K525" s="216" t="s">
        <v>133</v>
      </c>
      <c r="L525" s="46"/>
      <c r="M525" s="221" t="s">
        <v>19</v>
      </c>
      <c r="N525" s="222" t="s">
        <v>42</v>
      </c>
      <c r="O525" s="86"/>
      <c r="P525" s="223">
        <f>O525*H525</f>
        <v>0</v>
      </c>
      <c r="Q525" s="223">
        <v>0</v>
      </c>
      <c r="R525" s="223">
        <f>Q525*H525</f>
        <v>0</v>
      </c>
      <c r="S525" s="223">
        <v>0</v>
      </c>
      <c r="T525" s="224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25" t="s">
        <v>272</v>
      </c>
      <c r="AT525" s="225" t="s">
        <v>129</v>
      </c>
      <c r="AU525" s="225" t="s">
        <v>81</v>
      </c>
      <c r="AY525" s="19" t="s">
        <v>126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9" t="s">
        <v>79</v>
      </c>
      <c r="BK525" s="226">
        <f>ROUND(I525*H525,2)</f>
        <v>0</v>
      </c>
      <c r="BL525" s="19" t="s">
        <v>272</v>
      </c>
      <c r="BM525" s="225" t="s">
        <v>935</v>
      </c>
    </row>
    <row r="526" s="2" customFormat="1">
      <c r="A526" s="40"/>
      <c r="B526" s="41"/>
      <c r="C526" s="42"/>
      <c r="D526" s="227" t="s">
        <v>136</v>
      </c>
      <c r="E526" s="42"/>
      <c r="F526" s="228" t="s">
        <v>936</v>
      </c>
      <c r="G526" s="42"/>
      <c r="H526" s="42"/>
      <c r="I526" s="229"/>
      <c r="J526" s="42"/>
      <c r="K526" s="42"/>
      <c r="L526" s="46"/>
      <c r="M526" s="230"/>
      <c r="N526" s="231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136</v>
      </c>
      <c r="AU526" s="19" t="s">
        <v>81</v>
      </c>
    </row>
    <row r="527" s="13" customFormat="1">
      <c r="A527" s="13"/>
      <c r="B527" s="238"/>
      <c r="C527" s="239"/>
      <c r="D527" s="232" t="s">
        <v>187</v>
      </c>
      <c r="E527" s="240" t="s">
        <v>19</v>
      </c>
      <c r="F527" s="241" t="s">
        <v>703</v>
      </c>
      <c r="G527" s="239"/>
      <c r="H527" s="242">
        <v>7.5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8" t="s">
        <v>187</v>
      </c>
      <c r="AU527" s="248" t="s">
        <v>81</v>
      </c>
      <c r="AV527" s="13" t="s">
        <v>81</v>
      </c>
      <c r="AW527" s="13" t="s">
        <v>33</v>
      </c>
      <c r="AX527" s="13" t="s">
        <v>71</v>
      </c>
      <c r="AY527" s="248" t="s">
        <v>126</v>
      </c>
    </row>
    <row r="528" s="13" customFormat="1">
      <c r="A528" s="13"/>
      <c r="B528" s="238"/>
      <c r="C528" s="239"/>
      <c r="D528" s="232" t="s">
        <v>187</v>
      </c>
      <c r="E528" s="240" t="s">
        <v>19</v>
      </c>
      <c r="F528" s="241" t="s">
        <v>704</v>
      </c>
      <c r="G528" s="239"/>
      <c r="H528" s="242">
        <v>10</v>
      </c>
      <c r="I528" s="243"/>
      <c r="J528" s="239"/>
      <c r="K528" s="239"/>
      <c r="L528" s="244"/>
      <c r="M528" s="245"/>
      <c r="N528" s="246"/>
      <c r="O528" s="246"/>
      <c r="P528" s="246"/>
      <c r="Q528" s="246"/>
      <c r="R528" s="246"/>
      <c r="S528" s="246"/>
      <c r="T528" s="24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8" t="s">
        <v>187</v>
      </c>
      <c r="AU528" s="248" t="s">
        <v>81</v>
      </c>
      <c r="AV528" s="13" t="s">
        <v>81</v>
      </c>
      <c r="AW528" s="13" t="s">
        <v>33</v>
      </c>
      <c r="AX528" s="13" t="s">
        <v>71</v>
      </c>
      <c r="AY528" s="248" t="s">
        <v>126</v>
      </c>
    </row>
    <row r="529" s="14" customFormat="1">
      <c r="A529" s="14"/>
      <c r="B529" s="249"/>
      <c r="C529" s="250"/>
      <c r="D529" s="232" t="s">
        <v>187</v>
      </c>
      <c r="E529" s="251" t="s">
        <v>19</v>
      </c>
      <c r="F529" s="252" t="s">
        <v>196</v>
      </c>
      <c r="G529" s="250"/>
      <c r="H529" s="253">
        <v>17.5</v>
      </c>
      <c r="I529" s="254"/>
      <c r="J529" s="250"/>
      <c r="K529" s="250"/>
      <c r="L529" s="255"/>
      <c r="M529" s="256"/>
      <c r="N529" s="257"/>
      <c r="O529" s="257"/>
      <c r="P529" s="257"/>
      <c r="Q529" s="257"/>
      <c r="R529" s="257"/>
      <c r="S529" s="257"/>
      <c r="T529" s="258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9" t="s">
        <v>187</v>
      </c>
      <c r="AU529" s="259" t="s">
        <v>81</v>
      </c>
      <c r="AV529" s="14" t="s">
        <v>153</v>
      </c>
      <c r="AW529" s="14" t="s">
        <v>33</v>
      </c>
      <c r="AX529" s="14" t="s">
        <v>79</v>
      </c>
      <c r="AY529" s="259" t="s">
        <v>126</v>
      </c>
    </row>
    <row r="530" s="2" customFormat="1" ht="16.5" customHeight="1">
      <c r="A530" s="40"/>
      <c r="B530" s="41"/>
      <c r="C530" s="214" t="s">
        <v>937</v>
      </c>
      <c r="D530" s="214" t="s">
        <v>129</v>
      </c>
      <c r="E530" s="215" t="s">
        <v>938</v>
      </c>
      <c r="F530" s="216" t="s">
        <v>939</v>
      </c>
      <c r="G530" s="217" t="s">
        <v>226</v>
      </c>
      <c r="H530" s="218">
        <v>38.299999999999997</v>
      </c>
      <c r="I530" s="219"/>
      <c r="J530" s="220">
        <f>ROUND(I530*H530,2)</f>
        <v>0</v>
      </c>
      <c r="K530" s="216" t="s">
        <v>133</v>
      </c>
      <c r="L530" s="46"/>
      <c r="M530" s="221" t="s">
        <v>19</v>
      </c>
      <c r="N530" s="222" t="s">
        <v>42</v>
      </c>
      <c r="O530" s="86"/>
      <c r="P530" s="223">
        <f>O530*H530</f>
        <v>0</v>
      </c>
      <c r="Q530" s="223">
        <v>0</v>
      </c>
      <c r="R530" s="223">
        <f>Q530*H530</f>
        <v>0</v>
      </c>
      <c r="S530" s="223">
        <v>0</v>
      </c>
      <c r="T530" s="224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25" t="s">
        <v>272</v>
      </c>
      <c r="AT530" s="225" t="s">
        <v>129</v>
      </c>
      <c r="AU530" s="225" t="s">
        <v>81</v>
      </c>
      <c r="AY530" s="19" t="s">
        <v>126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9" t="s">
        <v>79</v>
      </c>
      <c r="BK530" s="226">
        <f>ROUND(I530*H530,2)</f>
        <v>0</v>
      </c>
      <c r="BL530" s="19" t="s">
        <v>272</v>
      </c>
      <c r="BM530" s="225" t="s">
        <v>940</v>
      </c>
    </row>
    <row r="531" s="2" customFormat="1">
      <c r="A531" s="40"/>
      <c r="B531" s="41"/>
      <c r="C531" s="42"/>
      <c r="D531" s="227" t="s">
        <v>136</v>
      </c>
      <c r="E531" s="42"/>
      <c r="F531" s="228" t="s">
        <v>941</v>
      </c>
      <c r="G531" s="42"/>
      <c r="H531" s="42"/>
      <c r="I531" s="229"/>
      <c r="J531" s="42"/>
      <c r="K531" s="42"/>
      <c r="L531" s="46"/>
      <c r="M531" s="230"/>
      <c r="N531" s="231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136</v>
      </c>
      <c r="AU531" s="19" t="s">
        <v>81</v>
      </c>
    </row>
    <row r="532" s="13" customFormat="1">
      <c r="A532" s="13"/>
      <c r="B532" s="238"/>
      <c r="C532" s="239"/>
      <c r="D532" s="232" t="s">
        <v>187</v>
      </c>
      <c r="E532" s="240" t="s">
        <v>19</v>
      </c>
      <c r="F532" s="241" t="s">
        <v>942</v>
      </c>
      <c r="G532" s="239"/>
      <c r="H532" s="242">
        <v>14</v>
      </c>
      <c r="I532" s="243"/>
      <c r="J532" s="239"/>
      <c r="K532" s="239"/>
      <c r="L532" s="244"/>
      <c r="M532" s="245"/>
      <c r="N532" s="246"/>
      <c r="O532" s="246"/>
      <c r="P532" s="246"/>
      <c r="Q532" s="246"/>
      <c r="R532" s="246"/>
      <c r="S532" s="246"/>
      <c r="T532" s="247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8" t="s">
        <v>187</v>
      </c>
      <c r="AU532" s="248" t="s">
        <v>81</v>
      </c>
      <c r="AV532" s="13" t="s">
        <v>81</v>
      </c>
      <c r="AW532" s="13" t="s">
        <v>33</v>
      </c>
      <c r="AX532" s="13" t="s">
        <v>71</v>
      </c>
      <c r="AY532" s="248" t="s">
        <v>126</v>
      </c>
    </row>
    <row r="533" s="13" customFormat="1">
      <c r="A533" s="13"/>
      <c r="B533" s="238"/>
      <c r="C533" s="239"/>
      <c r="D533" s="232" t="s">
        <v>187</v>
      </c>
      <c r="E533" s="240" t="s">
        <v>19</v>
      </c>
      <c r="F533" s="241" t="s">
        <v>943</v>
      </c>
      <c r="G533" s="239"/>
      <c r="H533" s="242">
        <v>24.300000000000001</v>
      </c>
      <c r="I533" s="243"/>
      <c r="J533" s="239"/>
      <c r="K533" s="239"/>
      <c r="L533" s="244"/>
      <c r="M533" s="245"/>
      <c r="N533" s="246"/>
      <c r="O533" s="246"/>
      <c r="P533" s="246"/>
      <c r="Q533" s="246"/>
      <c r="R533" s="246"/>
      <c r="S533" s="246"/>
      <c r="T533" s="247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8" t="s">
        <v>187</v>
      </c>
      <c r="AU533" s="248" t="s">
        <v>81</v>
      </c>
      <c r="AV533" s="13" t="s">
        <v>81</v>
      </c>
      <c r="AW533" s="13" t="s">
        <v>33</v>
      </c>
      <c r="AX533" s="13" t="s">
        <v>71</v>
      </c>
      <c r="AY533" s="248" t="s">
        <v>126</v>
      </c>
    </row>
    <row r="534" s="14" customFormat="1">
      <c r="A534" s="14"/>
      <c r="B534" s="249"/>
      <c r="C534" s="250"/>
      <c r="D534" s="232" t="s">
        <v>187</v>
      </c>
      <c r="E534" s="251" t="s">
        <v>19</v>
      </c>
      <c r="F534" s="252" t="s">
        <v>196</v>
      </c>
      <c r="G534" s="250"/>
      <c r="H534" s="253">
        <v>38.299999999999997</v>
      </c>
      <c r="I534" s="254"/>
      <c r="J534" s="250"/>
      <c r="K534" s="250"/>
      <c r="L534" s="255"/>
      <c r="M534" s="256"/>
      <c r="N534" s="257"/>
      <c r="O534" s="257"/>
      <c r="P534" s="257"/>
      <c r="Q534" s="257"/>
      <c r="R534" s="257"/>
      <c r="S534" s="257"/>
      <c r="T534" s="258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9" t="s">
        <v>187</v>
      </c>
      <c r="AU534" s="259" t="s">
        <v>81</v>
      </c>
      <c r="AV534" s="14" t="s">
        <v>153</v>
      </c>
      <c r="AW534" s="14" t="s">
        <v>33</v>
      </c>
      <c r="AX534" s="14" t="s">
        <v>79</v>
      </c>
      <c r="AY534" s="259" t="s">
        <v>126</v>
      </c>
    </row>
    <row r="535" s="2" customFormat="1" ht="16.5" customHeight="1">
      <c r="A535" s="40"/>
      <c r="B535" s="41"/>
      <c r="C535" s="214" t="s">
        <v>944</v>
      </c>
      <c r="D535" s="214" t="s">
        <v>129</v>
      </c>
      <c r="E535" s="215" t="s">
        <v>945</v>
      </c>
      <c r="F535" s="216" t="s">
        <v>946</v>
      </c>
      <c r="G535" s="217" t="s">
        <v>226</v>
      </c>
      <c r="H535" s="218">
        <v>158.90000000000001</v>
      </c>
      <c r="I535" s="219"/>
      <c r="J535" s="220">
        <f>ROUND(I535*H535,2)</f>
        <v>0</v>
      </c>
      <c r="K535" s="216" t="s">
        <v>133</v>
      </c>
      <c r="L535" s="46"/>
      <c r="M535" s="221" t="s">
        <v>19</v>
      </c>
      <c r="N535" s="222" t="s">
        <v>42</v>
      </c>
      <c r="O535" s="86"/>
      <c r="P535" s="223">
        <f>O535*H535</f>
        <v>0</v>
      </c>
      <c r="Q535" s="223">
        <v>0</v>
      </c>
      <c r="R535" s="223">
        <f>Q535*H535</f>
        <v>0</v>
      </c>
      <c r="S535" s="223">
        <v>0</v>
      </c>
      <c r="T535" s="224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25" t="s">
        <v>272</v>
      </c>
      <c r="AT535" s="225" t="s">
        <v>129</v>
      </c>
      <c r="AU535" s="225" t="s">
        <v>81</v>
      </c>
      <c r="AY535" s="19" t="s">
        <v>126</v>
      </c>
      <c r="BE535" s="226">
        <f>IF(N535="základní",J535,0)</f>
        <v>0</v>
      </c>
      <c r="BF535" s="226">
        <f>IF(N535="snížená",J535,0)</f>
        <v>0</v>
      </c>
      <c r="BG535" s="226">
        <f>IF(N535="zákl. přenesená",J535,0)</f>
        <v>0</v>
      </c>
      <c r="BH535" s="226">
        <f>IF(N535="sníž. přenesená",J535,0)</f>
        <v>0</v>
      </c>
      <c r="BI535" s="226">
        <f>IF(N535="nulová",J535,0)</f>
        <v>0</v>
      </c>
      <c r="BJ535" s="19" t="s">
        <v>79</v>
      </c>
      <c r="BK535" s="226">
        <f>ROUND(I535*H535,2)</f>
        <v>0</v>
      </c>
      <c r="BL535" s="19" t="s">
        <v>272</v>
      </c>
      <c r="BM535" s="225" t="s">
        <v>947</v>
      </c>
    </row>
    <row r="536" s="2" customFormat="1">
      <c r="A536" s="40"/>
      <c r="B536" s="41"/>
      <c r="C536" s="42"/>
      <c r="D536" s="227" t="s">
        <v>136</v>
      </c>
      <c r="E536" s="42"/>
      <c r="F536" s="228" t="s">
        <v>948</v>
      </c>
      <c r="G536" s="42"/>
      <c r="H536" s="42"/>
      <c r="I536" s="229"/>
      <c r="J536" s="42"/>
      <c r="K536" s="42"/>
      <c r="L536" s="46"/>
      <c r="M536" s="230"/>
      <c r="N536" s="231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136</v>
      </c>
      <c r="AU536" s="19" t="s">
        <v>81</v>
      </c>
    </row>
    <row r="537" s="13" customFormat="1">
      <c r="A537" s="13"/>
      <c r="B537" s="238"/>
      <c r="C537" s="239"/>
      <c r="D537" s="232" t="s">
        <v>187</v>
      </c>
      <c r="E537" s="240" t="s">
        <v>19</v>
      </c>
      <c r="F537" s="241" t="s">
        <v>949</v>
      </c>
      <c r="G537" s="239"/>
      <c r="H537" s="242">
        <v>13.699999999999999</v>
      </c>
      <c r="I537" s="243"/>
      <c r="J537" s="239"/>
      <c r="K537" s="239"/>
      <c r="L537" s="244"/>
      <c r="M537" s="245"/>
      <c r="N537" s="246"/>
      <c r="O537" s="246"/>
      <c r="P537" s="246"/>
      <c r="Q537" s="246"/>
      <c r="R537" s="246"/>
      <c r="S537" s="246"/>
      <c r="T537" s="24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8" t="s">
        <v>187</v>
      </c>
      <c r="AU537" s="248" t="s">
        <v>81</v>
      </c>
      <c r="AV537" s="13" t="s">
        <v>81</v>
      </c>
      <c r="AW537" s="13" t="s">
        <v>33</v>
      </c>
      <c r="AX537" s="13" t="s">
        <v>71</v>
      </c>
      <c r="AY537" s="248" t="s">
        <v>126</v>
      </c>
    </row>
    <row r="538" s="13" customFormat="1">
      <c r="A538" s="13"/>
      <c r="B538" s="238"/>
      <c r="C538" s="239"/>
      <c r="D538" s="232" t="s">
        <v>187</v>
      </c>
      <c r="E538" s="240" t="s">
        <v>19</v>
      </c>
      <c r="F538" s="241" t="s">
        <v>581</v>
      </c>
      <c r="G538" s="239"/>
      <c r="H538" s="242">
        <v>12.300000000000001</v>
      </c>
      <c r="I538" s="243"/>
      <c r="J538" s="239"/>
      <c r="K538" s="239"/>
      <c r="L538" s="244"/>
      <c r="M538" s="245"/>
      <c r="N538" s="246"/>
      <c r="O538" s="246"/>
      <c r="P538" s="246"/>
      <c r="Q538" s="246"/>
      <c r="R538" s="246"/>
      <c r="S538" s="246"/>
      <c r="T538" s="247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8" t="s">
        <v>187</v>
      </c>
      <c r="AU538" s="248" t="s">
        <v>81</v>
      </c>
      <c r="AV538" s="13" t="s">
        <v>81</v>
      </c>
      <c r="AW538" s="13" t="s">
        <v>33</v>
      </c>
      <c r="AX538" s="13" t="s">
        <v>71</v>
      </c>
      <c r="AY538" s="248" t="s">
        <v>126</v>
      </c>
    </row>
    <row r="539" s="13" customFormat="1">
      <c r="A539" s="13"/>
      <c r="B539" s="238"/>
      <c r="C539" s="239"/>
      <c r="D539" s="232" t="s">
        <v>187</v>
      </c>
      <c r="E539" s="240" t="s">
        <v>19</v>
      </c>
      <c r="F539" s="241" t="s">
        <v>950</v>
      </c>
      <c r="G539" s="239"/>
      <c r="H539" s="242">
        <v>132.90000000000001</v>
      </c>
      <c r="I539" s="243"/>
      <c r="J539" s="239"/>
      <c r="K539" s="239"/>
      <c r="L539" s="244"/>
      <c r="M539" s="245"/>
      <c r="N539" s="246"/>
      <c r="O539" s="246"/>
      <c r="P539" s="246"/>
      <c r="Q539" s="246"/>
      <c r="R539" s="246"/>
      <c r="S539" s="246"/>
      <c r="T539" s="247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8" t="s">
        <v>187</v>
      </c>
      <c r="AU539" s="248" t="s">
        <v>81</v>
      </c>
      <c r="AV539" s="13" t="s">
        <v>81</v>
      </c>
      <c r="AW539" s="13" t="s">
        <v>33</v>
      </c>
      <c r="AX539" s="13" t="s">
        <v>71</v>
      </c>
      <c r="AY539" s="248" t="s">
        <v>126</v>
      </c>
    </row>
    <row r="540" s="14" customFormat="1">
      <c r="A540" s="14"/>
      <c r="B540" s="249"/>
      <c r="C540" s="250"/>
      <c r="D540" s="232" t="s">
        <v>187</v>
      </c>
      <c r="E540" s="251" t="s">
        <v>19</v>
      </c>
      <c r="F540" s="252" t="s">
        <v>196</v>
      </c>
      <c r="G540" s="250"/>
      <c r="H540" s="253">
        <v>158.90000000000001</v>
      </c>
      <c r="I540" s="254"/>
      <c r="J540" s="250"/>
      <c r="K540" s="250"/>
      <c r="L540" s="255"/>
      <c r="M540" s="256"/>
      <c r="N540" s="257"/>
      <c r="O540" s="257"/>
      <c r="P540" s="257"/>
      <c r="Q540" s="257"/>
      <c r="R540" s="257"/>
      <c r="S540" s="257"/>
      <c r="T540" s="25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9" t="s">
        <v>187</v>
      </c>
      <c r="AU540" s="259" t="s">
        <v>81</v>
      </c>
      <c r="AV540" s="14" t="s">
        <v>153</v>
      </c>
      <c r="AW540" s="14" t="s">
        <v>33</v>
      </c>
      <c r="AX540" s="14" t="s">
        <v>79</v>
      </c>
      <c r="AY540" s="259" t="s">
        <v>126</v>
      </c>
    </row>
    <row r="541" s="2" customFormat="1" ht="16.5" customHeight="1">
      <c r="A541" s="40"/>
      <c r="B541" s="41"/>
      <c r="C541" s="271" t="s">
        <v>951</v>
      </c>
      <c r="D541" s="271" t="s">
        <v>400</v>
      </c>
      <c r="E541" s="272" t="s">
        <v>952</v>
      </c>
      <c r="F541" s="273" t="s">
        <v>953</v>
      </c>
      <c r="G541" s="274" t="s">
        <v>226</v>
      </c>
      <c r="H541" s="275">
        <v>289.80000000000001</v>
      </c>
      <c r="I541" s="276"/>
      <c r="J541" s="277">
        <f>ROUND(I541*H541,2)</f>
        <v>0</v>
      </c>
      <c r="K541" s="273" t="s">
        <v>133</v>
      </c>
      <c r="L541" s="278"/>
      <c r="M541" s="279" t="s">
        <v>19</v>
      </c>
      <c r="N541" s="280" t="s">
        <v>42</v>
      </c>
      <c r="O541" s="86"/>
      <c r="P541" s="223">
        <f>O541*H541</f>
        <v>0</v>
      </c>
      <c r="Q541" s="223">
        <v>0.00020000000000000001</v>
      </c>
      <c r="R541" s="223">
        <f>Q541*H541</f>
        <v>0.057960000000000005</v>
      </c>
      <c r="S541" s="223">
        <v>0</v>
      </c>
      <c r="T541" s="224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25" t="s">
        <v>355</v>
      </c>
      <c r="AT541" s="225" t="s">
        <v>400</v>
      </c>
      <c r="AU541" s="225" t="s">
        <v>81</v>
      </c>
      <c r="AY541" s="19" t="s">
        <v>126</v>
      </c>
      <c r="BE541" s="226">
        <f>IF(N541="základní",J541,0)</f>
        <v>0</v>
      </c>
      <c r="BF541" s="226">
        <f>IF(N541="snížená",J541,0)</f>
        <v>0</v>
      </c>
      <c r="BG541" s="226">
        <f>IF(N541="zákl. přenesená",J541,0)</f>
        <v>0</v>
      </c>
      <c r="BH541" s="226">
        <f>IF(N541="sníž. přenesená",J541,0)</f>
        <v>0</v>
      </c>
      <c r="BI541" s="226">
        <f>IF(N541="nulová",J541,0)</f>
        <v>0</v>
      </c>
      <c r="BJ541" s="19" t="s">
        <v>79</v>
      </c>
      <c r="BK541" s="226">
        <f>ROUND(I541*H541,2)</f>
        <v>0</v>
      </c>
      <c r="BL541" s="19" t="s">
        <v>272</v>
      </c>
      <c r="BM541" s="225" t="s">
        <v>954</v>
      </c>
    </row>
    <row r="542" s="13" customFormat="1">
      <c r="A542" s="13"/>
      <c r="B542" s="238"/>
      <c r="C542" s="239"/>
      <c r="D542" s="232" t="s">
        <v>187</v>
      </c>
      <c r="E542" s="240" t="s">
        <v>19</v>
      </c>
      <c r="F542" s="241" t="s">
        <v>955</v>
      </c>
      <c r="G542" s="239"/>
      <c r="H542" s="242">
        <v>252</v>
      </c>
      <c r="I542" s="243"/>
      <c r="J542" s="239"/>
      <c r="K542" s="239"/>
      <c r="L542" s="244"/>
      <c r="M542" s="245"/>
      <c r="N542" s="246"/>
      <c r="O542" s="246"/>
      <c r="P542" s="246"/>
      <c r="Q542" s="246"/>
      <c r="R542" s="246"/>
      <c r="S542" s="246"/>
      <c r="T542" s="247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8" t="s">
        <v>187</v>
      </c>
      <c r="AU542" s="248" t="s">
        <v>81</v>
      </c>
      <c r="AV542" s="13" t="s">
        <v>81</v>
      </c>
      <c r="AW542" s="13" t="s">
        <v>33</v>
      </c>
      <c r="AX542" s="13" t="s">
        <v>79</v>
      </c>
      <c r="AY542" s="248" t="s">
        <v>126</v>
      </c>
    </row>
    <row r="543" s="13" customFormat="1">
      <c r="A543" s="13"/>
      <c r="B543" s="238"/>
      <c r="C543" s="239"/>
      <c r="D543" s="232" t="s">
        <v>187</v>
      </c>
      <c r="E543" s="239"/>
      <c r="F543" s="241" t="s">
        <v>956</v>
      </c>
      <c r="G543" s="239"/>
      <c r="H543" s="242">
        <v>289.80000000000001</v>
      </c>
      <c r="I543" s="243"/>
      <c r="J543" s="239"/>
      <c r="K543" s="239"/>
      <c r="L543" s="244"/>
      <c r="M543" s="245"/>
      <c r="N543" s="246"/>
      <c r="O543" s="246"/>
      <c r="P543" s="246"/>
      <c r="Q543" s="246"/>
      <c r="R543" s="246"/>
      <c r="S543" s="246"/>
      <c r="T543" s="247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8" t="s">
        <v>187</v>
      </c>
      <c r="AU543" s="248" t="s">
        <v>81</v>
      </c>
      <c r="AV543" s="13" t="s">
        <v>81</v>
      </c>
      <c r="AW543" s="13" t="s">
        <v>4</v>
      </c>
      <c r="AX543" s="13" t="s">
        <v>79</v>
      </c>
      <c r="AY543" s="248" t="s">
        <v>126</v>
      </c>
    </row>
    <row r="544" s="2" customFormat="1" ht="16.5" customHeight="1">
      <c r="A544" s="40"/>
      <c r="B544" s="41"/>
      <c r="C544" s="214" t="s">
        <v>957</v>
      </c>
      <c r="D544" s="214" t="s">
        <v>129</v>
      </c>
      <c r="E544" s="215" t="s">
        <v>958</v>
      </c>
      <c r="F544" s="216" t="s">
        <v>959</v>
      </c>
      <c r="G544" s="217" t="s">
        <v>184</v>
      </c>
      <c r="H544" s="218">
        <v>707.27099999999996</v>
      </c>
      <c r="I544" s="219"/>
      <c r="J544" s="220">
        <f>ROUND(I544*H544,2)</f>
        <v>0</v>
      </c>
      <c r="K544" s="216" t="s">
        <v>133</v>
      </c>
      <c r="L544" s="46"/>
      <c r="M544" s="221" t="s">
        <v>19</v>
      </c>
      <c r="N544" s="222" t="s">
        <v>42</v>
      </c>
      <c r="O544" s="86"/>
      <c r="P544" s="223">
        <f>O544*H544</f>
        <v>0</v>
      </c>
      <c r="Q544" s="223">
        <v>0</v>
      </c>
      <c r="R544" s="223">
        <f>Q544*H544</f>
        <v>0</v>
      </c>
      <c r="S544" s="223">
        <v>0.00012999999999999999</v>
      </c>
      <c r="T544" s="224">
        <f>S544*H544</f>
        <v>0.091945229999999989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25" t="s">
        <v>272</v>
      </c>
      <c r="AT544" s="225" t="s">
        <v>129</v>
      </c>
      <c r="AU544" s="225" t="s">
        <v>81</v>
      </c>
      <c r="AY544" s="19" t="s">
        <v>126</v>
      </c>
      <c r="BE544" s="226">
        <f>IF(N544="základní",J544,0)</f>
        <v>0</v>
      </c>
      <c r="BF544" s="226">
        <f>IF(N544="snížená",J544,0)</f>
        <v>0</v>
      </c>
      <c r="BG544" s="226">
        <f>IF(N544="zákl. přenesená",J544,0)</f>
        <v>0</v>
      </c>
      <c r="BH544" s="226">
        <f>IF(N544="sníž. přenesená",J544,0)</f>
        <v>0</v>
      </c>
      <c r="BI544" s="226">
        <f>IF(N544="nulová",J544,0)</f>
        <v>0</v>
      </c>
      <c r="BJ544" s="19" t="s">
        <v>79</v>
      </c>
      <c r="BK544" s="226">
        <f>ROUND(I544*H544,2)</f>
        <v>0</v>
      </c>
      <c r="BL544" s="19" t="s">
        <v>272</v>
      </c>
      <c r="BM544" s="225" t="s">
        <v>960</v>
      </c>
    </row>
    <row r="545" s="2" customFormat="1">
      <c r="A545" s="40"/>
      <c r="B545" s="41"/>
      <c r="C545" s="42"/>
      <c r="D545" s="227" t="s">
        <v>136</v>
      </c>
      <c r="E545" s="42"/>
      <c r="F545" s="228" t="s">
        <v>961</v>
      </c>
      <c r="G545" s="42"/>
      <c r="H545" s="42"/>
      <c r="I545" s="229"/>
      <c r="J545" s="42"/>
      <c r="K545" s="42"/>
      <c r="L545" s="46"/>
      <c r="M545" s="230"/>
      <c r="N545" s="231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136</v>
      </c>
      <c r="AU545" s="19" t="s">
        <v>81</v>
      </c>
    </row>
    <row r="546" s="13" customFormat="1">
      <c r="A546" s="13"/>
      <c r="B546" s="238"/>
      <c r="C546" s="239"/>
      <c r="D546" s="232" t="s">
        <v>187</v>
      </c>
      <c r="E546" s="240" t="s">
        <v>19</v>
      </c>
      <c r="F546" s="241" t="s">
        <v>962</v>
      </c>
      <c r="G546" s="239"/>
      <c r="H546" s="242">
        <v>707.27099999999996</v>
      </c>
      <c r="I546" s="243"/>
      <c r="J546" s="239"/>
      <c r="K546" s="239"/>
      <c r="L546" s="244"/>
      <c r="M546" s="245"/>
      <c r="N546" s="246"/>
      <c r="O546" s="246"/>
      <c r="P546" s="246"/>
      <c r="Q546" s="246"/>
      <c r="R546" s="246"/>
      <c r="S546" s="246"/>
      <c r="T546" s="24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8" t="s">
        <v>187</v>
      </c>
      <c r="AU546" s="248" t="s">
        <v>81</v>
      </c>
      <c r="AV546" s="13" t="s">
        <v>81</v>
      </c>
      <c r="AW546" s="13" t="s">
        <v>33</v>
      </c>
      <c r="AX546" s="13" t="s">
        <v>79</v>
      </c>
      <c r="AY546" s="248" t="s">
        <v>126</v>
      </c>
    </row>
    <row r="547" s="2" customFormat="1" ht="16.5" customHeight="1">
      <c r="A547" s="40"/>
      <c r="B547" s="41"/>
      <c r="C547" s="214" t="s">
        <v>963</v>
      </c>
      <c r="D547" s="214" t="s">
        <v>129</v>
      </c>
      <c r="E547" s="215" t="s">
        <v>964</v>
      </c>
      <c r="F547" s="216" t="s">
        <v>965</v>
      </c>
      <c r="G547" s="217" t="s">
        <v>184</v>
      </c>
      <c r="H547" s="218">
        <v>845.33199999999999</v>
      </c>
      <c r="I547" s="219"/>
      <c r="J547" s="220">
        <f>ROUND(I547*H547,2)</f>
        <v>0</v>
      </c>
      <c r="K547" s="216" t="s">
        <v>133</v>
      </c>
      <c r="L547" s="46"/>
      <c r="M547" s="221" t="s">
        <v>19</v>
      </c>
      <c r="N547" s="222" t="s">
        <v>42</v>
      </c>
      <c r="O547" s="86"/>
      <c r="P547" s="223">
        <f>O547*H547</f>
        <v>0</v>
      </c>
      <c r="Q547" s="223">
        <v>0.00013999999999999999</v>
      </c>
      <c r="R547" s="223">
        <f>Q547*H547</f>
        <v>0.11834647999999999</v>
      </c>
      <c r="S547" s="223">
        <v>0</v>
      </c>
      <c r="T547" s="224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25" t="s">
        <v>272</v>
      </c>
      <c r="AT547" s="225" t="s">
        <v>129</v>
      </c>
      <c r="AU547" s="225" t="s">
        <v>81</v>
      </c>
      <c r="AY547" s="19" t="s">
        <v>126</v>
      </c>
      <c r="BE547" s="226">
        <f>IF(N547="základní",J547,0)</f>
        <v>0</v>
      </c>
      <c r="BF547" s="226">
        <f>IF(N547="snížená",J547,0)</f>
        <v>0</v>
      </c>
      <c r="BG547" s="226">
        <f>IF(N547="zákl. přenesená",J547,0)</f>
        <v>0</v>
      </c>
      <c r="BH547" s="226">
        <f>IF(N547="sníž. přenesená",J547,0)</f>
        <v>0</v>
      </c>
      <c r="BI547" s="226">
        <f>IF(N547="nulová",J547,0)</f>
        <v>0</v>
      </c>
      <c r="BJ547" s="19" t="s">
        <v>79</v>
      </c>
      <c r="BK547" s="226">
        <f>ROUND(I547*H547,2)</f>
        <v>0</v>
      </c>
      <c r="BL547" s="19" t="s">
        <v>272</v>
      </c>
      <c r="BM547" s="225" t="s">
        <v>966</v>
      </c>
    </row>
    <row r="548" s="2" customFormat="1">
      <c r="A548" s="40"/>
      <c r="B548" s="41"/>
      <c r="C548" s="42"/>
      <c r="D548" s="227" t="s">
        <v>136</v>
      </c>
      <c r="E548" s="42"/>
      <c r="F548" s="228" t="s">
        <v>967</v>
      </c>
      <c r="G548" s="42"/>
      <c r="H548" s="42"/>
      <c r="I548" s="229"/>
      <c r="J548" s="42"/>
      <c r="K548" s="42"/>
      <c r="L548" s="46"/>
      <c r="M548" s="230"/>
      <c r="N548" s="231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136</v>
      </c>
      <c r="AU548" s="19" t="s">
        <v>81</v>
      </c>
    </row>
    <row r="549" s="13" customFormat="1">
      <c r="A549" s="13"/>
      <c r="B549" s="238"/>
      <c r="C549" s="239"/>
      <c r="D549" s="232" t="s">
        <v>187</v>
      </c>
      <c r="E549" s="240" t="s">
        <v>19</v>
      </c>
      <c r="F549" s="241" t="s">
        <v>491</v>
      </c>
      <c r="G549" s="239"/>
      <c r="H549" s="242">
        <v>41.951999999999998</v>
      </c>
      <c r="I549" s="243"/>
      <c r="J549" s="239"/>
      <c r="K549" s="239"/>
      <c r="L549" s="244"/>
      <c r="M549" s="245"/>
      <c r="N549" s="246"/>
      <c r="O549" s="246"/>
      <c r="P549" s="246"/>
      <c r="Q549" s="246"/>
      <c r="R549" s="246"/>
      <c r="S549" s="246"/>
      <c r="T549" s="24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8" t="s">
        <v>187</v>
      </c>
      <c r="AU549" s="248" t="s">
        <v>81</v>
      </c>
      <c r="AV549" s="13" t="s">
        <v>81</v>
      </c>
      <c r="AW549" s="13" t="s">
        <v>33</v>
      </c>
      <c r="AX549" s="13" t="s">
        <v>71</v>
      </c>
      <c r="AY549" s="248" t="s">
        <v>126</v>
      </c>
    </row>
    <row r="550" s="13" customFormat="1">
      <c r="A550" s="13"/>
      <c r="B550" s="238"/>
      <c r="C550" s="239"/>
      <c r="D550" s="232" t="s">
        <v>187</v>
      </c>
      <c r="E550" s="240" t="s">
        <v>19</v>
      </c>
      <c r="F550" s="241" t="s">
        <v>387</v>
      </c>
      <c r="G550" s="239"/>
      <c r="H550" s="242">
        <v>39.154000000000003</v>
      </c>
      <c r="I550" s="243"/>
      <c r="J550" s="239"/>
      <c r="K550" s="239"/>
      <c r="L550" s="244"/>
      <c r="M550" s="245"/>
      <c r="N550" s="246"/>
      <c r="O550" s="246"/>
      <c r="P550" s="246"/>
      <c r="Q550" s="246"/>
      <c r="R550" s="246"/>
      <c r="S550" s="246"/>
      <c r="T550" s="24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8" t="s">
        <v>187</v>
      </c>
      <c r="AU550" s="248" t="s">
        <v>81</v>
      </c>
      <c r="AV550" s="13" t="s">
        <v>81</v>
      </c>
      <c r="AW550" s="13" t="s">
        <v>33</v>
      </c>
      <c r="AX550" s="13" t="s">
        <v>71</v>
      </c>
      <c r="AY550" s="248" t="s">
        <v>126</v>
      </c>
    </row>
    <row r="551" s="13" customFormat="1">
      <c r="A551" s="13"/>
      <c r="B551" s="238"/>
      <c r="C551" s="239"/>
      <c r="D551" s="232" t="s">
        <v>187</v>
      </c>
      <c r="E551" s="240" t="s">
        <v>19</v>
      </c>
      <c r="F551" s="241" t="s">
        <v>492</v>
      </c>
      <c r="G551" s="239"/>
      <c r="H551" s="242">
        <v>764.226</v>
      </c>
      <c r="I551" s="243"/>
      <c r="J551" s="239"/>
      <c r="K551" s="239"/>
      <c r="L551" s="244"/>
      <c r="M551" s="245"/>
      <c r="N551" s="246"/>
      <c r="O551" s="246"/>
      <c r="P551" s="246"/>
      <c r="Q551" s="246"/>
      <c r="R551" s="246"/>
      <c r="S551" s="246"/>
      <c r="T551" s="247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8" t="s">
        <v>187</v>
      </c>
      <c r="AU551" s="248" t="s">
        <v>81</v>
      </c>
      <c r="AV551" s="13" t="s">
        <v>81</v>
      </c>
      <c r="AW551" s="13" t="s">
        <v>33</v>
      </c>
      <c r="AX551" s="13" t="s">
        <v>71</v>
      </c>
      <c r="AY551" s="248" t="s">
        <v>126</v>
      </c>
    </row>
    <row r="552" s="14" customFormat="1">
      <c r="A552" s="14"/>
      <c r="B552" s="249"/>
      <c r="C552" s="250"/>
      <c r="D552" s="232" t="s">
        <v>187</v>
      </c>
      <c r="E552" s="251" t="s">
        <v>19</v>
      </c>
      <c r="F552" s="252" t="s">
        <v>494</v>
      </c>
      <c r="G552" s="250"/>
      <c r="H552" s="253">
        <v>845.33199999999999</v>
      </c>
      <c r="I552" s="254"/>
      <c r="J552" s="250"/>
      <c r="K552" s="250"/>
      <c r="L552" s="255"/>
      <c r="M552" s="256"/>
      <c r="N552" s="257"/>
      <c r="O552" s="257"/>
      <c r="P552" s="257"/>
      <c r="Q552" s="257"/>
      <c r="R552" s="257"/>
      <c r="S552" s="257"/>
      <c r="T552" s="25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9" t="s">
        <v>187</v>
      </c>
      <c r="AU552" s="259" t="s">
        <v>81</v>
      </c>
      <c r="AV552" s="14" t="s">
        <v>153</v>
      </c>
      <c r="AW552" s="14" t="s">
        <v>33</v>
      </c>
      <c r="AX552" s="14" t="s">
        <v>79</v>
      </c>
      <c r="AY552" s="259" t="s">
        <v>126</v>
      </c>
    </row>
    <row r="553" s="2" customFormat="1" ht="24.15" customHeight="1">
      <c r="A553" s="40"/>
      <c r="B553" s="41"/>
      <c r="C553" s="214" t="s">
        <v>968</v>
      </c>
      <c r="D553" s="214" t="s">
        <v>129</v>
      </c>
      <c r="E553" s="215" t="s">
        <v>969</v>
      </c>
      <c r="F553" s="216" t="s">
        <v>970</v>
      </c>
      <c r="G553" s="217" t="s">
        <v>333</v>
      </c>
      <c r="H553" s="218">
        <v>2.1419999999999999</v>
      </c>
      <c r="I553" s="219"/>
      <c r="J553" s="220">
        <f>ROUND(I553*H553,2)</f>
        <v>0</v>
      </c>
      <c r="K553" s="216" t="s">
        <v>133</v>
      </c>
      <c r="L553" s="46"/>
      <c r="M553" s="221" t="s">
        <v>19</v>
      </c>
      <c r="N553" s="222" t="s">
        <v>42</v>
      </c>
      <c r="O553" s="86"/>
      <c r="P553" s="223">
        <f>O553*H553</f>
        <v>0</v>
      </c>
      <c r="Q553" s="223">
        <v>0</v>
      </c>
      <c r="R553" s="223">
        <f>Q553*H553</f>
        <v>0</v>
      </c>
      <c r="S553" s="223">
        <v>0</v>
      </c>
      <c r="T553" s="224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25" t="s">
        <v>272</v>
      </c>
      <c r="AT553" s="225" t="s">
        <v>129</v>
      </c>
      <c r="AU553" s="225" t="s">
        <v>81</v>
      </c>
      <c r="AY553" s="19" t="s">
        <v>126</v>
      </c>
      <c r="BE553" s="226">
        <f>IF(N553="základní",J553,0)</f>
        <v>0</v>
      </c>
      <c r="BF553" s="226">
        <f>IF(N553="snížená",J553,0)</f>
        <v>0</v>
      </c>
      <c r="BG553" s="226">
        <f>IF(N553="zákl. přenesená",J553,0)</f>
        <v>0</v>
      </c>
      <c r="BH553" s="226">
        <f>IF(N553="sníž. přenesená",J553,0)</f>
        <v>0</v>
      </c>
      <c r="BI553" s="226">
        <f>IF(N553="nulová",J553,0)</f>
        <v>0</v>
      </c>
      <c r="BJ553" s="19" t="s">
        <v>79</v>
      </c>
      <c r="BK553" s="226">
        <f>ROUND(I553*H553,2)</f>
        <v>0</v>
      </c>
      <c r="BL553" s="19" t="s">
        <v>272</v>
      </c>
      <c r="BM553" s="225" t="s">
        <v>971</v>
      </c>
    </row>
    <row r="554" s="2" customFormat="1">
      <c r="A554" s="40"/>
      <c r="B554" s="41"/>
      <c r="C554" s="42"/>
      <c r="D554" s="227" t="s">
        <v>136</v>
      </c>
      <c r="E554" s="42"/>
      <c r="F554" s="228" t="s">
        <v>972</v>
      </c>
      <c r="G554" s="42"/>
      <c r="H554" s="42"/>
      <c r="I554" s="229"/>
      <c r="J554" s="42"/>
      <c r="K554" s="42"/>
      <c r="L554" s="46"/>
      <c r="M554" s="230"/>
      <c r="N554" s="231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136</v>
      </c>
      <c r="AU554" s="19" t="s">
        <v>81</v>
      </c>
    </row>
    <row r="555" s="12" customFormat="1" ht="22.8" customHeight="1">
      <c r="A555" s="12"/>
      <c r="B555" s="198"/>
      <c r="C555" s="199"/>
      <c r="D555" s="200" t="s">
        <v>70</v>
      </c>
      <c r="E555" s="212" t="s">
        <v>973</v>
      </c>
      <c r="F555" s="212" t="s">
        <v>974</v>
      </c>
      <c r="G555" s="199"/>
      <c r="H555" s="199"/>
      <c r="I555" s="202"/>
      <c r="J555" s="213">
        <f>BK555</f>
        <v>0</v>
      </c>
      <c r="K555" s="199"/>
      <c r="L555" s="204"/>
      <c r="M555" s="205"/>
      <c r="N555" s="206"/>
      <c r="O555" s="206"/>
      <c r="P555" s="207">
        <f>SUM(P556:P585)</f>
        <v>0</v>
      </c>
      <c r="Q555" s="206"/>
      <c r="R555" s="207">
        <f>SUM(R556:R585)</f>
        <v>0.72260000000000002</v>
      </c>
      <c r="S555" s="206"/>
      <c r="T555" s="208">
        <f>SUM(T556:T585)</f>
        <v>0.085000000000000006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09" t="s">
        <v>81</v>
      </c>
      <c r="AT555" s="210" t="s">
        <v>70</v>
      </c>
      <c r="AU555" s="210" t="s">
        <v>79</v>
      </c>
      <c r="AY555" s="209" t="s">
        <v>126</v>
      </c>
      <c r="BK555" s="211">
        <f>SUM(BK556:BK585)</f>
        <v>0</v>
      </c>
    </row>
    <row r="556" s="2" customFormat="1" ht="16.5" customHeight="1">
      <c r="A556" s="40"/>
      <c r="B556" s="41"/>
      <c r="C556" s="214" t="s">
        <v>975</v>
      </c>
      <c r="D556" s="214" t="s">
        <v>129</v>
      </c>
      <c r="E556" s="215" t="s">
        <v>976</v>
      </c>
      <c r="F556" s="216" t="s">
        <v>977</v>
      </c>
      <c r="G556" s="217" t="s">
        <v>226</v>
      </c>
      <c r="H556" s="218">
        <v>10.859999999999999</v>
      </c>
      <c r="I556" s="219"/>
      <c r="J556" s="220">
        <f>ROUND(I556*H556,2)</f>
        <v>0</v>
      </c>
      <c r="K556" s="216" t="s">
        <v>133</v>
      </c>
      <c r="L556" s="46"/>
      <c r="M556" s="221" t="s">
        <v>19</v>
      </c>
      <c r="N556" s="222" t="s">
        <v>42</v>
      </c>
      <c r="O556" s="86"/>
      <c r="P556" s="223">
        <f>O556*H556</f>
        <v>0</v>
      </c>
      <c r="Q556" s="223">
        <v>0</v>
      </c>
      <c r="R556" s="223">
        <f>Q556*H556</f>
        <v>0</v>
      </c>
      <c r="S556" s="223">
        <v>0</v>
      </c>
      <c r="T556" s="224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25" t="s">
        <v>272</v>
      </c>
      <c r="AT556" s="225" t="s">
        <v>129</v>
      </c>
      <c r="AU556" s="225" t="s">
        <v>81</v>
      </c>
      <c r="AY556" s="19" t="s">
        <v>126</v>
      </c>
      <c r="BE556" s="226">
        <f>IF(N556="základní",J556,0)</f>
        <v>0</v>
      </c>
      <c r="BF556" s="226">
        <f>IF(N556="snížená",J556,0)</f>
        <v>0</v>
      </c>
      <c r="BG556" s="226">
        <f>IF(N556="zákl. přenesená",J556,0)</f>
        <v>0</v>
      </c>
      <c r="BH556" s="226">
        <f>IF(N556="sníž. přenesená",J556,0)</f>
        <v>0</v>
      </c>
      <c r="BI556" s="226">
        <f>IF(N556="nulová",J556,0)</f>
        <v>0</v>
      </c>
      <c r="BJ556" s="19" t="s">
        <v>79</v>
      </c>
      <c r="BK556" s="226">
        <f>ROUND(I556*H556,2)</f>
        <v>0</v>
      </c>
      <c r="BL556" s="19" t="s">
        <v>272</v>
      </c>
      <c r="BM556" s="225" t="s">
        <v>978</v>
      </c>
    </row>
    <row r="557" s="2" customFormat="1">
      <c r="A557" s="40"/>
      <c r="B557" s="41"/>
      <c r="C557" s="42"/>
      <c r="D557" s="227" t="s">
        <v>136</v>
      </c>
      <c r="E557" s="42"/>
      <c r="F557" s="228" t="s">
        <v>979</v>
      </c>
      <c r="G557" s="42"/>
      <c r="H557" s="42"/>
      <c r="I557" s="229"/>
      <c r="J557" s="42"/>
      <c r="K557" s="42"/>
      <c r="L557" s="46"/>
      <c r="M557" s="230"/>
      <c r="N557" s="231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136</v>
      </c>
      <c r="AU557" s="19" t="s">
        <v>81</v>
      </c>
    </row>
    <row r="558" s="13" customFormat="1">
      <c r="A558" s="13"/>
      <c r="B558" s="238"/>
      <c r="C558" s="239"/>
      <c r="D558" s="232" t="s">
        <v>187</v>
      </c>
      <c r="E558" s="240" t="s">
        <v>19</v>
      </c>
      <c r="F558" s="241" t="s">
        <v>980</v>
      </c>
      <c r="G558" s="239"/>
      <c r="H558" s="242">
        <v>5.46</v>
      </c>
      <c r="I558" s="243"/>
      <c r="J558" s="239"/>
      <c r="K558" s="239"/>
      <c r="L558" s="244"/>
      <c r="M558" s="245"/>
      <c r="N558" s="246"/>
      <c r="O558" s="246"/>
      <c r="P558" s="246"/>
      <c r="Q558" s="246"/>
      <c r="R558" s="246"/>
      <c r="S558" s="246"/>
      <c r="T558" s="247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8" t="s">
        <v>187</v>
      </c>
      <c r="AU558" s="248" t="s">
        <v>81</v>
      </c>
      <c r="AV558" s="13" t="s">
        <v>81</v>
      </c>
      <c r="AW558" s="13" t="s">
        <v>33</v>
      </c>
      <c r="AX558" s="13" t="s">
        <v>71</v>
      </c>
      <c r="AY558" s="248" t="s">
        <v>126</v>
      </c>
    </row>
    <row r="559" s="13" customFormat="1">
      <c r="A559" s="13"/>
      <c r="B559" s="238"/>
      <c r="C559" s="239"/>
      <c r="D559" s="232" t="s">
        <v>187</v>
      </c>
      <c r="E559" s="240" t="s">
        <v>19</v>
      </c>
      <c r="F559" s="241" t="s">
        <v>981</v>
      </c>
      <c r="G559" s="239"/>
      <c r="H559" s="242">
        <v>2.2000000000000002</v>
      </c>
      <c r="I559" s="243"/>
      <c r="J559" s="239"/>
      <c r="K559" s="239"/>
      <c r="L559" s="244"/>
      <c r="M559" s="245"/>
      <c r="N559" s="246"/>
      <c r="O559" s="246"/>
      <c r="P559" s="246"/>
      <c r="Q559" s="246"/>
      <c r="R559" s="246"/>
      <c r="S559" s="246"/>
      <c r="T559" s="247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8" t="s">
        <v>187</v>
      </c>
      <c r="AU559" s="248" t="s">
        <v>81</v>
      </c>
      <c r="AV559" s="13" t="s">
        <v>81</v>
      </c>
      <c r="AW559" s="13" t="s">
        <v>33</v>
      </c>
      <c r="AX559" s="13" t="s">
        <v>71</v>
      </c>
      <c r="AY559" s="248" t="s">
        <v>126</v>
      </c>
    </row>
    <row r="560" s="13" customFormat="1">
      <c r="A560" s="13"/>
      <c r="B560" s="238"/>
      <c r="C560" s="239"/>
      <c r="D560" s="232" t="s">
        <v>187</v>
      </c>
      <c r="E560" s="240" t="s">
        <v>19</v>
      </c>
      <c r="F560" s="241" t="s">
        <v>982</v>
      </c>
      <c r="G560" s="239"/>
      <c r="H560" s="242">
        <v>3.2000000000000002</v>
      </c>
      <c r="I560" s="243"/>
      <c r="J560" s="239"/>
      <c r="K560" s="239"/>
      <c r="L560" s="244"/>
      <c r="M560" s="245"/>
      <c r="N560" s="246"/>
      <c r="O560" s="246"/>
      <c r="P560" s="246"/>
      <c r="Q560" s="246"/>
      <c r="R560" s="246"/>
      <c r="S560" s="246"/>
      <c r="T560" s="24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8" t="s">
        <v>187</v>
      </c>
      <c r="AU560" s="248" t="s">
        <v>81</v>
      </c>
      <c r="AV560" s="13" t="s">
        <v>81</v>
      </c>
      <c r="AW560" s="13" t="s">
        <v>33</v>
      </c>
      <c r="AX560" s="13" t="s">
        <v>71</v>
      </c>
      <c r="AY560" s="248" t="s">
        <v>126</v>
      </c>
    </row>
    <row r="561" s="14" customFormat="1">
      <c r="A561" s="14"/>
      <c r="B561" s="249"/>
      <c r="C561" s="250"/>
      <c r="D561" s="232" t="s">
        <v>187</v>
      </c>
      <c r="E561" s="251" t="s">
        <v>19</v>
      </c>
      <c r="F561" s="252" t="s">
        <v>196</v>
      </c>
      <c r="G561" s="250"/>
      <c r="H561" s="253">
        <v>10.859999999999999</v>
      </c>
      <c r="I561" s="254"/>
      <c r="J561" s="250"/>
      <c r="K561" s="250"/>
      <c r="L561" s="255"/>
      <c r="M561" s="256"/>
      <c r="N561" s="257"/>
      <c r="O561" s="257"/>
      <c r="P561" s="257"/>
      <c r="Q561" s="257"/>
      <c r="R561" s="257"/>
      <c r="S561" s="257"/>
      <c r="T561" s="25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9" t="s">
        <v>187</v>
      </c>
      <c r="AU561" s="259" t="s">
        <v>81</v>
      </c>
      <c r="AV561" s="14" t="s">
        <v>153</v>
      </c>
      <c r="AW561" s="14" t="s">
        <v>33</v>
      </c>
      <c r="AX561" s="14" t="s">
        <v>79</v>
      </c>
      <c r="AY561" s="259" t="s">
        <v>126</v>
      </c>
    </row>
    <row r="562" s="2" customFormat="1" ht="16.5" customHeight="1">
      <c r="A562" s="40"/>
      <c r="B562" s="41"/>
      <c r="C562" s="271" t="s">
        <v>983</v>
      </c>
      <c r="D562" s="271" t="s">
        <v>400</v>
      </c>
      <c r="E562" s="272" t="s">
        <v>984</v>
      </c>
      <c r="F562" s="273" t="s">
        <v>985</v>
      </c>
      <c r="G562" s="274" t="s">
        <v>254</v>
      </c>
      <c r="H562" s="275">
        <v>13</v>
      </c>
      <c r="I562" s="276"/>
      <c r="J562" s="277">
        <f>ROUND(I562*H562,2)</f>
        <v>0</v>
      </c>
      <c r="K562" s="273" t="s">
        <v>19</v>
      </c>
      <c r="L562" s="278"/>
      <c r="M562" s="279" t="s">
        <v>19</v>
      </c>
      <c r="N562" s="280" t="s">
        <v>42</v>
      </c>
      <c r="O562" s="86"/>
      <c r="P562" s="223">
        <f>O562*H562</f>
        <v>0</v>
      </c>
      <c r="Q562" s="223">
        <v>0.016400000000000001</v>
      </c>
      <c r="R562" s="223">
        <f>Q562*H562</f>
        <v>0.21320000000000003</v>
      </c>
      <c r="S562" s="223">
        <v>0</v>
      </c>
      <c r="T562" s="224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25" t="s">
        <v>355</v>
      </c>
      <c r="AT562" s="225" t="s">
        <v>400</v>
      </c>
      <c r="AU562" s="225" t="s">
        <v>81</v>
      </c>
      <c r="AY562" s="19" t="s">
        <v>126</v>
      </c>
      <c r="BE562" s="226">
        <f>IF(N562="základní",J562,0)</f>
        <v>0</v>
      </c>
      <c r="BF562" s="226">
        <f>IF(N562="snížená",J562,0)</f>
        <v>0</v>
      </c>
      <c r="BG562" s="226">
        <f>IF(N562="zákl. přenesená",J562,0)</f>
        <v>0</v>
      </c>
      <c r="BH562" s="226">
        <f>IF(N562="sníž. přenesená",J562,0)</f>
        <v>0</v>
      </c>
      <c r="BI562" s="226">
        <f>IF(N562="nulová",J562,0)</f>
        <v>0</v>
      </c>
      <c r="BJ562" s="19" t="s">
        <v>79</v>
      </c>
      <c r="BK562" s="226">
        <f>ROUND(I562*H562,2)</f>
        <v>0</v>
      </c>
      <c r="BL562" s="19" t="s">
        <v>272</v>
      </c>
      <c r="BM562" s="225" t="s">
        <v>986</v>
      </c>
    </row>
    <row r="563" s="13" customFormat="1">
      <c r="A563" s="13"/>
      <c r="B563" s="238"/>
      <c r="C563" s="239"/>
      <c r="D563" s="232" t="s">
        <v>187</v>
      </c>
      <c r="E563" s="240" t="s">
        <v>19</v>
      </c>
      <c r="F563" s="241" t="s">
        <v>987</v>
      </c>
      <c r="G563" s="239"/>
      <c r="H563" s="242">
        <v>13</v>
      </c>
      <c r="I563" s="243"/>
      <c r="J563" s="239"/>
      <c r="K563" s="239"/>
      <c r="L563" s="244"/>
      <c r="M563" s="245"/>
      <c r="N563" s="246"/>
      <c r="O563" s="246"/>
      <c r="P563" s="246"/>
      <c r="Q563" s="246"/>
      <c r="R563" s="246"/>
      <c r="S563" s="246"/>
      <c r="T563" s="247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8" t="s">
        <v>187</v>
      </c>
      <c r="AU563" s="248" t="s">
        <v>81</v>
      </c>
      <c r="AV563" s="13" t="s">
        <v>81</v>
      </c>
      <c r="AW563" s="13" t="s">
        <v>33</v>
      </c>
      <c r="AX563" s="13" t="s">
        <v>79</v>
      </c>
      <c r="AY563" s="248" t="s">
        <v>126</v>
      </c>
    </row>
    <row r="564" s="2" customFormat="1" ht="16.5" customHeight="1">
      <c r="A564" s="40"/>
      <c r="B564" s="41"/>
      <c r="C564" s="271" t="s">
        <v>988</v>
      </c>
      <c r="D564" s="271" t="s">
        <v>400</v>
      </c>
      <c r="E564" s="272" t="s">
        <v>989</v>
      </c>
      <c r="F564" s="273" t="s">
        <v>990</v>
      </c>
      <c r="G564" s="274" t="s">
        <v>254</v>
      </c>
      <c r="H564" s="275">
        <v>1</v>
      </c>
      <c r="I564" s="276"/>
      <c r="J564" s="277">
        <f>ROUND(I564*H564,2)</f>
        <v>0</v>
      </c>
      <c r="K564" s="273" t="s">
        <v>19</v>
      </c>
      <c r="L564" s="278"/>
      <c r="M564" s="279" t="s">
        <v>19</v>
      </c>
      <c r="N564" s="280" t="s">
        <v>42</v>
      </c>
      <c r="O564" s="86"/>
      <c r="P564" s="223">
        <f>O564*H564</f>
        <v>0</v>
      </c>
      <c r="Q564" s="223">
        <v>0.016400000000000001</v>
      </c>
      <c r="R564" s="223">
        <f>Q564*H564</f>
        <v>0.016400000000000001</v>
      </c>
      <c r="S564" s="223">
        <v>0</v>
      </c>
      <c r="T564" s="224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25" t="s">
        <v>355</v>
      </c>
      <c r="AT564" s="225" t="s">
        <v>400</v>
      </c>
      <c r="AU564" s="225" t="s">
        <v>81</v>
      </c>
      <c r="AY564" s="19" t="s">
        <v>126</v>
      </c>
      <c r="BE564" s="226">
        <f>IF(N564="základní",J564,0)</f>
        <v>0</v>
      </c>
      <c r="BF564" s="226">
        <f>IF(N564="snížená",J564,0)</f>
        <v>0</v>
      </c>
      <c r="BG564" s="226">
        <f>IF(N564="zákl. přenesená",J564,0)</f>
        <v>0</v>
      </c>
      <c r="BH564" s="226">
        <f>IF(N564="sníž. přenesená",J564,0)</f>
        <v>0</v>
      </c>
      <c r="BI564" s="226">
        <f>IF(N564="nulová",J564,0)</f>
        <v>0</v>
      </c>
      <c r="BJ564" s="19" t="s">
        <v>79</v>
      </c>
      <c r="BK564" s="226">
        <f>ROUND(I564*H564,2)</f>
        <v>0</v>
      </c>
      <c r="BL564" s="19" t="s">
        <v>272</v>
      </c>
      <c r="BM564" s="225" t="s">
        <v>991</v>
      </c>
    </row>
    <row r="565" s="13" customFormat="1">
      <c r="A565" s="13"/>
      <c r="B565" s="238"/>
      <c r="C565" s="239"/>
      <c r="D565" s="232" t="s">
        <v>187</v>
      </c>
      <c r="E565" s="240" t="s">
        <v>19</v>
      </c>
      <c r="F565" s="241" t="s">
        <v>992</v>
      </c>
      <c r="G565" s="239"/>
      <c r="H565" s="242">
        <v>1</v>
      </c>
      <c r="I565" s="243"/>
      <c r="J565" s="239"/>
      <c r="K565" s="239"/>
      <c r="L565" s="244"/>
      <c r="M565" s="245"/>
      <c r="N565" s="246"/>
      <c r="O565" s="246"/>
      <c r="P565" s="246"/>
      <c r="Q565" s="246"/>
      <c r="R565" s="246"/>
      <c r="S565" s="246"/>
      <c r="T565" s="24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8" t="s">
        <v>187</v>
      </c>
      <c r="AU565" s="248" t="s">
        <v>81</v>
      </c>
      <c r="AV565" s="13" t="s">
        <v>81</v>
      </c>
      <c r="AW565" s="13" t="s">
        <v>33</v>
      </c>
      <c r="AX565" s="13" t="s">
        <v>79</v>
      </c>
      <c r="AY565" s="248" t="s">
        <v>126</v>
      </c>
    </row>
    <row r="566" s="2" customFormat="1" ht="16.5" customHeight="1">
      <c r="A566" s="40"/>
      <c r="B566" s="41"/>
      <c r="C566" s="271" t="s">
        <v>993</v>
      </c>
      <c r="D566" s="271" t="s">
        <v>400</v>
      </c>
      <c r="E566" s="272" t="s">
        <v>994</v>
      </c>
      <c r="F566" s="273" t="s">
        <v>995</v>
      </c>
      <c r="G566" s="274" t="s">
        <v>254</v>
      </c>
      <c r="H566" s="275">
        <v>1</v>
      </c>
      <c r="I566" s="276"/>
      <c r="J566" s="277">
        <f>ROUND(I566*H566,2)</f>
        <v>0</v>
      </c>
      <c r="K566" s="273" t="s">
        <v>19</v>
      </c>
      <c r="L566" s="278"/>
      <c r="M566" s="279" t="s">
        <v>19</v>
      </c>
      <c r="N566" s="280" t="s">
        <v>42</v>
      </c>
      <c r="O566" s="86"/>
      <c r="P566" s="223">
        <f>O566*H566</f>
        <v>0</v>
      </c>
      <c r="Q566" s="223">
        <v>0.016400000000000001</v>
      </c>
      <c r="R566" s="223">
        <f>Q566*H566</f>
        <v>0.016400000000000001</v>
      </c>
      <c r="S566" s="223">
        <v>0</v>
      </c>
      <c r="T566" s="224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25" t="s">
        <v>355</v>
      </c>
      <c r="AT566" s="225" t="s">
        <v>400</v>
      </c>
      <c r="AU566" s="225" t="s">
        <v>81</v>
      </c>
      <c r="AY566" s="19" t="s">
        <v>126</v>
      </c>
      <c r="BE566" s="226">
        <f>IF(N566="základní",J566,0)</f>
        <v>0</v>
      </c>
      <c r="BF566" s="226">
        <f>IF(N566="snížená",J566,0)</f>
        <v>0</v>
      </c>
      <c r="BG566" s="226">
        <f>IF(N566="zákl. přenesená",J566,0)</f>
        <v>0</v>
      </c>
      <c r="BH566" s="226">
        <f>IF(N566="sníž. přenesená",J566,0)</f>
        <v>0</v>
      </c>
      <c r="BI566" s="226">
        <f>IF(N566="nulová",J566,0)</f>
        <v>0</v>
      </c>
      <c r="BJ566" s="19" t="s">
        <v>79</v>
      </c>
      <c r="BK566" s="226">
        <f>ROUND(I566*H566,2)</f>
        <v>0</v>
      </c>
      <c r="BL566" s="19" t="s">
        <v>272</v>
      </c>
      <c r="BM566" s="225" t="s">
        <v>996</v>
      </c>
    </row>
    <row r="567" s="13" customFormat="1">
      <c r="A567" s="13"/>
      <c r="B567" s="238"/>
      <c r="C567" s="239"/>
      <c r="D567" s="232" t="s">
        <v>187</v>
      </c>
      <c r="E567" s="240" t="s">
        <v>19</v>
      </c>
      <c r="F567" s="241" t="s">
        <v>997</v>
      </c>
      <c r="G567" s="239"/>
      <c r="H567" s="242">
        <v>1</v>
      </c>
      <c r="I567" s="243"/>
      <c r="J567" s="239"/>
      <c r="K567" s="239"/>
      <c r="L567" s="244"/>
      <c r="M567" s="245"/>
      <c r="N567" s="246"/>
      <c r="O567" s="246"/>
      <c r="P567" s="246"/>
      <c r="Q567" s="246"/>
      <c r="R567" s="246"/>
      <c r="S567" s="246"/>
      <c r="T567" s="24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8" t="s">
        <v>187</v>
      </c>
      <c r="AU567" s="248" t="s">
        <v>81</v>
      </c>
      <c r="AV567" s="13" t="s">
        <v>81</v>
      </c>
      <c r="AW567" s="13" t="s">
        <v>33</v>
      </c>
      <c r="AX567" s="13" t="s">
        <v>79</v>
      </c>
      <c r="AY567" s="248" t="s">
        <v>126</v>
      </c>
    </row>
    <row r="568" s="2" customFormat="1" ht="24.15" customHeight="1">
      <c r="A568" s="40"/>
      <c r="B568" s="41"/>
      <c r="C568" s="214" t="s">
        <v>998</v>
      </c>
      <c r="D568" s="214" t="s">
        <v>129</v>
      </c>
      <c r="E568" s="215" t="s">
        <v>999</v>
      </c>
      <c r="F568" s="216" t="s">
        <v>1000</v>
      </c>
      <c r="G568" s="217" t="s">
        <v>484</v>
      </c>
      <c r="H568" s="218">
        <v>1</v>
      </c>
      <c r="I568" s="219"/>
      <c r="J568" s="220">
        <f>ROUND(I568*H568,2)</f>
        <v>0</v>
      </c>
      <c r="K568" s="216" t="s">
        <v>19</v>
      </c>
      <c r="L568" s="46"/>
      <c r="M568" s="221" t="s">
        <v>19</v>
      </c>
      <c r="N568" s="222" t="s">
        <v>42</v>
      </c>
      <c r="O568" s="86"/>
      <c r="P568" s="223">
        <f>O568*H568</f>
        <v>0</v>
      </c>
      <c r="Q568" s="223">
        <v>0.10000000000000001</v>
      </c>
      <c r="R568" s="223">
        <f>Q568*H568</f>
        <v>0.10000000000000001</v>
      </c>
      <c r="S568" s="223">
        <v>0</v>
      </c>
      <c r="T568" s="224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25" t="s">
        <v>272</v>
      </c>
      <c r="AT568" s="225" t="s">
        <v>129</v>
      </c>
      <c r="AU568" s="225" t="s">
        <v>81</v>
      </c>
      <c r="AY568" s="19" t="s">
        <v>126</v>
      </c>
      <c r="BE568" s="226">
        <f>IF(N568="základní",J568,0)</f>
        <v>0</v>
      </c>
      <c r="BF568" s="226">
        <f>IF(N568="snížená",J568,0)</f>
        <v>0</v>
      </c>
      <c r="BG568" s="226">
        <f>IF(N568="zákl. přenesená",J568,0)</f>
        <v>0</v>
      </c>
      <c r="BH568" s="226">
        <f>IF(N568="sníž. přenesená",J568,0)</f>
        <v>0</v>
      </c>
      <c r="BI568" s="226">
        <f>IF(N568="nulová",J568,0)</f>
        <v>0</v>
      </c>
      <c r="BJ568" s="19" t="s">
        <v>79</v>
      </c>
      <c r="BK568" s="226">
        <f>ROUND(I568*H568,2)</f>
        <v>0</v>
      </c>
      <c r="BL568" s="19" t="s">
        <v>272</v>
      </c>
      <c r="BM568" s="225" t="s">
        <v>1001</v>
      </c>
    </row>
    <row r="569" s="2" customFormat="1">
      <c r="A569" s="40"/>
      <c r="B569" s="41"/>
      <c r="C569" s="42"/>
      <c r="D569" s="232" t="s">
        <v>160</v>
      </c>
      <c r="E569" s="42"/>
      <c r="F569" s="233" t="s">
        <v>1002</v>
      </c>
      <c r="G569" s="42"/>
      <c r="H569" s="42"/>
      <c r="I569" s="229"/>
      <c r="J569" s="42"/>
      <c r="K569" s="42"/>
      <c r="L569" s="46"/>
      <c r="M569" s="230"/>
      <c r="N569" s="231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160</v>
      </c>
      <c r="AU569" s="19" t="s">
        <v>81</v>
      </c>
    </row>
    <row r="570" s="2" customFormat="1" ht="24.15" customHeight="1">
      <c r="A570" s="40"/>
      <c r="B570" s="41"/>
      <c r="C570" s="214" t="s">
        <v>1003</v>
      </c>
      <c r="D570" s="214" t="s">
        <v>129</v>
      </c>
      <c r="E570" s="215" t="s">
        <v>1004</v>
      </c>
      <c r="F570" s="216" t="s">
        <v>1005</v>
      </c>
      <c r="G570" s="217" t="s">
        <v>484</v>
      </c>
      <c r="H570" s="218">
        <v>1</v>
      </c>
      <c r="I570" s="219"/>
      <c r="J570" s="220">
        <f>ROUND(I570*H570,2)</f>
        <v>0</v>
      </c>
      <c r="K570" s="216" t="s">
        <v>19</v>
      </c>
      <c r="L570" s="46"/>
      <c r="M570" s="221" t="s">
        <v>19</v>
      </c>
      <c r="N570" s="222" t="s">
        <v>42</v>
      </c>
      <c r="O570" s="86"/>
      <c r="P570" s="223">
        <f>O570*H570</f>
        <v>0</v>
      </c>
      <c r="Q570" s="223">
        <v>0.074999999999999997</v>
      </c>
      <c r="R570" s="223">
        <f>Q570*H570</f>
        <v>0.074999999999999997</v>
      </c>
      <c r="S570" s="223">
        <v>0</v>
      </c>
      <c r="T570" s="224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25" t="s">
        <v>272</v>
      </c>
      <c r="AT570" s="225" t="s">
        <v>129</v>
      </c>
      <c r="AU570" s="225" t="s">
        <v>81</v>
      </c>
      <c r="AY570" s="19" t="s">
        <v>126</v>
      </c>
      <c r="BE570" s="226">
        <f>IF(N570="základní",J570,0)</f>
        <v>0</v>
      </c>
      <c r="BF570" s="226">
        <f>IF(N570="snížená",J570,0)</f>
        <v>0</v>
      </c>
      <c r="BG570" s="226">
        <f>IF(N570="zákl. přenesená",J570,0)</f>
        <v>0</v>
      </c>
      <c r="BH570" s="226">
        <f>IF(N570="sníž. přenesená",J570,0)</f>
        <v>0</v>
      </c>
      <c r="BI570" s="226">
        <f>IF(N570="nulová",J570,0)</f>
        <v>0</v>
      </c>
      <c r="BJ570" s="19" t="s">
        <v>79</v>
      </c>
      <c r="BK570" s="226">
        <f>ROUND(I570*H570,2)</f>
        <v>0</v>
      </c>
      <c r="BL570" s="19" t="s">
        <v>272</v>
      </c>
      <c r="BM570" s="225" t="s">
        <v>1006</v>
      </c>
    </row>
    <row r="571" s="2" customFormat="1">
      <c r="A571" s="40"/>
      <c r="B571" s="41"/>
      <c r="C571" s="42"/>
      <c r="D571" s="232" t="s">
        <v>160</v>
      </c>
      <c r="E571" s="42"/>
      <c r="F571" s="233" t="s">
        <v>1002</v>
      </c>
      <c r="G571" s="42"/>
      <c r="H571" s="42"/>
      <c r="I571" s="229"/>
      <c r="J571" s="42"/>
      <c r="K571" s="42"/>
      <c r="L571" s="46"/>
      <c r="M571" s="230"/>
      <c r="N571" s="231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160</v>
      </c>
      <c r="AU571" s="19" t="s">
        <v>81</v>
      </c>
    </row>
    <row r="572" s="2" customFormat="1" ht="24.15" customHeight="1">
      <c r="A572" s="40"/>
      <c r="B572" s="41"/>
      <c r="C572" s="214" t="s">
        <v>1007</v>
      </c>
      <c r="D572" s="214" t="s">
        <v>129</v>
      </c>
      <c r="E572" s="215" t="s">
        <v>1008</v>
      </c>
      <c r="F572" s="216" t="s">
        <v>1009</v>
      </c>
      <c r="G572" s="217" t="s">
        <v>484</v>
      </c>
      <c r="H572" s="218">
        <v>2</v>
      </c>
      <c r="I572" s="219"/>
      <c r="J572" s="220">
        <f>ROUND(I572*H572,2)</f>
        <v>0</v>
      </c>
      <c r="K572" s="216" t="s">
        <v>19</v>
      </c>
      <c r="L572" s="46"/>
      <c r="M572" s="221" t="s">
        <v>19</v>
      </c>
      <c r="N572" s="222" t="s">
        <v>42</v>
      </c>
      <c r="O572" s="86"/>
      <c r="P572" s="223">
        <f>O572*H572</f>
        <v>0</v>
      </c>
      <c r="Q572" s="223">
        <v>0.080000000000000002</v>
      </c>
      <c r="R572" s="223">
        <f>Q572*H572</f>
        <v>0.16</v>
      </c>
      <c r="S572" s="223">
        <v>0</v>
      </c>
      <c r="T572" s="224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25" t="s">
        <v>272</v>
      </c>
      <c r="AT572" s="225" t="s">
        <v>129</v>
      </c>
      <c r="AU572" s="225" t="s">
        <v>81</v>
      </c>
      <c r="AY572" s="19" t="s">
        <v>126</v>
      </c>
      <c r="BE572" s="226">
        <f>IF(N572="základní",J572,0)</f>
        <v>0</v>
      </c>
      <c r="BF572" s="226">
        <f>IF(N572="snížená",J572,0)</f>
        <v>0</v>
      </c>
      <c r="BG572" s="226">
        <f>IF(N572="zákl. přenesená",J572,0)</f>
        <v>0</v>
      </c>
      <c r="BH572" s="226">
        <f>IF(N572="sníž. přenesená",J572,0)</f>
        <v>0</v>
      </c>
      <c r="BI572" s="226">
        <f>IF(N572="nulová",J572,0)</f>
        <v>0</v>
      </c>
      <c r="BJ572" s="19" t="s">
        <v>79</v>
      </c>
      <c r="BK572" s="226">
        <f>ROUND(I572*H572,2)</f>
        <v>0</v>
      </c>
      <c r="BL572" s="19" t="s">
        <v>272</v>
      </c>
      <c r="BM572" s="225" t="s">
        <v>1010</v>
      </c>
    </row>
    <row r="573" s="2" customFormat="1">
      <c r="A573" s="40"/>
      <c r="B573" s="41"/>
      <c r="C573" s="42"/>
      <c r="D573" s="232" t="s">
        <v>160</v>
      </c>
      <c r="E573" s="42"/>
      <c r="F573" s="233" t="s">
        <v>1002</v>
      </c>
      <c r="G573" s="42"/>
      <c r="H573" s="42"/>
      <c r="I573" s="229"/>
      <c r="J573" s="42"/>
      <c r="K573" s="42"/>
      <c r="L573" s="46"/>
      <c r="M573" s="230"/>
      <c r="N573" s="231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160</v>
      </c>
      <c r="AU573" s="19" t="s">
        <v>81</v>
      </c>
    </row>
    <row r="574" s="2" customFormat="1" ht="24.15" customHeight="1">
      <c r="A574" s="40"/>
      <c r="B574" s="41"/>
      <c r="C574" s="214" t="s">
        <v>1011</v>
      </c>
      <c r="D574" s="214" t="s">
        <v>129</v>
      </c>
      <c r="E574" s="215" t="s">
        <v>1012</v>
      </c>
      <c r="F574" s="216" t="s">
        <v>1013</v>
      </c>
      <c r="G574" s="217" t="s">
        <v>484</v>
      </c>
      <c r="H574" s="218">
        <v>1</v>
      </c>
      <c r="I574" s="219"/>
      <c r="J574" s="220">
        <f>ROUND(I574*H574,2)</f>
        <v>0</v>
      </c>
      <c r="K574" s="216" t="s">
        <v>19</v>
      </c>
      <c r="L574" s="46"/>
      <c r="M574" s="221" t="s">
        <v>19</v>
      </c>
      <c r="N574" s="222" t="s">
        <v>42</v>
      </c>
      <c r="O574" s="86"/>
      <c r="P574" s="223">
        <f>O574*H574</f>
        <v>0</v>
      </c>
      <c r="Q574" s="223">
        <v>0.085000000000000006</v>
      </c>
      <c r="R574" s="223">
        <f>Q574*H574</f>
        <v>0.085000000000000006</v>
      </c>
      <c r="S574" s="223">
        <v>0.085000000000000006</v>
      </c>
      <c r="T574" s="224">
        <f>S574*H574</f>
        <v>0.085000000000000006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25" t="s">
        <v>272</v>
      </c>
      <c r="AT574" s="225" t="s">
        <v>129</v>
      </c>
      <c r="AU574" s="225" t="s">
        <v>81</v>
      </c>
      <c r="AY574" s="19" t="s">
        <v>126</v>
      </c>
      <c r="BE574" s="226">
        <f>IF(N574="základní",J574,0)</f>
        <v>0</v>
      </c>
      <c r="BF574" s="226">
        <f>IF(N574="snížená",J574,0)</f>
        <v>0</v>
      </c>
      <c r="BG574" s="226">
        <f>IF(N574="zákl. přenesená",J574,0)</f>
        <v>0</v>
      </c>
      <c r="BH574" s="226">
        <f>IF(N574="sníž. přenesená",J574,0)</f>
        <v>0</v>
      </c>
      <c r="BI574" s="226">
        <f>IF(N574="nulová",J574,0)</f>
        <v>0</v>
      </c>
      <c r="BJ574" s="19" t="s">
        <v>79</v>
      </c>
      <c r="BK574" s="226">
        <f>ROUND(I574*H574,2)</f>
        <v>0</v>
      </c>
      <c r="BL574" s="19" t="s">
        <v>272</v>
      </c>
      <c r="BM574" s="225" t="s">
        <v>1014</v>
      </c>
    </row>
    <row r="575" s="2" customFormat="1">
      <c r="A575" s="40"/>
      <c r="B575" s="41"/>
      <c r="C575" s="42"/>
      <c r="D575" s="232" t="s">
        <v>160</v>
      </c>
      <c r="E575" s="42"/>
      <c r="F575" s="233" t="s">
        <v>1002</v>
      </c>
      <c r="G575" s="42"/>
      <c r="H575" s="42"/>
      <c r="I575" s="229"/>
      <c r="J575" s="42"/>
      <c r="K575" s="42"/>
      <c r="L575" s="46"/>
      <c r="M575" s="230"/>
      <c r="N575" s="231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160</v>
      </c>
      <c r="AU575" s="19" t="s">
        <v>81</v>
      </c>
    </row>
    <row r="576" s="2" customFormat="1" ht="16.5" customHeight="1">
      <c r="A576" s="40"/>
      <c r="B576" s="41"/>
      <c r="C576" s="214" t="s">
        <v>1015</v>
      </c>
      <c r="D576" s="214" t="s">
        <v>129</v>
      </c>
      <c r="E576" s="215" t="s">
        <v>1016</v>
      </c>
      <c r="F576" s="216" t="s">
        <v>1017</v>
      </c>
      <c r="G576" s="217" t="s">
        <v>1018</v>
      </c>
      <c r="H576" s="218">
        <v>50</v>
      </c>
      <c r="I576" s="219"/>
      <c r="J576" s="220">
        <f>ROUND(I576*H576,2)</f>
        <v>0</v>
      </c>
      <c r="K576" s="216" t="s">
        <v>133</v>
      </c>
      <c r="L576" s="46"/>
      <c r="M576" s="221" t="s">
        <v>19</v>
      </c>
      <c r="N576" s="222" t="s">
        <v>42</v>
      </c>
      <c r="O576" s="86"/>
      <c r="P576" s="223">
        <f>O576*H576</f>
        <v>0</v>
      </c>
      <c r="Q576" s="223">
        <v>6.0000000000000002E-05</v>
      </c>
      <c r="R576" s="223">
        <f>Q576*H576</f>
        <v>0.0030000000000000001</v>
      </c>
      <c r="S576" s="223">
        <v>0</v>
      </c>
      <c r="T576" s="224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25" t="s">
        <v>272</v>
      </c>
      <c r="AT576" s="225" t="s">
        <v>129</v>
      </c>
      <c r="AU576" s="225" t="s">
        <v>81</v>
      </c>
      <c r="AY576" s="19" t="s">
        <v>126</v>
      </c>
      <c r="BE576" s="226">
        <f>IF(N576="základní",J576,0)</f>
        <v>0</v>
      </c>
      <c r="BF576" s="226">
        <f>IF(N576="snížená",J576,0)</f>
        <v>0</v>
      </c>
      <c r="BG576" s="226">
        <f>IF(N576="zákl. přenesená",J576,0)</f>
        <v>0</v>
      </c>
      <c r="BH576" s="226">
        <f>IF(N576="sníž. přenesená",J576,0)</f>
        <v>0</v>
      </c>
      <c r="BI576" s="226">
        <f>IF(N576="nulová",J576,0)</f>
        <v>0</v>
      </c>
      <c r="BJ576" s="19" t="s">
        <v>79</v>
      </c>
      <c r="BK576" s="226">
        <f>ROUND(I576*H576,2)</f>
        <v>0</v>
      </c>
      <c r="BL576" s="19" t="s">
        <v>272</v>
      </c>
      <c r="BM576" s="225" t="s">
        <v>1019</v>
      </c>
    </row>
    <row r="577" s="2" customFormat="1">
      <c r="A577" s="40"/>
      <c r="B577" s="41"/>
      <c r="C577" s="42"/>
      <c r="D577" s="227" t="s">
        <v>136</v>
      </c>
      <c r="E577" s="42"/>
      <c r="F577" s="228" t="s">
        <v>1020</v>
      </c>
      <c r="G577" s="42"/>
      <c r="H577" s="42"/>
      <c r="I577" s="229"/>
      <c r="J577" s="42"/>
      <c r="K577" s="42"/>
      <c r="L577" s="46"/>
      <c r="M577" s="230"/>
      <c r="N577" s="231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136</v>
      </c>
      <c r="AU577" s="19" t="s">
        <v>81</v>
      </c>
    </row>
    <row r="578" s="13" customFormat="1">
      <c r="A578" s="13"/>
      <c r="B578" s="238"/>
      <c r="C578" s="239"/>
      <c r="D578" s="232" t="s">
        <v>187</v>
      </c>
      <c r="E578" s="240" t="s">
        <v>19</v>
      </c>
      <c r="F578" s="241" t="s">
        <v>1021</v>
      </c>
      <c r="G578" s="239"/>
      <c r="H578" s="242">
        <v>50</v>
      </c>
      <c r="I578" s="243"/>
      <c r="J578" s="239"/>
      <c r="K578" s="239"/>
      <c r="L578" s="244"/>
      <c r="M578" s="245"/>
      <c r="N578" s="246"/>
      <c r="O578" s="246"/>
      <c r="P578" s="246"/>
      <c r="Q578" s="246"/>
      <c r="R578" s="246"/>
      <c r="S578" s="246"/>
      <c r="T578" s="24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8" t="s">
        <v>187</v>
      </c>
      <c r="AU578" s="248" t="s">
        <v>81</v>
      </c>
      <c r="AV578" s="13" t="s">
        <v>81</v>
      </c>
      <c r="AW578" s="13" t="s">
        <v>33</v>
      </c>
      <c r="AX578" s="13" t="s">
        <v>79</v>
      </c>
      <c r="AY578" s="248" t="s">
        <v>126</v>
      </c>
    </row>
    <row r="579" s="2" customFormat="1" ht="16.5" customHeight="1">
      <c r="A579" s="40"/>
      <c r="B579" s="41"/>
      <c r="C579" s="271" t="s">
        <v>1022</v>
      </c>
      <c r="D579" s="271" t="s">
        <v>400</v>
      </c>
      <c r="E579" s="272" t="s">
        <v>1023</v>
      </c>
      <c r="F579" s="273" t="s">
        <v>1024</v>
      </c>
      <c r="G579" s="274" t="s">
        <v>254</v>
      </c>
      <c r="H579" s="275">
        <v>1</v>
      </c>
      <c r="I579" s="276"/>
      <c r="J579" s="277">
        <f>ROUND(I579*H579,2)</f>
        <v>0</v>
      </c>
      <c r="K579" s="273" t="s">
        <v>19</v>
      </c>
      <c r="L579" s="278"/>
      <c r="M579" s="279" t="s">
        <v>19</v>
      </c>
      <c r="N579" s="280" t="s">
        <v>42</v>
      </c>
      <c r="O579" s="86"/>
      <c r="P579" s="223">
        <f>O579*H579</f>
        <v>0</v>
      </c>
      <c r="Q579" s="223">
        <v>0.01072</v>
      </c>
      <c r="R579" s="223">
        <f>Q579*H579</f>
        <v>0.01072</v>
      </c>
      <c r="S579" s="223">
        <v>0</v>
      </c>
      <c r="T579" s="224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25" t="s">
        <v>355</v>
      </c>
      <c r="AT579" s="225" t="s">
        <v>400</v>
      </c>
      <c r="AU579" s="225" t="s">
        <v>81</v>
      </c>
      <c r="AY579" s="19" t="s">
        <v>126</v>
      </c>
      <c r="BE579" s="226">
        <f>IF(N579="základní",J579,0)</f>
        <v>0</v>
      </c>
      <c r="BF579" s="226">
        <f>IF(N579="snížená",J579,0)</f>
        <v>0</v>
      </c>
      <c r="BG579" s="226">
        <f>IF(N579="zákl. přenesená",J579,0)</f>
        <v>0</v>
      </c>
      <c r="BH579" s="226">
        <f>IF(N579="sníž. přenesená",J579,0)</f>
        <v>0</v>
      </c>
      <c r="BI579" s="226">
        <f>IF(N579="nulová",J579,0)</f>
        <v>0</v>
      </c>
      <c r="BJ579" s="19" t="s">
        <v>79</v>
      </c>
      <c r="BK579" s="226">
        <f>ROUND(I579*H579,2)</f>
        <v>0</v>
      </c>
      <c r="BL579" s="19" t="s">
        <v>272</v>
      </c>
      <c r="BM579" s="225" t="s">
        <v>1025</v>
      </c>
    </row>
    <row r="580" s="2" customFormat="1" ht="16.5" customHeight="1">
      <c r="A580" s="40"/>
      <c r="B580" s="41"/>
      <c r="C580" s="271" t="s">
        <v>1026</v>
      </c>
      <c r="D580" s="271" t="s">
        <v>400</v>
      </c>
      <c r="E580" s="272" t="s">
        <v>1027</v>
      </c>
      <c r="F580" s="273" t="s">
        <v>1028</v>
      </c>
      <c r="G580" s="274" t="s">
        <v>254</v>
      </c>
      <c r="H580" s="275">
        <v>1</v>
      </c>
      <c r="I580" s="276"/>
      <c r="J580" s="277">
        <f>ROUND(I580*H580,2)</f>
        <v>0</v>
      </c>
      <c r="K580" s="273" t="s">
        <v>19</v>
      </c>
      <c r="L580" s="278"/>
      <c r="M580" s="279" t="s">
        <v>19</v>
      </c>
      <c r="N580" s="280" t="s">
        <v>42</v>
      </c>
      <c r="O580" s="86"/>
      <c r="P580" s="223">
        <f>O580*H580</f>
        <v>0</v>
      </c>
      <c r="Q580" s="223">
        <v>0.01072</v>
      </c>
      <c r="R580" s="223">
        <f>Q580*H580</f>
        <v>0.01072</v>
      </c>
      <c r="S580" s="223">
        <v>0</v>
      </c>
      <c r="T580" s="224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25" t="s">
        <v>355</v>
      </c>
      <c r="AT580" s="225" t="s">
        <v>400</v>
      </c>
      <c r="AU580" s="225" t="s">
        <v>81</v>
      </c>
      <c r="AY580" s="19" t="s">
        <v>126</v>
      </c>
      <c r="BE580" s="226">
        <f>IF(N580="základní",J580,0)</f>
        <v>0</v>
      </c>
      <c r="BF580" s="226">
        <f>IF(N580="snížená",J580,0)</f>
        <v>0</v>
      </c>
      <c r="BG580" s="226">
        <f>IF(N580="zákl. přenesená",J580,0)</f>
        <v>0</v>
      </c>
      <c r="BH580" s="226">
        <f>IF(N580="sníž. přenesená",J580,0)</f>
        <v>0</v>
      </c>
      <c r="BI580" s="226">
        <f>IF(N580="nulová",J580,0)</f>
        <v>0</v>
      </c>
      <c r="BJ580" s="19" t="s">
        <v>79</v>
      </c>
      <c r="BK580" s="226">
        <f>ROUND(I580*H580,2)</f>
        <v>0</v>
      </c>
      <c r="BL580" s="19" t="s">
        <v>272</v>
      </c>
      <c r="BM580" s="225" t="s">
        <v>1029</v>
      </c>
    </row>
    <row r="581" s="2" customFormat="1" ht="16.5" customHeight="1">
      <c r="A581" s="40"/>
      <c r="B581" s="41"/>
      <c r="C581" s="271" t="s">
        <v>1030</v>
      </c>
      <c r="D581" s="271" t="s">
        <v>400</v>
      </c>
      <c r="E581" s="272" t="s">
        <v>1031</v>
      </c>
      <c r="F581" s="273" t="s">
        <v>1032</v>
      </c>
      <c r="G581" s="274" t="s">
        <v>254</v>
      </c>
      <c r="H581" s="275">
        <v>1</v>
      </c>
      <c r="I581" s="276"/>
      <c r="J581" s="277">
        <f>ROUND(I581*H581,2)</f>
        <v>0</v>
      </c>
      <c r="K581" s="273" t="s">
        <v>19</v>
      </c>
      <c r="L581" s="278"/>
      <c r="M581" s="279" t="s">
        <v>19</v>
      </c>
      <c r="N581" s="280" t="s">
        <v>42</v>
      </c>
      <c r="O581" s="86"/>
      <c r="P581" s="223">
        <f>O581*H581</f>
        <v>0</v>
      </c>
      <c r="Q581" s="223">
        <v>0.01072</v>
      </c>
      <c r="R581" s="223">
        <f>Q581*H581</f>
        <v>0.01072</v>
      </c>
      <c r="S581" s="223">
        <v>0</v>
      </c>
      <c r="T581" s="224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25" t="s">
        <v>355</v>
      </c>
      <c r="AT581" s="225" t="s">
        <v>400</v>
      </c>
      <c r="AU581" s="225" t="s">
        <v>81</v>
      </c>
      <c r="AY581" s="19" t="s">
        <v>126</v>
      </c>
      <c r="BE581" s="226">
        <f>IF(N581="základní",J581,0)</f>
        <v>0</v>
      </c>
      <c r="BF581" s="226">
        <f>IF(N581="snížená",J581,0)</f>
        <v>0</v>
      </c>
      <c r="BG581" s="226">
        <f>IF(N581="zákl. přenesená",J581,0)</f>
        <v>0</v>
      </c>
      <c r="BH581" s="226">
        <f>IF(N581="sníž. přenesená",J581,0)</f>
        <v>0</v>
      </c>
      <c r="BI581" s="226">
        <f>IF(N581="nulová",J581,0)</f>
        <v>0</v>
      </c>
      <c r="BJ581" s="19" t="s">
        <v>79</v>
      </c>
      <c r="BK581" s="226">
        <f>ROUND(I581*H581,2)</f>
        <v>0</v>
      </c>
      <c r="BL581" s="19" t="s">
        <v>272</v>
      </c>
      <c r="BM581" s="225" t="s">
        <v>1033</v>
      </c>
    </row>
    <row r="582" s="2" customFormat="1" ht="16.5" customHeight="1">
      <c r="A582" s="40"/>
      <c r="B582" s="41"/>
      <c r="C582" s="271" t="s">
        <v>1034</v>
      </c>
      <c r="D582" s="271" t="s">
        <v>400</v>
      </c>
      <c r="E582" s="272" t="s">
        <v>1035</v>
      </c>
      <c r="F582" s="273" t="s">
        <v>1036</v>
      </c>
      <c r="G582" s="274" t="s">
        <v>254</v>
      </c>
      <c r="H582" s="275">
        <v>1</v>
      </c>
      <c r="I582" s="276"/>
      <c r="J582" s="277">
        <f>ROUND(I582*H582,2)</f>
        <v>0</v>
      </c>
      <c r="K582" s="273" t="s">
        <v>19</v>
      </c>
      <c r="L582" s="278"/>
      <c r="M582" s="279" t="s">
        <v>19</v>
      </c>
      <c r="N582" s="280" t="s">
        <v>42</v>
      </c>
      <c r="O582" s="86"/>
      <c r="P582" s="223">
        <f>O582*H582</f>
        <v>0</v>
      </c>
      <c r="Q582" s="223">
        <v>0.01072</v>
      </c>
      <c r="R582" s="223">
        <f>Q582*H582</f>
        <v>0.01072</v>
      </c>
      <c r="S582" s="223">
        <v>0</v>
      </c>
      <c r="T582" s="224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5" t="s">
        <v>355</v>
      </c>
      <c r="AT582" s="225" t="s">
        <v>400</v>
      </c>
      <c r="AU582" s="225" t="s">
        <v>81</v>
      </c>
      <c r="AY582" s="19" t="s">
        <v>126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9" t="s">
        <v>79</v>
      </c>
      <c r="BK582" s="226">
        <f>ROUND(I582*H582,2)</f>
        <v>0</v>
      </c>
      <c r="BL582" s="19" t="s">
        <v>272</v>
      </c>
      <c r="BM582" s="225" t="s">
        <v>1037</v>
      </c>
    </row>
    <row r="583" s="2" customFormat="1" ht="16.5" customHeight="1">
      <c r="A583" s="40"/>
      <c r="B583" s="41"/>
      <c r="C583" s="271" t="s">
        <v>1038</v>
      </c>
      <c r="D583" s="271" t="s">
        <v>400</v>
      </c>
      <c r="E583" s="272" t="s">
        <v>1039</v>
      </c>
      <c r="F583" s="273" t="s">
        <v>1040</v>
      </c>
      <c r="G583" s="274" t="s">
        <v>254</v>
      </c>
      <c r="H583" s="275">
        <v>1</v>
      </c>
      <c r="I583" s="276"/>
      <c r="J583" s="277">
        <f>ROUND(I583*H583,2)</f>
        <v>0</v>
      </c>
      <c r="K583" s="273" t="s">
        <v>19</v>
      </c>
      <c r="L583" s="278"/>
      <c r="M583" s="279" t="s">
        <v>19</v>
      </c>
      <c r="N583" s="280" t="s">
        <v>42</v>
      </c>
      <c r="O583" s="86"/>
      <c r="P583" s="223">
        <f>O583*H583</f>
        <v>0</v>
      </c>
      <c r="Q583" s="223">
        <v>0.01072</v>
      </c>
      <c r="R583" s="223">
        <f>Q583*H583</f>
        <v>0.01072</v>
      </c>
      <c r="S583" s="223">
        <v>0</v>
      </c>
      <c r="T583" s="224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25" t="s">
        <v>355</v>
      </c>
      <c r="AT583" s="225" t="s">
        <v>400</v>
      </c>
      <c r="AU583" s="225" t="s">
        <v>81</v>
      </c>
      <c r="AY583" s="19" t="s">
        <v>126</v>
      </c>
      <c r="BE583" s="226">
        <f>IF(N583="základní",J583,0)</f>
        <v>0</v>
      </c>
      <c r="BF583" s="226">
        <f>IF(N583="snížená",J583,0)</f>
        <v>0</v>
      </c>
      <c r="BG583" s="226">
        <f>IF(N583="zákl. přenesená",J583,0)</f>
        <v>0</v>
      </c>
      <c r="BH583" s="226">
        <f>IF(N583="sníž. přenesená",J583,0)</f>
        <v>0</v>
      </c>
      <c r="BI583" s="226">
        <f>IF(N583="nulová",J583,0)</f>
        <v>0</v>
      </c>
      <c r="BJ583" s="19" t="s">
        <v>79</v>
      </c>
      <c r="BK583" s="226">
        <f>ROUND(I583*H583,2)</f>
        <v>0</v>
      </c>
      <c r="BL583" s="19" t="s">
        <v>272</v>
      </c>
      <c r="BM583" s="225" t="s">
        <v>1041</v>
      </c>
    </row>
    <row r="584" s="2" customFormat="1" ht="33" customHeight="1">
      <c r="A584" s="40"/>
      <c r="B584" s="41"/>
      <c r="C584" s="214" t="s">
        <v>1042</v>
      </c>
      <c r="D584" s="214" t="s">
        <v>129</v>
      </c>
      <c r="E584" s="215" t="s">
        <v>1043</v>
      </c>
      <c r="F584" s="216" t="s">
        <v>1044</v>
      </c>
      <c r="G584" s="217" t="s">
        <v>333</v>
      </c>
      <c r="H584" s="218">
        <v>0.72299999999999998</v>
      </c>
      <c r="I584" s="219"/>
      <c r="J584" s="220">
        <f>ROUND(I584*H584,2)</f>
        <v>0</v>
      </c>
      <c r="K584" s="216" t="s">
        <v>133</v>
      </c>
      <c r="L584" s="46"/>
      <c r="M584" s="221" t="s">
        <v>19</v>
      </c>
      <c r="N584" s="222" t="s">
        <v>42</v>
      </c>
      <c r="O584" s="86"/>
      <c r="P584" s="223">
        <f>O584*H584</f>
        <v>0</v>
      </c>
      <c r="Q584" s="223">
        <v>0</v>
      </c>
      <c r="R584" s="223">
        <f>Q584*H584</f>
        <v>0</v>
      </c>
      <c r="S584" s="223">
        <v>0</v>
      </c>
      <c r="T584" s="224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25" t="s">
        <v>272</v>
      </c>
      <c r="AT584" s="225" t="s">
        <v>129</v>
      </c>
      <c r="AU584" s="225" t="s">
        <v>81</v>
      </c>
      <c r="AY584" s="19" t="s">
        <v>126</v>
      </c>
      <c r="BE584" s="226">
        <f>IF(N584="základní",J584,0)</f>
        <v>0</v>
      </c>
      <c r="BF584" s="226">
        <f>IF(N584="snížená",J584,0)</f>
        <v>0</v>
      </c>
      <c r="BG584" s="226">
        <f>IF(N584="zákl. přenesená",J584,0)</f>
        <v>0</v>
      </c>
      <c r="BH584" s="226">
        <f>IF(N584="sníž. přenesená",J584,0)</f>
        <v>0</v>
      </c>
      <c r="BI584" s="226">
        <f>IF(N584="nulová",J584,0)</f>
        <v>0</v>
      </c>
      <c r="BJ584" s="19" t="s">
        <v>79</v>
      </c>
      <c r="BK584" s="226">
        <f>ROUND(I584*H584,2)</f>
        <v>0</v>
      </c>
      <c r="BL584" s="19" t="s">
        <v>272</v>
      </c>
      <c r="BM584" s="225" t="s">
        <v>1045</v>
      </c>
    </row>
    <row r="585" s="2" customFormat="1">
      <c r="A585" s="40"/>
      <c r="B585" s="41"/>
      <c r="C585" s="42"/>
      <c r="D585" s="227" t="s">
        <v>136</v>
      </c>
      <c r="E585" s="42"/>
      <c r="F585" s="228" t="s">
        <v>1046</v>
      </c>
      <c r="G585" s="42"/>
      <c r="H585" s="42"/>
      <c r="I585" s="229"/>
      <c r="J585" s="42"/>
      <c r="K585" s="42"/>
      <c r="L585" s="46"/>
      <c r="M585" s="230"/>
      <c r="N585" s="231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136</v>
      </c>
      <c r="AU585" s="19" t="s">
        <v>81</v>
      </c>
    </row>
    <row r="586" s="12" customFormat="1" ht="22.8" customHeight="1">
      <c r="A586" s="12"/>
      <c r="B586" s="198"/>
      <c r="C586" s="199"/>
      <c r="D586" s="200" t="s">
        <v>70</v>
      </c>
      <c r="E586" s="212" t="s">
        <v>1047</v>
      </c>
      <c r="F586" s="212" t="s">
        <v>1048</v>
      </c>
      <c r="G586" s="199"/>
      <c r="H586" s="199"/>
      <c r="I586" s="202"/>
      <c r="J586" s="213">
        <f>BK586</f>
        <v>0</v>
      </c>
      <c r="K586" s="199"/>
      <c r="L586" s="204"/>
      <c r="M586" s="205"/>
      <c r="N586" s="206"/>
      <c r="O586" s="206"/>
      <c r="P586" s="207">
        <f>SUM(P587:P623)</f>
        <v>0</v>
      </c>
      <c r="Q586" s="206"/>
      <c r="R586" s="207">
        <f>SUM(R587:R623)</f>
        <v>0.079722000000000001</v>
      </c>
      <c r="S586" s="206"/>
      <c r="T586" s="208">
        <f>SUM(T587:T623)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09" t="s">
        <v>81</v>
      </c>
      <c r="AT586" s="210" t="s">
        <v>70</v>
      </c>
      <c r="AU586" s="210" t="s">
        <v>79</v>
      </c>
      <c r="AY586" s="209" t="s">
        <v>126</v>
      </c>
      <c r="BK586" s="211">
        <f>SUM(BK587:BK623)</f>
        <v>0</v>
      </c>
    </row>
    <row r="587" s="2" customFormat="1" ht="16.5" customHeight="1">
      <c r="A587" s="40"/>
      <c r="B587" s="41"/>
      <c r="C587" s="214" t="s">
        <v>1049</v>
      </c>
      <c r="D587" s="214" t="s">
        <v>129</v>
      </c>
      <c r="E587" s="215" t="s">
        <v>1050</v>
      </c>
      <c r="F587" s="216" t="s">
        <v>1051</v>
      </c>
      <c r="G587" s="217" t="s">
        <v>184</v>
      </c>
      <c r="H587" s="218">
        <v>7.6639999999999997</v>
      </c>
      <c r="I587" s="219"/>
      <c r="J587" s="220">
        <f>ROUND(I587*H587,2)</f>
        <v>0</v>
      </c>
      <c r="K587" s="216" t="s">
        <v>133</v>
      </c>
      <c r="L587" s="46"/>
      <c r="M587" s="221" t="s">
        <v>19</v>
      </c>
      <c r="N587" s="222" t="s">
        <v>42</v>
      </c>
      <c r="O587" s="86"/>
      <c r="P587" s="223">
        <f>O587*H587</f>
        <v>0</v>
      </c>
      <c r="Q587" s="223">
        <v>0</v>
      </c>
      <c r="R587" s="223">
        <f>Q587*H587</f>
        <v>0</v>
      </c>
      <c r="S587" s="223">
        <v>0</v>
      </c>
      <c r="T587" s="224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25" t="s">
        <v>272</v>
      </c>
      <c r="AT587" s="225" t="s">
        <v>129</v>
      </c>
      <c r="AU587" s="225" t="s">
        <v>81</v>
      </c>
      <c r="AY587" s="19" t="s">
        <v>126</v>
      </c>
      <c r="BE587" s="226">
        <f>IF(N587="základní",J587,0)</f>
        <v>0</v>
      </c>
      <c r="BF587" s="226">
        <f>IF(N587="snížená",J587,0)</f>
        <v>0</v>
      </c>
      <c r="BG587" s="226">
        <f>IF(N587="zákl. přenesená",J587,0)</f>
        <v>0</v>
      </c>
      <c r="BH587" s="226">
        <f>IF(N587="sníž. přenesená",J587,0)</f>
        <v>0</v>
      </c>
      <c r="BI587" s="226">
        <f>IF(N587="nulová",J587,0)</f>
        <v>0</v>
      </c>
      <c r="BJ587" s="19" t="s">
        <v>79</v>
      </c>
      <c r="BK587" s="226">
        <f>ROUND(I587*H587,2)</f>
        <v>0</v>
      </c>
      <c r="BL587" s="19" t="s">
        <v>272</v>
      </c>
      <c r="BM587" s="225" t="s">
        <v>1052</v>
      </c>
    </row>
    <row r="588" s="2" customFormat="1">
      <c r="A588" s="40"/>
      <c r="B588" s="41"/>
      <c r="C588" s="42"/>
      <c r="D588" s="227" t="s">
        <v>136</v>
      </c>
      <c r="E588" s="42"/>
      <c r="F588" s="228" t="s">
        <v>1053</v>
      </c>
      <c r="G588" s="42"/>
      <c r="H588" s="42"/>
      <c r="I588" s="229"/>
      <c r="J588" s="42"/>
      <c r="K588" s="42"/>
      <c r="L588" s="46"/>
      <c r="M588" s="230"/>
      <c r="N588" s="231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136</v>
      </c>
      <c r="AU588" s="19" t="s">
        <v>81</v>
      </c>
    </row>
    <row r="589" s="13" customFormat="1">
      <c r="A589" s="13"/>
      <c r="B589" s="238"/>
      <c r="C589" s="239"/>
      <c r="D589" s="232" t="s">
        <v>187</v>
      </c>
      <c r="E589" s="240" t="s">
        <v>19</v>
      </c>
      <c r="F589" s="241" t="s">
        <v>1054</v>
      </c>
      <c r="G589" s="239"/>
      <c r="H589" s="242">
        <v>7.6639999999999997</v>
      </c>
      <c r="I589" s="243"/>
      <c r="J589" s="239"/>
      <c r="K589" s="239"/>
      <c r="L589" s="244"/>
      <c r="M589" s="245"/>
      <c r="N589" s="246"/>
      <c r="O589" s="246"/>
      <c r="P589" s="246"/>
      <c r="Q589" s="246"/>
      <c r="R589" s="246"/>
      <c r="S589" s="246"/>
      <c r="T589" s="247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8" t="s">
        <v>187</v>
      </c>
      <c r="AU589" s="248" t="s">
        <v>81</v>
      </c>
      <c r="AV589" s="13" t="s">
        <v>81</v>
      </c>
      <c r="AW589" s="13" t="s">
        <v>33</v>
      </c>
      <c r="AX589" s="13" t="s">
        <v>79</v>
      </c>
      <c r="AY589" s="248" t="s">
        <v>126</v>
      </c>
    </row>
    <row r="590" s="2" customFormat="1" ht="16.5" customHeight="1">
      <c r="A590" s="40"/>
      <c r="B590" s="41"/>
      <c r="C590" s="214" t="s">
        <v>1055</v>
      </c>
      <c r="D590" s="214" t="s">
        <v>129</v>
      </c>
      <c r="E590" s="215" t="s">
        <v>1056</v>
      </c>
      <c r="F590" s="216" t="s">
        <v>1057</v>
      </c>
      <c r="G590" s="217" t="s">
        <v>184</v>
      </c>
      <c r="H590" s="218">
        <v>7.6639999999999997</v>
      </c>
      <c r="I590" s="219"/>
      <c r="J590" s="220">
        <f>ROUND(I590*H590,2)</f>
        <v>0</v>
      </c>
      <c r="K590" s="216" t="s">
        <v>133</v>
      </c>
      <c r="L590" s="46"/>
      <c r="M590" s="221" t="s">
        <v>19</v>
      </c>
      <c r="N590" s="222" t="s">
        <v>42</v>
      </c>
      <c r="O590" s="86"/>
      <c r="P590" s="223">
        <f>O590*H590</f>
        <v>0</v>
      </c>
      <c r="Q590" s="223">
        <v>6.0000000000000002E-05</v>
      </c>
      <c r="R590" s="223">
        <f>Q590*H590</f>
        <v>0.00045983999999999999</v>
      </c>
      <c r="S590" s="223">
        <v>0</v>
      </c>
      <c r="T590" s="224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25" t="s">
        <v>272</v>
      </c>
      <c r="AT590" s="225" t="s">
        <v>129</v>
      </c>
      <c r="AU590" s="225" t="s">
        <v>81</v>
      </c>
      <c r="AY590" s="19" t="s">
        <v>126</v>
      </c>
      <c r="BE590" s="226">
        <f>IF(N590="základní",J590,0)</f>
        <v>0</v>
      </c>
      <c r="BF590" s="226">
        <f>IF(N590="snížená",J590,0)</f>
        <v>0</v>
      </c>
      <c r="BG590" s="226">
        <f>IF(N590="zákl. přenesená",J590,0)</f>
        <v>0</v>
      </c>
      <c r="BH590" s="226">
        <f>IF(N590="sníž. přenesená",J590,0)</f>
        <v>0</v>
      </c>
      <c r="BI590" s="226">
        <f>IF(N590="nulová",J590,0)</f>
        <v>0</v>
      </c>
      <c r="BJ590" s="19" t="s">
        <v>79</v>
      </c>
      <c r="BK590" s="226">
        <f>ROUND(I590*H590,2)</f>
        <v>0</v>
      </c>
      <c r="BL590" s="19" t="s">
        <v>272</v>
      </c>
      <c r="BM590" s="225" t="s">
        <v>1058</v>
      </c>
    </row>
    <row r="591" s="2" customFormat="1">
      <c r="A591" s="40"/>
      <c r="B591" s="41"/>
      <c r="C591" s="42"/>
      <c r="D591" s="227" t="s">
        <v>136</v>
      </c>
      <c r="E591" s="42"/>
      <c r="F591" s="228" t="s">
        <v>1059</v>
      </c>
      <c r="G591" s="42"/>
      <c r="H591" s="42"/>
      <c r="I591" s="229"/>
      <c r="J591" s="42"/>
      <c r="K591" s="42"/>
      <c r="L591" s="46"/>
      <c r="M591" s="230"/>
      <c r="N591" s="231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136</v>
      </c>
      <c r="AU591" s="19" t="s">
        <v>81</v>
      </c>
    </row>
    <row r="592" s="13" customFormat="1">
      <c r="A592" s="13"/>
      <c r="B592" s="238"/>
      <c r="C592" s="239"/>
      <c r="D592" s="232" t="s">
        <v>187</v>
      </c>
      <c r="E592" s="240" t="s">
        <v>19</v>
      </c>
      <c r="F592" s="241" t="s">
        <v>1054</v>
      </c>
      <c r="G592" s="239"/>
      <c r="H592" s="242">
        <v>7.6639999999999997</v>
      </c>
      <c r="I592" s="243"/>
      <c r="J592" s="239"/>
      <c r="K592" s="239"/>
      <c r="L592" s="244"/>
      <c r="M592" s="245"/>
      <c r="N592" s="246"/>
      <c r="O592" s="246"/>
      <c r="P592" s="246"/>
      <c r="Q592" s="246"/>
      <c r="R592" s="246"/>
      <c r="S592" s="246"/>
      <c r="T592" s="247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8" t="s">
        <v>187</v>
      </c>
      <c r="AU592" s="248" t="s">
        <v>81</v>
      </c>
      <c r="AV592" s="13" t="s">
        <v>81</v>
      </c>
      <c r="AW592" s="13" t="s">
        <v>33</v>
      </c>
      <c r="AX592" s="13" t="s">
        <v>79</v>
      </c>
      <c r="AY592" s="248" t="s">
        <v>126</v>
      </c>
    </row>
    <row r="593" s="2" customFormat="1" ht="16.5" customHeight="1">
      <c r="A593" s="40"/>
      <c r="B593" s="41"/>
      <c r="C593" s="214" t="s">
        <v>1060</v>
      </c>
      <c r="D593" s="214" t="s">
        <v>129</v>
      </c>
      <c r="E593" s="215" t="s">
        <v>1061</v>
      </c>
      <c r="F593" s="216" t="s">
        <v>1062</v>
      </c>
      <c r="G593" s="217" t="s">
        <v>184</v>
      </c>
      <c r="H593" s="218">
        <v>7.6639999999999997</v>
      </c>
      <c r="I593" s="219"/>
      <c r="J593" s="220">
        <f>ROUND(I593*H593,2)</f>
        <v>0</v>
      </c>
      <c r="K593" s="216" t="s">
        <v>133</v>
      </c>
      <c r="L593" s="46"/>
      <c r="M593" s="221" t="s">
        <v>19</v>
      </c>
      <c r="N593" s="222" t="s">
        <v>42</v>
      </c>
      <c r="O593" s="86"/>
      <c r="P593" s="223">
        <f>O593*H593</f>
        <v>0</v>
      </c>
      <c r="Q593" s="223">
        <v>0.00025000000000000001</v>
      </c>
      <c r="R593" s="223">
        <f>Q593*H593</f>
        <v>0.001916</v>
      </c>
      <c r="S593" s="223">
        <v>0</v>
      </c>
      <c r="T593" s="224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25" t="s">
        <v>272</v>
      </c>
      <c r="AT593" s="225" t="s">
        <v>129</v>
      </c>
      <c r="AU593" s="225" t="s">
        <v>81</v>
      </c>
      <c r="AY593" s="19" t="s">
        <v>126</v>
      </c>
      <c r="BE593" s="226">
        <f>IF(N593="základní",J593,0)</f>
        <v>0</v>
      </c>
      <c r="BF593" s="226">
        <f>IF(N593="snížená",J593,0)</f>
        <v>0</v>
      </c>
      <c r="BG593" s="226">
        <f>IF(N593="zákl. přenesená",J593,0)</f>
        <v>0</v>
      </c>
      <c r="BH593" s="226">
        <f>IF(N593="sníž. přenesená",J593,0)</f>
        <v>0</v>
      </c>
      <c r="BI593" s="226">
        <f>IF(N593="nulová",J593,0)</f>
        <v>0</v>
      </c>
      <c r="BJ593" s="19" t="s">
        <v>79</v>
      </c>
      <c r="BK593" s="226">
        <f>ROUND(I593*H593,2)</f>
        <v>0</v>
      </c>
      <c r="BL593" s="19" t="s">
        <v>272</v>
      </c>
      <c r="BM593" s="225" t="s">
        <v>1063</v>
      </c>
    </row>
    <row r="594" s="2" customFormat="1">
      <c r="A594" s="40"/>
      <c r="B594" s="41"/>
      <c r="C594" s="42"/>
      <c r="D594" s="227" t="s">
        <v>136</v>
      </c>
      <c r="E594" s="42"/>
      <c r="F594" s="228" t="s">
        <v>1064</v>
      </c>
      <c r="G594" s="42"/>
      <c r="H594" s="42"/>
      <c r="I594" s="229"/>
      <c r="J594" s="42"/>
      <c r="K594" s="42"/>
      <c r="L594" s="46"/>
      <c r="M594" s="230"/>
      <c r="N594" s="231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136</v>
      </c>
      <c r="AU594" s="19" t="s">
        <v>81</v>
      </c>
    </row>
    <row r="595" s="13" customFormat="1">
      <c r="A595" s="13"/>
      <c r="B595" s="238"/>
      <c r="C595" s="239"/>
      <c r="D595" s="232" t="s">
        <v>187</v>
      </c>
      <c r="E595" s="240" t="s">
        <v>19</v>
      </c>
      <c r="F595" s="241" t="s">
        <v>1054</v>
      </c>
      <c r="G595" s="239"/>
      <c r="H595" s="242">
        <v>7.6639999999999997</v>
      </c>
      <c r="I595" s="243"/>
      <c r="J595" s="239"/>
      <c r="K595" s="239"/>
      <c r="L595" s="244"/>
      <c r="M595" s="245"/>
      <c r="N595" s="246"/>
      <c r="O595" s="246"/>
      <c r="P595" s="246"/>
      <c r="Q595" s="246"/>
      <c r="R595" s="246"/>
      <c r="S595" s="246"/>
      <c r="T595" s="24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8" t="s">
        <v>187</v>
      </c>
      <c r="AU595" s="248" t="s">
        <v>81</v>
      </c>
      <c r="AV595" s="13" t="s">
        <v>81</v>
      </c>
      <c r="AW595" s="13" t="s">
        <v>33</v>
      </c>
      <c r="AX595" s="13" t="s">
        <v>79</v>
      </c>
      <c r="AY595" s="248" t="s">
        <v>126</v>
      </c>
    </row>
    <row r="596" s="2" customFormat="1" ht="16.5" customHeight="1">
      <c r="A596" s="40"/>
      <c r="B596" s="41"/>
      <c r="C596" s="214" t="s">
        <v>1065</v>
      </c>
      <c r="D596" s="214" t="s">
        <v>129</v>
      </c>
      <c r="E596" s="215" t="s">
        <v>1066</v>
      </c>
      <c r="F596" s="216" t="s">
        <v>1067</v>
      </c>
      <c r="G596" s="217" t="s">
        <v>184</v>
      </c>
      <c r="H596" s="218">
        <v>7.6639999999999997</v>
      </c>
      <c r="I596" s="219"/>
      <c r="J596" s="220">
        <f>ROUND(I596*H596,2)</f>
        <v>0</v>
      </c>
      <c r="K596" s="216" t="s">
        <v>133</v>
      </c>
      <c r="L596" s="46"/>
      <c r="M596" s="221" t="s">
        <v>19</v>
      </c>
      <c r="N596" s="222" t="s">
        <v>42</v>
      </c>
      <c r="O596" s="86"/>
      <c r="P596" s="223">
        <f>O596*H596</f>
        <v>0</v>
      </c>
      <c r="Q596" s="223">
        <v>0.00029</v>
      </c>
      <c r="R596" s="223">
        <f>Q596*H596</f>
        <v>0.0022225599999999997</v>
      </c>
      <c r="S596" s="223">
        <v>0</v>
      </c>
      <c r="T596" s="224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25" t="s">
        <v>272</v>
      </c>
      <c r="AT596" s="225" t="s">
        <v>129</v>
      </c>
      <c r="AU596" s="225" t="s">
        <v>81</v>
      </c>
      <c r="AY596" s="19" t="s">
        <v>126</v>
      </c>
      <c r="BE596" s="226">
        <f>IF(N596="základní",J596,0)</f>
        <v>0</v>
      </c>
      <c r="BF596" s="226">
        <f>IF(N596="snížená",J596,0)</f>
        <v>0</v>
      </c>
      <c r="BG596" s="226">
        <f>IF(N596="zákl. přenesená",J596,0)</f>
        <v>0</v>
      </c>
      <c r="BH596" s="226">
        <f>IF(N596="sníž. přenesená",J596,0)</f>
        <v>0</v>
      </c>
      <c r="BI596" s="226">
        <f>IF(N596="nulová",J596,0)</f>
        <v>0</v>
      </c>
      <c r="BJ596" s="19" t="s">
        <v>79</v>
      </c>
      <c r="BK596" s="226">
        <f>ROUND(I596*H596,2)</f>
        <v>0</v>
      </c>
      <c r="BL596" s="19" t="s">
        <v>272</v>
      </c>
      <c r="BM596" s="225" t="s">
        <v>1068</v>
      </c>
    </row>
    <row r="597" s="2" customFormat="1">
      <c r="A597" s="40"/>
      <c r="B597" s="41"/>
      <c r="C597" s="42"/>
      <c r="D597" s="227" t="s">
        <v>136</v>
      </c>
      <c r="E597" s="42"/>
      <c r="F597" s="228" t="s">
        <v>1069</v>
      </c>
      <c r="G597" s="42"/>
      <c r="H597" s="42"/>
      <c r="I597" s="229"/>
      <c r="J597" s="42"/>
      <c r="K597" s="42"/>
      <c r="L597" s="46"/>
      <c r="M597" s="230"/>
      <c r="N597" s="231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136</v>
      </c>
      <c r="AU597" s="19" t="s">
        <v>81</v>
      </c>
    </row>
    <row r="598" s="13" customFormat="1">
      <c r="A598" s="13"/>
      <c r="B598" s="238"/>
      <c r="C598" s="239"/>
      <c r="D598" s="232" t="s">
        <v>187</v>
      </c>
      <c r="E598" s="240" t="s">
        <v>19</v>
      </c>
      <c r="F598" s="241" t="s">
        <v>1054</v>
      </c>
      <c r="G598" s="239"/>
      <c r="H598" s="242">
        <v>7.6639999999999997</v>
      </c>
      <c r="I598" s="243"/>
      <c r="J598" s="239"/>
      <c r="K598" s="239"/>
      <c r="L598" s="244"/>
      <c r="M598" s="245"/>
      <c r="N598" s="246"/>
      <c r="O598" s="246"/>
      <c r="P598" s="246"/>
      <c r="Q598" s="246"/>
      <c r="R598" s="246"/>
      <c r="S598" s="246"/>
      <c r="T598" s="247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8" t="s">
        <v>187</v>
      </c>
      <c r="AU598" s="248" t="s">
        <v>81</v>
      </c>
      <c r="AV598" s="13" t="s">
        <v>81</v>
      </c>
      <c r="AW598" s="13" t="s">
        <v>33</v>
      </c>
      <c r="AX598" s="13" t="s">
        <v>79</v>
      </c>
      <c r="AY598" s="248" t="s">
        <v>126</v>
      </c>
    </row>
    <row r="599" s="2" customFormat="1" ht="16.5" customHeight="1">
      <c r="A599" s="40"/>
      <c r="B599" s="41"/>
      <c r="C599" s="214" t="s">
        <v>1070</v>
      </c>
      <c r="D599" s="214" t="s">
        <v>129</v>
      </c>
      <c r="E599" s="215" t="s">
        <v>1071</v>
      </c>
      <c r="F599" s="216" t="s">
        <v>1072</v>
      </c>
      <c r="G599" s="217" t="s">
        <v>184</v>
      </c>
      <c r="H599" s="218">
        <v>106.31999999999999</v>
      </c>
      <c r="I599" s="219"/>
      <c r="J599" s="220">
        <f>ROUND(I599*H599,2)</f>
        <v>0</v>
      </c>
      <c r="K599" s="216" t="s">
        <v>133</v>
      </c>
      <c r="L599" s="46"/>
      <c r="M599" s="221" t="s">
        <v>19</v>
      </c>
      <c r="N599" s="222" t="s">
        <v>42</v>
      </c>
      <c r="O599" s="86"/>
      <c r="P599" s="223">
        <f>O599*H599</f>
        <v>0</v>
      </c>
      <c r="Q599" s="223">
        <v>0</v>
      </c>
      <c r="R599" s="223">
        <f>Q599*H599</f>
        <v>0</v>
      </c>
      <c r="S599" s="223">
        <v>0</v>
      </c>
      <c r="T599" s="224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25" t="s">
        <v>272</v>
      </c>
      <c r="AT599" s="225" t="s">
        <v>129</v>
      </c>
      <c r="AU599" s="225" t="s">
        <v>81</v>
      </c>
      <c r="AY599" s="19" t="s">
        <v>126</v>
      </c>
      <c r="BE599" s="226">
        <f>IF(N599="základní",J599,0)</f>
        <v>0</v>
      </c>
      <c r="BF599" s="226">
        <f>IF(N599="snížená",J599,0)</f>
        <v>0</v>
      </c>
      <c r="BG599" s="226">
        <f>IF(N599="zákl. přenesená",J599,0)</f>
        <v>0</v>
      </c>
      <c r="BH599" s="226">
        <f>IF(N599="sníž. přenesená",J599,0)</f>
        <v>0</v>
      </c>
      <c r="BI599" s="226">
        <f>IF(N599="nulová",J599,0)</f>
        <v>0</v>
      </c>
      <c r="BJ599" s="19" t="s">
        <v>79</v>
      </c>
      <c r="BK599" s="226">
        <f>ROUND(I599*H599,2)</f>
        <v>0</v>
      </c>
      <c r="BL599" s="19" t="s">
        <v>272</v>
      </c>
      <c r="BM599" s="225" t="s">
        <v>1073</v>
      </c>
    </row>
    <row r="600" s="2" customFormat="1">
      <c r="A600" s="40"/>
      <c r="B600" s="41"/>
      <c r="C600" s="42"/>
      <c r="D600" s="227" t="s">
        <v>136</v>
      </c>
      <c r="E600" s="42"/>
      <c r="F600" s="228" t="s">
        <v>1074</v>
      </c>
      <c r="G600" s="42"/>
      <c r="H600" s="42"/>
      <c r="I600" s="229"/>
      <c r="J600" s="42"/>
      <c r="K600" s="42"/>
      <c r="L600" s="46"/>
      <c r="M600" s="230"/>
      <c r="N600" s="231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136</v>
      </c>
      <c r="AU600" s="19" t="s">
        <v>81</v>
      </c>
    </row>
    <row r="601" s="13" customFormat="1">
      <c r="A601" s="13"/>
      <c r="B601" s="238"/>
      <c r="C601" s="239"/>
      <c r="D601" s="232" t="s">
        <v>187</v>
      </c>
      <c r="E601" s="240" t="s">
        <v>19</v>
      </c>
      <c r="F601" s="241" t="s">
        <v>217</v>
      </c>
      <c r="G601" s="239"/>
      <c r="H601" s="242">
        <v>106.31999999999999</v>
      </c>
      <c r="I601" s="243"/>
      <c r="J601" s="239"/>
      <c r="K601" s="239"/>
      <c r="L601" s="244"/>
      <c r="M601" s="245"/>
      <c r="N601" s="246"/>
      <c r="O601" s="246"/>
      <c r="P601" s="246"/>
      <c r="Q601" s="246"/>
      <c r="R601" s="246"/>
      <c r="S601" s="246"/>
      <c r="T601" s="247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8" t="s">
        <v>187</v>
      </c>
      <c r="AU601" s="248" t="s">
        <v>81</v>
      </c>
      <c r="AV601" s="13" t="s">
        <v>81</v>
      </c>
      <c r="AW601" s="13" t="s">
        <v>33</v>
      </c>
      <c r="AX601" s="13" t="s">
        <v>79</v>
      </c>
      <c r="AY601" s="248" t="s">
        <v>126</v>
      </c>
    </row>
    <row r="602" s="2" customFormat="1" ht="24.15" customHeight="1">
      <c r="A602" s="40"/>
      <c r="B602" s="41"/>
      <c r="C602" s="214" t="s">
        <v>1075</v>
      </c>
      <c r="D602" s="214" t="s">
        <v>129</v>
      </c>
      <c r="E602" s="215" t="s">
        <v>1076</v>
      </c>
      <c r="F602" s="216" t="s">
        <v>1077</v>
      </c>
      <c r="G602" s="217" t="s">
        <v>184</v>
      </c>
      <c r="H602" s="218">
        <v>106.31999999999999</v>
      </c>
      <c r="I602" s="219"/>
      <c r="J602" s="220">
        <f>ROUND(I602*H602,2)</f>
        <v>0</v>
      </c>
      <c r="K602" s="216" t="s">
        <v>133</v>
      </c>
      <c r="L602" s="46"/>
      <c r="M602" s="221" t="s">
        <v>19</v>
      </c>
      <c r="N602" s="222" t="s">
        <v>42</v>
      </c>
      <c r="O602" s="86"/>
      <c r="P602" s="223">
        <f>O602*H602</f>
        <v>0</v>
      </c>
      <c r="Q602" s="223">
        <v>0.00016000000000000001</v>
      </c>
      <c r="R602" s="223">
        <f>Q602*H602</f>
        <v>0.017011200000000001</v>
      </c>
      <c r="S602" s="223">
        <v>0</v>
      </c>
      <c r="T602" s="224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25" t="s">
        <v>272</v>
      </c>
      <c r="AT602" s="225" t="s">
        <v>129</v>
      </c>
      <c r="AU602" s="225" t="s">
        <v>81</v>
      </c>
      <c r="AY602" s="19" t="s">
        <v>126</v>
      </c>
      <c r="BE602" s="226">
        <f>IF(N602="základní",J602,0)</f>
        <v>0</v>
      </c>
      <c r="BF602" s="226">
        <f>IF(N602="snížená",J602,0)</f>
        <v>0</v>
      </c>
      <c r="BG602" s="226">
        <f>IF(N602="zákl. přenesená",J602,0)</f>
        <v>0</v>
      </c>
      <c r="BH602" s="226">
        <f>IF(N602="sníž. přenesená",J602,0)</f>
        <v>0</v>
      </c>
      <c r="BI602" s="226">
        <f>IF(N602="nulová",J602,0)</f>
        <v>0</v>
      </c>
      <c r="BJ602" s="19" t="s">
        <v>79</v>
      </c>
      <c r="BK602" s="226">
        <f>ROUND(I602*H602,2)</f>
        <v>0</v>
      </c>
      <c r="BL602" s="19" t="s">
        <v>272</v>
      </c>
      <c r="BM602" s="225" t="s">
        <v>1078</v>
      </c>
    </row>
    <row r="603" s="2" customFormat="1">
      <c r="A603" s="40"/>
      <c r="B603" s="41"/>
      <c r="C603" s="42"/>
      <c r="D603" s="227" t="s">
        <v>136</v>
      </c>
      <c r="E603" s="42"/>
      <c r="F603" s="228" t="s">
        <v>1079</v>
      </c>
      <c r="G603" s="42"/>
      <c r="H603" s="42"/>
      <c r="I603" s="229"/>
      <c r="J603" s="42"/>
      <c r="K603" s="42"/>
      <c r="L603" s="46"/>
      <c r="M603" s="230"/>
      <c r="N603" s="231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136</v>
      </c>
      <c r="AU603" s="19" t="s">
        <v>81</v>
      </c>
    </row>
    <row r="604" s="13" customFormat="1">
      <c r="A604" s="13"/>
      <c r="B604" s="238"/>
      <c r="C604" s="239"/>
      <c r="D604" s="232" t="s">
        <v>187</v>
      </c>
      <c r="E604" s="240" t="s">
        <v>19</v>
      </c>
      <c r="F604" s="241" t="s">
        <v>217</v>
      </c>
      <c r="G604" s="239"/>
      <c r="H604" s="242">
        <v>106.31999999999999</v>
      </c>
      <c r="I604" s="243"/>
      <c r="J604" s="239"/>
      <c r="K604" s="239"/>
      <c r="L604" s="244"/>
      <c r="M604" s="245"/>
      <c r="N604" s="246"/>
      <c r="O604" s="246"/>
      <c r="P604" s="246"/>
      <c r="Q604" s="246"/>
      <c r="R604" s="246"/>
      <c r="S604" s="246"/>
      <c r="T604" s="247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8" t="s">
        <v>187</v>
      </c>
      <c r="AU604" s="248" t="s">
        <v>81</v>
      </c>
      <c r="AV604" s="13" t="s">
        <v>81</v>
      </c>
      <c r="AW604" s="13" t="s">
        <v>33</v>
      </c>
      <c r="AX604" s="13" t="s">
        <v>79</v>
      </c>
      <c r="AY604" s="248" t="s">
        <v>126</v>
      </c>
    </row>
    <row r="605" s="2" customFormat="1" ht="16.5" customHeight="1">
      <c r="A605" s="40"/>
      <c r="B605" s="41"/>
      <c r="C605" s="214" t="s">
        <v>1080</v>
      </c>
      <c r="D605" s="214" t="s">
        <v>129</v>
      </c>
      <c r="E605" s="215" t="s">
        <v>1081</v>
      </c>
      <c r="F605" s="216" t="s">
        <v>1082</v>
      </c>
      <c r="G605" s="217" t="s">
        <v>184</v>
      </c>
      <c r="H605" s="218">
        <v>38.340000000000003</v>
      </c>
      <c r="I605" s="219"/>
      <c r="J605" s="220">
        <f>ROUND(I605*H605,2)</f>
        <v>0</v>
      </c>
      <c r="K605" s="216" t="s">
        <v>133</v>
      </c>
      <c r="L605" s="46"/>
      <c r="M605" s="221" t="s">
        <v>19</v>
      </c>
      <c r="N605" s="222" t="s">
        <v>42</v>
      </c>
      <c r="O605" s="86"/>
      <c r="P605" s="223">
        <f>O605*H605</f>
        <v>0</v>
      </c>
      <c r="Q605" s="223">
        <v>0.00021000000000000001</v>
      </c>
      <c r="R605" s="223">
        <f>Q605*H605</f>
        <v>0.0080514000000000002</v>
      </c>
      <c r="S605" s="223">
        <v>0</v>
      </c>
      <c r="T605" s="224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25" t="s">
        <v>272</v>
      </c>
      <c r="AT605" s="225" t="s">
        <v>129</v>
      </c>
      <c r="AU605" s="225" t="s">
        <v>81</v>
      </c>
      <c r="AY605" s="19" t="s">
        <v>126</v>
      </c>
      <c r="BE605" s="226">
        <f>IF(N605="základní",J605,0)</f>
        <v>0</v>
      </c>
      <c r="BF605" s="226">
        <f>IF(N605="snížená",J605,0)</f>
        <v>0</v>
      </c>
      <c r="BG605" s="226">
        <f>IF(N605="zákl. přenesená",J605,0)</f>
        <v>0</v>
      </c>
      <c r="BH605" s="226">
        <f>IF(N605="sníž. přenesená",J605,0)</f>
        <v>0</v>
      </c>
      <c r="BI605" s="226">
        <f>IF(N605="nulová",J605,0)</f>
        <v>0</v>
      </c>
      <c r="BJ605" s="19" t="s">
        <v>79</v>
      </c>
      <c r="BK605" s="226">
        <f>ROUND(I605*H605,2)</f>
        <v>0</v>
      </c>
      <c r="BL605" s="19" t="s">
        <v>272</v>
      </c>
      <c r="BM605" s="225" t="s">
        <v>1083</v>
      </c>
    </row>
    <row r="606" s="2" customFormat="1">
      <c r="A606" s="40"/>
      <c r="B606" s="41"/>
      <c r="C606" s="42"/>
      <c r="D606" s="227" t="s">
        <v>136</v>
      </c>
      <c r="E606" s="42"/>
      <c r="F606" s="228" t="s">
        <v>1084</v>
      </c>
      <c r="G606" s="42"/>
      <c r="H606" s="42"/>
      <c r="I606" s="229"/>
      <c r="J606" s="42"/>
      <c r="K606" s="42"/>
      <c r="L606" s="46"/>
      <c r="M606" s="230"/>
      <c r="N606" s="231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136</v>
      </c>
      <c r="AU606" s="19" t="s">
        <v>81</v>
      </c>
    </row>
    <row r="607" s="13" customFormat="1">
      <c r="A607" s="13"/>
      <c r="B607" s="238"/>
      <c r="C607" s="239"/>
      <c r="D607" s="232" t="s">
        <v>187</v>
      </c>
      <c r="E607" s="240" t="s">
        <v>19</v>
      </c>
      <c r="F607" s="241" t="s">
        <v>1085</v>
      </c>
      <c r="G607" s="239"/>
      <c r="H607" s="242">
        <v>38.340000000000003</v>
      </c>
      <c r="I607" s="243"/>
      <c r="J607" s="239"/>
      <c r="K607" s="239"/>
      <c r="L607" s="244"/>
      <c r="M607" s="245"/>
      <c r="N607" s="246"/>
      <c r="O607" s="246"/>
      <c r="P607" s="246"/>
      <c r="Q607" s="246"/>
      <c r="R607" s="246"/>
      <c r="S607" s="246"/>
      <c r="T607" s="247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8" t="s">
        <v>187</v>
      </c>
      <c r="AU607" s="248" t="s">
        <v>81</v>
      </c>
      <c r="AV607" s="13" t="s">
        <v>81</v>
      </c>
      <c r="AW607" s="13" t="s">
        <v>33</v>
      </c>
      <c r="AX607" s="13" t="s">
        <v>79</v>
      </c>
      <c r="AY607" s="248" t="s">
        <v>126</v>
      </c>
    </row>
    <row r="608" s="2" customFormat="1" ht="24.15" customHeight="1">
      <c r="A608" s="40"/>
      <c r="B608" s="41"/>
      <c r="C608" s="214" t="s">
        <v>1086</v>
      </c>
      <c r="D608" s="214" t="s">
        <v>129</v>
      </c>
      <c r="E608" s="215" t="s">
        <v>1087</v>
      </c>
      <c r="F608" s="216" t="s">
        <v>1088</v>
      </c>
      <c r="G608" s="217" t="s">
        <v>184</v>
      </c>
      <c r="H608" s="218">
        <v>14.779999999999999</v>
      </c>
      <c r="I608" s="219"/>
      <c r="J608" s="220">
        <f>ROUND(I608*H608,2)</f>
        <v>0</v>
      </c>
      <c r="K608" s="216" t="s">
        <v>133</v>
      </c>
      <c r="L608" s="46"/>
      <c r="M608" s="221" t="s">
        <v>19</v>
      </c>
      <c r="N608" s="222" t="s">
        <v>42</v>
      </c>
      <c r="O608" s="86"/>
      <c r="P608" s="223">
        <f>O608*H608</f>
        <v>0</v>
      </c>
      <c r="Q608" s="223">
        <v>0.00014999999999999999</v>
      </c>
      <c r="R608" s="223">
        <f>Q608*H608</f>
        <v>0.0022169999999999998</v>
      </c>
      <c r="S608" s="223">
        <v>0</v>
      </c>
      <c r="T608" s="224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25" t="s">
        <v>272</v>
      </c>
      <c r="AT608" s="225" t="s">
        <v>129</v>
      </c>
      <c r="AU608" s="225" t="s">
        <v>81</v>
      </c>
      <c r="AY608" s="19" t="s">
        <v>126</v>
      </c>
      <c r="BE608" s="226">
        <f>IF(N608="základní",J608,0)</f>
        <v>0</v>
      </c>
      <c r="BF608" s="226">
        <f>IF(N608="snížená",J608,0)</f>
        <v>0</v>
      </c>
      <c r="BG608" s="226">
        <f>IF(N608="zákl. přenesená",J608,0)</f>
        <v>0</v>
      </c>
      <c r="BH608" s="226">
        <f>IF(N608="sníž. přenesená",J608,0)</f>
        <v>0</v>
      </c>
      <c r="BI608" s="226">
        <f>IF(N608="nulová",J608,0)</f>
        <v>0</v>
      </c>
      <c r="BJ608" s="19" t="s">
        <v>79</v>
      </c>
      <c r="BK608" s="226">
        <f>ROUND(I608*H608,2)</f>
        <v>0</v>
      </c>
      <c r="BL608" s="19" t="s">
        <v>272</v>
      </c>
      <c r="BM608" s="225" t="s">
        <v>1089</v>
      </c>
    </row>
    <row r="609" s="2" customFormat="1">
      <c r="A609" s="40"/>
      <c r="B609" s="41"/>
      <c r="C609" s="42"/>
      <c r="D609" s="227" t="s">
        <v>136</v>
      </c>
      <c r="E609" s="42"/>
      <c r="F609" s="228" t="s">
        <v>1090</v>
      </c>
      <c r="G609" s="42"/>
      <c r="H609" s="42"/>
      <c r="I609" s="229"/>
      <c r="J609" s="42"/>
      <c r="K609" s="42"/>
      <c r="L609" s="46"/>
      <c r="M609" s="230"/>
      <c r="N609" s="231"/>
      <c r="O609" s="86"/>
      <c r="P609" s="86"/>
      <c r="Q609" s="86"/>
      <c r="R609" s="86"/>
      <c r="S609" s="86"/>
      <c r="T609" s="87"/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T609" s="19" t="s">
        <v>136</v>
      </c>
      <c r="AU609" s="19" t="s">
        <v>81</v>
      </c>
    </row>
    <row r="610" s="13" customFormat="1">
      <c r="A610" s="13"/>
      <c r="B610" s="238"/>
      <c r="C610" s="239"/>
      <c r="D610" s="232" t="s">
        <v>187</v>
      </c>
      <c r="E610" s="240" t="s">
        <v>19</v>
      </c>
      <c r="F610" s="241" t="s">
        <v>201</v>
      </c>
      <c r="G610" s="239"/>
      <c r="H610" s="242">
        <v>1.613</v>
      </c>
      <c r="I610" s="243"/>
      <c r="J610" s="239"/>
      <c r="K610" s="239"/>
      <c r="L610" s="244"/>
      <c r="M610" s="245"/>
      <c r="N610" s="246"/>
      <c r="O610" s="246"/>
      <c r="P610" s="246"/>
      <c r="Q610" s="246"/>
      <c r="R610" s="246"/>
      <c r="S610" s="246"/>
      <c r="T610" s="247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8" t="s">
        <v>187</v>
      </c>
      <c r="AU610" s="248" t="s">
        <v>81</v>
      </c>
      <c r="AV610" s="13" t="s">
        <v>81</v>
      </c>
      <c r="AW610" s="13" t="s">
        <v>33</v>
      </c>
      <c r="AX610" s="13" t="s">
        <v>71</v>
      </c>
      <c r="AY610" s="248" t="s">
        <v>126</v>
      </c>
    </row>
    <row r="611" s="13" customFormat="1">
      <c r="A611" s="13"/>
      <c r="B611" s="238"/>
      <c r="C611" s="239"/>
      <c r="D611" s="232" t="s">
        <v>187</v>
      </c>
      <c r="E611" s="240" t="s">
        <v>19</v>
      </c>
      <c r="F611" s="241" t="s">
        <v>202</v>
      </c>
      <c r="G611" s="239"/>
      <c r="H611" s="242">
        <v>1.1200000000000001</v>
      </c>
      <c r="I611" s="243"/>
      <c r="J611" s="239"/>
      <c r="K611" s="239"/>
      <c r="L611" s="244"/>
      <c r="M611" s="245"/>
      <c r="N611" s="246"/>
      <c r="O611" s="246"/>
      <c r="P611" s="246"/>
      <c r="Q611" s="246"/>
      <c r="R611" s="246"/>
      <c r="S611" s="246"/>
      <c r="T611" s="247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8" t="s">
        <v>187</v>
      </c>
      <c r="AU611" s="248" t="s">
        <v>81</v>
      </c>
      <c r="AV611" s="13" t="s">
        <v>81</v>
      </c>
      <c r="AW611" s="13" t="s">
        <v>33</v>
      </c>
      <c r="AX611" s="13" t="s">
        <v>71</v>
      </c>
      <c r="AY611" s="248" t="s">
        <v>126</v>
      </c>
    </row>
    <row r="612" s="13" customFormat="1">
      <c r="A612" s="13"/>
      <c r="B612" s="238"/>
      <c r="C612" s="239"/>
      <c r="D612" s="232" t="s">
        <v>187</v>
      </c>
      <c r="E612" s="240" t="s">
        <v>19</v>
      </c>
      <c r="F612" s="241" t="s">
        <v>203</v>
      </c>
      <c r="G612" s="239"/>
      <c r="H612" s="242">
        <v>1.2250000000000001</v>
      </c>
      <c r="I612" s="243"/>
      <c r="J612" s="239"/>
      <c r="K612" s="239"/>
      <c r="L612" s="244"/>
      <c r="M612" s="245"/>
      <c r="N612" s="246"/>
      <c r="O612" s="246"/>
      <c r="P612" s="246"/>
      <c r="Q612" s="246"/>
      <c r="R612" s="246"/>
      <c r="S612" s="246"/>
      <c r="T612" s="247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8" t="s">
        <v>187</v>
      </c>
      <c r="AU612" s="248" t="s">
        <v>81</v>
      </c>
      <c r="AV612" s="13" t="s">
        <v>81</v>
      </c>
      <c r="AW612" s="13" t="s">
        <v>33</v>
      </c>
      <c r="AX612" s="13" t="s">
        <v>71</v>
      </c>
      <c r="AY612" s="248" t="s">
        <v>126</v>
      </c>
    </row>
    <row r="613" s="13" customFormat="1">
      <c r="A613" s="13"/>
      <c r="B613" s="238"/>
      <c r="C613" s="239"/>
      <c r="D613" s="232" t="s">
        <v>187</v>
      </c>
      <c r="E613" s="240" t="s">
        <v>19</v>
      </c>
      <c r="F613" s="241" t="s">
        <v>204</v>
      </c>
      <c r="G613" s="239"/>
      <c r="H613" s="242">
        <v>1.24</v>
      </c>
      <c r="I613" s="243"/>
      <c r="J613" s="239"/>
      <c r="K613" s="239"/>
      <c r="L613" s="244"/>
      <c r="M613" s="245"/>
      <c r="N613" s="246"/>
      <c r="O613" s="246"/>
      <c r="P613" s="246"/>
      <c r="Q613" s="246"/>
      <c r="R613" s="246"/>
      <c r="S613" s="246"/>
      <c r="T613" s="24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8" t="s">
        <v>187</v>
      </c>
      <c r="AU613" s="248" t="s">
        <v>81</v>
      </c>
      <c r="AV613" s="13" t="s">
        <v>81</v>
      </c>
      <c r="AW613" s="13" t="s">
        <v>33</v>
      </c>
      <c r="AX613" s="13" t="s">
        <v>71</v>
      </c>
      <c r="AY613" s="248" t="s">
        <v>126</v>
      </c>
    </row>
    <row r="614" s="13" customFormat="1">
      <c r="A614" s="13"/>
      <c r="B614" s="238"/>
      <c r="C614" s="239"/>
      <c r="D614" s="232" t="s">
        <v>187</v>
      </c>
      <c r="E614" s="240" t="s">
        <v>19</v>
      </c>
      <c r="F614" s="241" t="s">
        <v>205</v>
      </c>
      <c r="G614" s="239"/>
      <c r="H614" s="242">
        <v>1.52</v>
      </c>
      <c r="I614" s="243"/>
      <c r="J614" s="239"/>
      <c r="K614" s="239"/>
      <c r="L614" s="244"/>
      <c r="M614" s="245"/>
      <c r="N614" s="246"/>
      <c r="O614" s="246"/>
      <c r="P614" s="246"/>
      <c r="Q614" s="246"/>
      <c r="R614" s="246"/>
      <c r="S614" s="246"/>
      <c r="T614" s="247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8" t="s">
        <v>187</v>
      </c>
      <c r="AU614" s="248" t="s">
        <v>81</v>
      </c>
      <c r="AV614" s="13" t="s">
        <v>81</v>
      </c>
      <c r="AW614" s="13" t="s">
        <v>33</v>
      </c>
      <c r="AX614" s="13" t="s">
        <v>71</v>
      </c>
      <c r="AY614" s="248" t="s">
        <v>126</v>
      </c>
    </row>
    <row r="615" s="15" customFormat="1">
      <c r="A615" s="15"/>
      <c r="B615" s="260"/>
      <c r="C615" s="261"/>
      <c r="D615" s="232" t="s">
        <v>187</v>
      </c>
      <c r="E615" s="262" t="s">
        <v>19</v>
      </c>
      <c r="F615" s="263" t="s">
        <v>1091</v>
      </c>
      <c r="G615" s="261"/>
      <c r="H615" s="264">
        <v>6.718</v>
      </c>
      <c r="I615" s="265"/>
      <c r="J615" s="261"/>
      <c r="K615" s="261"/>
      <c r="L615" s="266"/>
      <c r="M615" s="267"/>
      <c r="N615" s="268"/>
      <c r="O615" s="268"/>
      <c r="P615" s="268"/>
      <c r="Q615" s="268"/>
      <c r="R615" s="268"/>
      <c r="S615" s="268"/>
      <c r="T615" s="269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70" t="s">
        <v>187</v>
      </c>
      <c r="AU615" s="270" t="s">
        <v>81</v>
      </c>
      <c r="AV615" s="15" t="s">
        <v>146</v>
      </c>
      <c r="AW615" s="15" t="s">
        <v>33</v>
      </c>
      <c r="AX615" s="15" t="s">
        <v>71</v>
      </c>
      <c r="AY615" s="270" t="s">
        <v>126</v>
      </c>
    </row>
    <row r="616" s="13" customFormat="1">
      <c r="A616" s="13"/>
      <c r="B616" s="238"/>
      <c r="C616" s="239"/>
      <c r="D616" s="232" t="s">
        <v>187</v>
      </c>
      <c r="E616" s="240" t="s">
        <v>19</v>
      </c>
      <c r="F616" s="241" t="s">
        <v>1092</v>
      </c>
      <c r="G616" s="239"/>
      <c r="H616" s="242">
        <v>8.0619999999999994</v>
      </c>
      <c r="I616" s="243"/>
      <c r="J616" s="239"/>
      <c r="K616" s="239"/>
      <c r="L616" s="244"/>
      <c r="M616" s="245"/>
      <c r="N616" s="246"/>
      <c r="O616" s="246"/>
      <c r="P616" s="246"/>
      <c r="Q616" s="246"/>
      <c r="R616" s="246"/>
      <c r="S616" s="246"/>
      <c r="T616" s="247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8" t="s">
        <v>187</v>
      </c>
      <c r="AU616" s="248" t="s">
        <v>81</v>
      </c>
      <c r="AV616" s="13" t="s">
        <v>81</v>
      </c>
      <c r="AW616" s="13" t="s">
        <v>33</v>
      </c>
      <c r="AX616" s="13" t="s">
        <v>71</v>
      </c>
      <c r="AY616" s="248" t="s">
        <v>126</v>
      </c>
    </row>
    <row r="617" s="14" customFormat="1">
      <c r="A617" s="14"/>
      <c r="B617" s="249"/>
      <c r="C617" s="250"/>
      <c r="D617" s="232" t="s">
        <v>187</v>
      </c>
      <c r="E617" s="251" t="s">
        <v>19</v>
      </c>
      <c r="F617" s="252" t="s">
        <v>1093</v>
      </c>
      <c r="G617" s="250"/>
      <c r="H617" s="253">
        <v>14.779999999999999</v>
      </c>
      <c r="I617" s="254"/>
      <c r="J617" s="250"/>
      <c r="K617" s="250"/>
      <c r="L617" s="255"/>
      <c r="M617" s="256"/>
      <c r="N617" s="257"/>
      <c r="O617" s="257"/>
      <c r="P617" s="257"/>
      <c r="Q617" s="257"/>
      <c r="R617" s="257"/>
      <c r="S617" s="257"/>
      <c r="T617" s="258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9" t="s">
        <v>187</v>
      </c>
      <c r="AU617" s="259" t="s">
        <v>81</v>
      </c>
      <c r="AV617" s="14" t="s">
        <v>153</v>
      </c>
      <c r="AW617" s="14" t="s">
        <v>33</v>
      </c>
      <c r="AX617" s="14" t="s">
        <v>79</v>
      </c>
      <c r="AY617" s="259" t="s">
        <v>126</v>
      </c>
    </row>
    <row r="618" s="2" customFormat="1" ht="24.15" customHeight="1">
      <c r="A618" s="40"/>
      <c r="B618" s="41"/>
      <c r="C618" s="214" t="s">
        <v>1094</v>
      </c>
      <c r="D618" s="214" t="s">
        <v>129</v>
      </c>
      <c r="E618" s="215" t="s">
        <v>1095</v>
      </c>
      <c r="F618" s="216" t="s">
        <v>1096</v>
      </c>
      <c r="G618" s="217" t="s">
        <v>184</v>
      </c>
      <c r="H618" s="218">
        <v>106.31999999999999</v>
      </c>
      <c r="I618" s="219"/>
      <c r="J618" s="220">
        <f>ROUND(I618*H618,2)</f>
        <v>0</v>
      </c>
      <c r="K618" s="216" t="s">
        <v>133</v>
      </c>
      <c r="L618" s="46"/>
      <c r="M618" s="221" t="s">
        <v>19</v>
      </c>
      <c r="N618" s="222" t="s">
        <v>42</v>
      </c>
      <c r="O618" s="86"/>
      <c r="P618" s="223">
        <f>O618*H618</f>
        <v>0</v>
      </c>
      <c r="Q618" s="223">
        <v>0.00042000000000000002</v>
      </c>
      <c r="R618" s="223">
        <f>Q618*H618</f>
        <v>0.044654399999999997</v>
      </c>
      <c r="S618" s="223">
        <v>0</v>
      </c>
      <c r="T618" s="224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25" t="s">
        <v>272</v>
      </c>
      <c r="AT618" s="225" t="s">
        <v>129</v>
      </c>
      <c r="AU618" s="225" t="s">
        <v>81</v>
      </c>
      <c r="AY618" s="19" t="s">
        <v>126</v>
      </c>
      <c r="BE618" s="226">
        <f>IF(N618="základní",J618,0)</f>
        <v>0</v>
      </c>
      <c r="BF618" s="226">
        <f>IF(N618="snížená",J618,0)</f>
        <v>0</v>
      </c>
      <c r="BG618" s="226">
        <f>IF(N618="zákl. přenesená",J618,0)</f>
        <v>0</v>
      </c>
      <c r="BH618" s="226">
        <f>IF(N618="sníž. přenesená",J618,0)</f>
        <v>0</v>
      </c>
      <c r="BI618" s="226">
        <f>IF(N618="nulová",J618,0)</f>
        <v>0</v>
      </c>
      <c r="BJ618" s="19" t="s">
        <v>79</v>
      </c>
      <c r="BK618" s="226">
        <f>ROUND(I618*H618,2)</f>
        <v>0</v>
      </c>
      <c r="BL618" s="19" t="s">
        <v>272</v>
      </c>
      <c r="BM618" s="225" t="s">
        <v>1097</v>
      </c>
    </row>
    <row r="619" s="2" customFormat="1">
      <c r="A619" s="40"/>
      <c r="B619" s="41"/>
      <c r="C619" s="42"/>
      <c r="D619" s="227" t="s">
        <v>136</v>
      </c>
      <c r="E619" s="42"/>
      <c r="F619" s="228" t="s">
        <v>1098</v>
      </c>
      <c r="G619" s="42"/>
      <c r="H619" s="42"/>
      <c r="I619" s="229"/>
      <c r="J619" s="42"/>
      <c r="K619" s="42"/>
      <c r="L619" s="46"/>
      <c r="M619" s="230"/>
      <c r="N619" s="231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136</v>
      </c>
      <c r="AU619" s="19" t="s">
        <v>81</v>
      </c>
    </row>
    <row r="620" s="13" customFormat="1">
      <c r="A620" s="13"/>
      <c r="B620" s="238"/>
      <c r="C620" s="239"/>
      <c r="D620" s="232" t="s">
        <v>187</v>
      </c>
      <c r="E620" s="240" t="s">
        <v>19</v>
      </c>
      <c r="F620" s="241" t="s">
        <v>217</v>
      </c>
      <c r="G620" s="239"/>
      <c r="H620" s="242">
        <v>106.31999999999999</v>
      </c>
      <c r="I620" s="243"/>
      <c r="J620" s="239"/>
      <c r="K620" s="239"/>
      <c r="L620" s="244"/>
      <c r="M620" s="245"/>
      <c r="N620" s="246"/>
      <c r="O620" s="246"/>
      <c r="P620" s="246"/>
      <c r="Q620" s="246"/>
      <c r="R620" s="246"/>
      <c r="S620" s="246"/>
      <c r="T620" s="247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8" t="s">
        <v>187</v>
      </c>
      <c r="AU620" s="248" t="s">
        <v>81</v>
      </c>
      <c r="AV620" s="13" t="s">
        <v>81</v>
      </c>
      <c r="AW620" s="13" t="s">
        <v>33</v>
      </c>
      <c r="AX620" s="13" t="s">
        <v>79</v>
      </c>
      <c r="AY620" s="248" t="s">
        <v>126</v>
      </c>
    </row>
    <row r="621" s="2" customFormat="1" ht="24.15" customHeight="1">
      <c r="A621" s="40"/>
      <c r="B621" s="41"/>
      <c r="C621" s="214" t="s">
        <v>1099</v>
      </c>
      <c r="D621" s="214" t="s">
        <v>129</v>
      </c>
      <c r="E621" s="215" t="s">
        <v>1100</v>
      </c>
      <c r="F621" s="216" t="s">
        <v>1101</v>
      </c>
      <c r="G621" s="217" t="s">
        <v>184</v>
      </c>
      <c r="H621" s="218">
        <v>106.31999999999999</v>
      </c>
      <c r="I621" s="219"/>
      <c r="J621" s="220">
        <f>ROUND(I621*H621,2)</f>
        <v>0</v>
      </c>
      <c r="K621" s="216" t="s">
        <v>133</v>
      </c>
      <c r="L621" s="46"/>
      <c r="M621" s="221" t="s">
        <v>19</v>
      </c>
      <c r="N621" s="222" t="s">
        <v>42</v>
      </c>
      <c r="O621" s="86"/>
      <c r="P621" s="223">
        <f>O621*H621</f>
        <v>0</v>
      </c>
      <c r="Q621" s="223">
        <v>3.0000000000000001E-05</v>
      </c>
      <c r="R621" s="223">
        <f>Q621*H621</f>
        <v>0.0031895999999999999</v>
      </c>
      <c r="S621" s="223">
        <v>0</v>
      </c>
      <c r="T621" s="224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25" t="s">
        <v>272</v>
      </c>
      <c r="AT621" s="225" t="s">
        <v>129</v>
      </c>
      <c r="AU621" s="225" t="s">
        <v>81</v>
      </c>
      <c r="AY621" s="19" t="s">
        <v>126</v>
      </c>
      <c r="BE621" s="226">
        <f>IF(N621="základní",J621,0)</f>
        <v>0</v>
      </c>
      <c r="BF621" s="226">
        <f>IF(N621="snížená",J621,0)</f>
        <v>0</v>
      </c>
      <c r="BG621" s="226">
        <f>IF(N621="zákl. přenesená",J621,0)</f>
        <v>0</v>
      </c>
      <c r="BH621" s="226">
        <f>IF(N621="sníž. přenesená",J621,0)</f>
        <v>0</v>
      </c>
      <c r="BI621" s="226">
        <f>IF(N621="nulová",J621,0)</f>
        <v>0</v>
      </c>
      <c r="BJ621" s="19" t="s">
        <v>79</v>
      </c>
      <c r="BK621" s="226">
        <f>ROUND(I621*H621,2)</f>
        <v>0</v>
      </c>
      <c r="BL621" s="19" t="s">
        <v>272</v>
      </c>
      <c r="BM621" s="225" t="s">
        <v>1102</v>
      </c>
    </row>
    <row r="622" s="2" customFormat="1">
      <c r="A622" s="40"/>
      <c r="B622" s="41"/>
      <c r="C622" s="42"/>
      <c r="D622" s="227" t="s">
        <v>136</v>
      </c>
      <c r="E622" s="42"/>
      <c r="F622" s="228" t="s">
        <v>1103</v>
      </c>
      <c r="G622" s="42"/>
      <c r="H622" s="42"/>
      <c r="I622" s="229"/>
      <c r="J622" s="42"/>
      <c r="K622" s="42"/>
      <c r="L622" s="46"/>
      <c r="M622" s="230"/>
      <c r="N622" s="231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136</v>
      </c>
      <c r="AU622" s="19" t="s">
        <v>81</v>
      </c>
    </row>
    <row r="623" s="13" customFormat="1">
      <c r="A623" s="13"/>
      <c r="B623" s="238"/>
      <c r="C623" s="239"/>
      <c r="D623" s="232" t="s">
        <v>187</v>
      </c>
      <c r="E623" s="240" t="s">
        <v>19</v>
      </c>
      <c r="F623" s="241" t="s">
        <v>217</v>
      </c>
      <c r="G623" s="239"/>
      <c r="H623" s="242">
        <v>106.31999999999999</v>
      </c>
      <c r="I623" s="243"/>
      <c r="J623" s="239"/>
      <c r="K623" s="239"/>
      <c r="L623" s="244"/>
      <c r="M623" s="281"/>
      <c r="N623" s="282"/>
      <c r="O623" s="282"/>
      <c r="P623" s="282"/>
      <c r="Q623" s="282"/>
      <c r="R623" s="282"/>
      <c r="S623" s="282"/>
      <c r="T623" s="28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8" t="s">
        <v>187</v>
      </c>
      <c r="AU623" s="248" t="s">
        <v>81</v>
      </c>
      <c r="AV623" s="13" t="s">
        <v>81</v>
      </c>
      <c r="AW623" s="13" t="s">
        <v>33</v>
      </c>
      <c r="AX623" s="13" t="s">
        <v>79</v>
      </c>
      <c r="AY623" s="248" t="s">
        <v>126</v>
      </c>
    </row>
    <row r="624" s="2" customFormat="1" ht="6.96" customHeight="1">
      <c r="A624" s="40"/>
      <c r="B624" s="61"/>
      <c r="C624" s="62"/>
      <c r="D624" s="62"/>
      <c r="E624" s="62"/>
      <c r="F624" s="62"/>
      <c r="G624" s="62"/>
      <c r="H624" s="62"/>
      <c r="I624" s="62"/>
      <c r="J624" s="62"/>
      <c r="K624" s="62"/>
      <c r="L624" s="46"/>
      <c r="M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</row>
  </sheetData>
  <sheetProtection sheet="1" autoFilter="0" formatColumns="0" formatRows="0" objects="1" scenarios="1" spinCount="100000" saltValue="p7EMzsIIU0KNpRKQ51PjnuJ2Upjw+QSZ2ZnMEOI4eafnt3K6+zNiUvxmCe5XjAFYcr358PhUQg7HiNgs9woOSQ==" hashValue="2HlR+oB+DUnj7EHaFkTiDI0Yv0BcDEh83c4wH8bf+7q3l9zqYaOJpuWgec9bcynM8KKTbs/TjqKjgS2hsh3s1w==" algorithmName="SHA-512" password="CC35"/>
  <autoFilter ref="C98:K6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hyperlinks>
    <hyperlink ref="F103" r:id="rId1" display="https://podminky.urs.cz/item/CS_URS_2024_01/310901115"/>
    <hyperlink ref="F106" r:id="rId2" display="https://podminky.urs.cz/item/CS_URS_2024_01/314231164"/>
    <hyperlink ref="F111" r:id="rId3" display="https://podminky.urs.cz/item/CS_URS_2024_01/316381116"/>
    <hyperlink ref="F119" r:id="rId4" display="https://podminky.urs.cz/item/CS_URS_2024_01/317235811"/>
    <hyperlink ref="F123" r:id="rId5" display="https://podminky.urs.cz/item/CS_URS_2024_01/622325401"/>
    <hyperlink ref="F126" r:id="rId6" display="https://podminky.urs.cz/item/CS_URS_2024_01/629991001"/>
    <hyperlink ref="F129" r:id="rId7" display="https://podminky.urs.cz/item/CS_URS_2024_01/629999011"/>
    <hyperlink ref="F132" r:id="rId8" display="https://podminky.urs.cz/item/CS_URS_2024_01/629999042"/>
    <hyperlink ref="F136" r:id="rId9" display="https://podminky.urs.cz/item/CS_URS_2024_01/941211112"/>
    <hyperlink ref="F140" r:id="rId10" display="https://podminky.urs.cz/item/CS_URS_2024_01/941211212"/>
    <hyperlink ref="F143" r:id="rId11" display="https://podminky.urs.cz/item/CS_URS_2024_01/941211322"/>
    <hyperlink ref="F145" r:id="rId12" display="https://podminky.urs.cz/item/CS_URS_2024_01/941211812"/>
    <hyperlink ref="F147" r:id="rId13" display="https://podminky.urs.cz/item/CS_URS_2024_01/944511111"/>
    <hyperlink ref="F150" r:id="rId14" display="https://podminky.urs.cz/item/CS_URS_2024_01/944511211"/>
    <hyperlink ref="F153" r:id="rId15" display="https://podminky.urs.cz/item/CS_URS_2024_01/944511811"/>
    <hyperlink ref="F155" r:id="rId16" display="https://podminky.urs.cz/item/CS_URS_2024_01/944711112"/>
    <hyperlink ref="F157" r:id="rId17" display="https://podminky.urs.cz/item/CS_URS_2024_01/944711212"/>
    <hyperlink ref="F160" r:id="rId18" display="https://podminky.urs.cz/item/CS_URS_2024_01/944711812"/>
    <hyperlink ref="F169" r:id="rId19" display="https://podminky.urs.cz/item/CS_URS_2024_01/962032641"/>
    <hyperlink ref="F174" r:id="rId20" display="https://podminky.urs.cz/item/CS_URS_2024_01/978019321"/>
    <hyperlink ref="F177" r:id="rId21" display="https://podminky.urs.cz/item/CS_URS_2024_01/993111111"/>
    <hyperlink ref="F180" r:id="rId22" display="https://podminky.urs.cz/item/CS_URS_2024_01/993111119"/>
    <hyperlink ref="F184" r:id="rId23" display="https://podminky.urs.cz/item/CS_URS_2024_01/997013155"/>
    <hyperlink ref="F186" r:id="rId24" display="https://podminky.urs.cz/item/CS_URS_2024_01/997013501"/>
    <hyperlink ref="F188" r:id="rId25" display="https://podminky.urs.cz/item/CS_URS_2024_01/997013509"/>
    <hyperlink ref="F193" r:id="rId26" display="https://podminky.urs.cz/item/CS_URS_2024_01/997013813"/>
    <hyperlink ref="F195" r:id="rId27" display="https://podminky.urs.cz/item/CS_URS_2024_01/997013871"/>
    <hyperlink ref="F197" r:id="rId28" display="https://podminky.urs.cz/item/CS_URS_2024_01/997013875"/>
    <hyperlink ref="F200" r:id="rId29" display="https://podminky.urs.cz/item/CS_URS_2024_01/998011010"/>
    <hyperlink ref="F204" r:id="rId30" display="https://podminky.urs.cz/item/CS_URS_2024_01/712300843"/>
    <hyperlink ref="F209" r:id="rId31" display="https://podminky.urs.cz/item/CS_URS_2024_01/712331111"/>
    <hyperlink ref="F228" r:id="rId32" display="https://podminky.urs.cz/item/CS_URS_2024_01/712340831"/>
    <hyperlink ref="F233" r:id="rId33" display="https://podminky.urs.cz/item/CS_URS_2024_01/712340834"/>
    <hyperlink ref="F236" r:id="rId34" display="https://podminky.urs.cz/item/CS_URS_2024_01/712600843"/>
    <hyperlink ref="F239" r:id="rId35" display="https://podminky.urs.cz/item/CS_URS_2024_01/712631111"/>
    <hyperlink ref="F252" r:id="rId36" display="https://podminky.urs.cz/item/CS_URS_2024_01/712640861"/>
    <hyperlink ref="F255" r:id="rId37" display="https://podminky.urs.cz/item/CS_URS_2024_01/712640864"/>
    <hyperlink ref="F258" r:id="rId38" display="https://podminky.urs.cz/item/CS_URS_2024_01/998712113"/>
    <hyperlink ref="F265" r:id="rId39" display="https://podminky.urs.cz/item/CS_URS_2024_01/762083122"/>
    <hyperlink ref="F269" r:id="rId40" display="https://podminky.urs.cz/item/CS_URS_2024_01/762341210"/>
    <hyperlink ref="F279" r:id="rId41" display="https://podminky.urs.cz/item/CS_URS_2024_01/762342511"/>
    <hyperlink ref="F288" r:id="rId42" display="https://podminky.urs.cz/item/CS_URS_2024_01/762395000"/>
    <hyperlink ref="F291" r:id="rId43" display="https://podminky.urs.cz/item/CS_URS_2024_01/998762113"/>
    <hyperlink ref="F294" r:id="rId44" display="https://podminky.urs.cz/item/CS_URS_2024_01/764001114"/>
    <hyperlink ref="F299" r:id="rId45" display="https://podminky.urs.cz/item/CS_URS_2024_01/764001801"/>
    <hyperlink ref="F304" r:id="rId46" display="https://podminky.urs.cz/item/CS_URS_2024_01/764001821"/>
    <hyperlink ref="F309" r:id="rId47" display="https://podminky.urs.cz/item/CS_URS_2024_01/764001861"/>
    <hyperlink ref="F312" r:id="rId48" display="https://podminky.urs.cz/item/CS_URS_2024_01/764001881"/>
    <hyperlink ref="F315" r:id="rId49" display="https://podminky.urs.cz/item/CS_URS_2024_01/764001891"/>
    <hyperlink ref="F320" r:id="rId50" display="https://podminky.urs.cz/item/CS_URS_2024_01/764002801"/>
    <hyperlink ref="F323" r:id="rId51" display="https://podminky.urs.cz/item/CS_URS_2024_01/764002811"/>
    <hyperlink ref="F329" r:id="rId52" display="https://podminky.urs.cz/item/CS_URS_2024_01/764002821"/>
    <hyperlink ref="F331" r:id="rId53" display="https://podminky.urs.cz/item/CS_URS_2024_01/764002825"/>
    <hyperlink ref="F333" r:id="rId54" display="https://podminky.urs.cz/item/CS_URS_2024_01/764002871"/>
    <hyperlink ref="F336" r:id="rId55" display="https://podminky.urs.cz/item/CS_URS_2024_01/764002881"/>
    <hyperlink ref="F339" r:id="rId56" display="https://podminky.urs.cz/item/CS_URS_2024_01/764003801"/>
    <hyperlink ref="F341" r:id="rId57" display="https://podminky.urs.cz/item/CS_URS_2024_01/764004801"/>
    <hyperlink ref="F344" r:id="rId58" display="https://podminky.urs.cz/item/CS_URS_2024_01/764004821"/>
    <hyperlink ref="F347" r:id="rId59" display="https://podminky.urs.cz/item/CS_URS_2024_01/764004841"/>
    <hyperlink ref="F350" r:id="rId60" display="https://podminky.urs.cz/item/CS_URS_2024_01/764004861"/>
    <hyperlink ref="F355" r:id="rId61" display="https://podminky.urs.cz/item/CS_URS_2024_01/764011424"/>
    <hyperlink ref="F358" r:id="rId62" display="https://podminky.urs.cz/item/CS_URS_2024_01/764021404"/>
    <hyperlink ref="F363" r:id="rId63" display="https://podminky.urs.cz/item/CS_URS_2024_01/764021423"/>
    <hyperlink ref="F368" r:id="rId64" display="https://podminky.urs.cz/item/CS_URS_2024_01/764021448"/>
    <hyperlink ref="F371" r:id="rId65" display="https://podminky.urs.cz/item/CS_URS_2024_01/764121411"/>
    <hyperlink ref="F382" r:id="rId66" display="https://podminky.urs.cz/item/CS_URS_2024_01/764121413"/>
    <hyperlink ref="F387" r:id="rId67" display="https://podminky.urs.cz/item/CS_URS_2024_01/764121463"/>
    <hyperlink ref="F390" r:id="rId68" display="https://podminky.urs.cz/item/CS_URS_2024_01/764121491"/>
    <hyperlink ref="F393" r:id="rId69" display="https://podminky.urs.cz/item/CS_URS_2024_01/764221408"/>
    <hyperlink ref="F396" r:id="rId70" display="https://podminky.urs.cz/item/CS_URS_2024_01/764221438"/>
    <hyperlink ref="F399" r:id="rId71" display="https://podminky.urs.cz/item/CS_URS_2024_01/764221441"/>
    <hyperlink ref="F405" r:id="rId72" display="https://podminky.urs.cz/item/CS_URS_2024_01/764221472"/>
    <hyperlink ref="F410" r:id="rId73" display="https://podminky.urs.cz/item/CS_URS_2024_01/764221476"/>
    <hyperlink ref="F412" r:id="rId74" display="https://podminky.urs.cz/item/CS_URS_2024_01/764222404"/>
    <hyperlink ref="F415" r:id="rId75" display="https://podminky.urs.cz/item/CS_URS_2024_01/764222431"/>
    <hyperlink ref="F418" r:id="rId76" display="https://podminky.urs.cz/item/CS_URS_2024_01/764222435"/>
    <hyperlink ref="F421" r:id="rId77" display="https://podminky.urs.cz/item/CS_URS_2024_01/764222436"/>
    <hyperlink ref="F426" r:id="rId78" display="https://podminky.urs.cz/item/CS_URS_2024_01/764223451"/>
    <hyperlink ref="F431" r:id="rId79" display="https://podminky.urs.cz/item/CS_URS_2024_01/764223458"/>
    <hyperlink ref="F439" r:id="rId80" display="https://podminky.urs.cz/item/CS_URS_2024_01/764322415"/>
    <hyperlink ref="F442" r:id="rId81" display="https://podminky.urs.cz/item/CS_URS_2024_01/764324412"/>
    <hyperlink ref="F445" r:id="rId82" display="https://podminky.urs.cz/item/CS_URS_2024_01/764326423"/>
    <hyperlink ref="F448" r:id="rId83" display="https://podminky.urs.cz/item/CS_URS_2024_01/764326425"/>
    <hyperlink ref="F451" r:id="rId84" display="https://podminky.urs.cz/item/CS_URS_2024_01/764326441"/>
    <hyperlink ref="F454" r:id="rId85" display="https://podminky.urs.cz/item/CS_URS_2024_01/764521405"/>
    <hyperlink ref="F457" r:id="rId86" display="https://podminky.urs.cz/item/CS_URS_2024_01/764521425"/>
    <hyperlink ref="F459" r:id="rId87" display="https://podminky.urs.cz/item/CS_URS_2024_01/764521445"/>
    <hyperlink ref="F461" r:id="rId88" display="https://podminky.urs.cz/item/CS_URS_2024_01/764523409"/>
    <hyperlink ref="F464" r:id="rId89" display="https://podminky.urs.cz/item/CS_URS_2024_01/764523429"/>
    <hyperlink ref="F468" r:id="rId90" display="https://podminky.urs.cz/item/CS_URS_2024_01/764527509"/>
    <hyperlink ref="F470" r:id="rId91" display="https://podminky.urs.cz/item/CS_URS_2024_01/764528423"/>
    <hyperlink ref="F473" r:id="rId92" display="https://podminky.urs.cz/item/CS_URS_2024_01/764528424"/>
    <hyperlink ref="F478" r:id="rId93" display="https://podminky.urs.cz/item/CS_URS_2024_01/998764113"/>
    <hyperlink ref="F481" r:id="rId94" display="https://podminky.urs.cz/item/CS_URS_2024_01/765151801"/>
    <hyperlink ref="F484" r:id="rId95" display="https://podminky.urs.cz/item/CS_URS_2024_01/765151811"/>
    <hyperlink ref="F486" r:id="rId96" display="https://podminky.urs.cz/item/CS_URS_2024_01/765191001"/>
    <hyperlink ref="F497" r:id="rId97" display="https://podminky.urs.cz/item/CS_URS_2024_01/765191023"/>
    <hyperlink ref="F504" r:id="rId98" display="https://podminky.urs.cz/item/CS_URS_2024_01/765191031"/>
    <hyperlink ref="F513" r:id="rId99" display="https://podminky.urs.cz/item/CS_URS_2024_01/765191041"/>
    <hyperlink ref="F521" r:id="rId100" display="https://podminky.urs.cz/item/CS_URS_2024_01/765191051"/>
    <hyperlink ref="F526" r:id="rId101" display="https://podminky.urs.cz/item/CS_URS_2024_01/765191053"/>
    <hyperlink ref="F531" r:id="rId102" display="https://podminky.urs.cz/item/CS_URS_2024_01/765191063"/>
    <hyperlink ref="F536" r:id="rId103" display="https://podminky.urs.cz/item/CS_URS_2024_01/765191071"/>
    <hyperlink ref="F545" r:id="rId104" display="https://podminky.urs.cz/item/CS_URS_2024_01/765191911"/>
    <hyperlink ref="F548" r:id="rId105" display="https://podminky.urs.cz/item/CS_URS_2024_01/765192001"/>
    <hyperlink ref="F554" r:id="rId106" display="https://podminky.urs.cz/item/CS_URS_2024_01/998765113"/>
    <hyperlink ref="F557" r:id="rId107" display="https://podminky.urs.cz/item/CS_URS_2024_01/767851102"/>
    <hyperlink ref="F577" r:id="rId108" display="https://podminky.urs.cz/item/CS_URS_2024_01/767995112"/>
    <hyperlink ref="F585" r:id="rId109" display="https://podminky.urs.cz/item/CS_URS_2024_01/998767113"/>
    <hyperlink ref="F588" r:id="rId110" display="https://podminky.urs.cz/item/CS_URS_2024_01/783201403"/>
    <hyperlink ref="F591" r:id="rId111" display="https://podminky.urs.cz/item/CS_URS_2024_01/783206801"/>
    <hyperlink ref="F594" r:id="rId112" display="https://podminky.urs.cz/item/CS_URS_2024_01/783218111"/>
    <hyperlink ref="F597" r:id="rId113" display="https://podminky.urs.cz/item/CS_URS_2024_01/783218211"/>
    <hyperlink ref="F600" r:id="rId114" display="https://podminky.urs.cz/item/CS_URS_2024_01/783801503"/>
    <hyperlink ref="F603" r:id="rId115" display="https://podminky.urs.cz/item/CS_URS_2024_01/783823165"/>
    <hyperlink ref="F606" r:id="rId116" display="https://podminky.urs.cz/item/CS_URS_2024_01/783826655"/>
    <hyperlink ref="F609" r:id="rId117" display="https://podminky.urs.cz/item/CS_URS_2024_01/783826675"/>
    <hyperlink ref="F619" r:id="rId118" display="https://podminky.urs.cz/item/CS_URS_2024_01/783827145"/>
    <hyperlink ref="F622" r:id="rId119" display="https://podminky.urs.cz/item/CS_URS_2024_01/78382714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Rekonstrukce střechy na objektu ZŠ a MŠ Bratislavská 994 ve Varnsdorfu</v>
      </c>
      <c r="F7" s="144"/>
      <c r="G7" s="144"/>
      <c r="H7" s="144"/>
      <c r="L7" s="22"/>
    </row>
    <row r="8" s="1" customFormat="1" ht="12" customHeight="1">
      <c r="B8" s="22"/>
      <c r="D8" s="144" t="s">
        <v>99</v>
      </c>
      <c r="L8" s="22"/>
    </row>
    <row r="9" s="2" customFormat="1" ht="16.5" customHeight="1">
      <c r="A9" s="40"/>
      <c r="B9" s="46"/>
      <c r="C9" s="40"/>
      <c r="D9" s="40"/>
      <c r="E9" s="145" t="s">
        <v>162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163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1104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1105</v>
      </c>
      <c r="G14" s="40"/>
      <c r="H14" s="40"/>
      <c r="I14" s="144" t="s">
        <v>23</v>
      </c>
      <c r="J14" s="148" t="str">
        <f>'Rekapitulace zakázky'!AN8</f>
        <v>2. 4. 2024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zakázky'!AN10="","",'Rekapitulace zakázky'!AN10)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zakázky'!E11="","",'Rekapitulace zakázky'!E11)</f>
        <v>Město Varnsdorf</v>
      </c>
      <c r="F17" s="40"/>
      <c r="G17" s="40"/>
      <c r="H17" s="40"/>
      <c r="I17" s="144" t="s">
        <v>28</v>
      </c>
      <c r="J17" s="135" t="str">
        <f>IF('Rekapitulace zakázky'!AN11="","",'Rekapitulace zakázky'!AN11)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28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zakázky'!AN16="","",'Rekapitulace zakázky'!AN16)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zakázky'!E17="","",'Rekapitulace zakázky'!E17)</f>
        <v>Pavel Hruška</v>
      </c>
      <c r="F23" s="40"/>
      <c r="G23" s="40"/>
      <c r="H23" s="40"/>
      <c r="I23" s="144" t="s">
        <v>28</v>
      </c>
      <c r="J23" s="135" t="str">
        <f>IF('Rekapitulace zakázky'!AN17="","",'Rekapitulace zakázky'!AN17)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zakázky'!AN19="","",'Rekapitulace zakázky'!AN19)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zakázky'!E20="","",'Rekapitulace zakázky'!E20)</f>
        <v>Pavel Hruška</v>
      </c>
      <c r="F26" s="40"/>
      <c r="G26" s="40"/>
      <c r="H26" s="40"/>
      <c r="I26" s="144" t="s">
        <v>28</v>
      </c>
      <c r="J26" s="135" t="str">
        <f>IF('Rekapitulace zakázky'!AN20="","",'Rekapitulace zakázky'!AN20)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ROUND(J90,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ROUND((SUM(BE90:BE159)),  2)</f>
        <v>0</v>
      </c>
      <c r="G35" s="40"/>
      <c r="H35" s="40"/>
      <c r="I35" s="159">
        <v>0.20999999999999999</v>
      </c>
      <c r="J35" s="158">
        <f>ROUND(((SUM(BE90:BE159))*I35),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ROUND((SUM(BF90:BF159)),  2)</f>
        <v>0</v>
      </c>
      <c r="G36" s="40"/>
      <c r="H36" s="40"/>
      <c r="I36" s="159">
        <v>0.12</v>
      </c>
      <c r="J36" s="158">
        <f>ROUND(((SUM(BF90:BF159))*I36),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ROUND((SUM(BG90:BG159)),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ROUND((SUM(BH90:BH159)),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ROUND((SUM(BI90:BI159)),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střechy na objektu ZŠ a MŠ Bratislavská 994 ve Varnsdorfu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162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163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1.2 - Ochrana před bleskem LPS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2. 4. 2024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Varnsdorf</v>
      </c>
      <c r="G58" s="42"/>
      <c r="H58" s="42"/>
      <c r="I58" s="34" t="s">
        <v>31</v>
      </c>
      <c r="J58" s="38" t="str">
        <f>E23</f>
        <v>Pavel Hruška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Pavel Hruška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102</v>
      </c>
      <c r="D61" s="173"/>
      <c r="E61" s="173"/>
      <c r="F61" s="173"/>
      <c r="G61" s="173"/>
      <c r="H61" s="173"/>
      <c r="I61" s="173"/>
      <c r="J61" s="174" t="s">
        <v>103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J90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9" customFormat="1" ht="24.96" customHeight="1">
      <c r="A64" s="9"/>
      <c r="B64" s="176"/>
      <c r="C64" s="177"/>
      <c r="D64" s="178" t="s">
        <v>1106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1107</v>
      </c>
      <c r="E65" s="179"/>
      <c r="F65" s="179"/>
      <c r="G65" s="179"/>
      <c r="H65" s="179"/>
      <c r="I65" s="179"/>
      <c r="J65" s="180">
        <f>J96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1108</v>
      </c>
      <c r="E66" s="179"/>
      <c r="F66" s="179"/>
      <c r="G66" s="179"/>
      <c r="H66" s="179"/>
      <c r="I66" s="179"/>
      <c r="J66" s="180">
        <f>J117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1109</v>
      </c>
      <c r="E67" s="179"/>
      <c r="F67" s="179"/>
      <c r="G67" s="179"/>
      <c r="H67" s="179"/>
      <c r="I67" s="179"/>
      <c r="J67" s="180">
        <f>J125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1110</v>
      </c>
      <c r="E68" s="179"/>
      <c r="F68" s="179"/>
      <c r="G68" s="179"/>
      <c r="H68" s="179"/>
      <c r="I68" s="179"/>
      <c r="J68" s="180">
        <f>J132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110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Rekonstrukce střechy na objektu ZŠ a MŠ Bratislavská 994 ve Varnsdorfu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3"/>
      <c r="C79" s="34" t="s">
        <v>99</v>
      </c>
      <c r="D79" s="24"/>
      <c r="E79" s="24"/>
      <c r="F79" s="24"/>
      <c r="G79" s="24"/>
      <c r="H79" s="24"/>
      <c r="I79" s="24"/>
      <c r="J79" s="24"/>
      <c r="K79" s="24"/>
      <c r="L79" s="22"/>
    </row>
    <row r="80" s="2" customFormat="1" ht="16.5" customHeight="1">
      <c r="A80" s="40"/>
      <c r="B80" s="41"/>
      <c r="C80" s="42"/>
      <c r="D80" s="42"/>
      <c r="E80" s="171" t="s">
        <v>162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163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E11</f>
        <v>SO 1.2 - Ochrana před bleskem LPS</v>
      </c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F14</f>
        <v xml:space="preserve"> </v>
      </c>
      <c r="G84" s="42"/>
      <c r="H84" s="42"/>
      <c r="I84" s="34" t="s">
        <v>23</v>
      </c>
      <c r="J84" s="74" t="str">
        <f>IF(J14="","",J14)</f>
        <v>2. 4. 2024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E17</f>
        <v>Město Varnsdorf</v>
      </c>
      <c r="G86" s="42"/>
      <c r="H86" s="42"/>
      <c r="I86" s="34" t="s">
        <v>31</v>
      </c>
      <c r="J86" s="38" t="str">
        <f>E23</f>
        <v>Pavel Hruška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IF(E20="","",E20)</f>
        <v>Vyplň údaj</v>
      </c>
      <c r="G87" s="42"/>
      <c r="H87" s="42"/>
      <c r="I87" s="34" t="s">
        <v>34</v>
      </c>
      <c r="J87" s="38" t="str">
        <f>E26</f>
        <v>Pavel Hruška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7"/>
      <c r="B89" s="188"/>
      <c r="C89" s="189" t="s">
        <v>111</v>
      </c>
      <c r="D89" s="190" t="s">
        <v>56</v>
      </c>
      <c r="E89" s="190" t="s">
        <v>52</v>
      </c>
      <c r="F89" s="190" t="s">
        <v>53</v>
      </c>
      <c r="G89" s="190" t="s">
        <v>112</v>
      </c>
      <c r="H89" s="190" t="s">
        <v>113</v>
      </c>
      <c r="I89" s="190" t="s">
        <v>114</v>
      </c>
      <c r="J89" s="190" t="s">
        <v>103</v>
      </c>
      <c r="K89" s="191" t="s">
        <v>115</v>
      </c>
      <c r="L89" s="192"/>
      <c r="M89" s="94" t="s">
        <v>19</v>
      </c>
      <c r="N89" s="95" t="s">
        <v>41</v>
      </c>
      <c r="O89" s="95" t="s">
        <v>116</v>
      </c>
      <c r="P89" s="95" t="s">
        <v>117</v>
      </c>
      <c r="Q89" s="95" t="s">
        <v>118</v>
      </c>
      <c r="R89" s="95" t="s">
        <v>119</v>
      </c>
      <c r="S89" s="95" t="s">
        <v>120</v>
      </c>
      <c r="T89" s="96" t="s">
        <v>121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40"/>
      <c r="B90" s="41"/>
      <c r="C90" s="101" t="s">
        <v>122</v>
      </c>
      <c r="D90" s="42"/>
      <c r="E90" s="42"/>
      <c r="F90" s="42"/>
      <c r="G90" s="42"/>
      <c r="H90" s="42"/>
      <c r="I90" s="42"/>
      <c r="J90" s="193">
        <f>BK90</f>
        <v>0</v>
      </c>
      <c r="K90" s="42"/>
      <c r="L90" s="46"/>
      <c r="M90" s="97"/>
      <c r="N90" s="194"/>
      <c r="O90" s="98"/>
      <c r="P90" s="195">
        <f>P91+P96+P117+P125+P132</f>
        <v>0</v>
      </c>
      <c r="Q90" s="98"/>
      <c r="R90" s="195">
        <f>R91+R96+R117+R125+R132</f>
        <v>7.4895999999999994</v>
      </c>
      <c r="S90" s="98"/>
      <c r="T90" s="196">
        <f>T91+T96+T117+T125+T132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70</v>
      </c>
      <c r="AU90" s="19" t="s">
        <v>104</v>
      </c>
      <c r="BK90" s="197">
        <f>BK91+BK96+BK117+BK125+BK132</f>
        <v>0</v>
      </c>
    </row>
    <row r="91" s="12" customFormat="1" ht="25.92" customHeight="1">
      <c r="A91" s="12"/>
      <c r="B91" s="198"/>
      <c r="C91" s="199"/>
      <c r="D91" s="200" t="s">
        <v>70</v>
      </c>
      <c r="E91" s="201" t="s">
        <v>525</v>
      </c>
      <c r="F91" s="201" t="s">
        <v>1111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SUM(P92:P95)</f>
        <v>0</v>
      </c>
      <c r="Q91" s="206"/>
      <c r="R91" s="207">
        <f>SUM(R92:R95)</f>
        <v>7.4579999999999993</v>
      </c>
      <c r="S91" s="206"/>
      <c r="T91" s="208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70</v>
      </c>
      <c r="AU91" s="210" t="s">
        <v>71</v>
      </c>
      <c r="AY91" s="209" t="s">
        <v>126</v>
      </c>
      <c r="BK91" s="211">
        <f>SUM(BK92:BK95)</f>
        <v>0</v>
      </c>
    </row>
    <row r="92" s="2" customFormat="1" ht="16.5" customHeight="1">
      <c r="A92" s="40"/>
      <c r="B92" s="41"/>
      <c r="C92" s="214" t="s">
        <v>79</v>
      </c>
      <c r="D92" s="214" t="s">
        <v>129</v>
      </c>
      <c r="E92" s="215" t="s">
        <v>1112</v>
      </c>
      <c r="F92" s="216" t="s">
        <v>1113</v>
      </c>
      <c r="G92" s="217" t="s">
        <v>184</v>
      </c>
      <c r="H92" s="218">
        <v>30</v>
      </c>
      <c r="I92" s="219"/>
      <c r="J92" s="220">
        <f>ROUND(I92*H92,2)</f>
        <v>0</v>
      </c>
      <c r="K92" s="216" t="s">
        <v>1114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0.073899999999999993</v>
      </c>
      <c r="R92" s="223">
        <f>Q92*H92</f>
        <v>2.2169999999999996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153</v>
      </c>
      <c r="AT92" s="225" t="s">
        <v>129</v>
      </c>
      <c r="AU92" s="225" t="s">
        <v>79</v>
      </c>
      <c r="AY92" s="19" t="s">
        <v>126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153</v>
      </c>
      <c r="BM92" s="225" t="s">
        <v>81</v>
      </c>
    </row>
    <row r="93" s="2" customFormat="1" ht="16.5" customHeight="1">
      <c r="A93" s="40"/>
      <c r="B93" s="41"/>
      <c r="C93" s="214" t="s">
        <v>81</v>
      </c>
      <c r="D93" s="214" t="s">
        <v>129</v>
      </c>
      <c r="E93" s="215" t="s">
        <v>1115</v>
      </c>
      <c r="F93" s="216" t="s">
        <v>1116</v>
      </c>
      <c r="G93" s="217" t="s">
        <v>184</v>
      </c>
      <c r="H93" s="218">
        <v>30</v>
      </c>
      <c r="I93" s="219"/>
      <c r="J93" s="220">
        <f>ROUND(I93*H93,2)</f>
        <v>0</v>
      </c>
      <c r="K93" s="216" t="s">
        <v>1114</v>
      </c>
      <c r="L93" s="46"/>
      <c r="M93" s="221" t="s">
        <v>19</v>
      </c>
      <c r="N93" s="222" t="s">
        <v>42</v>
      </c>
      <c r="O93" s="86"/>
      <c r="P93" s="223">
        <f>O93*H93</f>
        <v>0</v>
      </c>
      <c r="Q93" s="223">
        <v>0.073899999999999993</v>
      </c>
      <c r="R93" s="223">
        <f>Q93*H93</f>
        <v>2.2169999999999996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153</v>
      </c>
      <c r="AT93" s="225" t="s">
        <v>129</v>
      </c>
      <c r="AU93" s="225" t="s">
        <v>79</v>
      </c>
      <c r="AY93" s="19" t="s">
        <v>126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153</v>
      </c>
      <c r="BM93" s="225" t="s">
        <v>153</v>
      </c>
    </row>
    <row r="94" s="2" customFormat="1" ht="16.5" customHeight="1">
      <c r="A94" s="40"/>
      <c r="B94" s="41"/>
      <c r="C94" s="214" t="s">
        <v>146</v>
      </c>
      <c r="D94" s="214" t="s">
        <v>129</v>
      </c>
      <c r="E94" s="215" t="s">
        <v>1117</v>
      </c>
      <c r="F94" s="216" t="s">
        <v>1118</v>
      </c>
      <c r="G94" s="217" t="s">
        <v>184</v>
      </c>
      <c r="H94" s="218">
        <v>30</v>
      </c>
      <c r="I94" s="219"/>
      <c r="J94" s="220">
        <f>ROUND(I94*H94,2)</f>
        <v>0</v>
      </c>
      <c r="K94" s="216" t="s">
        <v>1114</v>
      </c>
      <c r="L94" s="46"/>
      <c r="M94" s="221" t="s">
        <v>19</v>
      </c>
      <c r="N94" s="222" t="s">
        <v>42</v>
      </c>
      <c r="O94" s="86"/>
      <c r="P94" s="223">
        <f>O94*H94</f>
        <v>0</v>
      </c>
      <c r="Q94" s="223">
        <v>0.1008</v>
      </c>
      <c r="R94" s="223">
        <f>Q94*H94</f>
        <v>3.024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153</v>
      </c>
      <c r="AT94" s="225" t="s">
        <v>129</v>
      </c>
      <c r="AU94" s="225" t="s">
        <v>79</v>
      </c>
      <c r="AY94" s="19" t="s">
        <v>126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153</v>
      </c>
      <c r="BM94" s="225" t="s">
        <v>211</v>
      </c>
    </row>
    <row r="95" s="2" customFormat="1">
      <c r="A95" s="40"/>
      <c r="B95" s="41"/>
      <c r="C95" s="42"/>
      <c r="D95" s="232" t="s">
        <v>160</v>
      </c>
      <c r="E95" s="42"/>
      <c r="F95" s="233" t="s">
        <v>1119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160</v>
      </c>
      <c r="AU95" s="19" t="s">
        <v>79</v>
      </c>
    </row>
    <row r="96" s="12" customFormat="1" ht="25.92" customHeight="1">
      <c r="A96" s="12"/>
      <c r="B96" s="198"/>
      <c r="C96" s="199"/>
      <c r="D96" s="200" t="s">
        <v>70</v>
      </c>
      <c r="E96" s="201" t="s">
        <v>1120</v>
      </c>
      <c r="F96" s="201" t="s">
        <v>1121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SUM(P97:P116)</f>
        <v>0</v>
      </c>
      <c r="Q96" s="206"/>
      <c r="R96" s="207">
        <f>SUM(R97:R116)</f>
        <v>0</v>
      </c>
      <c r="S96" s="206"/>
      <c r="T96" s="208">
        <f>SUM(T97:T116)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70</v>
      </c>
      <c r="AU96" s="210" t="s">
        <v>71</v>
      </c>
      <c r="AY96" s="209" t="s">
        <v>126</v>
      </c>
      <c r="BK96" s="211">
        <f>SUM(BK97:BK116)</f>
        <v>0</v>
      </c>
    </row>
    <row r="97" s="2" customFormat="1" ht="16.5" customHeight="1">
      <c r="A97" s="40"/>
      <c r="B97" s="41"/>
      <c r="C97" s="214" t="s">
        <v>153</v>
      </c>
      <c r="D97" s="214" t="s">
        <v>129</v>
      </c>
      <c r="E97" s="215" t="s">
        <v>1122</v>
      </c>
      <c r="F97" s="216" t="s">
        <v>471</v>
      </c>
      <c r="G97" s="217" t="s">
        <v>254</v>
      </c>
      <c r="H97" s="218">
        <v>1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42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153</v>
      </c>
      <c r="AT97" s="225" t="s">
        <v>129</v>
      </c>
      <c r="AU97" s="225" t="s">
        <v>79</v>
      </c>
      <c r="AY97" s="19" t="s">
        <v>126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153</v>
      </c>
      <c r="BM97" s="225" t="s">
        <v>1123</v>
      </c>
    </row>
    <row r="98" s="2" customFormat="1" ht="16.5" customHeight="1">
      <c r="A98" s="40"/>
      <c r="B98" s="41"/>
      <c r="C98" s="214" t="s">
        <v>125</v>
      </c>
      <c r="D98" s="214" t="s">
        <v>129</v>
      </c>
      <c r="E98" s="215" t="s">
        <v>1124</v>
      </c>
      <c r="F98" s="216" t="s">
        <v>1125</v>
      </c>
      <c r="G98" s="217" t="s">
        <v>226</v>
      </c>
      <c r="H98" s="218">
        <v>200</v>
      </c>
      <c r="I98" s="219"/>
      <c r="J98" s="220">
        <f>ROUND(I98*H98,2)</f>
        <v>0</v>
      </c>
      <c r="K98" s="216" t="s">
        <v>1114</v>
      </c>
      <c r="L98" s="46"/>
      <c r="M98" s="221" t="s">
        <v>19</v>
      </c>
      <c r="N98" s="222" t="s">
        <v>42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153</v>
      </c>
      <c r="AT98" s="225" t="s">
        <v>129</v>
      </c>
      <c r="AU98" s="225" t="s">
        <v>79</v>
      </c>
      <c r="AY98" s="19" t="s">
        <v>126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153</v>
      </c>
      <c r="BM98" s="225" t="s">
        <v>230</v>
      </c>
    </row>
    <row r="99" s="2" customFormat="1" ht="16.5" customHeight="1">
      <c r="A99" s="40"/>
      <c r="B99" s="41"/>
      <c r="C99" s="214" t="s">
        <v>211</v>
      </c>
      <c r="D99" s="214" t="s">
        <v>129</v>
      </c>
      <c r="E99" s="215" t="s">
        <v>1126</v>
      </c>
      <c r="F99" s="216" t="s">
        <v>1127</v>
      </c>
      <c r="G99" s="217" t="s">
        <v>254</v>
      </c>
      <c r="H99" s="218">
        <v>30</v>
      </c>
      <c r="I99" s="219"/>
      <c r="J99" s="220">
        <f>ROUND(I99*H99,2)</f>
        <v>0</v>
      </c>
      <c r="K99" s="216" t="s">
        <v>1114</v>
      </c>
      <c r="L99" s="46"/>
      <c r="M99" s="221" t="s">
        <v>19</v>
      </c>
      <c r="N99" s="222" t="s">
        <v>42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153</v>
      </c>
      <c r="AT99" s="225" t="s">
        <v>129</v>
      </c>
      <c r="AU99" s="225" t="s">
        <v>79</v>
      </c>
      <c r="AY99" s="19" t="s">
        <v>126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153</v>
      </c>
      <c r="BM99" s="225" t="s">
        <v>242</v>
      </c>
    </row>
    <row r="100" s="2" customFormat="1" ht="16.5" customHeight="1">
      <c r="A100" s="40"/>
      <c r="B100" s="41"/>
      <c r="C100" s="214" t="s">
        <v>223</v>
      </c>
      <c r="D100" s="214" t="s">
        <v>129</v>
      </c>
      <c r="E100" s="215" t="s">
        <v>1128</v>
      </c>
      <c r="F100" s="216" t="s">
        <v>1129</v>
      </c>
      <c r="G100" s="217" t="s">
        <v>254</v>
      </c>
      <c r="H100" s="218">
        <v>8</v>
      </c>
      <c r="I100" s="219"/>
      <c r="J100" s="220">
        <f>ROUND(I100*H100,2)</f>
        <v>0</v>
      </c>
      <c r="K100" s="216" t="s">
        <v>1114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153</v>
      </c>
      <c r="AT100" s="225" t="s">
        <v>129</v>
      </c>
      <c r="AU100" s="225" t="s">
        <v>79</v>
      </c>
      <c r="AY100" s="19" t="s">
        <v>126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153</v>
      </c>
      <c r="BM100" s="225" t="s">
        <v>8</v>
      </c>
    </row>
    <row r="101" s="2" customFormat="1" ht="16.5" customHeight="1">
      <c r="A101" s="40"/>
      <c r="B101" s="41"/>
      <c r="C101" s="214" t="s">
        <v>230</v>
      </c>
      <c r="D101" s="214" t="s">
        <v>129</v>
      </c>
      <c r="E101" s="215" t="s">
        <v>1130</v>
      </c>
      <c r="F101" s="216" t="s">
        <v>1131</v>
      </c>
      <c r="G101" s="217" t="s">
        <v>254</v>
      </c>
      <c r="H101" s="218">
        <v>8</v>
      </c>
      <c r="I101" s="219"/>
      <c r="J101" s="220">
        <f>ROUND(I101*H101,2)</f>
        <v>0</v>
      </c>
      <c r="K101" s="216" t="s">
        <v>1114</v>
      </c>
      <c r="L101" s="46"/>
      <c r="M101" s="221" t="s">
        <v>19</v>
      </c>
      <c r="N101" s="222" t="s">
        <v>42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153</v>
      </c>
      <c r="AT101" s="225" t="s">
        <v>129</v>
      </c>
      <c r="AU101" s="225" t="s">
        <v>79</v>
      </c>
      <c r="AY101" s="19" t="s">
        <v>126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153</v>
      </c>
      <c r="BM101" s="225" t="s">
        <v>262</v>
      </c>
    </row>
    <row r="102" s="2" customFormat="1" ht="16.5" customHeight="1">
      <c r="A102" s="40"/>
      <c r="B102" s="41"/>
      <c r="C102" s="214" t="s">
        <v>235</v>
      </c>
      <c r="D102" s="214" t="s">
        <v>129</v>
      </c>
      <c r="E102" s="215" t="s">
        <v>1132</v>
      </c>
      <c r="F102" s="216" t="s">
        <v>1133</v>
      </c>
      <c r="G102" s="217" t="s">
        <v>254</v>
      </c>
      <c r="H102" s="218">
        <v>120</v>
      </c>
      <c r="I102" s="219"/>
      <c r="J102" s="220">
        <f>ROUND(I102*H102,2)</f>
        <v>0</v>
      </c>
      <c r="K102" s="216" t="s">
        <v>1114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153</v>
      </c>
      <c r="AT102" s="225" t="s">
        <v>129</v>
      </c>
      <c r="AU102" s="225" t="s">
        <v>79</v>
      </c>
      <c r="AY102" s="19" t="s">
        <v>126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153</v>
      </c>
      <c r="BM102" s="225" t="s">
        <v>272</v>
      </c>
    </row>
    <row r="103" s="2" customFormat="1" ht="16.5" customHeight="1">
      <c r="A103" s="40"/>
      <c r="B103" s="41"/>
      <c r="C103" s="214" t="s">
        <v>242</v>
      </c>
      <c r="D103" s="214" t="s">
        <v>129</v>
      </c>
      <c r="E103" s="215" t="s">
        <v>1134</v>
      </c>
      <c r="F103" s="216" t="s">
        <v>1135</v>
      </c>
      <c r="G103" s="217" t="s">
        <v>254</v>
      </c>
      <c r="H103" s="218">
        <v>61</v>
      </c>
      <c r="I103" s="219"/>
      <c r="J103" s="220">
        <f>ROUND(I103*H103,2)</f>
        <v>0</v>
      </c>
      <c r="K103" s="216" t="s">
        <v>1114</v>
      </c>
      <c r="L103" s="46"/>
      <c r="M103" s="221" t="s">
        <v>19</v>
      </c>
      <c r="N103" s="222" t="s">
        <v>42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153</v>
      </c>
      <c r="AT103" s="225" t="s">
        <v>129</v>
      </c>
      <c r="AU103" s="225" t="s">
        <v>79</v>
      </c>
      <c r="AY103" s="19" t="s">
        <v>126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153</v>
      </c>
      <c r="BM103" s="225" t="s">
        <v>282</v>
      </c>
    </row>
    <row r="104" s="2" customFormat="1" ht="16.5" customHeight="1">
      <c r="A104" s="40"/>
      <c r="B104" s="41"/>
      <c r="C104" s="214" t="s">
        <v>246</v>
      </c>
      <c r="D104" s="214" t="s">
        <v>129</v>
      </c>
      <c r="E104" s="215" t="s">
        <v>1136</v>
      </c>
      <c r="F104" s="216" t="s">
        <v>1137</v>
      </c>
      <c r="G104" s="217" t="s">
        <v>226</v>
      </c>
      <c r="H104" s="218">
        <v>157.5</v>
      </c>
      <c r="I104" s="219"/>
      <c r="J104" s="220">
        <f>ROUND(I104*H104,2)</f>
        <v>0</v>
      </c>
      <c r="K104" s="216" t="s">
        <v>1114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153</v>
      </c>
      <c r="AT104" s="225" t="s">
        <v>129</v>
      </c>
      <c r="AU104" s="225" t="s">
        <v>79</v>
      </c>
      <c r="AY104" s="19" t="s">
        <v>126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153</v>
      </c>
      <c r="BM104" s="225" t="s">
        <v>293</v>
      </c>
    </row>
    <row r="105" s="2" customFormat="1" ht="16.5" customHeight="1">
      <c r="A105" s="40"/>
      <c r="B105" s="41"/>
      <c r="C105" s="214" t="s">
        <v>8</v>
      </c>
      <c r="D105" s="214" t="s">
        <v>129</v>
      </c>
      <c r="E105" s="215" t="s">
        <v>1138</v>
      </c>
      <c r="F105" s="216" t="s">
        <v>1139</v>
      </c>
      <c r="G105" s="217" t="s">
        <v>226</v>
      </c>
      <c r="H105" s="218">
        <v>70</v>
      </c>
      <c r="I105" s="219"/>
      <c r="J105" s="220">
        <f>ROUND(I105*H105,2)</f>
        <v>0</v>
      </c>
      <c r="K105" s="216" t="s">
        <v>1114</v>
      </c>
      <c r="L105" s="46"/>
      <c r="M105" s="221" t="s">
        <v>19</v>
      </c>
      <c r="N105" s="222" t="s">
        <v>42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153</v>
      </c>
      <c r="AT105" s="225" t="s">
        <v>129</v>
      </c>
      <c r="AU105" s="225" t="s">
        <v>79</v>
      </c>
      <c r="AY105" s="19" t="s">
        <v>126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153</v>
      </c>
      <c r="BM105" s="225" t="s">
        <v>302</v>
      </c>
    </row>
    <row r="106" s="2" customFormat="1" ht="16.5" customHeight="1">
      <c r="A106" s="40"/>
      <c r="B106" s="41"/>
      <c r="C106" s="214" t="s">
        <v>257</v>
      </c>
      <c r="D106" s="214" t="s">
        <v>129</v>
      </c>
      <c r="E106" s="215" t="s">
        <v>1140</v>
      </c>
      <c r="F106" s="216" t="s">
        <v>1141</v>
      </c>
      <c r="G106" s="217" t="s">
        <v>226</v>
      </c>
      <c r="H106" s="218">
        <v>500</v>
      </c>
      <c r="I106" s="219"/>
      <c r="J106" s="220">
        <f>ROUND(I106*H106,2)</f>
        <v>0</v>
      </c>
      <c r="K106" s="216" t="s">
        <v>1114</v>
      </c>
      <c r="L106" s="46"/>
      <c r="M106" s="221" t="s">
        <v>19</v>
      </c>
      <c r="N106" s="222" t="s">
        <v>42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153</v>
      </c>
      <c r="AT106" s="225" t="s">
        <v>129</v>
      </c>
      <c r="AU106" s="225" t="s">
        <v>79</v>
      </c>
      <c r="AY106" s="19" t="s">
        <v>126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153</v>
      </c>
      <c r="BM106" s="225" t="s">
        <v>311</v>
      </c>
    </row>
    <row r="107" s="2" customFormat="1">
      <c r="A107" s="40"/>
      <c r="B107" s="41"/>
      <c r="C107" s="42"/>
      <c r="D107" s="232" t="s">
        <v>160</v>
      </c>
      <c r="E107" s="42"/>
      <c r="F107" s="233" t="s">
        <v>1142</v>
      </c>
      <c r="G107" s="42"/>
      <c r="H107" s="42"/>
      <c r="I107" s="229"/>
      <c r="J107" s="42"/>
      <c r="K107" s="42"/>
      <c r="L107" s="46"/>
      <c r="M107" s="230"/>
      <c r="N107" s="231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160</v>
      </c>
      <c r="AU107" s="19" t="s">
        <v>79</v>
      </c>
    </row>
    <row r="108" s="2" customFormat="1" ht="16.5" customHeight="1">
      <c r="A108" s="40"/>
      <c r="B108" s="41"/>
      <c r="C108" s="214" t="s">
        <v>262</v>
      </c>
      <c r="D108" s="214" t="s">
        <v>129</v>
      </c>
      <c r="E108" s="215" t="s">
        <v>1143</v>
      </c>
      <c r="F108" s="216" t="s">
        <v>1144</v>
      </c>
      <c r="G108" s="217" t="s">
        <v>254</v>
      </c>
      <c r="H108" s="218">
        <v>14</v>
      </c>
      <c r="I108" s="219"/>
      <c r="J108" s="220">
        <f>ROUND(I108*H108,2)</f>
        <v>0</v>
      </c>
      <c r="K108" s="216" t="s">
        <v>1114</v>
      </c>
      <c r="L108" s="46"/>
      <c r="M108" s="221" t="s">
        <v>19</v>
      </c>
      <c r="N108" s="222" t="s">
        <v>42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153</v>
      </c>
      <c r="AT108" s="225" t="s">
        <v>129</v>
      </c>
      <c r="AU108" s="225" t="s">
        <v>79</v>
      </c>
      <c r="AY108" s="19" t="s">
        <v>126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153</v>
      </c>
      <c r="BM108" s="225" t="s">
        <v>322</v>
      </c>
    </row>
    <row r="109" s="2" customFormat="1" ht="16.5" customHeight="1">
      <c r="A109" s="40"/>
      <c r="B109" s="41"/>
      <c r="C109" s="214" t="s">
        <v>267</v>
      </c>
      <c r="D109" s="214" t="s">
        <v>129</v>
      </c>
      <c r="E109" s="215" t="s">
        <v>1145</v>
      </c>
      <c r="F109" s="216" t="s">
        <v>1146</v>
      </c>
      <c r="G109" s="217" t="s">
        <v>254</v>
      </c>
      <c r="H109" s="218">
        <v>8</v>
      </c>
      <c r="I109" s="219"/>
      <c r="J109" s="220">
        <f>ROUND(I109*H109,2)</f>
        <v>0</v>
      </c>
      <c r="K109" s="216" t="s">
        <v>1114</v>
      </c>
      <c r="L109" s="46"/>
      <c r="M109" s="221" t="s">
        <v>19</v>
      </c>
      <c r="N109" s="222" t="s">
        <v>42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153</v>
      </c>
      <c r="AT109" s="225" t="s">
        <v>129</v>
      </c>
      <c r="AU109" s="225" t="s">
        <v>79</v>
      </c>
      <c r="AY109" s="19" t="s">
        <v>126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153</v>
      </c>
      <c r="BM109" s="225" t="s">
        <v>336</v>
      </c>
    </row>
    <row r="110" s="2" customFormat="1" ht="16.5" customHeight="1">
      <c r="A110" s="40"/>
      <c r="B110" s="41"/>
      <c r="C110" s="214" t="s">
        <v>272</v>
      </c>
      <c r="D110" s="214" t="s">
        <v>129</v>
      </c>
      <c r="E110" s="215" t="s">
        <v>1147</v>
      </c>
      <c r="F110" s="216" t="s">
        <v>1148</v>
      </c>
      <c r="G110" s="217" t="s">
        <v>254</v>
      </c>
      <c r="H110" s="218">
        <v>4</v>
      </c>
      <c r="I110" s="219"/>
      <c r="J110" s="220">
        <f>ROUND(I110*H110,2)</f>
        <v>0</v>
      </c>
      <c r="K110" s="216" t="s">
        <v>1114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153</v>
      </c>
      <c r="AT110" s="225" t="s">
        <v>129</v>
      </c>
      <c r="AU110" s="225" t="s">
        <v>79</v>
      </c>
      <c r="AY110" s="19" t="s">
        <v>126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153</v>
      </c>
      <c r="BM110" s="225" t="s">
        <v>347</v>
      </c>
    </row>
    <row r="111" s="2" customFormat="1" ht="16.5" customHeight="1">
      <c r="A111" s="40"/>
      <c r="B111" s="41"/>
      <c r="C111" s="214" t="s">
        <v>277</v>
      </c>
      <c r="D111" s="214" t="s">
        <v>129</v>
      </c>
      <c r="E111" s="215" t="s">
        <v>1149</v>
      </c>
      <c r="F111" s="216" t="s">
        <v>1150</v>
      </c>
      <c r="G111" s="217" t="s">
        <v>254</v>
      </c>
      <c r="H111" s="218">
        <v>14</v>
      </c>
      <c r="I111" s="219"/>
      <c r="J111" s="220">
        <f>ROUND(I111*H111,2)</f>
        <v>0</v>
      </c>
      <c r="K111" s="216" t="s">
        <v>1114</v>
      </c>
      <c r="L111" s="46"/>
      <c r="M111" s="221" t="s">
        <v>19</v>
      </c>
      <c r="N111" s="222" t="s">
        <v>42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153</v>
      </c>
      <c r="AT111" s="225" t="s">
        <v>129</v>
      </c>
      <c r="AU111" s="225" t="s">
        <v>79</v>
      </c>
      <c r="AY111" s="19" t="s">
        <v>126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153</v>
      </c>
      <c r="BM111" s="225" t="s">
        <v>355</v>
      </c>
    </row>
    <row r="112" s="2" customFormat="1" ht="16.5" customHeight="1">
      <c r="A112" s="40"/>
      <c r="B112" s="41"/>
      <c r="C112" s="214" t="s">
        <v>282</v>
      </c>
      <c r="D112" s="214" t="s">
        <v>129</v>
      </c>
      <c r="E112" s="215" t="s">
        <v>1151</v>
      </c>
      <c r="F112" s="216" t="s">
        <v>1152</v>
      </c>
      <c r="G112" s="217" t="s">
        <v>226</v>
      </c>
      <c r="H112" s="218">
        <v>20</v>
      </c>
      <c r="I112" s="219"/>
      <c r="J112" s="220">
        <f>ROUND(I112*H112,2)</f>
        <v>0</v>
      </c>
      <c r="K112" s="216" t="s">
        <v>1114</v>
      </c>
      <c r="L112" s="46"/>
      <c r="M112" s="221" t="s">
        <v>19</v>
      </c>
      <c r="N112" s="222" t="s">
        <v>42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153</v>
      </c>
      <c r="AT112" s="225" t="s">
        <v>129</v>
      </c>
      <c r="AU112" s="225" t="s">
        <v>79</v>
      </c>
      <c r="AY112" s="19" t="s">
        <v>126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153</v>
      </c>
      <c r="BM112" s="225" t="s">
        <v>365</v>
      </c>
    </row>
    <row r="113" s="2" customFormat="1" ht="16.5" customHeight="1">
      <c r="A113" s="40"/>
      <c r="B113" s="41"/>
      <c r="C113" s="214" t="s">
        <v>288</v>
      </c>
      <c r="D113" s="214" t="s">
        <v>129</v>
      </c>
      <c r="E113" s="215" t="s">
        <v>1153</v>
      </c>
      <c r="F113" s="216" t="s">
        <v>1154</v>
      </c>
      <c r="G113" s="217" t="s">
        <v>254</v>
      </c>
      <c r="H113" s="218">
        <v>4</v>
      </c>
      <c r="I113" s="219"/>
      <c r="J113" s="220">
        <f>ROUND(I113*H113,2)</f>
        <v>0</v>
      </c>
      <c r="K113" s="216" t="s">
        <v>1114</v>
      </c>
      <c r="L113" s="46"/>
      <c r="M113" s="221" t="s">
        <v>19</v>
      </c>
      <c r="N113" s="222" t="s">
        <v>42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153</v>
      </c>
      <c r="AT113" s="225" t="s">
        <v>129</v>
      </c>
      <c r="AU113" s="225" t="s">
        <v>79</v>
      </c>
      <c r="AY113" s="19" t="s">
        <v>126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153</v>
      </c>
      <c r="BM113" s="225" t="s">
        <v>381</v>
      </c>
    </row>
    <row r="114" s="2" customFormat="1" ht="16.5" customHeight="1">
      <c r="A114" s="40"/>
      <c r="B114" s="41"/>
      <c r="C114" s="214" t="s">
        <v>293</v>
      </c>
      <c r="D114" s="214" t="s">
        <v>129</v>
      </c>
      <c r="E114" s="215" t="s">
        <v>1155</v>
      </c>
      <c r="F114" s="216" t="s">
        <v>1156</v>
      </c>
      <c r="G114" s="217" t="s">
        <v>226</v>
      </c>
      <c r="H114" s="218">
        <v>30</v>
      </c>
      <c r="I114" s="219"/>
      <c r="J114" s="220">
        <f>ROUND(I114*H114,2)</f>
        <v>0</v>
      </c>
      <c r="K114" s="216" t="s">
        <v>1114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153</v>
      </c>
      <c r="AT114" s="225" t="s">
        <v>129</v>
      </c>
      <c r="AU114" s="225" t="s">
        <v>79</v>
      </c>
      <c r="AY114" s="19" t="s">
        <v>126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153</v>
      </c>
      <c r="BM114" s="225" t="s">
        <v>399</v>
      </c>
    </row>
    <row r="115" s="2" customFormat="1" ht="16.5" customHeight="1">
      <c r="A115" s="40"/>
      <c r="B115" s="41"/>
      <c r="C115" s="214" t="s">
        <v>7</v>
      </c>
      <c r="D115" s="214" t="s">
        <v>129</v>
      </c>
      <c r="E115" s="215" t="s">
        <v>1157</v>
      </c>
      <c r="F115" s="216" t="s">
        <v>1158</v>
      </c>
      <c r="G115" s="217" t="s">
        <v>226</v>
      </c>
      <c r="H115" s="218">
        <v>60</v>
      </c>
      <c r="I115" s="219"/>
      <c r="J115" s="220">
        <f>ROUND(I115*H115,2)</f>
        <v>0</v>
      </c>
      <c r="K115" s="216" t="s">
        <v>1114</v>
      </c>
      <c r="L115" s="46"/>
      <c r="M115" s="221" t="s">
        <v>19</v>
      </c>
      <c r="N115" s="222" t="s">
        <v>42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153</v>
      </c>
      <c r="AT115" s="225" t="s">
        <v>129</v>
      </c>
      <c r="AU115" s="225" t="s">
        <v>79</v>
      </c>
      <c r="AY115" s="19" t="s">
        <v>126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153</v>
      </c>
      <c r="BM115" s="225" t="s">
        <v>411</v>
      </c>
    </row>
    <row r="116" s="2" customFormat="1" ht="16.5" customHeight="1">
      <c r="A116" s="40"/>
      <c r="B116" s="41"/>
      <c r="C116" s="214" t="s">
        <v>302</v>
      </c>
      <c r="D116" s="214" t="s">
        <v>129</v>
      </c>
      <c r="E116" s="215" t="s">
        <v>1159</v>
      </c>
      <c r="F116" s="216" t="s">
        <v>1160</v>
      </c>
      <c r="G116" s="217" t="s">
        <v>226</v>
      </c>
      <c r="H116" s="218">
        <v>90</v>
      </c>
      <c r="I116" s="219"/>
      <c r="J116" s="220">
        <f>ROUND(I116*H116,2)</f>
        <v>0</v>
      </c>
      <c r="K116" s="216" t="s">
        <v>1114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153</v>
      </c>
      <c r="AT116" s="225" t="s">
        <v>129</v>
      </c>
      <c r="AU116" s="225" t="s">
        <v>79</v>
      </c>
      <c r="AY116" s="19" t="s">
        <v>126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153</v>
      </c>
      <c r="BM116" s="225" t="s">
        <v>423</v>
      </c>
    </row>
    <row r="117" s="12" customFormat="1" ht="25.92" customHeight="1">
      <c r="A117" s="12"/>
      <c r="B117" s="198"/>
      <c r="C117" s="199"/>
      <c r="D117" s="200" t="s">
        <v>70</v>
      </c>
      <c r="E117" s="201" t="s">
        <v>1161</v>
      </c>
      <c r="F117" s="201" t="s">
        <v>1162</v>
      </c>
      <c r="G117" s="199"/>
      <c r="H117" s="199"/>
      <c r="I117" s="202"/>
      <c r="J117" s="203">
        <f>BK117</f>
        <v>0</v>
      </c>
      <c r="K117" s="199"/>
      <c r="L117" s="204"/>
      <c r="M117" s="205"/>
      <c r="N117" s="206"/>
      <c r="O117" s="206"/>
      <c r="P117" s="207">
        <f>SUM(P118:P124)</f>
        <v>0</v>
      </c>
      <c r="Q117" s="206"/>
      <c r="R117" s="207">
        <f>SUM(R118:R124)</f>
        <v>0</v>
      </c>
      <c r="S117" s="206"/>
      <c r="T117" s="208">
        <f>SUM(T118:T124)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79</v>
      </c>
      <c r="AT117" s="210" t="s">
        <v>70</v>
      </c>
      <c r="AU117" s="210" t="s">
        <v>71</v>
      </c>
      <c r="AY117" s="209" t="s">
        <v>126</v>
      </c>
      <c r="BK117" s="211">
        <f>SUM(BK118:BK124)</f>
        <v>0</v>
      </c>
    </row>
    <row r="118" s="2" customFormat="1" ht="16.5" customHeight="1">
      <c r="A118" s="40"/>
      <c r="B118" s="41"/>
      <c r="C118" s="214" t="s">
        <v>306</v>
      </c>
      <c r="D118" s="214" t="s">
        <v>129</v>
      </c>
      <c r="E118" s="215" t="s">
        <v>1163</v>
      </c>
      <c r="F118" s="216" t="s">
        <v>1164</v>
      </c>
      <c r="G118" s="217" t="s">
        <v>226</v>
      </c>
      <c r="H118" s="218">
        <v>150</v>
      </c>
      <c r="I118" s="219"/>
      <c r="J118" s="220">
        <f>ROUND(I118*H118,2)</f>
        <v>0</v>
      </c>
      <c r="K118" s="216" t="s">
        <v>1114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153</v>
      </c>
      <c r="AT118" s="225" t="s">
        <v>129</v>
      </c>
      <c r="AU118" s="225" t="s">
        <v>79</v>
      </c>
      <c r="AY118" s="19" t="s">
        <v>126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153</v>
      </c>
      <c r="BM118" s="225" t="s">
        <v>436</v>
      </c>
    </row>
    <row r="119" s="2" customFormat="1">
      <c r="A119" s="40"/>
      <c r="B119" s="41"/>
      <c r="C119" s="42"/>
      <c r="D119" s="232" t="s">
        <v>160</v>
      </c>
      <c r="E119" s="42"/>
      <c r="F119" s="233" t="s">
        <v>1165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160</v>
      </c>
      <c r="AU119" s="19" t="s">
        <v>79</v>
      </c>
    </row>
    <row r="120" s="2" customFormat="1" ht="16.5" customHeight="1">
      <c r="A120" s="40"/>
      <c r="B120" s="41"/>
      <c r="C120" s="214" t="s">
        <v>311</v>
      </c>
      <c r="D120" s="214" t="s">
        <v>129</v>
      </c>
      <c r="E120" s="215" t="s">
        <v>1166</v>
      </c>
      <c r="F120" s="216" t="s">
        <v>1167</v>
      </c>
      <c r="G120" s="217" t="s">
        <v>184</v>
      </c>
      <c r="H120" s="218">
        <v>70</v>
      </c>
      <c r="I120" s="219"/>
      <c r="J120" s="220">
        <f>ROUND(I120*H120,2)</f>
        <v>0</v>
      </c>
      <c r="K120" s="216" t="s">
        <v>1114</v>
      </c>
      <c r="L120" s="46"/>
      <c r="M120" s="221" t="s">
        <v>19</v>
      </c>
      <c r="N120" s="222" t="s">
        <v>42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153</v>
      </c>
      <c r="AT120" s="225" t="s">
        <v>129</v>
      </c>
      <c r="AU120" s="225" t="s">
        <v>79</v>
      </c>
      <c r="AY120" s="19" t="s">
        <v>126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153</v>
      </c>
      <c r="BM120" s="225" t="s">
        <v>448</v>
      </c>
    </row>
    <row r="121" s="2" customFormat="1" ht="16.5" customHeight="1">
      <c r="A121" s="40"/>
      <c r="B121" s="41"/>
      <c r="C121" s="214" t="s">
        <v>316</v>
      </c>
      <c r="D121" s="214" t="s">
        <v>129</v>
      </c>
      <c r="E121" s="215" t="s">
        <v>1168</v>
      </c>
      <c r="F121" s="216" t="s">
        <v>1169</v>
      </c>
      <c r="G121" s="217" t="s">
        <v>226</v>
      </c>
      <c r="H121" s="218">
        <v>150</v>
      </c>
      <c r="I121" s="219"/>
      <c r="J121" s="220">
        <f>ROUND(I121*H121,2)</f>
        <v>0</v>
      </c>
      <c r="K121" s="216" t="s">
        <v>1114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153</v>
      </c>
      <c r="AT121" s="225" t="s">
        <v>129</v>
      </c>
      <c r="AU121" s="225" t="s">
        <v>79</v>
      </c>
      <c r="AY121" s="19" t="s">
        <v>126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153</v>
      </c>
      <c r="BM121" s="225" t="s">
        <v>461</v>
      </c>
    </row>
    <row r="122" s="2" customFormat="1">
      <c r="A122" s="40"/>
      <c r="B122" s="41"/>
      <c r="C122" s="42"/>
      <c r="D122" s="232" t="s">
        <v>160</v>
      </c>
      <c r="E122" s="42"/>
      <c r="F122" s="233" t="s">
        <v>1170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160</v>
      </c>
      <c r="AU122" s="19" t="s">
        <v>79</v>
      </c>
    </row>
    <row r="123" s="2" customFormat="1" ht="16.5" customHeight="1">
      <c r="A123" s="40"/>
      <c r="B123" s="41"/>
      <c r="C123" s="214" t="s">
        <v>322</v>
      </c>
      <c r="D123" s="214" t="s">
        <v>129</v>
      </c>
      <c r="E123" s="215" t="s">
        <v>1171</v>
      </c>
      <c r="F123" s="216" t="s">
        <v>1172</v>
      </c>
      <c r="G123" s="217" t="s">
        <v>184</v>
      </c>
      <c r="H123" s="218">
        <v>70</v>
      </c>
      <c r="I123" s="219"/>
      <c r="J123" s="220">
        <f>ROUND(I123*H123,2)</f>
        <v>0</v>
      </c>
      <c r="K123" s="216" t="s">
        <v>1114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153</v>
      </c>
      <c r="AT123" s="225" t="s">
        <v>129</v>
      </c>
      <c r="AU123" s="225" t="s">
        <v>79</v>
      </c>
      <c r="AY123" s="19" t="s">
        <v>126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153</v>
      </c>
      <c r="BM123" s="225" t="s">
        <v>469</v>
      </c>
    </row>
    <row r="124" s="2" customFormat="1">
      <c r="A124" s="40"/>
      <c r="B124" s="41"/>
      <c r="C124" s="42"/>
      <c r="D124" s="232" t="s">
        <v>160</v>
      </c>
      <c r="E124" s="42"/>
      <c r="F124" s="233" t="s">
        <v>1173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160</v>
      </c>
      <c r="AU124" s="19" t="s">
        <v>79</v>
      </c>
    </row>
    <row r="125" s="12" customFormat="1" ht="25.92" customHeight="1">
      <c r="A125" s="12"/>
      <c r="B125" s="198"/>
      <c r="C125" s="199"/>
      <c r="D125" s="200" t="s">
        <v>70</v>
      </c>
      <c r="E125" s="201" t="s">
        <v>1174</v>
      </c>
      <c r="F125" s="201" t="s">
        <v>1175</v>
      </c>
      <c r="G125" s="199"/>
      <c r="H125" s="199"/>
      <c r="I125" s="202"/>
      <c r="J125" s="203">
        <f>BK125</f>
        <v>0</v>
      </c>
      <c r="K125" s="199"/>
      <c r="L125" s="204"/>
      <c r="M125" s="205"/>
      <c r="N125" s="206"/>
      <c r="O125" s="206"/>
      <c r="P125" s="207">
        <f>SUM(P126:P131)</f>
        <v>0</v>
      </c>
      <c r="Q125" s="206"/>
      <c r="R125" s="207">
        <f>SUM(R126:R131)</f>
        <v>0</v>
      </c>
      <c r="S125" s="206"/>
      <c r="T125" s="208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79</v>
      </c>
      <c r="AT125" s="210" t="s">
        <v>70</v>
      </c>
      <c r="AU125" s="210" t="s">
        <v>71</v>
      </c>
      <c r="AY125" s="209" t="s">
        <v>126</v>
      </c>
      <c r="BK125" s="211">
        <f>SUM(BK126:BK131)</f>
        <v>0</v>
      </c>
    </row>
    <row r="126" s="2" customFormat="1" ht="16.5" customHeight="1">
      <c r="A126" s="40"/>
      <c r="B126" s="41"/>
      <c r="C126" s="214" t="s">
        <v>330</v>
      </c>
      <c r="D126" s="214" t="s">
        <v>129</v>
      </c>
      <c r="E126" s="215" t="s">
        <v>1176</v>
      </c>
      <c r="F126" s="216" t="s">
        <v>1177</v>
      </c>
      <c r="G126" s="217" t="s">
        <v>333</v>
      </c>
      <c r="H126" s="218">
        <v>1</v>
      </c>
      <c r="I126" s="219"/>
      <c r="J126" s="220">
        <f>ROUND(I126*H126,2)</f>
        <v>0</v>
      </c>
      <c r="K126" s="216" t="s">
        <v>1114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153</v>
      </c>
      <c r="AT126" s="225" t="s">
        <v>129</v>
      </c>
      <c r="AU126" s="225" t="s">
        <v>79</v>
      </c>
      <c r="AY126" s="19" t="s">
        <v>126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153</v>
      </c>
      <c r="BM126" s="225" t="s">
        <v>481</v>
      </c>
    </row>
    <row r="127" s="2" customFormat="1" ht="16.5" customHeight="1">
      <c r="A127" s="40"/>
      <c r="B127" s="41"/>
      <c r="C127" s="214" t="s">
        <v>336</v>
      </c>
      <c r="D127" s="214" t="s">
        <v>129</v>
      </c>
      <c r="E127" s="215" t="s">
        <v>1178</v>
      </c>
      <c r="F127" s="216" t="s">
        <v>1179</v>
      </c>
      <c r="G127" s="217" t="s">
        <v>333</v>
      </c>
      <c r="H127" s="218">
        <v>2</v>
      </c>
      <c r="I127" s="219"/>
      <c r="J127" s="220">
        <f>ROUND(I127*H127,2)</f>
        <v>0</v>
      </c>
      <c r="K127" s="216" t="s">
        <v>1114</v>
      </c>
      <c r="L127" s="46"/>
      <c r="M127" s="221" t="s">
        <v>19</v>
      </c>
      <c r="N127" s="222" t="s">
        <v>42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153</v>
      </c>
      <c r="AT127" s="225" t="s">
        <v>129</v>
      </c>
      <c r="AU127" s="225" t="s">
        <v>79</v>
      </c>
      <c r="AY127" s="19" t="s">
        <v>126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153</v>
      </c>
      <c r="BM127" s="225" t="s">
        <v>495</v>
      </c>
    </row>
    <row r="128" s="2" customFormat="1" ht="16.5" customHeight="1">
      <c r="A128" s="40"/>
      <c r="B128" s="41"/>
      <c r="C128" s="214" t="s">
        <v>341</v>
      </c>
      <c r="D128" s="214" t="s">
        <v>129</v>
      </c>
      <c r="E128" s="215" t="s">
        <v>1180</v>
      </c>
      <c r="F128" s="216" t="s">
        <v>1181</v>
      </c>
      <c r="G128" s="217" t="s">
        <v>333</v>
      </c>
      <c r="H128" s="218">
        <v>1</v>
      </c>
      <c r="I128" s="219"/>
      <c r="J128" s="220">
        <f>ROUND(I128*H128,2)</f>
        <v>0</v>
      </c>
      <c r="K128" s="216" t="s">
        <v>1114</v>
      </c>
      <c r="L128" s="46"/>
      <c r="M128" s="221" t="s">
        <v>19</v>
      </c>
      <c r="N128" s="222" t="s">
        <v>42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153</v>
      </c>
      <c r="AT128" s="225" t="s">
        <v>129</v>
      </c>
      <c r="AU128" s="225" t="s">
        <v>79</v>
      </c>
      <c r="AY128" s="19" t="s">
        <v>126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153</v>
      </c>
      <c r="BM128" s="225" t="s">
        <v>507</v>
      </c>
    </row>
    <row r="129" s="2" customFormat="1" ht="16.5" customHeight="1">
      <c r="A129" s="40"/>
      <c r="B129" s="41"/>
      <c r="C129" s="214" t="s">
        <v>347</v>
      </c>
      <c r="D129" s="214" t="s">
        <v>129</v>
      </c>
      <c r="E129" s="215" t="s">
        <v>1182</v>
      </c>
      <c r="F129" s="216" t="s">
        <v>1183</v>
      </c>
      <c r="G129" s="217" t="s">
        <v>333</v>
      </c>
      <c r="H129" s="218">
        <v>10</v>
      </c>
      <c r="I129" s="219"/>
      <c r="J129" s="220">
        <f>ROUND(I129*H129,2)</f>
        <v>0</v>
      </c>
      <c r="K129" s="216" t="s">
        <v>1114</v>
      </c>
      <c r="L129" s="46"/>
      <c r="M129" s="221" t="s">
        <v>19</v>
      </c>
      <c r="N129" s="222" t="s">
        <v>42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153</v>
      </c>
      <c r="AT129" s="225" t="s">
        <v>129</v>
      </c>
      <c r="AU129" s="225" t="s">
        <v>79</v>
      </c>
      <c r="AY129" s="19" t="s">
        <v>126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153</v>
      </c>
      <c r="BM129" s="225" t="s">
        <v>518</v>
      </c>
    </row>
    <row r="130" s="2" customFormat="1" ht="16.5" customHeight="1">
      <c r="A130" s="40"/>
      <c r="B130" s="41"/>
      <c r="C130" s="214" t="s">
        <v>351</v>
      </c>
      <c r="D130" s="214" t="s">
        <v>129</v>
      </c>
      <c r="E130" s="215" t="s">
        <v>1184</v>
      </c>
      <c r="F130" s="216" t="s">
        <v>1185</v>
      </c>
      <c r="G130" s="217" t="s">
        <v>333</v>
      </c>
      <c r="H130" s="218">
        <v>1</v>
      </c>
      <c r="I130" s="219"/>
      <c r="J130" s="220">
        <f>ROUND(I130*H130,2)</f>
        <v>0</v>
      </c>
      <c r="K130" s="216" t="s">
        <v>1114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153</v>
      </c>
      <c r="AT130" s="225" t="s">
        <v>129</v>
      </c>
      <c r="AU130" s="225" t="s">
        <v>79</v>
      </c>
      <c r="AY130" s="19" t="s">
        <v>126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153</v>
      </c>
      <c r="BM130" s="225" t="s">
        <v>531</v>
      </c>
    </row>
    <row r="131" s="2" customFormat="1" ht="16.5" customHeight="1">
      <c r="A131" s="40"/>
      <c r="B131" s="41"/>
      <c r="C131" s="214" t="s">
        <v>355</v>
      </c>
      <c r="D131" s="214" t="s">
        <v>129</v>
      </c>
      <c r="E131" s="215" t="s">
        <v>1186</v>
      </c>
      <c r="F131" s="216" t="s">
        <v>1187</v>
      </c>
      <c r="G131" s="217" t="s">
        <v>333</v>
      </c>
      <c r="H131" s="218">
        <v>1</v>
      </c>
      <c r="I131" s="219"/>
      <c r="J131" s="220">
        <f>ROUND(I131*H131,2)</f>
        <v>0</v>
      </c>
      <c r="K131" s="216" t="s">
        <v>1188</v>
      </c>
      <c r="L131" s="46"/>
      <c r="M131" s="221" t="s">
        <v>19</v>
      </c>
      <c r="N131" s="222" t="s">
        <v>42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153</v>
      </c>
      <c r="AT131" s="225" t="s">
        <v>129</v>
      </c>
      <c r="AU131" s="225" t="s">
        <v>79</v>
      </c>
      <c r="AY131" s="19" t="s">
        <v>126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153</v>
      </c>
      <c r="BM131" s="225" t="s">
        <v>543</v>
      </c>
    </row>
    <row r="132" s="12" customFormat="1" ht="25.92" customHeight="1">
      <c r="A132" s="12"/>
      <c r="B132" s="198"/>
      <c r="C132" s="199"/>
      <c r="D132" s="200" t="s">
        <v>70</v>
      </c>
      <c r="E132" s="201" t="s">
        <v>1189</v>
      </c>
      <c r="F132" s="201" t="s">
        <v>1190</v>
      </c>
      <c r="G132" s="199"/>
      <c r="H132" s="199"/>
      <c r="I132" s="202"/>
      <c r="J132" s="203">
        <f>BK132</f>
        <v>0</v>
      </c>
      <c r="K132" s="199"/>
      <c r="L132" s="204"/>
      <c r="M132" s="205"/>
      <c r="N132" s="206"/>
      <c r="O132" s="206"/>
      <c r="P132" s="207">
        <f>SUM(P133:P159)</f>
        <v>0</v>
      </c>
      <c r="Q132" s="206"/>
      <c r="R132" s="207">
        <f>SUM(R133:R159)</f>
        <v>0.031600000000000003</v>
      </c>
      <c r="S132" s="206"/>
      <c r="T132" s="208">
        <f>SUM(T133:T159)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79</v>
      </c>
      <c r="AT132" s="210" t="s">
        <v>70</v>
      </c>
      <c r="AU132" s="210" t="s">
        <v>71</v>
      </c>
      <c r="AY132" s="209" t="s">
        <v>126</v>
      </c>
      <c r="BK132" s="211">
        <f>SUM(BK133:BK159)</f>
        <v>0</v>
      </c>
    </row>
    <row r="133" s="2" customFormat="1" ht="16.5" customHeight="1">
      <c r="A133" s="40"/>
      <c r="B133" s="41"/>
      <c r="C133" s="271" t="s">
        <v>360</v>
      </c>
      <c r="D133" s="271" t="s">
        <v>400</v>
      </c>
      <c r="E133" s="272" t="s">
        <v>1191</v>
      </c>
      <c r="F133" s="273" t="s">
        <v>1192</v>
      </c>
      <c r="G133" s="274" t="s">
        <v>1018</v>
      </c>
      <c r="H133" s="275">
        <v>68</v>
      </c>
      <c r="I133" s="276"/>
      <c r="J133" s="277">
        <f>ROUND(I133*H133,2)</f>
        <v>0</v>
      </c>
      <c r="K133" s="273" t="s">
        <v>19</v>
      </c>
      <c r="L133" s="278"/>
      <c r="M133" s="279" t="s">
        <v>19</v>
      </c>
      <c r="N133" s="280" t="s">
        <v>42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230</v>
      </c>
      <c r="AT133" s="225" t="s">
        <v>400</v>
      </c>
      <c r="AU133" s="225" t="s">
        <v>79</v>
      </c>
      <c r="AY133" s="19" t="s">
        <v>126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153</v>
      </c>
      <c r="BM133" s="225" t="s">
        <v>556</v>
      </c>
    </row>
    <row r="134" s="2" customFormat="1" ht="16.5" customHeight="1">
      <c r="A134" s="40"/>
      <c r="B134" s="41"/>
      <c r="C134" s="271" t="s">
        <v>365</v>
      </c>
      <c r="D134" s="271" t="s">
        <v>400</v>
      </c>
      <c r="E134" s="272" t="s">
        <v>1193</v>
      </c>
      <c r="F134" s="273" t="s">
        <v>1194</v>
      </c>
      <c r="G134" s="274" t="s">
        <v>1018</v>
      </c>
      <c r="H134" s="275">
        <v>150</v>
      </c>
      <c r="I134" s="276"/>
      <c r="J134" s="277">
        <f>ROUND(I134*H134,2)</f>
        <v>0</v>
      </c>
      <c r="K134" s="273" t="s">
        <v>19</v>
      </c>
      <c r="L134" s="278"/>
      <c r="M134" s="279" t="s">
        <v>19</v>
      </c>
      <c r="N134" s="280" t="s">
        <v>42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230</v>
      </c>
      <c r="AT134" s="225" t="s">
        <v>400</v>
      </c>
      <c r="AU134" s="225" t="s">
        <v>79</v>
      </c>
      <c r="AY134" s="19" t="s">
        <v>126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153</v>
      </c>
      <c r="BM134" s="225" t="s">
        <v>569</v>
      </c>
    </row>
    <row r="135" s="2" customFormat="1" ht="16.5" customHeight="1">
      <c r="A135" s="40"/>
      <c r="B135" s="41"/>
      <c r="C135" s="271" t="s">
        <v>372</v>
      </c>
      <c r="D135" s="271" t="s">
        <v>400</v>
      </c>
      <c r="E135" s="272" t="s">
        <v>1195</v>
      </c>
      <c r="F135" s="273" t="s">
        <v>1196</v>
      </c>
      <c r="G135" s="274" t="s">
        <v>1018</v>
      </c>
      <c r="H135" s="275">
        <v>44</v>
      </c>
      <c r="I135" s="276"/>
      <c r="J135" s="277">
        <f>ROUND(I135*H135,2)</f>
        <v>0</v>
      </c>
      <c r="K135" s="273" t="s">
        <v>19</v>
      </c>
      <c r="L135" s="278"/>
      <c r="M135" s="279" t="s">
        <v>19</v>
      </c>
      <c r="N135" s="280" t="s">
        <v>42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230</v>
      </c>
      <c r="AT135" s="225" t="s">
        <v>400</v>
      </c>
      <c r="AU135" s="225" t="s">
        <v>79</v>
      </c>
      <c r="AY135" s="19" t="s">
        <v>126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153</v>
      </c>
      <c r="BM135" s="225" t="s">
        <v>583</v>
      </c>
    </row>
    <row r="136" s="2" customFormat="1" ht="16.5" customHeight="1">
      <c r="A136" s="40"/>
      <c r="B136" s="41"/>
      <c r="C136" s="271" t="s">
        <v>381</v>
      </c>
      <c r="D136" s="271" t="s">
        <v>400</v>
      </c>
      <c r="E136" s="272" t="s">
        <v>1197</v>
      </c>
      <c r="F136" s="273" t="s">
        <v>1198</v>
      </c>
      <c r="G136" s="274" t="s">
        <v>1199</v>
      </c>
      <c r="H136" s="275">
        <v>14</v>
      </c>
      <c r="I136" s="276"/>
      <c r="J136" s="277">
        <f>ROUND(I136*H136,2)</f>
        <v>0</v>
      </c>
      <c r="K136" s="273" t="s">
        <v>19</v>
      </c>
      <c r="L136" s="278"/>
      <c r="M136" s="279" t="s">
        <v>19</v>
      </c>
      <c r="N136" s="280" t="s">
        <v>42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230</v>
      </c>
      <c r="AT136" s="225" t="s">
        <v>400</v>
      </c>
      <c r="AU136" s="225" t="s">
        <v>79</v>
      </c>
      <c r="AY136" s="19" t="s">
        <v>126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153</v>
      </c>
      <c r="BM136" s="225" t="s">
        <v>593</v>
      </c>
    </row>
    <row r="137" s="2" customFormat="1" ht="16.5" customHeight="1">
      <c r="A137" s="40"/>
      <c r="B137" s="41"/>
      <c r="C137" s="271" t="s">
        <v>388</v>
      </c>
      <c r="D137" s="271" t="s">
        <v>400</v>
      </c>
      <c r="E137" s="272" t="s">
        <v>1200</v>
      </c>
      <c r="F137" s="273" t="s">
        <v>1201</v>
      </c>
      <c r="G137" s="274" t="s">
        <v>1199</v>
      </c>
      <c r="H137" s="275">
        <v>15</v>
      </c>
      <c r="I137" s="276"/>
      <c r="J137" s="277">
        <f>ROUND(I137*H137,2)</f>
        <v>0</v>
      </c>
      <c r="K137" s="273" t="s">
        <v>19</v>
      </c>
      <c r="L137" s="278"/>
      <c r="M137" s="279" t="s">
        <v>19</v>
      </c>
      <c r="N137" s="280" t="s">
        <v>42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230</v>
      </c>
      <c r="AT137" s="225" t="s">
        <v>400</v>
      </c>
      <c r="AU137" s="225" t="s">
        <v>79</v>
      </c>
      <c r="AY137" s="19" t="s">
        <v>126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153</v>
      </c>
      <c r="BM137" s="225" t="s">
        <v>605</v>
      </c>
    </row>
    <row r="138" s="2" customFormat="1" ht="16.5" customHeight="1">
      <c r="A138" s="40"/>
      <c r="B138" s="41"/>
      <c r="C138" s="271" t="s">
        <v>399</v>
      </c>
      <c r="D138" s="271" t="s">
        <v>400</v>
      </c>
      <c r="E138" s="272" t="s">
        <v>1202</v>
      </c>
      <c r="F138" s="273" t="s">
        <v>1203</v>
      </c>
      <c r="G138" s="274" t="s">
        <v>1199</v>
      </c>
      <c r="H138" s="275">
        <v>12</v>
      </c>
      <c r="I138" s="276"/>
      <c r="J138" s="277">
        <f>ROUND(I138*H138,2)</f>
        <v>0</v>
      </c>
      <c r="K138" s="273" t="s">
        <v>19</v>
      </c>
      <c r="L138" s="278"/>
      <c r="M138" s="279" t="s">
        <v>19</v>
      </c>
      <c r="N138" s="280" t="s">
        <v>42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230</v>
      </c>
      <c r="AT138" s="225" t="s">
        <v>400</v>
      </c>
      <c r="AU138" s="225" t="s">
        <v>79</v>
      </c>
      <c r="AY138" s="19" t="s">
        <v>126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153</v>
      </c>
      <c r="BM138" s="225" t="s">
        <v>616</v>
      </c>
    </row>
    <row r="139" s="2" customFormat="1" ht="16.5" customHeight="1">
      <c r="A139" s="40"/>
      <c r="B139" s="41"/>
      <c r="C139" s="271" t="s">
        <v>406</v>
      </c>
      <c r="D139" s="271" t="s">
        <v>400</v>
      </c>
      <c r="E139" s="272" t="s">
        <v>1204</v>
      </c>
      <c r="F139" s="273" t="s">
        <v>1205</v>
      </c>
      <c r="G139" s="274" t="s">
        <v>1199</v>
      </c>
      <c r="H139" s="275">
        <v>20</v>
      </c>
      <c r="I139" s="276"/>
      <c r="J139" s="277">
        <f>ROUND(I139*H139,2)</f>
        <v>0</v>
      </c>
      <c r="K139" s="273" t="s">
        <v>19</v>
      </c>
      <c r="L139" s="278"/>
      <c r="M139" s="279" t="s">
        <v>19</v>
      </c>
      <c r="N139" s="280" t="s">
        <v>42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230</v>
      </c>
      <c r="AT139" s="225" t="s">
        <v>400</v>
      </c>
      <c r="AU139" s="225" t="s">
        <v>79</v>
      </c>
      <c r="AY139" s="19" t="s">
        <v>126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153</v>
      </c>
      <c r="BM139" s="225" t="s">
        <v>627</v>
      </c>
    </row>
    <row r="140" s="2" customFormat="1" ht="16.5" customHeight="1">
      <c r="A140" s="40"/>
      <c r="B140" s="41"/>
      <c r="C140" s="271" t="s">
        <v>411</v>
      </c>
      <c r="D140" s="271" t="s">
        <v>400</v>
      </c>
      <c r="E140" s="272" t="s">
        <v>1206</v>
      </c>
      <c r="F140" s="273" t="s">
        <v>1207</v>
      </c>
      <c r="G140" s="274" t="s">
        <v>1199</v>
      </c>
      <c r="H140" s="275">
        <v>120</v>
      </c>
      <c r="I140" s="276"/>
      <c r="J140" s="277">
        <f>ROUND(I140*H140,2)</f>
        <v>0</v>
      </c>
      <c r="K140" s="273" t="s">
        <v>19</v>
      </c>
      <c r="L140" s="278"/>
      <c r="M140" s="279" t="s">
        <v>19</v>
      </c>
      <c r="N140" s="280" t="s">
        <v>42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230</v>
      </c>
      <c r="AT140" s="225" t="s">
        <v>400</v>
      </c>
      <c r="AU140" s="225" t="s">
        <v>79</v>
      </c>
      <c r="AY140" s="19" t="s">
        <v>126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153</v>
      </c>
      <c r="BM140" s="225" t="s">
        <v>640</v>
      </c>
    </row>
    <row r="141" s="2" customFormat="1" ht="16.5" customHeight="1">
      <c r="A141" s="40"/>
      <c r="B141" s="41"/>
      <c r="C141" s="271" t="s">
        <v>417</v>
      </c>
      <c r="D141" s="271" t="s">
        <v>400</v>
      </c>
      <c r="E141" s="272" t="s">
        <v>1208</v>
      </c>
      <c r="F141" s="273" t="s">
        <v>1209</v>
      </c>
      <c r="G141" s="274" t="s">
        <v>1199</v>
      </c>
      <c r="H141" s="275">
        <v>14</v>
      </c>
      <c r="I141" s="276"/>
      <c r="J141" s="277">
        <f>ROUND(I141*H141,2)</f>
        <v>0</v>
      </c>
      <c r="K141" s="273" t="s">
        <v>19</v>
      </c>
      <c r="L141" s="278"/>
      <c r="M141" s="279" t="s">
        <v>19</v>
      </c>
      <c r="N141" s="280" t="s">
        <v>42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230</v>
      </c>
      <c r="AT141" s="225" t="s">
        <v>400</v>
      </c>
      <c r="AU141" s="225" t="s">
        <v>79</v>
      </c>
      <c r="AY141" s="19" t="s">
        <v>126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153</v>
      </c>
      <c r="BM141" s="225" t="s">
        <v>654</v>
      </c>
    </row>
    <row r="142" s="2" customFormat="1" ht="16.5" customHeight="1">
      <c r="A142" s="40"/>
      <c r="B142" s="41"/>
      <c r="C142" s="271" t="s">
        <v>423</v>
      </c>
      <c r="D142" s="271" t="s">
        <v>400</v>
      </c>
      <c r="E142" s="272" t="s">
        <v>1210</v>
      </c>
      <c r="F142" s="273" t="s">
        <v>1211</v>
      </c>
      <c r="G142" s="274" t="s">
        <v>1199</v>
      </c>
      <c r="H142" s="275">
        <v>14</v>
      </c>
      <c r="I142" s="276"/>
      <c r="J142" s="277">
        <f>ROUND(I142*H142,2)</f>
        <v>0</v>
      </c>
      <c r="K142" s="273" t="s">
        <v>19</v>
      </c>
      <c r="L142" s="278"/>
      <c r="M142" s="279" t="s">
        <v>19</v>
      </c>
      <c r="N142" s="280" t="s">
        <v>42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230</v>
      </c>
      <c r="AT142" s="225" t="s">
        <v>400</v>
      </c>
      <c r="AU142" s="225" t="s">
        <v>79</v>
      </c>
      <c r="AY142" s="19" t="s">
        <v>126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153</v>
      </c>
      <c r="BM142" s="225" t="s">
        <v>667</v>
      </c>
    </row>
    <row r="143" s="2" customFormat="1" ht="16.5" customHeight="1">
      <c r="A143" s="40"/>
      <c r="B143" s="41"/>
      <c r="C143" s="271" t="s">
        <v>429</v>
      </c>
      <c r="D143" s="271" t="s">
        <v>400</v>
      </c>
      <c r="E143" s="272" t="s">
        <v>1212</v>
      </c>
      <c r="F143" s="273" t="s">
        <v>1213</v>
      </c>
      <c r="G143" s="274" t="s">
        <v>1199</v>
      </c>
      <c r="H143" s="275">
        <v>28</v>
      </c>
      <c r="I143" s="276"/>
      <c r="J143" s="277">
        <f>ROUND(I143*H143,2)</f>
        <v>0</v>
      </c>
      <c r="K143" s="273" t="s">
        <v>19</v>
      </c>
      <c r="L143" s="278"/>
      <c r="M143" s="279" t="s">
        <v>19</v>
      </c>
      <c r="N143" s="280" t="s">
        <v>42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230</v>
      </c>
      <c r="AT143" s="225" t="s">
        <v>400</v>
      </c>
      <c r="AU143" s="225" t="s">
        <v>79</v>
      </c>
      <c r="AY143" s="19" t="s">
        <v>126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153</v>
      </c>
      <c r="BM143" s="225" t="s">
        <v>680</v>
      </c>
    </row>
    <row r="144" s="2" customFormat="1" ht="16.5" customHeight="1">
      <c r="A144" s="40"/>
      <c r="B144" s="41"/>
      <c r="C144" s="271" t="s">
        <v>436</v>
      </c>
      <c r="D144" s="271" t="s">
        <v>400</v>
      </c>
      <c r="E144" s="272" t="s">
        <v>1214</v>
      </c>
      <c r="F144" s="273" t="s">
        <v>1215</v>
      </c>
      <c r="G144" s="274" t="s">
        <v>1199</v>
      </c>
      <c r="H144" s="275">
        <v>175</v>
      </c>
      <c r="I144" s="276"/>
      <c r="J144" s="277">
        <f>ROUND(I144*H144,2)</f>
        <v>0</v>
      </c>
      <c r="K144" s="273" t="s">
        <v>19</v>
      </c>
      <c r="L144" s="278"/>
      <c r="M144" s="279" t="s">
        <v>19</v>
      </c>
      <c r="N144" s="280" t="s">
        <v>42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230</v>
      </c>
      <c r="AT144" s="225" t="s">
        <v>400</v>
      </c>
      <c r="AU144" s="225" t="s">
        <v>79</v>
      </c>
      <c r="AY144" s="19" t="s">
        <v>126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153</v>
      </c>
      <c r="BM144" s="225" t="s">
        <v>692</v>
      </c>
    </row>
    <row r="145" s="2" customFormat="1" ht="16.5" customHeight="1">
      <c r="A145" s="40"/>
      <c r="B145" s="41"/>
      <c r="C145" s="271" t="s">
        <v>443</v>
      </c>
      <c r="D145" s="271" t="s">
        <v>400</v>
      </c>
      <c r="E145" s="272" t="s">
        <v>1216</v>
      </c>
      <c r="F145" s="273" t="s">
        <v>1217</v>
      </c>
      <c r="G145" s="274" t="s">
        <v>1199</v>
      </c>
      <c r="H145" s="275">
        <v>225</v>
      </c>
      <c r="I145" s="276"/>
      <c r="J145" s="277">
        <f>ROUND(I145*H145,2)</f>
        <v>0</v>
      </c>
      <c r="K145" s="273" t="s">
        <v>19</v>
      </c>
      <c r="L145" s="278"/>
      <c r="M145" s="279" t="s">
        <v>19</v>
      </c>
      <c r="N145" s="280" t="s">
        <v>42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230</v>
      </c>
      <c r="AT145" s="225" t="s">
        <v>400</v>
      </c>
      <c r="AU145" s="225" t="s">
        <v>79</v>
      </c>
      <c r="AY145" s="19" t="s">
        <v>126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153</v>
      </c>
      <c r="BM145" s="225" t="s">
        <v>707</v>
      </c>
    </row>
    <row r="146" s="2" customFormat="1" ht="16.5" customHeight="1">
      <c r="A146" s="40"/>
      <c r="B146" s="41"/>
      <c r="C146" s="271" t="s">
        <v>448</v>
      </c>
      <c r="D146" s="271" t="s">
        <v>400</v>
      </c>
      <c r="E146" s="272" t="s">
        <v>1218</v>
      </c>
      <c r="F146" s="273" t="s">
        <v>1219</v>
      </c>
      <c r="G146" s="274" t="s">
        <v>1199</v>
      </c>
      <c r="H146" s="275">
        <v>14</v>
      </c>
      <c r="I146" s="276"/>
      <c r="J146" s="277">
        <f>ROUND(I146*H146,2)</f>
        <v>0</v>
      </c>
      <c r="K146" s="273" t="s">
        <v>19</v>
      </c>
      <c r="L146" s="278"/>
      <c r="M146" s="279" t="s">
        <v>19</v>
      </c>
      <c r="N146" s="280" t="s">
        <v>42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230</v>
      </c>
      <c r="AT146" s="225" t="s">
        <v>400</v>
      </c>
      <c r="AU146" s="225" t="s">
        <v>79</v>
      </c>
      <c r="AY146" s="19" t="s">
        <v>126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153</v>
      </c>
      <c r="BM146" s="225" t="s">
        <v>719</v>
      </c>
    </row>
    <row r="147" s="2" customFormat="1" ht="16.5" customHeight="1">
      <c r="A147" s="40"/>
      <c r="B147" s="41"/>
      <c r="C147" s="271" t="s">
        <v>454</v>
      </c>
      <c r="D147" s="271" t="s">
        <v>400</v>
      </c>
      <c r="E147" s="272" t="s">
        <v>1220</v>
      </c>
      <c r="F147" s="273" t="s">
        <v>1221</v>
      </c>
      <c r="G147" s="274" t="s">
        <v>1199</v>
      </c>
      <c r="H147" s="275">
        <v>4</v>
      </c>
      <c r="I147" s="276"/>
      <c r="J147" s="277">
        <f>ROUND(I147*H147,2)</f>
        <v>0</v>
      </c>
      <c r="K147" s="273" t="s">
        <v>19</v>
      </c>
      <c r="L147" s="278"/>
      <c r="M147" s="279" t="s">
        <v>19</v>
      </c>
      <c r="N147" s="280" t="s">
        <v>42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230</v>
      </c>
      <c r="AT147" s="225" t="s">
        <v>400</v>
      </c>
      <c r="AU147" s="225" t="s">
        <v>79</v>
      </c>
      <c r="AY147" s="19" t="s">
        <v>126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153</v>
      </c>
      <c r="BM147" s="225" t="s">
        <v>731</v>
      </c>
    </row>
    <row r="148" s="2" customFormat="1" ht="16.5" customHeight="1">
      <c r="A148" s="40"/>
      <c r="B148" s="41"/>
      <c r="C148" s="271" t="s">
        <v>461</v>
      </c>
      <c r="D148" s="271" t="s">
        <v>400</v>
      </c>
      <c r="E148" s="272" t="s">
        <v>1222</v>
      </c>
      <c r="F148" s="273" t="s">
        <v>1223</v>
      </c>
      <c r="G148" s="274" t="s">
        <v>1199</v>
      </c>
      <c r="H148" s="275">
        <v>4</v>
      </c>
      <c r="I148" s="276"/>
      <c r="J148" s="277">
        <f>ROUND(I148*H148,2)</f>
        <v>0</v>
      </c>
      <c r="K148" s="273" t="s">
        <v>19</v>
      </c>
      <c r="L148" s="278"/>
      <c r="M148" s="279" t="s">
        <v>19</v>
      </c>
      <c r="N148" s="280" t="s">
        <v>42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230</v>
      </c>
      <c r="AT148" s="225" t="s">
        <v>400</v>
      </c>
      <c r="AU148" s="225" t="s">
        <v>79</v>
      </c>
      <c r="AY148" s="19" t="s">
        <v>126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153</v>
      </c>
      <c r="BM148" s="225" t="s">
        <v>743</v>
      </c>
    </row>
    <row r="149" s="2" customFormat="1" ht="16.5" customHeight="1">
      <c r="A149" s="40"/>
      <c r="B149" s="41"/>
      <c r="C149" s="271" t="s">
        <v>465</v>
      </c>
      <c r="D149" s="271" t="s">
        <v>400</v>
      </c>
      <c r="E149" s="272" t="s">
        <v>1224</v>
      </c>
      <c r="F149" s="273" t="s">
        <v>1225</v>
      </c>
      <c r="G149" s="274" t="s">
        <v>1199</v>
      </c>
      <c r="H149" s="275">
        <v>8</v>
      </c>
      <c r="I149" s="276"/>
      <c r="J149" s="277">
        <f>ROUND(I149*H149,2)</f>
        <v>0</v>
      </c>
      <c r="K149" s="273" t="s">
        <v>19</v>
      </c>
      <c r="L149" s="278"/>
      <c r="M149" s="279" t="s">
        <v>19</v>
      </c>
      <c r="N149" s="280" t="s">
        <v>42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230</v>
      </c>
      <c r="AT149" s="225" t="s">
        <v>400</v>
      </c>
      <c r="AU149" s="225" t="s">
        <v>79</v>
      </c>
      <c r="AY149" s="19" t="s">
        <v>126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153</v>
      </c>
      <c r="BM149" s="225" t="s">
        <v>754</v>
      </c>
    </row>
    <row r="150" s="2" customFormat="1" ht="16.5" customHeight="1">
      <c r="A150" s="40"/>
      <c r="B150" s="41"/>
      <c r="C150" s="271" t="s">
        <v>469</v>
      </c>
      <c r="D150" s="271" t="s">
        <v>400</v>
      </c>
      <c r="E150" s="272" t="s">
        <v>1226</v>
      </c>
      <c r="F150" s="273" t="s">
        <v>1227</v>
      </c>
      <c r="G150" s="274" t="s">
        <v>1199</v>
      </c>
      <c r="H150" s="275">
        <v>4</v>
      </c>
      <c r="I150" s="276"/>
      <c r="J150" s="277">
        <f>ROUND(I150*H150,2)</f>
        <v>0</v>
      </c>
      <c r="K150" s="273" t="s">
        <v>19</v>
      </c>
      <c r="L150" s="278"/>
      <c r="M150" s="279" t="s">
        <v>19</v>
      </c>
      <c r="N150" s="280" t="s">
        <v>42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230</v>
      </c>
      <c r="AT150" s="225" t="s">
        <v>400</v>
      </c>
      <c r="AU150" s="225" t="s">
        <v>79</v>
      </c>
      <c r="AY150" s="19" t="s">
        <v>126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153</v>
      </c>
      <c r="BM150" s="225" t="s">
        <v>766</v>
      </c>
    </row>
    <row r="151" s="2" customFormat="1" ht="16.5" customHeight="1">
      <c r="A151" s="40"/>
      <c r="B151" s="41"/>
      <c r="C151" s="271" t="s">
        <v>475</v>
      </c>
      <c r="D151" s="271" t="s">
        <v>400</v>
      </c>
      <c r="E151" s="272" t="s">
        <v>1228</v>
      </c>
      <c r="F151" s="273" t="s">
        <v>1229</v>
      </c>
      <c r="G151" s="274" t="s">
        <v>1230</v>
      </c>
      <c r="H151" s="275">
        <v>1</v>
      </c>
      <c r="I151" s="276"/>
      <c r="J151" s="277">
        <f>ROUND(I151*H151,2)</f>
        <v>0</v>
      </c>
      <c r="K151" s="273" t="s">
        <v>19</v>
      </c>
      <c r="L151" s="278"/>
      <c r="M151" s="279" t="s">
        <v>19</v>
      </c>
      <c r="N151" s="280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230</v>
      </c>
      <c r="AT151" s="225" t="s">
        <v>400</v>
      </c>
      <c r="AU151" s="225" t="s">
        <v>79</v>
      </c>
      <c r="AY151" s="19" t="s">
        <v>126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153</v>
      </c>
      <c r="BM151" s="225" t="s">
        <v>775</v>
      </c>
    </row>
    <row r="152" s="2" customFormat="1" ht="16.5" customHeight="1">
      <c r="A152" s="40"/>
      <c r="B152" s="41"/>
      <c r="C152" s="271" t="s">
        <v>481</v>
      </c>
      <c r="D152" s="271" t="s">
        <v>400</v>
      </c>
      <c r="E152" s="272" t="s">
        <v>1231</v>
      </c>
      <c r="F152" s="273" t="s">
        <v>1232</v>
      </c>
      <c r="G152" s="274" t="s">
        <v>1199</v>
      </c>
      <c r="H152" s="275">
        <v>24</v>
      </c>
      <c r="I152" s="276"/>
      <c r="J152" s="277">
        <f>ROUND(I152*H152,2)</f>
        <v>0</v>
      </c>
      <c r="K152" s="273" t="s">
        <v>19</v>
      </c>
      <c r="L152" s="278"/>
      <c r="M152" s="279" t="s">
        <v>19</v>
      </c>
      <c r="N152" s="280" t="s">
        <v>42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230</v>
      </c>
      <c r="AT152" s="225" t="s">
        <v>400</v>
      </c>
      <c r="AU152" s="225" t="s">
        <v>79</v>
      </c>
      <c r="AY152" s="19" t="s">
        <v>126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153</v>
      </c>
      <c r="BM152" s="225" t="s">
        <v>787</v>
      </c>
    </row>
    <row r="153" s="2" customFormat="1" ht="16.5" customHeight="1">
      <c r="A153" s="40"/>
      <c r="B153" s="41"/>
      <c r="C153" s="271" t="s">
        <v>486</v>
      </c>
      <c r="D153" s="271" t="s">
        <v>400</v>
      </c>
      <c r="E153" s="272" t="s">
        <v>1233</v>
      </c>
      <c r="F153" s="273" t="s">
        <v>1234</v>
      </c>
      <c r="G153" s="274" t="s">
        <v>1199</v>
      </c>
      <c r="H153" s="275">
        <v>2</v>
      </c>
      <c r="I153" s="276"/>
      <c r="J153" s="277">
        <f>ROUND(I153*H153,2)</f>
        <v>0</v>
      </c>
      <c r="K153" s="273" t="s">
        <v>19</v>
      </c>
      <c r="L153" s="278"/>
      <c r="M153" s="279" t="s">
        <v>19</v>
      </c>
      <c r="N153" s="280" t="s">
        <v>42</v>
      </c>
      <c r="O153" s="86"/>
      <c r="P153" s="223">
        <f>O153*H153</f>
        <v>0</v>
      </c>
      <c r="Q153" s="223">
        <v>0.002</v>
      </c>
      <c r="R153" s="223">
        <f>Q153*H153</f>
        <v>0.0040000000000000001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230</v>
      </c>
      <c r="AT153" s="225" t="s">
        <v>400</v>
      </c>
      <c r="AU153" s="225" t="s">
        <v>79</v>
      </c>
      <c r="AY153" s="19" t="s">
        <v>126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153</v>
      </c>
      <c r="BM153" s="225" t="s">
        <v>799</v>
      </c>
    </row>
    <row r="154" s="2" customFormat="1" ht="16.5" customHeight="1">
      <c r="A154" s="40"/>
      <c r="B154" s="41"/>
      <c r="C154" s="271" t="s">
        <v>495</v>
      </c>
      <c r="D154" s="271" t="s">
        <v>400</v>
      </c>
      <c r="E154" s="272" t="s">
        <v>1235</v>
      </c>
      <c r="F154" s="273" t="s">
        <v>1236</v>
      </c>
      <c r="G154" s="274" t="s">
        <v>1199</v>
      </c>
      <c r="H154" s="275">
        <v>2</v>
      </c>
      <c r="I154" s="276"/>
      <c r="J154" s="277">
        <f>ROUND(I154*H154,2)</f>
        <v>0</v>
      </c>
      <c r="K154" s="273" t="s">
        <v>19</v>
      </c>
      <c r="L154" s="278"/>
      <c r="M154" s="279" t="s">
        <v>19</v>
      </c>
      <c r="N154" s="280" t="s">
        <v>42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230</v>
      </c>
      <c r="AT154" s="225" t="s">
        <v>400</v>
      </c>
      <c r="AU154" s="225" t="s">
        <v>79</v>
      </c>
      <c r="AY154" s="19" t="s">
        <v>126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153</v>
      </c>
      <c r="BM154" s="225" t="s">
        <v>811</v>
      </c>
    </row>
    <row r="155" s="2" customFormat="1" ht="16.5" customHeight="1">
      <c r="A155" s="40"/>
      <c r="B155" s="41"/>
      <c r="C155" s="271" t="s">
        <v>501</v>
      </c>
      <c r="D155" s="271" t="s">
        <v>400</v>
      </c>
      <c r="E155" s="272" t="s">
        <v>1237</v>
      </c>
      <c r="F155" s="273" t="s">
        <v>1238</v>
      </c>
      <c r="G155" s="274" t="s">
        <v>1199</v>
      </c>
      <c r="H155" s="275">
        <v>2</v>
      </c>
      <c r="I155" s="276"/>
      <c r="J155" s="277">
        <f>ROUND(I155*H155,2)</f>
        <v>0</v>
      </c>
      <c r="K155" s="273" t="s">
        <v>19</v>
      </c>
      <c r="L155" s="278"/>
      <c r="M155" s="279" t="s">
        <v>19</v>
      </c>
      <c r="N155" s="280" t="s">
        <v>42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230</v>
      </c>
      <c r="AT155" s="225" t="s">
        <v>400</v>
      </c>
      <c r="AU155" s="225" t="s">
        <v>79</v>
      </c>
      <c r="AY155" s="19" t="s">
        <v>126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153</v>
      </c>
      <c r="BM155" s="225" t="s">
        <v>821</v>
      </c>
    </row>
    <row r="156" s="2" customFormat="1" ht="16.5" customHeight="1">
      <c r="A156" s="40"/>
      <c r="B156" s="41"/>
      <c r="C156" s="271" t="s">
        <v>507</v>
      </c>
      <c r="D156" s="271" t="s">
        <v>400</v>
      </c>
      <c r="E156" s="272" t="s">
        <v>1239</v>
      </c>
      <c r="F156" s="273" t="s">
        <v>1240</v>
      </c>
      <c r="G156" s="274" t="s">
        <v>226</v>
      </c>
      <c r="H156" s="275">
        <v>30</v>
      </c>
      <c r="I156" s="276"/>
      <c r="J156" s="277">
        <f>ROUND(I156*H156,2)</f>
        <v>0</v>
      </c>
      <c r="K156" s="273" t="s">
        <v>1114</v>
      </c>
      <c r="L156" s="278"/>
      <c r="M156" s="279" t="s">
        <v>19</v>
      </c>
      <c r="N156" s="280" t="s">
        <v>42</v>
      </c>
      <c r="O156" s="86"/>
      <c r="P156" s="223">
        <f>O156*H156</f>
        <v>0</v>
      </c>
      <c r="Q156" s="223">
        <v>0.00027</v>
      </c>
      <c r="R156" s="223">
        <f>Q156*H156</f>
        <v>0.0080999999999999996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230</v>
      </c>
      <c r="AT156" s="225" t="s">
        <v>400</v>
      </c>
      <c r="AU156" s="225" t="s">
        <v>79</v>
      </c>
      <c r="AY156" s="19" t="s">
        <v>126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153</v>
      </c>
      <c r="BM156" s="225" t="s">
        <v>832</v>
      </c>
    </row>
    <row r="157" s="2" customFormat="1" ht="16.5" customHeight="1">
      <c r="A157" s="40"/>
      <c r="B157" s="41"/>
      <c r="C157" s="271" t="s">
        <v>513</v>
      </c>
      <c r="D157" s="271" t="s">
        <v>400</v>
      </c>
      <c r="E157" s="272" t="s">
        <v>1241</v>
      </c>
      <c r="F157" s="273" t="s">
        <v>1242</v>
      </c>
      <c r="G157" s="274" t="s">
        <v>226</v>
      </c>
      <c r="H157" s="275">
        <v>60</v>
      </c>
      <c r="I157" s="276"/>
      <c r="J157" s="277">
        <f>ROUND(I157*H157,2)</f>
        <v>0</v>
      </c>
      <c r="K157" s="273" t="s">
        <v>1114</v>
      </c>
      <c r="L157" s="278"/>
      <c r="M157" s="279" t="s">
        <v>19</v>
      </c>
      <c r="N157" s="280" t="s">
        <v>42</v>
      </c>
      <c r="O157" s="86"/>
      <c r="P157" s="223">
        <f>O157*H157</f>
        <v>0</v>
      </c>
      <c r="Q157" s="223">
        <v>0.00016000000000000001</v>
      </c>
      <c r="R157" s="223">
        <f>Q157*H157</f>
        <v>0.0096000000000000009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230</v>
      </c>
      <c r="AT157" s="225" t="s">
        <v>400</v>
      </c>
      <c r="AU157" s="225" t="s">
        <v>79</v>
      </c>
      <c r="AY157" s="19" t="s">
        <v>126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153</v>
      </c>
      <c r="BM157" s="225" t="s">
        <v>840</v>
      </c>
    </row>
    <row r="158" s="2" customFormat="1" ht="16.5" customHeight="1">
      <c r="A158" s="40"/>
      <c r="B158" s="41"/>
      <c r="C158" s="271" t="s">
        <v>518</v>
      </c>
      <c r="D158" s="271" t="s">
        <v>400</v>
      </c>
      <c r="E158" s="272" t="s">
        <v>1243</v>
      </c>
      <c r="F158" s="273" t="s">
        <v>1244</v>
      </c>
      <c r="G158" s="274" t="s">
        <v>226</v>
      </c>
      <c r="H158" s="275">
        <v>30</v>
      </c>
      <c r="I158" s="276"/>
      <c r="J158" s="277">
        <f>ROUND(I158*H158,2)</f>
        <v>0</v>
      </c>
      <c r="K158" s="273" t="s">
        <v>1114</v>
      </c>
      <c r="L158" s="278"/>
      <c r="M158" s="279" t="s">
        <v>19</v>
      </c>
      <c r="N158" s="280" t="s">
        <v>42</v>
      </c>
      <c r="O158" s="86"/>
      <c r="P158" s="223">
        <f>O158*H158</f>
        <v>0</v>
      </c>
      <c r="Q158" s="223">
        <v>6.0000000000000002E-05</v>
      </c>
      <c r="R158" s="223">
        <f>Q158*H158</f>
        <v>0.0018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230</v>
      </c>
      <c r="AT158" s="225" t="s">
        <v>400</v>
      </c>
      <c r="AU158" s="225" t="s">
        <v>79</v>
      </c>
      <c r="AY158" s="19" t="s">
        <v>126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153</v>
      </c>
      <c r="BM158" s="225" t="s">
        <v>851</v>
      </c>
    </row>
    <row r="159" s="2" customFormat="1" ht="16.5" customHeight="1">
      <c r="A159" s="40"/>
      <c r="B159" s="41"/>
      <c r="C159" s="271" t="s">
        <v>525</v>
      </c>
      <c r="D159" s="271" t="s">
        <v>400</v>
      </c>
      <c r="E159" s="272" t="s">
        <v>1245</v>
      </c>
      <c r="F159" s="273" t="s">
        <v>1246</v>
      </c>
      <c r="G159" s="274" t="s">
        <v>226</v>
      </c>
      <c r="H159" s="275">
        <v>90</v>
      </c>
      <c r="I159" s="276"/>
      <c r="J159" s="277">
        <f>ROUND(I159*H159,2)</f>
        <v>0</v>
      </c>
      <c r="K159" s="273" t="s">
        <v>1114</v>
      </c>
      <c r="L159" s="278"/>
      <c r="M159" s="284" t="s">
        <v>19</v>
      </c>
      <c r="N159" s="285" t="s">
        <v>42</v>
      </c>
      <c r="O159" s="236"/>
      <c r="P159" s="286">
        <f>O159*H159</f>
        <v>0</v>
      </c>
      <c r="Q159" s="286">
        <v>9.0000000000000006E-05</v>
      </c>
      <c r="R159" s="286">
        <f>Q159*H159</f>
        <v>0.0081000000000000013</v>
      </c>
      <c r="S159" s="286">
        <v>0</v>
      </c>
      <c r="T159" s="28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230</v>
      </c>
      <c r="AT159" s="225" t="s">
        <v>400</v>
      </c>
      <c r="AU159" s="225" t="s">
        <v>79</v>
      </c>
      <c r="AY159" s="19" t="s">
        <v>126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153</v>
      </c>
      <c r="BM159" s="225" t="s">
        <v>865</v>
      </c>
    </row>
    <row r="160" s="2" customFormat="1" ht="6.96" customHeight="1">
      <c r="A160" s="40"/>
      <c r="B160" s="61"/>
      <c r="C160" s="62"/>
      <c r="D160" s="62"/>
      <c r="E160" s="62"/>
      <c r="F160" s="62"/>
      <c r="G160" s="62"/>
      <c r="H160" s="62"/>
      <c r="I160" s="62"/>
      <c r="J160" s="62"/>
      <c r="K160" s="62"/>
      <c r="L160" s="46"/>
      <c r="M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</row>
  </sheetData>
  <sheetProtection sheet="1" autoFilter="0" formatColumns="0" formatRows="0" objects="1" scenarios="1" spinCount="100000" saltValue="AuoUrr8FlMseqcpUORy8q1VhzkzguWFLB3indGyvj6X0GCnJyMvfkVuortSj77HS7APfCI7UiXA+cY4KvTa+Sw==" hashValue="eNJNfJGpi/QjCPx/o5nD27g8Svnl/qUCm1uMOsH/IqZigi1sMqgipa+/JGGdaBvc8hawi1wVnLc1+BXGzOAIeg==" algorithmName="SHA-512" password="CC35"/>
  <autoFilter ref="C89:K1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Rekonstrukce střechy na objektu ZŠ a MŠ Bratislavská 994 ve Varnsdorfu</v>
      </c>
      <c r="F7" s="144"/>
      <c r="G7" s="144"/>
      <c r="H7" s="144"/>
      <c r="L7" s="22"/>
    </row>
    <row r="8" s="1" customFormat="1" ht="12" customHeight="1">
      <c r="B8" s="22"/>
      <c r="D8" s="144" t="s">
        <v>99</v>
      </c>
      <c r="L8" s="22"/>
    </row>
    <row r="9" s="2" customFormat="1" ht="16.5" customHeight="1">
      <c r="A9" s="40"/>
      <c r="B9" s="46"/>
      <c r="C9" s="40"/>
      <c r="D9" s="40"/>
      <c r="E9" s="145" t="s">
        <v>162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163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1247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1105</v>
      </c>
      <c r="G14" s="40"/>
      <c r="H14" s="40"/>
      <c r="I14" s="144" t="s">
        <v>23</v>
      </c>
      <c r="J14" s="148" t="str">
        <f>'Rekapitulace zakázky'!AN8</f>
        <v>2. 4. 2024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tr">
        <f>IF('Rekapitulace zakázky'!AN10="","",'Rekapitulace zakázky'!AN10)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zakázky'!E11="","",'Rekapitulace zakázky'!E11)</f>
        <v>Město Varnsdorf</v>
      </c>
      <c r="F17" s="40"/>
      <c r="G17" s="40"/>
      <c r="H17" s="40"/>
      <c r="I17" s="144" t="s">
        <v>28</v>
      </c>
      <c r="J17" s="135" t="str">
        <f>IF('Rekapitulace zakázky'!AN11="","",'Rekapitulace zakázky'!AN11)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zakázky'!AN13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zakázky'!E14</f>
        <v>Vyplň údaj</v>
      </c>
      <c r="F20" s="135"/>
      <c r="G20" s="135"/>
      <c r="H20" s="135"/>
      <c r="I20" s="144" t="s">
        <v>28</v>
      </c>
      <c r="J20" s="35" t="str">
        <f>'Rekapitulace zakázky'!AN14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tr">
        <f>IF('Rekapitulace zakázky'!AN16="","",'Rekapitulace zakázky'!AN16)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zakázky'!E17="","",'Rekapitulace zakázky'!E17)</f>
        <v>Pavel Hruška</v>
      </c>
      <c r="F23" s="40"/>
      <c r="G23" s="40"/>
      <c r="H23" s="40"/>
      <c r="I23" s="144" t="s">
        <v>28</v>
      </c>
      <c r="J23" s="135" t="str">
        <f>IF('Rekapitulace zakázky'!AN17="","",'Rekapitulace zakázky'!AN17)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tr">
        <f>IF('Rekapitulace zakázky'!AN19="","",'Rekapitulace zakázky'!AN19)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zakázky'!E20="","",'Rekapitulace zakázky'!E20)</f>
        <v>Pavel Hruška</v>
      </c>
      <c r="F26" s="40"/>
      <c r="G26" s="40"/>
      <c r="H26" s="40"/>
      <c r="I26" s="144" t="s">
        <v>28</v>
      </c>
      <c r="J26" s="135" t="str">
        <f>IF('Rekapitulace zakázky'!AN20="","",'Rekapitulace zakázky'!AN20)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35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37</v>
      </c>
      <c r="E32" s="40"/>
      <c r="F32" s="40"/>
      <c r="G32" s="40"/>
      <c r="H32" s="40"/>
      <c r="I32" s="40"/>
      <c r="J32" s="155">
        <f>ROUND(J85,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39</v>
      </c>
      <c r="G34" s="40"/>
      <c r="H34" s="40"/>
      <c r="I34" s="156" t="s">
        <v>38</v>
      </c>
      <c r="J34" s="156" t="s">
        <v>40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41</v>
      </c>
      <c r="E35" s="144" t="s">
        <v>42</v>
      </c>
      <c r="F35" s="158">
        <f>ROUND((SUM(BE85:BE95)),  2)</f>
        <v>0</v>
      </c>
      <c r="G35" s="40"/>
      <c r="H35" s="40"/>
      <c r="I35" s="159">
        <v>0.20999999999999999</v>
      </c>
      <c r="J35" s="158">
        <f>ROUND(((SUM(BE85:BE95))*I35),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43</v>
      </c>
      <c r="F36" s="158">
        <f>ROUND((SUM(BF85:BF95)),  2)</f>
        <v>0</v>
      </c>
      <c r="G36" s="40"/>
      <c r="H36" s="40"/>
      <c r="I36" s="159">
        <v>0.12</v>
      </c>
      <c r="J36" s="158">
        <f>ROUND(((SUM(BF85:BF95))*I36),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44</v>
      </c>
      <c r="F37" s="158">
        <f>ROUND((SUM(BG85:BG95)),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45</v>
      </c>
      <c r="F38" s="158">
        <f>ROUND((SUM(BH85:BH95)),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46</v>
      </c>
      <c r="F39" s="158">
        <f>ROUND((SUM(BI85:BI95)),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47</v>
      </c>
      <c r="E41" s="162"/>
      <c r="F41" s="162"/>
      <c r="G41" s="163" t="s">
        <v>48</v>
      </c>
      <c r="H41" s="164" t="s">
        <v>49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Rekonstrukce střechy na objektu ZŠ a MŠ Bratislavská 994 ve Varnsdorfu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99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162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163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1.3 - Systém k ochrně proti pádu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4" t="str">
        <f>IF(J14="","",J14)</f>
        <v>2. 4. 2024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Město Varnsdorf</v>
      </c>
      <c r="G58" s="42"/>
      <c r="H58" s="42"/>
      <c r="I58" s="34" t="s">
        <v>31</v>
      </c>
      <c r="J58" s="38" t="str">
        <f>E23</f>
        <v>Pavel Hruška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Pavel Hruška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102</v>
      </c>
      <c r="D61" s="173"/>
      <c r="E61" s="173"/>
      <c r="F61" s="173"/>
      <c r="G61" s="173"/>
      <c r="H61" s="173"/>
      <c r="I61" s="173"/>
      <c r="J61" s="174" t="s">
        <v>103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69</v>
      </c>
      <c r="D63" s="42"/>
      <c r="E63" s="42"/>
      <c r="F63" s="42"/>
      <c r="G63" s="42"/>
      <c r="H63" s="42"/>
      <c r="I63" s="42"/>
      <c r="J63" s="104">
        <f>J85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104</v>
      </c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4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110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1" t="str">
        <f>E7</f>
        <v>Rekonstrukce střechy na objektu ZŠ a MŠ Bratislavská 994 ve Varnsdorfu</v>
      </c>
      <c r="F73" s="34"/>
      <c r="G73" s="34"/>
      <c r="H73" s="34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1" customFormat="1" ht="12" customHeight="1">
      <c r="B74" s="23"/>
      <c r="C74" s="34" t="s">
        <v>99</v>
      </c>
      <c r="D74" s="24"/>
      <c r="E74" s="24"/>
      <c r="F74" s="24"/>
      <c r="G74" s="24"/>
      <c r="H74" s="24"/>
      <c r="I74" s="24"/>
      <c r="J74" s="24"/>
      <c r="K74" s="24"/>
      <c r="L74" s="22"/>
    </row>
    <row r="75" s="2" customFormat="1" ht="16.5" customHeight="1">
      <c r="A75" s="40"/>
      <c r="B75" s="41"/>
      <c r="C75" s="42"/>
      <c r="D75" s="42"/>
      <c r="E75" s="171" t="s">
        <v>162</v>
      </c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163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E11</f>
        <v>SO 1.3 - Systém k ochrně proti pádu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F14</f>
        <v xml:space="preserve"> </v>
      </c>
      <c r="G79" s="42"/>
      <c r="H79" s="42"/>
      <c r="I79" s="34" t="s">
        <v>23</v>
      </c>
      <c r="J79" s="74" t="str">
        <f>IF(J14="","",J14)</f>
        <v>2. 4. 2024</v>
      </c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E17</f>
        <v>Město Varnsdorf</v>
      </c>
      <c r="G81" s="42"/>
      <c r="H81" s="42"/>
      <c r="I81" s="34" t="s">
        <v>31</v>
      </c>
      <c r="J81" s="38" t="str">
        <f>E23</f>
        <v>Pavel Hruška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IF(E20="","",E20)</f>
        <v>Vyplň údaj</v>
      </c>
      <c r="G82" s="42"/>
      <c r="H82" s="42"/>
      <c r="I82" s="34" t="s">
        <v>34</v>
      </c>
      <c r="J82" s="38" t="str">
        <f>E26</f>
        <v>Pavel Hruška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7"/>
      <c r="B84" s="188"/>
      <c r="C84" s="189" t="s">
        <v>111</v>
      </c>
      <c r="D84" s="190" t="s">
        <v>56</v>
      </c>
      <c r="E84" s="190" t="s">
        <v>52</v>
      </c>
      <c r="F84" s="190" t="s">
        <v>53</v>
      </c>
      <c r="G84" s="190" t="s">
        <v>112</v>
      </c>
      <c r="H84" s="190" t="s">
        <v>113</v>
      </c>
      <c r="I84" s="190" t="s">
        <v>114</v>
      </c>
      <c r="J84" s="190" t="s">
        <v>103</v>
      </c>
      <c r="K84" s="191" t="s">
        <v>115</v>
      </c>
      <c r="L84" s="192"/>
      <c r="M84" s="94" t="s">
        <v>19</v>
      </c>
      <c r="N84" s="95" t="s">
        <v>41</v>
      </c>
      <c r="O84" s="95" t="s">
        <v>116</v>
      </c>
      <c r="P84" s="95" t="s">
        <v>117</v>
      </c>
      <c r="Q84" s="95" t="s">
        <v>118</v>
      </c>
      <c r="R84" s="95" t="s">
        <v>119</v>
      </c>
      <c r="S84" s="95" t="s">
        <v>120</v>
      </c>
      <c r="T84" s="96" t="s">
        <v>121</v>
      </c>
      <c r="U84" s="187"/>
      <c r="V84" s="187"/>
      <c r="W84" s="187"/>
      <c r="X84" s="187"/>
      <c r="Y84" s="187"/>
      <c r="Z84" s="187"/>
      <c r="AA84" s="187"/>
      <c r="AB84" s="187"/>
      <c r="AC84" s="187"/>
      <c r="AD84" s="187"/>
      <c r="AE84" s="187"/>
    </row>
    <row r="85" s="2" customFormat="1" ht="22.8" customHeight="1">
      <c r="A85" s="40"/>
      <c r="B85" s="41"/>
      <c r="C85" s="101" t="s">
        <v>122</v>
      </c>
      <c r="D85" s="42"/>
      <c r="E85" s="42"/>
      <c r="F85" s="42"/>
      <c r="G85" s="42"/>
      <c r="H85" s="42"/>
      <c r="I85" s="42"/>
      <c r="J85" s="193">
        <f>BK85</f>
        <v>0</v>
      </c>
      <c r="K85" s="42"/>
      <c r="L85" s="46"/>
      <c r="M85" s="97"/>
      <c r="N85" s="194"/>
      <c r="O85" s="98"/>
      <c r="P85" s="195">
        <f>SUM(P86:P95)</f>
        <v>0</v>
      </c>
      <c r="Q85" s="98"/>
      <c r="R85" s="195">
        <f>SUM(R86:R95)</f>
        <v>0</v>
      </c>
      <c r="S85" s="98"/>
      <c r="T85" s="196">
        <f>SUM(T86:T95)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70</v>
      </c>
      <c r="AU85" s="19" t="s">
        <v>104</v>
      </c>
      <c r="BK85" s="197">
        <f>SUM(BK86:BK95)</f>
        <v>0</v>
      </c>
    </row>
    <row r="86" s="2" customFormat="1" ht="16.5" customHeight="1">
      <c r="A86" s="40"/>
      <c r="B86" s="41"/>
      <c r="C86" s="214" t="s">
        <v>79</v>
      </c>
      <c r="D86" s="214" t="s">
        <v>129</v>
      </c>
      <c r="E86" s="215" t="s">
        <v>1248</v>
      </c>
      <c r="F86" s="216" t="s">
        <v>1249</v>
      </c>
      <c r="G86" s="217" t="s">
        <v>484</v>
      </c>
      <c r="H86" s="218">
        <v>1</v>
      </c>
      <c r="I86" s="219"/>
      <c r="J86" s="220">
        <f>ROUND(I86*H86,2)</f>
        <v>0</v>
      </c>
      <c r="K86" s="216" t="s">
        <v>19</v>
      </c>
      <c r="L86" s="46"/>
      <c r="M86" s="221" t="s">
        <v>19</v>
      </c>
      <c r="N86" s="222" t="s">
        <v>42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153</v>
      </c>
      <c r="AT86" s="225" t="s">
        <v>129</v>
      </c>
      <c r="AU86" s="225" t="s">
        <v>71</v>
      </c>
      <c r="AY86" s="19" t="s">
        <v>126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79</v>
      </c>
      <c r="BK86" s="226">
        <f>ROUND(I86*H86,2)</f>
        <v>0</v>
      </c>
      <c r="BL86" s="19" t="s">
        <v>153</v>
      </c>
      <c r="BM86" s="225" t="s">
        <v>1250</v>
      </c>
    </row>
    <row r="87" s="2" customFormat="1" ht="16.5" customHeight="1">
      <c r="A87" s="40"/>
      <c r="B87" s="41"/>
      <c r="C87" s="271" t="s">
        <v>81</v>
      </c>
      <c r="D87" s="271" t="s">
        <v>400</v>
      </c>
      <c r="E87" s="272" t="s">
        <v>1251</v>
      </c>
      <c r="F87" s="273" t="s">
        <v>1252</v>
      </c>
      <c r="G87" s="274" t="s">
        <v>254</v>
      </c>
      <c r="H87" s="275">
        <v>17</v>
      </c>
      <c r="I87" s="276"/>
      <c r="J87" s="277">
        <f>ROUND(I87*H87,2)</f>
        <v>0</v>
      </c>
      <c r="K87" s="273" t="s">
        <v>19</v>
      </c>
      <c r="L87" s="278"/>
      <c r="M87" s="279" t="s">
        <v>19</v>
      </c>
      <c r="N87" s="280" t="s">
        <v>42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230</v>
      </c>
      <c r="AT87" s="225" t="s">
        <v>400</v>
      </c>
      <c r="AU87" s="225" t="s">
        <v>71</v>
      </c>
      <c r="AY87" s="19" t="s">
        <v>126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79</v>
      </c>
      <c r="BK87" s="226">
        <f>ROUND(I87*H87,2)</f>
        <v>0</v>
      </c>
      <c r="BL87" s="19" t="s">
        <v>153</v>
      </c>
      <c r="BM87" s="225" t="s">
        <v>81</v>
      </c>
    </row>
    <row r="88" s="2" customFormat="1" ht="16.5" customHeight="1">
      <c r="A88" s="40"/>
      <c r="B88" s="41"/>
      <c r="C88" s="271" t="s">
        <v>146</v>
      </c>
      <c r="D88" s="271" t="s">
        <v>400</v>
      </c>
      <c r="E88" s="272" t="s">
        <v>1253</v>
      </c>
      <c r="F88" s="273" t="s">
        <v>1254</v>
      </c>
      <c r="G88" s="274" t="s">
        <v>254</v>
      </c>
      <c r="H88" s="275">
        <v>35</v>
      </c>
      <c r="I88" s="276"/>
      <c r="J88" s="277">
        <f>ROUND(I88*H88,2)</f>
        <v>0</v>
      </c>
      <c r="K88" s="273" t="s">
        <v>19</v>
      </c>
      <c r="L88" s="278"/>
      <c r="M88" s="279" t="s">
        <v>19</v>
      </c>
      <c r="N88" s="280" t="s">
        <v>42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230</v>
      </c>
      <c r="AT88" s="225" t="s">
        <v>400</v>
      </c>
      <c r="AU88" s="225" t="s">
        <v>71</v>
      </c>
      <c r="AY88" s="19" t="s">
        <v>126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79</v>
      </c>
      <c r="BK88" s="226">
        <f>ROUND(I88*H88,2)</f>
        <v>0</v>
      </c>
      <c r="BL88" s="19" t="s">
        <v>153</v>
      </c>
      <c r="BM88" s="225" t="s">
        <v>153</v>
      </c>
    </row>
    <row r="89" s="2" customFormat="1" ht="16.5" customHeight="1">
      <c r="A89" s="40"/>
      <c r="B89" s="41"/>
      <c r="C89" s="271" t="s">
        <v>153</v>
      </c>
      <c r="D89" s="271" t="s">
        <v>400</v>
      </c>
      <c r="E89" s="272" t="s">
        <v>1255</v>
      </c>
      <c r="F89" s="273" t="s">
        <v>1256</v>
      </c>
      <c r="G89" s="274" t="s">
        <v>254</v>
      </c>
      <c r="H89" s="275">
        <v>12</v>
      </c>
      <c r="I89" s="276"/>
      <c r="J89" s="277">
        <f>ROUND(I89*H89,2)</f>
        <v>0</v>
      </c>
      <c r="K89" s="273" t="s">
        <v>19</v>
      </c>
      <c r="L89" s="278"/>
      <c r="M89" s="279" t="s">
        <v>19</v>
      </c>
      <c r="N89" s="280" t="s">
        <v>42</v>
      </c>
      <c r="O89" s="86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230</v>
      </c>
      <c r="AT89" s="225" t="s">
        <v>400</v>
      </c>
      <c r="AU89" s="225" t="s">
        <v>71</v>
      </c>
      <c r="AY89" s="19" t="s">
        <v>126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153</v>
      </c>
      <c r="BM89" s="225" t="s">
        <v>211</v>
      </c>
    </row>
    <row r="90" s="2" customFormat="1" ht="16.5" customHeight="1">
      <c r="A90" s="40"/>
      <c r="B90" s="41"/>
      <c r="C90" s="271" t="s">
        <v>125</v>
      </c>
      <c r="D90" s="271" t="s">
        <v>400</v>
      </c>
      <c r="E90" s="272" t="s">
        <v>1257</v>
      </c>
      <c r="F90" s="273" t="s">
        <v>1258</v>
      </c>
      <c r="G90" s="274" t="s">
        <v>254</v>
      </c>
      <c r="H90" s="275">
        <v>4</v>
      </c>
      <c r="I90" s="276"/>
      <c r="J90" s="277">
        <f>ROUND(I90*H90,2)</f>
        <v>0</v>
      </c>
      <c r="K90" s="273" t="s">
        <v>19</v>
      </c>
      <c r="L90" s="278"/>
      <c r="M90" s="279" t="s">
        <v>19</v>
      </c>
      <c r="N90" s="280" t="s">
        <v>42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230</v>
      </c>
      <c r="AT90" s="225" t="s">
        <v>400</v>
      </c>
      <c r="AU90" s="225" t="s">
        <v>71</v>
      </c>
      <c r="AY90" s="19" t="s">
        <v>126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79</v>
      </c>
      <c r="BK90" s="226">
        <f>ROUND(I90*H90,2)</f>
        <v>0</v>
      </c>
      <c r="BL90" s="19" t="s">
        <v>153</v>
      </c>
      <c r="BM90" s="225" t="s">
        <v>230</v>
      </c>
    </row>
    <row r="91" s="2" customFormat="1" ht="16.5" customHeight="1">
      <c r="A91" s="40"/>
      <c r="B91" s="41"/>
      <c r="C91" s="271" t="s">
        <v>211</v>
      </c>
      <c r="D91" s="271" t="s">
        <v>400</v>
      </c>
      <c r="E91" s="272" t="s">
        <v>1259</v>
      </c>
      <c r="F91" s="273" t="s">
        <v>1260</v>
      </c>
      <c r="G91" s="274" t="s">
        <v>254</v>
      </c>
      <c r="H91" s="275">
        <v>1</v>
      </c>
      <c r="I91" s="276"/>
      <c r="J91" s="277">
        <f>ROUND(I91*H91,2)</f>
        <v>0</v>
      </c>
      <c r="K91" s="273" t="s">
        <v>19</v>
      </c>
      <c r="L91" s="278"/>
      <c r="M91" s="279" t="s">
        <v>19</v>
      </c>
      <c r="N91" s="280" t="s">
        <v>42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5" t="s">
        <v>230</v>
      </c>
      <c r="AT91" s="225" t="s">
        <v>400</v>
      </c>
      <c r="AU91" s="225" t="s">
        <v>71</v>
      </c>
      <c r="AY91" s="19" t="s">
        <v>126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9" t="s">
        <v>79</v>
      </c>
      <c r="BK91" s="226">
        <f>ROUND(I91*H91,2)</f>
        <v>0</v>
      </c>
      <c r="BL91" s="19" t="s">
        <v>153</v>
      </c>
      <c r="BM91" s="225" t="s">
        <v>242</v>
      </c>
    </row>
    <row r="92" s="2" customFormat="1" ht="16.5" customHeight="1">
      <c r="A92" s="40"/>
      <c r="B92" s="41"/>
      <c r="C92" s="271" t="s">
        <v>223</v>
      </c>
      <c r="D92" s="271" t="s">
        <v>400</v>
      </c>
      <c r="E92" s="272" t="s">
        <v>1261</v>
      </c>
      <c r="F92" s="273" t="s">
        <v>1262</v>
      </c>
      <c r="G92" s="274" t="s">
        <v>254</v>
      </c>
      <c r="H92" s="275">
        <v>6</v>
      </c>
      <c r="I92" s="276"/>
      <c r="J92" s="277">
        <f>ROUND(I92*H92,2)</f>
        <v>0</v>
      </c>
      <c r="K92" s="273" t="s">
        <v>19</v>
      </c>
      <c r="L92" s="278"/>
      <c r="M92" s="279" t="s">
        <v>19</v>
      </c>
      <c r="N92" s="280" t="s">
        <v>42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230</v>
      </c>
      <c r="AT92" s="225" t="s">
        <v>400</v>
      </c>
      <c r="AU92" s="225" t="s">
        <v>71</v>
      </c>
      <c r="AY92" s="19" t="s">
        <v>126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153</v>
      </c>
      <c r="BM92" s="225" t="s">
        <v>8</v>
      </c>
    </row>
    <row r="93" s="2" customFormat="1" ht="16.5" customHeight="1">
      <c r="A93" s="40"/>
      <c r="B93" s="41"/>
      <c r="C93" s="271" t="s">
        <v>230</v>
      </c>
      <c r="D93" s="271" t="s">
        <v>400</v>
      </c>
      <c r="E93" s="272" t="s">
        <v>1263</v>
      </c>
      <c r="F93" s="273" t="s">
        <v>1264</v>
      </c>
      <c r="G93" s="274" t="s">
        <v>254</v>
      </c>
      <c r="H93" s="275">
        <v>53</v>
      </c>
      <c r="I93" s="276"/>
      <c r="J93" s="277">
        <f>ROUND(I93*H93,2)</f>
        <v>0</v>
      </c>
      <c r="K93" s="273" t="s">
        <v>19</v>
      </c>
      <c r="L93" s="278"/>
      <c r="M93" s="279" t="s">
        <v>19</v>
      </c>
      <c r="N93" s="280" t="s">
        <v>42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5" t="s">
        <v>230</v>
      </c>
      <c r="AT93" s="225" t="s">
        <v>400</v>
      </c>
      <c r="AU93" s="225" t="s">
        <v>71</v>
      </c>
      <c r="AY93" s="19" t="s">
        <v>126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9" t="s">
        <v>79</v>
      </c>
      <c r="BK93" s="226">
        <f>ROUND(I93*H93,2)</f>
        <v>0</v>
      </c>
      <c r="BL93" s="19" t="s">
        <v>153</v>
      </c>
      <c r="BM93" s="225" t="s">
        <v>262</v>
      </c>
    </row>
    <row r="94" s="2" customFormat="1" ht="16.5" customHeight="1">
      <c r="A94" s="40"/>
      <c r="B94" s="41"/>
      <c r="C94" s="271" t="s">
        <v>235</v>
      </c>
      <c r="D94" s="271" t="s">
        <v>400</v>
      </c>
      <c r="E94" s="272" t="s">
        <v>1265</v>
      </c>
      <c r="F94" s="273" t="s">
        <v>1266</v>
      </c>
      <c r="G94" s="274" t="s">
        <v>254</v>
      </c>
      <c r="H94" s="275">
        <v>1</v>
      </c>
      <c r="I94" s="276"/>
      <c r="J94" s="277">
        <f>ROUND(I94*H94,2)</f>
        <v>0</v>
      </c>
      <c r="K94" s="273" t="s">
        <v>19</v>
      </c>
      <c r="L94" s="278"/>
      <c r="M94" s="279" t="s">
        <v>19</v>
      </c>
      <c r="N94" s="280" t="s">
        <v>42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230</v>
      </c>
      <c r="AT94" s="225" t="s">
        <v>400</v>
      </c>
      <c r="AU94" s="225" t="s">
        <v>71</v>
      </c>
      <c r="AY94" s="19" t="s">
        <v>126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79</v>
      </c>
      <c r="BK94" s="226">
        <f>ROUND(I94*H94,2)</f>
        <v>0</v>
      </c>
      <c r="BL94" s="19" t="s">
        <v>153</v>
      </c>
      <c r="BM94" s="225" t="s">
        <v>272</v>
      </c>
    </row>
    <row r="95" s="2" customFormat="1" ht="16.5" customHeight="1">
      <c r="A95" s="40"/>
      <c r="B95" s="41"/>
      <c r="C95" s="214" t="s">
        <v>242</v>
      </c>
      <c r="D95" s="214" t="s">
        <v>129</v>
      </c>
      <c r="E95" s="215" t="s">
        <v>1267</v>
      </c>
      <c r="F95" s="216" t="s">
        <v>1268</v>
      </c>
      <c r="G95" s="217" t="s">
        <v>254</v>
      </c>
      <c r="H95" s="218">
        <v>1</v>
      </c>
      <c r="I95" s="219"/>
      <c r="J95" s="220">
        <f>ROUND(I95*H95,2)</f>
        <v>0</v>
      </c>
      <c r="K95" s="216" t="s">
        <v>19</v>
      </c>
      <c r="L95" s="46"/>
      <c r="M95" s="288" t="s">
        <v>19</v>
      </c>
      <c r="N95" s="289" t="s">
        <v>42</v>
      </c>
      <c r="O95" s="236"/>
      <c r="P95" s="286">
        <f>O95*H95</f>
        <v>0</v>
      </c>
      <c r="Q95" s="286">
        <v>0</v>
      </c>
      <c r="R95" s="286">
        <f>Q95*H95</f>
        <v>0</v>
      </c>
      <c r="S95" s="286">
        <v>0</v>
      </c>
      <c r="T95" s="28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153</v>
      </c>
      <c r="AT95" s="225" t="s">
        <v>129</v>
      </c>
      <c r="AU95" s="225" t="s">
        <v>71</v>
      </c>
      <c r="AY95" s="19" t="s">
        <v>126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79</v>
      </c>
      <c r="BK95" s="226">
        <f>ROUND(I95*H95,2)</f>
        <v>0</v>
      </c>
      <c r="BL95" s="19" t="s">
        <v>153</v>
      </c>
      <c r="BM95" s="225" t="s">
        <v>282</v>
      </c>
    </row>
    <row r="96" s="2" customFormat="1" ht="6.96" customHeight="1">
      <c r="A96" s="40"/>
      <c r="B96" s="61"/>
      <c r="C96" s="62"/>
      <c r="D96" s="62"/>
      <c r="E96" s="62"/>
      <c r="F96" s="62"/>
      <c r="G96" s="62"/>
      <c r="H96" s="62"/>
      <c r="I96" s="62"/>
      <c r="J96" s="62"/>
      <c r="K96" s="62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mqdsIY7hPEjU0iZByGBqM1bTLMbZuoMTNauHnbagT7T32vMPdeyznpgaf2zMm5RnuoGUOCSHHrDfwRd6GcMGag==" hashValue="B4Lt8przYbsx94p4dWkTMU3HVrDfhTp8aMTTfRPTfs5TkwurhjIm1DOtJeBqoRUnXF8is8ktZz3wy6NlHVdA8A==" algorithmName="SHA-512" password="CC35"/>
  <autoFilter ref="C84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98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zakázky'!K6</f>
        <v>Rekonstrukce střechy na objektu ZŠ a MŠ Bratislavská 994 ve Varnsdorfu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99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1269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zakázky'!AN8</f>
        <v>2. 4. 2024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zakázky'!AN13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5"/>
      <c r="G18" s="135"/>
      <c r="H18" s="135"/>
      <c r="I18" s="144" t="s">
        <v>28</v>
      </c>
      <c r="J18" s="35" t="str">
        <f>'Rekapitulace zakázky'!AN14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32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35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37</v>
      </c>
      <c r="E30" s="40"/>
      <c r="F30" s="40"/>
      <c r="G30" s="40"/>
      <c r="H30" s="40"/>
      <c r="I30" s="40"/>
      <c r="J30" s="155">
        <f>ROUND(J89,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39</v>
      </c>
      <c r="G32" s="40"/>
      <c r="H32" s="40"/>
      <c r="I32" s="156" t="s">
        <v>38</v>
      </c>
      <c r="J32" s="156" t="s">
        <v>40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41</v>
      </c>
      <c r="E33" s="144" t="s">
        <v>42</v>
      </c>
      <c r="F33" s="158">
        <f>ROUND((SUM(BE89:BE288)),  2)</f>
        <v>0</v>
      </c>
      <c r="G33" s="40"/>
      <c r="H33" s="40"/>
      <c r="I33" s="159">
        <v>0.20999999999999999</v>
      </c>
      <c r="J33" s="158">
        <f>ROUND(((SUM(BE89:BE288))*I33),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43</v>
      </c>
      <c r="F34" s="158">
        <f>ROUND((SUM(BF89:BF288)),  2)</f>
        <v>0</v>
      </c>
      <c r="G34" s="40"/>
      <c r="H34" s="40"/>
      <c r="I34" s="159">
        <v>0.12</v>
      </c>
      <c r="J34" s="158">
        <f>ROUND(((SUM(BF89:BF288))*I34),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44</v>
      </c>
      <c r="F35" s="158">
        <f>ROUND((SUM(BG89:BG288)),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45</v>
      </c>
      <c r="F36" s="158">
        <f>ROUND((SUM(BH89:BH288)),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46</v>
      </c>
      <c r="F37" s="158">
        <f>ROUND((SUM(BI89:BI288)),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47</v>
      </c>
      <c r="E39" s="162"/>
      <c r="F39" s="162"/>
      <c r="G39" s="163" t="s">
        <v>48</v>
      </c>
      <c r="H39" s="164" t="s">
        <v>49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101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Rekonstrukce střechy na objektu ZŠ a MŠ Bratislavská 994 ve Varnsdorfu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2 - Oprava krovu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st.p.č.k. 2011, k.ú. Varnsdorf</v>
      </c>
      <c r="G52" s="42"/>
      <c r="H52" s="42"/>
      <c r="I52" s="34" t="s">
        <v>23</v>
      </c>
      <c r="J52" s="74" t="str">
        <f>IF(J12="","",J12)</f>
        <v>2. 4. 2024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Varnsdorf</v>
      </c>
      <c r="G54" s="42"/>
      <c r="H54" s="42"/>
      <c r="I54" s="34" t="s">
        <v>31</v>
      </c>
      <c r="J54" s="38" t="str">
        <f>E21</f>
        <v>Pavel Hruška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Hruška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102</v>
      </c>
      <c r="D57" s="173"/>
      <c r="E57" s="173"/>
      <c r="F57" s="173"/>
      <c r="G57" s="173"/>
      <c r="H57" s="173"/>
      <c r="I57" s="173"/>
      <c r="J57" s="174" t="s">
        <v>103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69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104</v>
      </c>
    </row>
    <row r="60" s="9" customFormat="1" ht="24.96" customHeight="1">
      <c r="A60" s="9"/>
      <c r="B60" s="176"/>
      <c r="C60" s="177"/>
      <c r="D60" s="178" t="s">
        <v>165</v>
      </c>
      <c r="E60" s="179"/>
      <c r="F60" s="179"/>
      <c r="G60" s="179"/>
      <c r="H60" s="179"/>
      <c r="I60" s="179"/>
      <c r="J60" s="180">
        <f>J90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166</v>
      </c>
      <c r="E61" s="184"/>
      <c r="F61" s="184"/>
      <c r="G61" s="184"/>
      <c r="H61" s="184"/>
      <c r="I61" s="184"/>
      <c r="J61" s="185">
        <f>J91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1270</v>
      </c>
      <c r="E62" s="184"/>
      <c r="F62" s="184"/>
      <c r="G62" s="184"/>
      <c r="H62" s="184"/>
      <c r="I62" s="184"/>
      <c r="J62" s="185">
        <f>J95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168</v>
      </c>
      <c r="E63" s="184"/>
      <c r="F63" s="184"/>
      <c r="G63" s="184"/>
      <c r="H63" s="184"/>
      <c r="I63" s="184"/>
      <c r="J63" s="185">
        <f>J99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169</v>
      </c>
      <c r="E64" s="184"/>
      <c r="F64" s="184"/>
      <c r="G64" s="184"/>
      <c r="H64" s="184"/>
      <c r="I64" s="184"/>
      <c r="J64" s="185">
        <f>J113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170</v>
      </c>
      <c r="E65" s="184"/>
      <c r="F65" s="184"/>
      <c r="G65" s="184"/>
      <c r="H65" s="184"/>
      <c r="I65" s="184"/>
      <c r="J65" s="185">
        <f>J125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171</v>
      </c>
      <c r="E66" s="179"/>
      <c r="F66" s="179"/>
      <c r="G66" s="179"/>
      <c r="H66" s="179"/>
      <c r="I66" s="179"/>
      <c r="J66" s="180">
        <f>J128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174</v>
      </c>
      <c r="E67" s="184"/>
      <c r="F67" s="184"/>
      <c r="G67" s="184"/>
      <c r="H67" s="184"/>
      <c r="I67" s="184"/>
      <c r="J67" s="185">
        <f>J129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177</v>
      </c>
      <c r="E68" s="184"/>
      <c r="F68" s="184"/>
      <c r="G68" s="184"/>
      <c r="H68" s="184"/>
      <c r="I68" s="184"/>
      <c r="J68" s="185">
        <f>J248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178</v>
      </c>
      <c r="E69" s="184"/>
      <c r="F69" s="184"/>
      <c r="G69" s="184"/>
      <c r="H69" s="184"/>
      <c r="I69" s="184"/>
      <c r="J69" s="185">
        <f>J269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110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Rekonstrukce střechy na objektu ZŠ a MŠ Bratislavská 994 ve Varnsdorfu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99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2 - Oprava krovu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st.p.č.k. 2011, k.ú. Varnsdorf</v>
      </c>
      <c r="G83" s="42"/>
      <c r="H83" s="42"/>
      <c r="I83" s="34" t="s">
        <v>23</v>
      </c>
      <c r="J83" s="74" t="str">
        <f>IF(J12="","",J12)</f>
        <v>2. 4. 2024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Město Varnsdorf</v>
      </c>
      <c r="G85" s="42"/>
      <c r="H85" s="42"/>
      <c r="I85" s="34" t="s">
        <v>31</v>
      </c>
      <c r="J85" s="38" t="str">
        <f>E21</f>
        <v>Pavel Hruška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34</v>
      </c>
      <c r="J86" s="38" t="str">
        <f>E24</f>
        <v>Pavel Hruška</v>
      </c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7"/>
      <c r="B88" s="188"/>
      <c r="C88" s="189" t="s">
        <v>111</v>
      </c>
      <c r="D88" s="190" t="s">
        <v>56</v>
      </c>
      <c r="E88" s="190" t="s">
        <v>52</v>
      </c>
      <c r="F88" s="190" t="s">
        <v>53</v>
      </c>
      <c r="G88" s="190" t="s">
        <v>112</v>
      </c>
      <c r="H88" s="190" t="s">
        <v>113</v>
      </c>
      <c r="I88" s="190" t="s">
        <v>114</v>
      </c>
      <c r="J88" s="190" t="s">
        <v>103</v>
      </c>
      <c r="K88" s="191" t="s">
        <v>115</v>
      </c>
      <c r="L88" s="192"/>
      <c r="M88" s="94" t="s">
        <v>19</v>
      </c>
      <c r="N88" s="95" t="s">
        <v>41</v>
      </c>
      <c r="O88" s="95" t="s">
        <v>116</v>
      </c>
      <c r="P88" s="95" t="s">
        <v>117</v>
      </c>
      <c r="Q88" s="95" t="s">
        <v>118</v>
      </c>
      <c r="R88" s="95" t="s">
        <v>119</v>
      </c>
      <c r="S88" s="95" t="s">
        <v>120</v>
      </c>
      <c r="T88" s="96" t="s">
        <v>121</v>
      </c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</row>
    <row r="89" s="2" customFormat="1" ht="22.8" customHeight="1">
      <c r="A89" s="40"/>
      <c r="B89" s="41"/>
      <c r="C89" s="101" t="s">
        <v>122</v>
      </c>
      <c r="D89" s="42"/>
      <c r="E89" s="42"/>
      <c r="F89" s="42"/>
      <c r="G89" s="42"/>
      <c r="H89" s="42"/>
      <c r="I89" s="42"/>
      <c r="J89" s="193">
        <f>BK89</f>
        <v>0</v>
      </c>
      <c r="K89" s="42"/>
      <c r="L89" s="46"/>
      <c r="M89" s="97"/>
      <c r="N89" s="194"/>
      <c r="O89" s="98"/>
      <c r="P89" s="195">
        <f>P90+P128</f>
        <v>0</v>
      </c>
      <c r="Q89" s="98"/>
      <c r="R89" s="195">
        <f>R90+R128</f>
        <v>9.2413272199999987</v>
      </c>
      <c r="S89" s="98"/>
      <c r="T89" s="196">
        <f>T90+T128</f>
        <v>8.9091699999999996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104</v>
      </c>
      <c r="BK89" s="197">
        <f>BK90+BK128</f>
        <v>0</v>
      </c>
    </row>
    <row r="90" s="12" customFormat="1" ht="25.92" customHeight="1">
      <c r="A90" s="12"/>
      <c r="B90" s="198"/>
      <c r="C90" s="199"/>
      <c r="D90" s="200" t="s">
        <v>70</v>
      </c>
      <c r="E90" s="201" t="s">
        <v>179</v>
      </c>
      <c r="F90" s="201" t="s">
        <v>180</v>
      </c>
      <c r="G90" s="199"/>
      <c r="H90" s="199"/>
      <c r="I90" s="202"/>
      <c r="J90" s="203">
        <f>BK90</f>
        <v>0</v>
      </c>
      <c r="K90" s="199"/>
      <c r="L90" s="204"/>
      <c r="M90" s="205"/>
      <c r="N90" s="206"/>
      <c r="O90" s="206"/>
      <c r="P90" s="207">
        <f>P91+P95+P99+P113+P125</f>
        <v>0</v>
      </c>
      <c r="Q90" s="206"/>
      <c r="R90" s="207">
        <f>R91+R95+R99+R113+R125</f>
        <v>1.7009410199999999</v>
      </c>
      <c r="S90" s="206"/>
      <c r="T90" s="208">
        <f>T91+T95+T99+T113+T125</f>
        <v>2.0325000000000002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79</v>
      </c>
      <c r="AT90" s="210" t="s">
        <v>70</v>
      </c>
      <c r="AU90" s="210" t="s">
        <v>71</v>
      </c>
      <c r="AY90" s="209" t="s">
        <v>126</v>
      </c>
      <c r="BK90" s="211">
        <f>BK91+BK95+BK99+BK113+BK125</f>
        <v>0</v>
      </c>
    </row>
    <row r="91" s="12" customFormat="1" ht="22.8" customHeight="1">
      <c r="A91" s="12"/>
      <c r="B91" s="198"/>
      <c r="C91" s="199"/>
      <c r="D91" s="200" t="s">
        <v>70</v>
      </c>
      <c r="E91" s="212" t="s">
        <v>146</v>
      </c>
      <c r="F91" s="212" t="s">
        <v>181</v>
      </c>
      <c r="G91" s="199"/>
      <c r="H91" s="199"/>
      <c r="I91" s="202"/>
      <c r="J91" s="213">
        <f>BK91</f>
        <v>0</v>
      </c>
      <c r="K91" s="199"/>
      <c r="L91" s="204"/>
      <c r="M91" s="205"/>
      <c r="N91" s="206"/>
      <c r="O91" s="206"/>
      <c r="P91" s="207">
        <f>SUM(P92:P94)</f>
        <v>0</v>
      </c>
      <c r="Q91" s="206"/>
      <c r="R91" s="207">
        <f>SUM(R92:R94)</f>
        <v>0.20619101999999998</v>
      </c>
      <c r="S91" s="206"/>
      <c r="T91" s="208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79</v>
      </c>
      <c r="AT91" s="210" t="s">
        <v>70</v>
      </c>
      <c r="AU91" s="210" t="s">
        <v>79</v>
      </c>
      <c r="AY91" s="209" t="s">
        <v>126</v>
      </c>
      <c r="BK91" s="211">
        <f>SUM(BK92:BK94)</f>
        <v>0</v>
      </c>
    </row>
    <row r="92" s="2" customFormat="1" ht="24.15" customHeight="1">
      <c r="A92" s="40"/>
      <c r="B92" s="41"/>
      <c r="C92" s="214" t="s">
        <v>79</v>
      </c>
      <c r="D92" s="214" t="s">
        <v>129</v>
      </c>
      <c r="E92" s="215" t="s">
        <v>1271</v>
      </c>
      <c r="F92" s="216" t="s">
        <v>1272</v>
      </c>
      <c r="G92" s="217" t="s">
        <v>191</v>
      </c>
      <c r="H92" s="218">
        <v>0.085999999999999993</v>
      </c>
      <c r="I92" s="219"/>
      <c r="J92" s="220">
        <f>ROUND(I92*H92,2)</f>
        <v>0</v>
      </c>
      <c r="K92" s="216" t="s">
        <v>133</v>
      </c>
      <c r="L92" s="46"/>
      <c r="M92" s="221" t="s">
        <v>19</v>
      </c>
      <c r="N92" s="222" t="s">
        <v>42</v>
      </c>
      <c r="O92" s="86"/>
      <c r="P92" s="223">
        <f>O92*H92</f>
        <v>0</v>
      </c>
      <c r="Q92" s="223">
        <v>2.39757</v>
      </c>
      <c r="R92" s="223">
        <f>Q92*H92</f>
        <v>0.20619101999999998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153</v>
      </c>
      <c r="AT92" s="225" t="s">
        <v>129</v>
      </c>
      <c r="AU92" s="225" t="s">
        <v>81</v>
      </c>
      <c r="AY92" s="19" t="s">
        <v>126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79</v>
      </c>
      <c r="BK92" s="226">
        <f>ROUND(I92*H92,2)</f>
        <v>0</v>
      </c>
      <c r="BL92" s="19" t="s">
        <v>153</v>
      </c>
      <c r="BM92" s="225" t="s">
        <v>1273</v>
      </c>
    </row>
    <row r="93" s="2" customFormat="1">
      <c r="A93" s="40"/>
      <c r="B93" s="41"/>
      <c r="C93" s="42"/>
      <c r="D93" s="227" t="s">
        <v>136</v>
      </c>
      <c r="E93" s="42"/>
      <c r="F93" s="228" t="s">
        <v>1274</v>
      </c>
      <c r="G93" s="42"/>
      <c r="H93" s="42"/>
      <c r="I93" s="229"/>
      <c r="J93" s="42"/>
      <c r="K93" s="42"/>
      <c r="L93" s="46"/>
      <c r="M93" s="230"/>
      <c r="N93" s="231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136</v>
      </c>
      <c r="AU93" s="19" t="s">
        <v>81</v>
      </c>
    </row>
    <row r="94" s="13" customFormat="1">
      <c r="A94" s="13"/>
      <c r="B94" s="238"/>
      <c r="C94" s="239"/>
      <c r="D94" s="232" t="s">
        <v>187</v>
      </c>
      <c r="E94" s="240" t="s">
        <v>19</v>
      </c>
      <c r="F94" s="241" t="s">
        <v>1275</v>
      </c>
      <c r="G94" s="239"/>
      <c r="H94" s="242">
        <v>0.085999999999999993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8" t="s">
        <v>187</v>
      </c>
      <c r="AU94" s="248" t="s">
        <v>81</v>
      </c>
      <c r="AV94" s="13" t="s">
        <v>81</v>
      </c>
      <c r="AW94" s="13" t="s">
        <v>33</v>
      </c>
      <c r="AX94" s="13" t="s">
        <v>79</v>
      </c>
      <c r="AY94" s="248" t="s">
        <v>126</v>
      </c>
    </row>
    <row r="95" s="12" customFormat="1" ht="22.8" customHeight="1">
      <c r="A95" s="12"/>
      <c r="B95" s="198"/>
      <c r="C95" s="199"/>
      <c r="D95" s="200" t="s">
        <v>70</v>
      </c>
      <c r="E95" s="212" t="s">
        <v>153</v>
      </c>
      <c r="F95" s="212" t="s">
        <v>1276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SUM(P96:P98)</f>
        <v>0</v>
      </c>
      <c r="Q95" s="206"/>
      <c r="R95" s="207">
        <f>SUM(R96:R98)</f>
        <v>1.4159999999999999</v>
      </c>
      <c r="S95" s="206"/>
      <c r="T95" s="208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79</v>
      </c>
      <c r="AT95" s="210" t="s">
        <v>70</v>
      </c>
      <c r="AU95" s="210" t="s">
        <v>79</v>
      </c>
      <c r="AY95" s="209" t="s">
        <v>126</v>
      </c>
      <c r="BK95" s="211">
        <f>SUM(BK96:BK98)</f>
        <v>0</v>
      </c>
    </row>
    <row r="96" s="2" customFormat="1" ht="24.15" customHeight="1">
      <c r="A96" s="40"/>
      <c r="B96" s="41"/>
      <c r="C96" s="214" t="s">
        <v>81</v>
      </c>
      <c r="D96" s="214" t="s">
        <v>129</v>
      </c>
      <c r="E96" s="215" t="s">
        <v>1277</v>
      </c>
      <c r="F96" s="216" t="s">
        <v>1278</v>
      </c>
      <c r="G96" s="217" t="s">
        <v>254</v>
      </c>
      <c r="H96" s="218">
        <v>24</v>
      </c>
      <c r="I96" s="219"/>
      <c r="J96" s="220">
        <f>ROUND(I96*H96,2)</f>
        <v>0</v>
      </c>
      <c r="K96" s="216" t="s">
        <v>133</v>
      </c>
      <c r="L96" s="46"/>
      <c r="M96" s="221" t="s">
        <v>19</v>
      </c>
      <c r="N96" s="222" t="s">
        <v>42</v>
      </c>
      <c r="O96" s="86"/>
      <c r="P96" s="223">
        <f>O96*H96</f>
        <v>0</v>
      </c>
      <c r="Q96" s="223">
        <v>0.058999999999999997</v>
      </c>
      <c r="R96" s="223">
        <f>Q96*H96</f>
        <v>1.4159999999999999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153</v>
      </c>
      <c r="AT96" s="225" t="s">
        <v>129</v>
      </c>
      <c r="AU96" s="225" t="s">
        <v>81</v>
      </c>
      <c r="AY96" s="19" t="s">
        <v>126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79</v>
      </c>
      <c r="BK96" s="226">
        <f>ROUND(I96*H96,2)</f>
        <v>0</v>
      </c>
      <c r="BL96" s="19" t="s">
        <v>153</v>
      </c>
      <c r="BM96" s="225" t="s">
        <v>1279</v>
      </c>
    </row>
    <row r="97" s="2" customFormat="1">
      <c r="A97" s="40"/>
      <c r="B97" s="41"/>
      <c r="C97" s="42"/>
      <c r="D97" s="227" t="s">
        <v>136</v>
      </c>
      <c r="E97" s="42"/>
      <c r="F97" s="228" t="s">
        <v>1280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136</v>
      </c>
      <c r="AU97" s="19" t="s">
        <v>81</v>
      </c>
    </row>
    <row r="98" s="13" customFormat="1">
      <c r="A98" s="13"/>
      <c r="B98" s="238"/>
      <c r="C98" s="239"/>
      <c r="D98" s="232" t="s">
        <v>187</v>
      </c>
      <c r="E98" s="240" t="s">
        <v>19</v>
      </c>
      <c r="F98" s="241" t="s">
        <v>1281</v>
      </c>
      <c r="G98" s="239"/>
      <c r="H98" s="242">
        <v>24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8" t="s">
        <v>187</v>
      </c>
      <c r="AU98" s="248" t="s">
        <v>81</v>
      </c>
      <c r="AV98" s="13" t="s">
        <v>81</v>
      </c>
      <c r="AW98" s="13" t="s">
        <v>33</v>
      </c>
      <c r="AX98" s="13" t="s">
        <v>79</v>
      </c>
      <c r="AY98" s="248" t="s">
        <v>126</v>
      </c>
    </row>
    <row r="99" s="12" customFormat="1" ht="22.8" customHeight="1">
      <c r="A99" s="12"/>
      <c r="B99" s="198"/>
      <c r="C99" s="199"/>
      <c r="D99" s="200" t="s">
        <v>70</v>
      </c>
      <c r="E99" s="212" t="s">
        <v>235</v>
      </c>
      <c r="F99" s="212" t="s">
        <v>236</v>
      </c>
      <c r="G99" s="199"/>
      <c r="H99" s="199"/>
      <c r="I99" s="202"/>
      <c r="J99" s="213">
        <f>BK99</f>
        <v>0</v>
      </c>
      <c r="K99" s="199"/>
      <c r="L99" s="204"/>
      <c r="M99" s="205"/>
      <c r="N99" s="206"/>
      <c r="O99" s="206"/>
      <c r="P99" s="207">
        <f>SUM(P100:P112)</f>
        <v>0</v>
      </c>
      <c r="Q99" s="206"/>
      <c r="R99" s="207">
        <f>SUM(R100:R112)</f>
        <v>0.078750000000000001</v>
      </c>
      <c r="S99" s="206"/>
      <c r="T99" s="208">
        <f>SUM(T100:T112)</f>
        <v>2.0325000000000002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9" t="s">
        <v>79</v>
      </c>
      <c r="AT99" s="210" t="s">
        <v>70</v>
      </c>
      <c r="AU99" s="210" t="s">
        <v>79</v>
      </c>
      <c r="AY99" s="209" t="s">
        <v>126</v>
      </c>
      <c r="BK99" s="211">
        <f>SUM(BK100:BK112)</f>
        <v>0</v>
      </c>
    </row>
    <row r="100" s="2" customFormat="1" ht="24.15" customHeight="1">
      <c r="A100" s="40"/>
      <c r="B100" s="41"/>
      <c r="C100" s="214" t="s">
        <v>146</v>
      </c>
      <c r="D100" s="214" t="s">
        <v>129</v>
      </c>
      <c r="E100" s="215" t="s">
        <v>1282</v>
      </c>
      <c r="F100" s="216" t="s">
        <v>1283</v>
      </c>
      <c r="G100" s="217" t="s">
        <v>184</v>
      </c>
      <c r="H100" s="218">
        <v>375</v>
      </c>
      <c r="I100" s="219"/>
      <c r="J100" s="220">
        <f>ROUND(I100*H100,2)</f>
        <v>0</v>
      </c>
      <c r="K100" s="216" t="s">
        <v>133</v>
      </c>
      <c r="L100" s="46"/>
      <c r="M100" s="221" t="s">
        <v>19</v>
      </c>
      <c r="N100" s="222" t="s">
        <v>42</v>
      </c>
      <c r="O100" s="86"/>
      <c r="P100" s="223">
        <f>O100*H100</f>
        <v>0</v>
      </c>
      <c r="Q100" s="223">
        <v>0.00021000000000000001</v>
      </c>
      <c r="R100" s="223">
        <f>Q100*H100</f>
        <v>0.078750000000000001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153</v>
      </c>
      <c r="AT100" s="225" t="s">
        <v>129</v>
      </c>
      <c r="AU100" s="225" t="s">
        <v>81</v>
      </c>
      <c r="AY100" s="19" t="s">
        <v>126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153</v>
      </c>
      <c r="BM100" s="225" t="s">
        <v>1284</v>
      </c>
    </row>
    <row r="101" s="2" customFormat="1">
      <c r="A101" s="40"/>
      <c r="B101" s="41"/>
      <c r="C101" s="42"/>
      <c r="D101" s="227" t="s">
        <v>136</v>
      </c>
      <c r="E101" s="42"/>
      <c r="F101" s="228" t="s">
        <v>1285</v>
      </c>
      <c r="G101" s="42"/>
      <c r="H101" s="42"/>
      <c r="I101" s="229"/>
      <c r="J101" s="42"/>
      <c r="K101" s="42"/>
      <c r="L101" s="46"/>
      <c r="M101" s="230"/>
      <c r="N101" s="231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136</v>
      </c>
      <c r="AU101" s="19" t="s">
        <v>81</v>
      </c>
    </row>
    <row r="102" s="2" customFormat="1" ht="24.15" customHeight="1">
      <c r="A102" s="40"/>
      <c r="B102" s="41"/>
      <c r="C102" s="214" t="s">
        <v>153</v>
      </c>
      <c r="D102" s="214" t="s">
        <v>129</v>
      </c>
      <c r="E102" s="215" t="s">
        <v>1286</v>
      </c>
      <c r="F102" s="216" t="s">
        <v>1287</v>
      </c>
      <c r="G102" s="217" t="s">
        <v>184</v>
      </c>
      <c r="H102" s="218">
        <v>600</v>
      </c>
      <c r="I102" s="219"/>
      <c r="J102" s="220">
        <f>ROUND(I102*H102,2)</f>
        <v>0</v>
      </c>
      <c r="K102" s="216" t="s">
        <v>133</v>
      </c>
      <c r="L102" s="46"/>
      <c r="M102" s="221" t="s">
        <v>19</v>
      </c>
      <c r="N102" s="222" t="s">
        <v>42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153</v>
      </c>
      <c r="AT102" s="225" t="s">
        <v>129</v>
      </c>
      <c r="AU102" s="225" t="s">
        <v>81</v>
      </c>
      <c r="AY102" s="19" t="s">
        <v>126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153</v>
      </c>
      <c r="BM102" s="225" t="s">
        <v>1288</v>
      </c>
    </row>
    <row r="103" s="2" customFormat="1">
      <c r="A103" s="40"/>
      <c r="B103" s="41"/>
      <c r="C103" s="42"/>
      <c r="D103" s="227" t="s">
        <v>136</v>
      </c>
      <c r="E103" s="42"/>
      <c r="F103" s="228" t="s">
        <v>1289</v>
      </c>
      <c r="G103" s="42"/>
      <c r="H103" s="42"/>
      <c r="I103" s="229"/>
      <c r="J103" s="42"/>
      <c r="K103" s="42"/>
      <c r="L103" s="46"/>
      <c r="M103" s="230"/>
      <c r="N103" s="231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136</v>
      </c>
      <c r="AU103" s="19" t="s">
        <v>81</v>
      </c>
    </row>
    <row r="104" s="2" customFormat="1" ht="21.75" customHeight="1">
      <c r="A104" s="40"/>
      <c r="B104" s="41"/>
      <c r="C104" s="214" t="s">
        <v>125</v>
      </c>
      <c r="D104" s="214" t="s">
        <v>129</v>
      </c>
      <c r="E104" s="215" t="s">
        <v>1290</v>
      </c>
      <c r="F104" s="216" t="s">
        <v>1291</v>
      </c>
      <c r="G104" s="217" t="s">
        <v>254</v>
      </c>
      <c r="H104" s="218">
        <v>12</v>
      </c>
      <c r="I104" s="219"/>
      <c r="J104" s="220">
        <f>ROUND(I104*H104,2)</f>
        <v>0</v>
      </c>
      <c r="K104" s="216" t="s">
        <v>133</v>
      </c>
      <c r="L104" s="46"/>
      <c r="M104" s="221" t="s">
        <v>19</v>
      </c>
      <c r="N104" s="222" t="s">
        <v>42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0.053999999999999999</v>
      </c>
      <c r="T104" s="224">
        <f>S104*H104</f>
        <v>0.64800000000000002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153</v>
      </c>
      <c r="AT104" s="225" t="s">
        <v>129</v>
      </c>
      <c r="AU104" s="225" t="s">
        <v>81</v>
      </c>
      <c r="AY104" s="19" t="s">
        <v>126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153</v>
      </c>
      <c r="BM104" s="225" t="s">
        <v>1292</v>
      </c>
    </row>
    <row r="105" s="2" customFormat="1">
      <c r="A105" s="40"/>
      <c r="B105" s="41"/>
      <c r="C105" s="42"/>
      <c r="D105" s="227" t="s">
        <v>136</v>
      </c>
      <c r="E105" s="42"/>
      <c r="F105" s="228" t="s">
        <v>1293</v>
      </c>
      <c r="G105" s="42"/>
      <c r="H105" s="42"/>
      <c r="I105" s="229"/>
      <c r="J105" s="42"/>
      <c r="K105" s="42"/>
      <c r="L105" s="46"/>
      <c r="M105" s="230"/>
      <c r="N105" s="231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136</v>
      </c>
      <c r="AU105" s="19" t="s">
        <v>81</v>
      </c>
    </row>
    <row r="106" s="13" customFormat="1">
      <c r="A106" s="13"/>
      <c r="B106" s="238"/>
      <c r="C106" s="239"/>
      <c r="D106" s="232" t="s">
        <v>187</v>
      </c>
      <c r="E106" s="240" t="s">
        <v>19</v>
      </c>
      <c r="F106" s="241" t="s">
        <v>1294</v>
      </c>
      <c r="G106" s="239"/>
      <c r="H106" s="242">
        <v>12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8" t="s">
        <v>187</v>
      </c>
      <c r="AU106" s="248" t="s">
        <v>81</v>
      </c>
      <c r="AV106" s="13" t="s">
        <v>81</v>
      </c>
      <c r="AW106" s="13" t="s">
        <v>33</v>
      </c>
      <c r="AX106" s="13" t="s">
        <v>79</v>
      </c>
      <c r="AY106" s="248" t="s">
        <v>126</v>
      </c>
    </row>
    <row r="107" s="2" customFormat="1" ht="24.15" customHeight="1">
      <c r="A107" s="40"/>
      <c r="B107" s="41"/>
      <c r="C107" s="214" t="s">
        <v>211</v>
      </c>
      <c r="D107" s="214" t="s">
        <v>129</v>
      </c>
      <c r="E107" s="215" t="s">
        <v>1295</v>
      </c>
      <c r="F107" s="216" t="s">
        <v>1296</v>
      </c>
      <c r="G107" s="217" t="s">
        <v>254</v>
      </c>
      <c r="H107" s="218">
        <v>12</v>
      </c>
      <c r="I107" s="219"/>
      <c r="J107" s="220">
        <f>ROUND(I107*H107,2)</f>
        <v>0</v>
      </c>
      <c r="K107" s="216" t="s">
        <v>133</v>
      </c>
      <c r="L107" s="46"/>
      <c r="M107" s="221" t="s">
        <v>19</v>
      </c>
      <c r="N107" s="222" t="s">
        <v>42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0.031</v>
      </c>
      <c r="T107" s="224">
        <f>S107*H107</f>
        <v>0.372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153</v>
      </c>
      <c r="AT107" s="225" t="s">
        <v>129</v>
      </c>
      <c r="AU107" s="225" t="s">
        <v>81</v>
      </c>
      <c r="AY107" s="19" t="s">
        <v>126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153</v>
      </c>
      <c r="BM107" s="225" t="s">
        <v>1297</v>
      </c>
    </row>
    <row r="108" s="2" customFormat="1">
      <c r="A108" s="40"/>
      <c r="B108" s="41"/>
      <c r="C108" s="42"/>
      <c r="D108" s="227" t="s">
        <v>136</v>
      </c>
      <c r="E108" s="42"/>
      <c r="F108" s="228" t="s">
        <v>1298</v>
      </c>
      <c r="G108" s="42"/>
      <c r="H108" s="42"/>
      <c r="I108" s="229"/>
      <c r="J108" s="42"/>
      <c r="K108" s="42"/>
      <c r="L108" s="46"/>
      <c r="M108" s="230"/>
      <c r="N108" s="231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136</v>
      </c>
      <c r="AU108" s="19" t="s">
        <v>81</v>
      </c>
    </row>
    <row r="109" s="13" customFormat="1">
      <c r="A109" s="13"/>
      <c r="B109" s="238"/>
      <c r="C109" s="239"/>
      <c r="D109" s="232" t="s">
        <v>187</v>
      </c>
      <c r="E109" s="240" t="s">
        <v>19</v>
      </c>
      <c r="F109" s="241" t="s">
        <v>1294</v>
      </c>
      <c r="G109" s="239"/>
      <c r="H109" s="242">
        <v>12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8" t="s">
        <v>187</v>
      </c>
      <c r="AU109" s="248" t="s">
        <v>81</v>
      </c>
      <c r="AV109" s="13" t="s">
        <v>81</v>
      </c>
      <c r="AW109" s="13" t="s">
        <v>33</v>
      </c>
      <c r="AX109" s="13" t="s">
        <v>79</v>
      </c>
      <c r="AY109" s="248" t="s">
        <v>126</v>
      </c>
    </row>
    <row r="110" s="2" customFormat="1" ht="24.15" customHeight="1">
      <c r="A110" s="40"/>
      <c r="B110" s="41"/>
      <c r="C110" s="214" t="s">
        <v>223</v>
      </c>
      <c r="D110" s="214" t="s">
        <v>129</v>
      </c>
      <c r="E110" s="215" t="s">
        <v>1299</v>
      </c>
      <c r="F110" s="216" t="s">
        <v>1300</v>
      </c>
      <c r="G110" s="217" t="s">
        <v>184</v>
      </c>
      <c r="H110" s="218">
        <v>20.25</v>
      </c>
      <c r="I110" s="219"/>
      <c r="J110" s="220">
        <f>ROUND(I110*H110,2)</f>
        <v>0</v>
      </c>
      <c r="K110" s="216" t="s">
        <v>133</v>
      </c>
      <c r="L110" s="46"/>
      <c r="M110" s="221" t="s">
        <v>19</v>
      </c>
      <c r="N110" s="222" t="s">
        <v>42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0.050000000000000003</v>
      </c>
      <c r="T110" s="224">
        <f>S110*H110</f>
        <v>1.0125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153</v>
      </c>
      <c r="AT110" s="225" t="s">
        <v>129</v>
      </c>
      <c r="AU110" s="225" t="s">
        <v>81</v>
      </c>
      <c r="AY110" s="19" t="s">
        <v>126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153</v>
      </c>
      <c r="BM110" s="225" t="s">
        <v>1301</v>
      </c>
    </row>
    <row r="111" s="2" customFormat="1">
      <c r="A111" s="40"/>
      <c r="B111" s="41"/>
      <c r="C111" s="42"/>
      <c r="D111" s="227" t="s">
        <v>136</v>
      </c>
      <c r="E111" s="42"/>
      <c r="F111" s="228" t="s">
        <v>1302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136</v>
      </c>
      <c r="AU111" s="19" t="s">
        <v>81</v>
      </c>
    </row>
    <row r="112" s="13" customFormat="1">
      <c r="A112" s="13"/>
      <c r="B112" s="238"/>
      <c r="C112" s="239"/>
      <c r="D112" s="232" t="s">
        <v>187</v>
      </c>
      <c r="E112" s="240" t="s">
        <v>19</v>
      </c>
      <c r="F112" s="241" t="s">
        <v>1303</v>
      </c>
      <c r="G112" s="239"/>
      <c r="H112" s="242">
        <v>20.25</v>
      </c>
      <c r="I112" s="243"/>
      <c r="J112" s="239"/>
      <c r="K112" s="239"/>
      <c r="L112" s="244"/>
      <c r="M112" s="245"/>
      <c r="N112" s="246"/>
      <c r="O112" s="246"/>
      <c r="P112" s="246"/>
      <c r="Q112" s="246"/>
      <c r="R112" s="246"/>
      <c r="S112" s="246"/>
      <c r="T112" s="24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8" t="s">
        <v>187</v>
      </c>
      <c r="AU112" s="248" t="s">
        <v>81</v>
      </c>
      <c r="AV112" s="13" t="s">
        <v>81</v>
      </c>
      <c r="AW112" s="13" t="s">
        <v>33</v>
      </c>
      <c r="AX112" s="13" t="s">
        <v>79</v>
      </c>
      <c r="AY112" s="248" t="s">
        <v>126</v>
      </c>
    </row>
    <row r="113" s="12" customFormat="1" ht="22.8" customHeight="1">
      <c r="A113" s="12"/>
      <c r="B113" s="198"/>
      <c r="C113" s="199"/>
      <c r="D113" s="200" t="s">
        <v>70</v>
      </c>
      <c r="E113" s="212" t="s">
        <v>328</v>
      </c>
      <c r="F113" s="212" t="s">
        <v>329</v>
      </c>
      <c r="G113" s="199"/>
      <c r="H113" s="199"/>
      <c r="I113" s="202"/>
      <c r="J113" s="213">
        <f>BK113</f>
        <v>0</v>
      </c>
      <c r="K113" s="199"/>
      <c r="L113" s="204"/>
      <c r="M113" s="205"/>
      <c r="N113" s="206"/>
      <c r="O113" s="206"/>
      <c r="P113" s="207">
        <f>SUM(P114:P124)</f>
        <v>0</v>
      </c>
      <c r="Q113" s="206"/>
      <c r="R113" s="207">
        <f>SUM(R114:R124)</f>
        <v>0</v>
      </c>
      <c r="S113" s="206"/>
      <c r="T113" s="208">
        <f>SUM(T114:T124)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79</v>
      </c>
      <c r="AT113" s="210" t="s">
        <v>70</v>
      </c>
      <c r="AU113" s="210" t="s">
        <v>79</v>
      </c>
      <c r="AY113" s="209" t="s">
        <v>126</v>
      </c>
      <c r="BK113" s="211">
        <f>SUM(BK114:BK124)</f>
        <v>0</v>
      </c>
    </row>
    <row r="114" s="2" customFormat="1" ht="24.15" customHeight="1">
      <c r="A114" s="40"/>
      <c r="B114" s="41"/>
      <c r="C114" s="214" t="s">
        <v>230</v>
      </c>
      <c r="D114" s="214" t="s">
        <v>129</v>
      </c>
      <c r="E114" s="215" t="s">
        <v>331</v>
      </c>
      <c r="F114" s="216" t="s">
        <v>332</v>
      </c>
      <c r="G114" s="217" t="s">
        <v>333</v>
      </c>
      <c r="H114" s="218">
        <v>8.9090000000000007</v>
      </c>
      <c r="I114" s="219"/>
      <c r="J114" s="220">
        <f>ROUND(I114*H114,2)</f>
        <v>0</v>
      </c>
      <c r="K114" s="216" t="s">
        <v>133</v>
      </c>
      <c r="L114" s="46"/>
      <c r="M114" s="221" t="s">
        <v>19</v>
      </c>
      <c r="N114" s="222" t="s">
        <v>42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153</v>
      </c>
      <c r="AT114" s="225" t="s">
        <v>129</v>
      </c>
      <c r="AU114" s="225" t="s">
        <v>81</v>
      </c>
      <c r="AY114" s="19" t="s">
        <v>126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153</v>
      </c>
      <c r="BM114" s="225" t="s">
        <v>1304</v>
      </c>
    </row>
    <row r="115" s="2" customFormat="1">
      <c r="A115" s="40"/>
      <c r="B115" s="41"/>
      <c r="C115" s="42"/>
      <c r="D115" s="227" t="s">
        <v>136</v>
      </c>
      <c r="E115" s="42"/>
      <c r="F115" s="228" t="s">
        <v>335</v>
      </c>
      <c r="G115" s="42"/>
      <c r="H115" s="42"/>
      <c r="I115" s="229"/>
      <c r="J115" s="42"/>
      <c r="K115" s="42"/>
      <c r="L115" s="46"/>
      <c r="M115" s="230"/>
      <c r="N115" s="231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136</v>
      </c>
      <c r="AU115" s="19" t="s">
        <v>81</v>
      </c>
    </row>
    <row r="116" s="2" customFormat="1" ht="21.75" customHeight="1">
      <c r="A116" s="40"/>
      <c r="B116" s="41"/>
      <c r="C116" s="214" t="s">
        <v>235</v>
      </c>
      <c r="D116" s="214" t="s">
        <v>129</v>
      </c>
      <c r="E116" s="215" t="s">
        <v>337</v>
      </c>
      <c r="F116" s="216" t="s">
        <v>338</v>
      </c>
      <c r="G116" s="217" t="s">
        <v>333</v>
      </c>
      <c r="H116" s="218">
        <v>8.9090000000000007</v>
      </c>
      <c r="I116" s="219"/>
      <c r="J116" s="220">
        <f>ROUND(I116*H116,2)</f>
        <v>0</v>
      </c>
      <c r="K116" s="216" t="s">
        <v>133</v>
      </c>
      <c r="L116" s="46"/>
      <c r="M116" s="221" t="s">
        <v>19</v>
      </c>
      <c r="N116" s="222" t="s">
        <v>42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153</v>
      </c>
      <c r="AT116" s="225" t="s">
        <v>129</v>
      </c>
      <c r="AU116" s="225" t="s">
        <v>81</v>
      </c>
      <c r="AY116" s="19" t="s">
        <v>126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153</v>
      </c>
      <c r="BM116" s="225" t="s">
        <v>1305</v>
      </c>
    </row>
    <row r="117" s="2" customFormat="1">
      <c r="A117" s="40"/>
      <c r="B117" s="41"/>
      <c r="C117" s="42"/>
      <c r="D117" s="227" t="s">
        <v>136</v>
      </c>
      <c r="E117" s="42"/>
      <c r="F117" s="228" t="s">
        <v>340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136</v>
      </c>
      <c r="AU117" s="19" t="s">
        <v>81</v>
      </c>
    </row>
    <row r="118" s="2" customFormat="1" ht="24.15" customHeight="1">
      <c r="A118" s="40"/>
      <c r="B118" s="41"/>
      <c r="C118" s="214" t="s">
        <v>242</v>
      </c>
      <c r="D118" s="214" t="s">
        <v>129</v>
      </c>
      <c r="E118" s="215" t="s">
        <v>342</v>
      </c>
      <c r="F118" s="216" t="s">
        <v>343</v>
      </c>
      <c r="G118" s="217" t="s">
        <v>333</v>
      </c>
      <c r="H118" s="218">
        <v>347.45100000000002</v>
      </c>
      <c r="I118" s="219"/>
      <c r="J118" s="220">
        <f>ROUND(I118*H118,2)</f>
        <v>0</v>
      </c>
      <c r="K118" s="216" t="s">
        <v>133</v>
      </c>
      <c r="L118" s="46"/>
      <c r="M118" s="221" t="s">
        <v>19</v>
      </c>
      <c r="N118" s="222" t="s">
        <v>42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153</v>
      </c>
      <c r="AT118" s="225" t="s">
        <v>129</v>
      </c>
      <c r="AU118" s="225" t="s">
        <v>81</v>
      </c>
      <c r="AY118" s="19" t="s">
        <v>126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153</v>
      </c>
      <c r="BM118" s="225" t="s">
        <v>1306</v>
      </c>
    </row>
    <row r="119" s="2" customFormat="1">
      <c r="A119" s="40"/>
      <c r="B119" s="41"/>
      <c r="C119" s="42"/>
      <c r="D119" s="227" t="s">
        <v>136</v>
      </c>
      <c r="E119" s="42"/>
      <c r="F119" s="228" t="s">
        <v>345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136</v>
      </c>
      <c r="AU119" s="19" t="s">
        <v>81</v>
      </c>
    </row>
    <row r="120" s="13" customFormat="1">
      <c r="A120" s="13"/>
      <c r="B120" s="238"/>
      <c r="C120" s="239"/>
      <c r="D120" s="232" t="s">
        <v>187</v>
      </c>
      <c r="E120" s="239"/>
      <c r="F120" s="241" t="s">
        <v>1307</v>
      </c>
      <c r="G120" s="239"/>
      <c r="H120" s="242">
        <v>347.45100000000002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8" t="s">
        <v>187</v>
      </c>
      <c r="AU120" s="248" t="s">
        <v>81</v>
      </c>
      <c r="AV120" s="13" t="s">
        <v>81</v>
      </c>
      <c r="AW120" s="13" t="s">
        <v>4</v>
      </c>
      <c r="AX120" s="13" t="s">
        <v>79</v>
      </c>
      <c r="AY120" s="248" t="s">
        <v>126</v>
      </c>
    </row>
    <row r="121" s="2" customFormat="1" ht="24.15" customHeight="1">
      <c r="A121" s="40"/>
      <c r="B121" s="41"/>
      <c r="C121" s="214" t="s">
        <v>246</v>
      </c>
      <c r="D121" s="214" t="s">
        <v>129</v>
      </c>
      <c r="E121" s="215" t="s">
        <v>1308</v>
      </c>
      <c r="F121" s="216" t="s">
        <v>1309</v>
      </c>
      <c r="G121" s="217" t="s">
        <v>333</v>
      </c>
      <c r="H121" s="218">
        <v>6.8769999999999998</v>
      </c>
      <c r="I121" s="219"/>
      <c r="J121" s="220">
        <f>ROUND(I121*H121,2)</f>
        <v>0</v>
      </c>
      <c r="K121" s="216" t="s">
        <v>133</v>
      </c>
      <c r="L121" s="46"/>
      <c r="M121" s="221" t="s">
        <v>19</v>
      </c>
      <c r="N121" s="222" t="s">
        <v>42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153</v>
      </c>
      <c r="AT121" s="225" t="s">
        <v>129</v>
      </c>
      <c r="AU121" s="225" t="s">
        <v>81</v>
      </c>
      <c r="AY121" s="19" t="s">
        <v>126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153</v>
      </c>
      <c r="BM121" s="225" t="s">
        <v>1310</v>
      </c>
    </row>
    <row r="122" s="2" customFormat="1">
      <c r="A122" s="40"/>
      <c r="B122" s="41"/>
      <c r="C122" s="42"/>
      <c r="D122" s="227" t="s">
        <v>136</v>
      </c>
      <c r="E122" s="42"/>
      <c r="F122" s="228" t="s">
        <v>1311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136</v>
      </c>
      <c r="AU122" s="19" t="s">
        <v>81</v>
      </c>
    </row>
    <row r="123" s="2" customFormat="1" ht="24.15" customHeight="1">
      <c r="A123" s="40"/>
      <c r="B123" s="41"/>
      <c r="C123" s="214" t="s">
        <v>8</v>
      </c>
      <c r="D123" s="214" t="s">
        <v>129</v>
      </c>
      <c r="E123" s="215" t="s">
        <v>361</v>
      </c>
      <c r="F123" s="216" t="s">
        <v>362</v>
      </c>
      <c r="G123" s="217" t="s">
        <v>333</v>
      </c>
      <c r="H123" s="218">
        <v>2.0329999999999999</v>
      </c>
      <c r="I123" s="219"/>
      <c r="J123" s="220">
        <f>ROUND(I123*H123,2)</f>
        <v>0</v>
      </c>
      <c r="K123" s="216" t="s">
        <v>133</v>
      </c>
      <c r="L123" s="46"/>
      <c r="M123" s="221" t="s">
        <v>19</v>
      </c>
      <c r="N123" s="222" t="s">
        <v>42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153</v>
      </c>
      <c r="AT123" s="225" t="s">
        <v>129</v>
      </c>
      <c r="AU123" s="225" t="s">
        <v>81</v>
      </c>
      <c r="AY123" s="19" t="s">
        <v>126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153</v>
      </c>
      <c r="BM123" s="225" t="s">
        <v>1312</v>
      </c>
    </row>
    <row r="124" s="2" customFormat="1">
      <c r="A124" s="40"/>
      <c r="B124" s="41"/>
      <c r="C124" s="42"/>
      <c r="D124" s="227" t="s">
        <v>136</v>
      </c>
      <c r="E124" s="42"/>
      <c r="F124" s="228" t="s">
        <v>364</v>
      </c>
      <c r="G124" s="42"/>
      <c r="H124" s="42"/>
      <c r="I124" s="229"/>
      <c r="J124" s="42"/>
      <c r="K124" s="42"/>
      <c r="L124" s="46"/>
      <c r="M124" s="230"/>
      <c r="N124" s="231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136</v>
      </c>
      <c r="AU124" s="19" t="s">
        <v>81</v>
      </c>
    </row>
    <row r="125" s="12" customFormat="1" ht="22.8" customHeight="1">
      <c r="A125" s="12"/>
      <c r="B125" s="198"/>
      <c r="C125" s="199"/>
      <c r="D125" s="200" t="s">
        <v>70</v>
      </c>
      <c r="E125" s="212" t="s">
        <v>370</v>
      </c>
      <c r="F125" s="212" t="s">
        <v>371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SUM(P126:P127)</f>
        <v>0</v>
      </c>
      <c r="Q125" s="206"/>
      <c r="R125" s="207">
        <f>SUM(R126:R127)</f>
        <v>0</v>
      </c>
      <c r="S125" s="206"/>
      <c r="T125" s="208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79</v>
      </c>
      <c r="AT125" s="210" t="s">
        <v>70</v>
      </c>
      <c r="AU125" s="210" t="s">
        <v>79</v>
      </c>
      <c r="AY125" s="209" t="s">
        <v>126</v>
      </c>
      <c r="BK125" s="211">
        <f>SUM(BK126:BK127)</f>
        <v>0</v>
      </c>
    </row>
    <row r="126" s="2" customFormat="1" ht="37.8" customHeight="1">
      <c r="A126" s="40"/>
      <c r="B126" s="41"/>
      <c r="C126" s="214" t="s">
        <v>257</v>
      </c>
      <c r="D126" s="214" t="s">
        <v>129</v>
      </c>
      <c r="E126" s="215" t="s">
        <v>373</v>
      </c>
      <c r="F126" s="216" t="s">
        <v>374</v>
      </c>
      <c r="G126" s="217" t="s">
        <v>333</v>
      </c>
      <c r="H126" s="218">
        <v>1.7010000000000001</v>
      </c>
      <c r="I126" s="219"/>
      <c r="J126" s="220">
        <f>ROUND(I126*H126,2)</f>
        <v>0</v>
      </c>
      <c r="K126" s="216" t="s">
        <v>133</v>
      </c>
      <c r="L126" s="46"/>
      <c r="M126" s="221" t="s">
        <v>19</v>
      </c>
      <c r="N126" s="222" t="s">
        <v>42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153</v>
      </c>
      <c r="AT126" s="225" t="s">
        <v>129</v>
      </c>
      <c r="AU126" s="225" t="s">
        <v>81</v>
      </c>
      <c r="AY126" s="19" t="s">
        <v>126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153</v>
      </c>
      <c r="BM126" s="225" t="s">
        <v>1313</v>
      </c>
    </row>
    <row r="127" s="2" customFormat="1">
      <c r="A127" s="40"/>
      <c r="B127" s="41"/>
      <c r="C127" s="42"/>
      <c r="D127" s="227" t="s">
        <v>136</v>
      </c>
      <c r="E127" s="42"/>
      <c r="F127" s="228" t="s">
        <v>376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136</v>
      </c>
      <c r="AU127" s="19" t="s">
        <v>81</v>
      </c>
    </row>
    <row r="128" s="12" customFormat="1" ht="25.92" customHeight="1">
      <c r="A128" s="12"/>
      <c r="B128" s="198"/>
      <c r="C128" s="199"/>
      <c r="D128" s="200" t="s">
        <v>70</v>
      </c>
      <c r="E128" s="201" t="s">
        <v>377</v>
      </c>
      <c r="F128" s="201" t="s">
        <v>378</v>
      </c>
      <c r="G128" s="199"/>
      <c r="H128" s="199"/>
      <c r="I128" s="202"/>
      <c r="J128" s="203">
        <f>BK128</f>
        <v>0</v>
      </c>
      <c r="K128" s="199"/>
      <c r="L128" s="204"/>
      <c r="M128" s="205"/>
      <c r="N128" s="206"/>
      <c r="O128" s="206"/>
      <c r="P128" s="207">
        <f>P129+P248+P269</f>
        <v>0</v>
      </c>
      <c r="Q128" s="206"/>
      <c r="R128" s="207">
        <f>R129+R248+R269</f>
        <v>7.5403861999999995</v>
      </c>
      <c r="S128" s="206"/>
      <c r="T128" s="208">
        <f>T129+T248+T269</f>
        <v>6.876669999999999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81</v>
      </c>
      <c r="AT128" s="210" t="s">
        <v>70</v>
      </c>
      <c r="AU128" s="210" t="s">
        <v>71</v>
      </c>
      <c r="AY128" s="209" t="s">
        <v>126</v>
      </c>
      <c r="BK128" s="211">
        <f>BK129+BK248+BK269</f>
        <v>0</v>
      </c>
    </row>
    <row r="129" s="12" customFormat="1" ht="22.8" customHeight="1">
      <c r="A129" s="12"/>
      <c r="B129" s="198"/>
      <c r="C129" s="199"/>
      <c r="D129" s="200" t="s">
        <v>70</v>
      </c>
      <c r="E129" s="212" t="s">
        <v>473</v>
      </c>
      <c r="F129" s="212" t="s">
        <v>474</v>
      </c>
      <c r="G129" s="199"/>
      <c r="H129" s="199"/>
      <c r="I129" s="202"/>
      <c r="J129" s="213">
        <f>BK129</f>
        <v>0</v>
      </c>
      <c r="K129" s="199"/>
      <c r="L129" s="204"/>
      <c r="M129" s="205"/>
      <c r="N129" s="206"/>
      <c r="O129" s="206"/>
      <c r="P129" s="207">
        <f>SUM(P130:P247)</f>
        <v>0</v>
      </c>
      <c r="Q129" s="206"/>
      <c r="R129" s="207">
        <f>SUM(R130:R247)</f>
        <v>6.2277103999999994</v>
      </c>
      <c r="S129" s="206"/>
      <c r="T129" s="208">
        <f>SUM(T130:T247)</f>
        <v>6.876669999999999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81</v>
      </c>
      <c r="AT129" s="210" t="s">
        <v>70</v>
      </c>
      <c r="AU129" s="210" t="s">
        <v>79</v>
      </c>
      <c r="AY129" s="209" t="s">
        <v>126</v>
      </c>
      <c r="BK129" s="211">
        <f>SUM(BK130:BK247)</f>
        <v>0</v>
      </c>
    </row>
    <row r="130" s="2" customFormat="1" ht="16.5" customHeight="1">
      <c r="A130" s="40"/>
      <c r="B130" s="41"/>
      <c r="C130" s="214" t="s">
        <v>262</v>
      </c>
      <c r="D130" s="214" t="s">
        <v>129</v>
      </c>
      <c r="E130" s="215" t="s">
        <v>1314</v>
      </c>
      <c r="F130" s="216" t="s">
        <v>1315</v>
      </c>
      <c r="G130" s="217" t="s">
        <v>184</v>
      </c>
      <c r="H130" s="218">
        <v>3.5339999999999998</v>
      </c>
      <c r="I130" s="219"/>
      <c r="J130" s="220">
        <f>ROUND(I130*H130,2)</f>
        <v>0</v>
      </c>
      <c r="K130" s="216" t="s">
        <v>133</v>
      </c>
      <c r="L130" s="46"/>
      <c r="M130" s="221" t="s">
        <v>19</v>
      </c>
      <c r="N130" s="222" t="s">
        <v>42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272</v>
      </c>
      <c r="AT130" s="225" t="s">
        <v>129</v>
      </c>
      <c r="AU130" s="225" t="s">
        <v>81</v>
      </c>
      <c r="AY130" s="19" t="s">
        <v>126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272</v>
      </c>
      <c r="BM130" s="225" t="s">
        <v>1316</v>
      </c>
    </row>
    <row r="131" s="2" customFormat="1">
      <c r="A131" s="40"/>
      <c r="B131" s="41"/>
      <c r="C131" s="42"/>
      <c r="D131" s="227" t="s">
        <v>136</v>
      </c>
      <c r="E131" s="42"/>
      <c r="F131" s="228" t="s">
        <v>1317</v>
      </c>
      <c r="G131" s="42"/>
      <c r="H131" s="42"/>
      <c r="I131" s="229"/>
      <c r="J131" s="42"/>
      <c r="K131" s="42"/>
      <c r="L131" s="46"/>
      <c r="M131" s="230"/>
      <c r="N131" s="231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136</v>
      </c>
      <c r="AU131" s="19" t="s">
        <v>81</v>
      </c>
    </row>
    <row r="132" s="13" customFormat="1">
      <c r="A132" s="13"/>
      <c r="B132" s="238"/>
      <c r="C132" s="239"/>
      <c r="D132" s="232" t="s">
        <v>187</v>
      </c>
      <c r="E132" s="240" t="s">
        <v>19</v>
      </c>
      <c r="F132" s="241" t="s">
        <v>1318</v>
      </c>
      <c r="G132" s="239"/>
      <c r="H132" s="242">
        <v>3.5339999999999998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187</v>
      </c>
      <c r="AU132" s="248" t="s">
        <v>81</v>
      </c>
      <c r="AV132" s="13" t="s">
        <v>81</v>
      </c>
      <c r="AW132" s="13" t="s">
        <v>33</v>
      </c>
      <c r="AX132" s="13" t="s">
        <v>79</v>
      </c>
      <c r="AY132" s="248" t="s">
        <v>126</v>
      </c>
    </row>
    <row r="133" s="2" customFormat="1" ht="24.15" customHeight="1">
      <c r="A133" s="40"/>
      <c r="B133" s="41"/>
      <c r="C133" s="214" t="s">
        <v>267</v>
      </c>
      <c r="D133" s="214" t="s">
        <v>129</v>
      </c>
      <c r="E133" s="215" t="s">
        <v>476</v>
      </c>
      <c r="F133" s="216" t="s">
        <v>477</v>
      </c>
      <c r="G133" s="217" t="s">
        <v>191</v>
      </c>
      <c r="H133" s="218">
        <v>8.2550000000000008</v>
      </c>
      <c r="I133" s="219"/>
      <c r="J133" s="220">
        <f>ROUND(I133*H133,2)</f>
        <v>0</v>
      </c>
      <c r="K133" s="216" t="s">
        <v>133</v>
      </c>
      <c r="L133" s="46"/>
      <c r="M133" s="221" t="s">
        <v>19</v>
      </c>
      <c r="N133" s="222" t="s">
        <v>42</v>
      </c>
      <c r="O133" s="86"/>
      <c r="P133" s="223">
        <f>O133*H133</f>
        <v>0</v>
      </c>
      <c r="Q133" s="223">
        <v>0.00189</v>
      </c>
      <c r="R133" s="223">
        <f>Q133*H133</f>
        <v>0.015601950000000002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272</v>
      </c>
      <c r="AT133" s="225" t="s">
        <v>129</v>
      </c>
      <c r="AU133" s="225" t="s">
        <v>81</v>
      </c>
      <c r="AY133" s="19" t="s">
        <v>126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272</v>
      </c>
      <c r="BM133" s="225" t="s">
        <v>1319</v>
      </c>
    </row>
    <row r="134" s="2" customFormat="1">
      <c r="A134" s="40"/>
      <c r="B134" s="41"/>
      <c r="C134" s="42"/>
      <c r="D134" s="227" t="s">
        <v>136</v>
      </c>
      <c r="E134" s="42"/>
      <c r="F134" s="228" t="s">
        <v>479</v>
      </c>
      <c r="G134" s="42"/>
      <c r="H134" s="42"/>
      <c r="I134" s="229"/>
      <c r="J134" s="42"/>
      <c r="K134" s="42"/>
      <c r="L134" s="46"/>
      <c r="M134" s="230"/>
      <c r="N134" s="231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136</v>
      </c>
      <c r="AU134" s="19" t="s">
        <v>81</v>
      </c>
    </row>
    <row r="135" s="13" customFormat="1">
      <c r="A135" s="13"/>
      <c r="B135" s="238"/>
      <c r="C135" s="239"/>
      <c r="D135" s="232" t="s">
        <v>187</v>
      </c>
      <c r="E135" s="240" t="s">
        <v>19</v>
      </c>
      <c r="F135" s="241" t="s">
        <v>1320</v>
      </c>
      <c r="G135" s="239"/>
      <c r="H135" s="242">
        <v>8.2550000000000008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187</v>
      </c>
      <c r="AU135" s="248" t="s">
        <v>81</v>
      </c>
      <c r="AV135" s="13" t="s">
        <v>81</v>
      </c>
      <c r="AW135" s="13" t="s">
        <v>33</v>
      </c>
      <c r="AX135" s="13" t="s">
        <v>79</v>
      </c>
      <c r="AY135" s="248" t="s">
        <v>126</v>
      </c>
    </row>
    <row r="136" s="2" customFormat="1" ht="21.75" customHeight="1">
      <c r="A136" s="40"/>
      <c r="B136" s="41"/>
      <c r="C136" s="214" t="s">
        <v>272</v>
      </c>
      <c r="D136" s="214" t="s">
        <v>129</v>
      </c>
      <c r="E136" s="215" t="s">
        <v>482</v>
      </c>
      <c r="F136" s="216" t="s">
        <v>483</v>
      </c>
      <c r="G136" s="217" t="s">
        <v>484</v>
      </c>
      <c r="H136" s="218">
        <v>1</v>
      </c>
      <c r="I136" s="219"/>
      <c r="J136" s="220">
        <f>ROUND(I136*H136,2)</f>
        <v>0</v>
      </c>
      <c r="K136" s="216" t="s">
        <v>19</v>
      </c>
      <c r="L136" s="46"/>
      <c r="M136" s="221" t="s">
        <v>19</v>
      </c>
      <c r="N136" s="222" t="s">
        <v>42</v>
      </c>
      <c r="O136" s="86"/>
      <c r="P136" s="223">
        <f>O136*H136</f>
        <v>0</v>
      </c>
      <c r="Q136" s="223">
        <v>0.019630000000000002</v>
      </c>
      <c r="R136" s="223">
        <f>Q136*H136</f>
        <v>0.019630000000000002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272</v>
      </c>
      <c r="AT136" s="225" t="s">
        <v>129</v>
      </c>
      <c r="AU136" s="225" t="s">
        <v>81</v>
      </c>
      <c r="AY136" s="19" t="s">
        <v>126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272</v>
      </c>
      <c r="BM136" s="225" t="s">
        <v>1321</v>
      </c>
    </row>
    <row r="137" s="2" customFormat="1" ht="24.15" customHeight="1">
      <c r="A137" s="40"/>
      <c r="B137" s="41"/>
      <c r="C137" s="214" t="s">
        <v>277</v>
      </c>
      <c r="D137" s="214" t="s">
        <v>129</v>
      </c>
      <c r="E137" s="215" t="s">
        <v>1322</v>
      </c>
      <c r="F137" s="216" t="s">
        <v>1323</v>
      </c>
      <c r="G137" s="217" t="s">
        <v>484</v>
      </c>
      <c r="H137" s="218">
        <v>1</v>
      </c>
      <c r="I137" s="219"/>
      <c r="J137" s="220">
        <f>ROUND(I137*H137,2)</f>
        <v>0</v>
      </c>
      <c r="K137" s="216" t="s">
        <v>19</v>
      </c>
      <c r="L137" s="46"/>
      <c r="M137" s="221" t="s">
        <v>19</v>
      </c>
      <c r="N137" s="222" t="s">
        <v>42</v>
      </c>
      <c r="O137" s="86"/>
      <c r="P137" s="223">
        <f>O137*H137</f>
        <v>0</v>
      </c>
      <c r="Q137" s="223">
        <v>0.019630000000000002</v>
      </c>
      <c r="R137" s="223">
        <f>Q137*H137</f>
        <v>0.019630000000000002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272</v>
      </c>
      <c r="AT137" s="225" t="s">
        <v>129</v>
      </c>
      <c r="AU137" s="225" t="s">
        <v>81</v>
      </c>
      <c r="AY137" s="19" t="s">
        <v>126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272</v>
      </c>
      <c r="BM137" s="225" t="s">
        <v>1324</v>
      </c>
    </row>
    <row r="138" s="2" customFormat="1" ht="24.15" customHeight="1">
      <c r="A138" s="40"/>
      <c r="B138" s="41"/>
      <c r="C138" s="214" t="s">
        <v>282</v>
      </c>
      <c r="D138" s="214" t="s">
        <v>129</v>
      </c>
      <c r="E138" s="215" t="s">
        <v>1325</v>
      </c>
      <c r="F138" s="216" t="s">
        <v>1326</v>
      </c>
      <c r="G138" s="217" t="s">
        <v>484</v>
      </c>
      <c r="H138" s="218">
        <v>1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42</v>
      </c>
      <c r="O138" s="86"/>
      <c r="P138" s="223">
        <f>O138*H138</f>
        <v>0</v>
      </c>
      <c r="Q138" s="223">
        <v>0.019630000000000002</v>
      </c>
      <c r="R138" s="223">
        <f>Q138*H138</f>
        <v>0.019630000000000002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272</v>
      </c>
      <c r="AT138" s="225" t="s">
        <v>129</v>
      </c>
      <c r="AU138" s="225" t="s">
        <v>81</v>
      </c>
      <c r="AY138" s="19" t="s">
        <v>126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272</v>
      </c>
      <c r="BM138" s="225" t="s">
        <v>1327</v>
      </c>
    </row>
    <row r="139" s="2" customFormat="1" ht="16.5" customHeight="1">
      <c r="A139" s="40"/>
      <c r="B139" s="41"/>
      <c r="C139" s="214" t="s">
        <v>288</v>
      </c>
      <c r="D139" s="214" t="s">
        <v>129</v>
      </c>
      <c r="E139" s="215" t="s">
        <v>1328</v>
      </c>
      <c r="F139" s="216" t="s">
        <v>1329</v>
      </c>
      <c r="G139" s="217" t="s">
        <v>226</v>
      </c>
      <c r="H139" s="218">
        <v>15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42</v>
      </c>
      <c r="O139" s="86"/>
      <c r="P139" s="223">
        <f>O139*H139</f>
        <v>0</v>
      </c>
      <c r="Q139" s="223">
        <v>0.019630000000000002</v>
      </c>
      <c r="R139" s="223">
        <f>Q139*H139</f>
        <v>0.29445000000000005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272</v>
      </c>
      <c r="AT139" s="225" t="s">
        <v>129</v>
      </c>
      <c r="AU139" s="225" t="s">
        <v>81</v>
      </c>
      <c r="AY139" s="19" t="s">
        <v>126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272</v>
      </c>
      <c r="BM139" s="225" t="s">
        <v>1330</v>
      </c>
    </row>
    <row r="140" s="2" customFormat="1" ht="24.15" customHeight="1">
      <c r="A140" s="40"/>
      <c r="B140" s="41"/>
      <c r="C140" s="214" t="s">
        <v>293</v>
      </c>
      <c r="D140" s="214" t="s">
        <v>129</v>
      </c>
      <c r="E140" s="215" t="s">
        <v>1331</v>
      </c>
      <c r="F140" s="216" t="s">
        <v>1332</v>
      </c>
      <c r="G140" s="217" t="s">
        <v>226</v>
      </c>
      <c r="H140" s="218">
        <v>23</v>
      </c>
      <c r="I140" s="219"/>
      <c r="J140" s="220">
        <f>ROUND(I140*H140,2)</f>
        <v>0</v>
      </c>
      <c r="K140" s="216" t="s">
        <v>133</v>
      </c>
      <c r="L140" s="46"/>
      <c r="M140" s="221" t="s">
        <v>19</v>
      </c>
      <c r="N140" s="222" t="s">
        <v>42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0.014</v>
      </c>
      <c r="T140" s="224">
        <f>S140*H140</f>
        <v>0.32200000000000001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272</v>
      </c>
      <c r="AT140" s="225" t="s">
        <v>129</v>
      </c>
      <c r="AU140" s="225" t="s">
        <v>81</v>
      </c>
      <c r="AY140" s="19" t="s">
        <v>126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272</v>
      </c>
      <c r="BM140" s="225" t="s">
        <v>1333</v>
      </c>
    </row>
    <row r="141" s="2" customFormat="1">
      <c r="A141" s="40"/>
      <c r="B141" s="41"/>
      <c r="C141" s="42"/>
      <c r="D141" s="227" t="s">
        <v>136</v>
      </c>
      <c r="E141" s="42"/>
      <c r="F141" s="228" t="s">
        <v>1334</v>
      </c>
      <c r="G141" s="42"/>
      <c r="H141" s="42"/>
      <c r="I141" s="229"/>
      <c r="J141" s="42"/>
      <c r="K141" s="42"/>
      <c r="L141" s="46"/>
      <c r="M141" s="230"/>
      <c r="N141" s="231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136</v>
      </c>
      <c r="AU141" s="19" t="s">
        <v>81</v>
      </c>
    </row>
    <row r="142" s="13" customFormat="1">
      <c r="A142" s="13"/>
      <c r="B142" s="238"/>
      <c r="C142" s="239"/>
      <c r="D142" s="232" t="s">
        <v>187</v>
      </c>
      <c r="E142" s="240" t="s">
        <v>19</v>
      </c>
      <c r="F142" s="241" t="s">
        <v>1335</v>
      </c>
      <c r="G142" s="239"/>
      <c r="H142" s="242">
        <v>4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187</v>
      </c>
      <c r="AU142" s="248" t="s">
        <v>81</v>
      </c>
      <c r="AV142" s="13" t="s">
        <v>81</v>
      </c>
      <c r="AW142" s="13" t="s">
        <v>33</v>
      </c>
      <c r="AX142" s="13" t="s">
        <v>71</v>
      </c>
      <c r="AY142" s="248" t="s">
        <v>126</v>
      </c>
    </row>
    <row r="143" s="13" customFormat="1">
      <c r="A143" s="13"/>
      <c r="B143" s="238"/>
      <c r="C143" s="239"/>
      <c r="D143" s="232" t="s">
        <v>187</v>
      </c>
      <c r="E143" s="240" t="s">
        <v>19</v>
      </c>
      <c r="F143" s="241" t="s">
        <v>1336</v>
      </c>
      <c r="G143" s="239"/>
      <c r="H143" s="242">
        <v>5.5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187</v>
      </c>
      <c r="AU143" s="248" t="s">
        <v>81</v>
      </c>
      <c r="AV143" s="13" t="s">
        <v>81</v>
      </c>
      <c r="AW143" s="13" t="s">
        <v>33</v>
      </c>
      <c r="AX143" s="13" t="s">
        <v>71</v>
      </c>
      <c r="AY143" s="248" t="s">
        <v>126</v>
      </c>
    </row>
    <row r="144" s="13" customFormat="1">
      <c r="A144" s="13"/>
      <c r="B144" s="238"/>
      <c r="C144" s="239"/>
      <c r="D144" s="232" t="s">
        <v>187</v>
      </c>
      <c r="E144" s="240" t="s">
        <v>19</v>
      </c>
      <c r="F144" s="241" t="s">
        <v>1337</v>
      </c>
      <c r="G144" s="239"/>
      <c r="H144" s="242">
        <v>7.5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187</v>
      </c>
      <c r="AU144" s="248" t="s">
        <v>81</v>
      </c>
      <c r="AV144" s="13" t="s">
        <v>81</v>
      </c>
      <c r="AW144" s="13" t="s">
        <v>33</v>
      </c>
      <c r="AX144" s="13" t="s">
        <v>71</v>
      </c>
      <c r="AY144" s="248" t="s">
        <v>126</v>
      </c>
    </row>
    <row r="145" s="13" customFormat="1">
      <c r="A145" s="13"/>
      <c r="B145" s="238"/>
      <c r="C145" s="239"/>
      <c r="D145" s="232" t="s">
        <v>187</v>
      </c>
      <c r="E145" s="240" t="s">
        <v>19</v>
      </c>
      <c r="F145" s="241" t="s">
        <v>1338</v>
      </c>
      <c r="G145" s="239"/>
      <c r="H145" s="242">
        <v>2.5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187</v>
      </c>
      <c r="AU145" s="248" t="s">
        <v>81</v>
      </c>
      <c r="AV145" s="13" t="s">
        <v>81</v>
      </c>
      <c r="AW145" s="13" t="s">
        <v>33</v>
      </c>
      <c r="AX145" s="13" t="s">
        <v>71</v>
      </c>
      <c r="AY145" s="248" t="s">
        <v>126</v>
      </c>
    </row>
    <row r="146" s="13" customFormat="1">
      <c r="A146" s="13"/>
      <c r="B146" s="238"/>
      <c r="C146" s="239"/>
      <c r="D146" s="232" t="s">
        <v>187</v>
      </c>
      <c r="E146" s="240" t="s">
        <v>19</v>
      </c>
      <c r="F146" s="241" t="s">
        <v>1339</v>
      </c>
      <c r="G146" s="239"/>
      <c r="H146" s="242">
        <v>3.5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187</v>
      </c>
      <c r="AU146" s="248" t="s">
        <v>81</v>
      </c>
      <c r="AV146" s="13" t="s">
        <v>81</v>
      </c>
      <c r="AW146" s="13" t="s">
        <v>33</v>
      </c>
      <c r="AX146" s="13" t="s">
        <v>71</v>
      </c>
      <c r="AY146" s="248" t="s">
        <v>126</v>
      </c>
    </row>
    <row r="147" s="14" customFormat="1">
      <c r="A147" s="14"/>
      <c r="B147" s="249"/>
      <c r="C147" s="250"/>
      <c r="D147" s="232" t="s">
        <v>187</v>
      </c>
      <c r="E147" s="251" t="s">
        <v>19</v>
      </c>
      <c r="F147" s="252" t="s">
        <v>196</v>
      </c>
      <c r="G147" s="250"/>
      <c r="H147" s="253">
        <v>23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187</v>
      </c>
      <c r="AU147" s="259" t="s">
        <v>81</v>
      </c>
      <c r="AV147" s="14" t="s">
        <v>153</v>
      </c>
      <c r="AW147" s="14" t="s">
        <v>33</v>
      </c>
      <c r="AX147" s="14" t="s">
        <v>79</v>
      </c>
      <c r="AY147" s="259" t="s">
        <v>126</v>
      </c>
    </row>
    <row r="148" s="2" customFormat="1" ht="24.15" customHeight="1">
      <c r="A148" s="40"/>
      <c r="B148" s="41"/>
      <c r="C148" s="214" t="s">
        <v>7</v>
      </c>
      <c r="D148" s="214" t="s">
        <v>129</v>
      </c>
      <c r="E148" s="215" t="s">
        <v>1340</v>
      </c>
      <c r="F148" s="216" t="s">
        <v>1341</v>
      </c>
      <c r="G148" s="217" t="s">
        <v>226</v>
      </c>
      <c r="H148" s="218">
        <v>8.6999999999999993</v>
      </c>
      <c r="I148" s="219"/>
      <c r="J148" s="220">
        <f>ROUND(I148*H148,2)</f>
        <v>0</v>
      </c>
      <c r="K148" s="216" t="s">
        <v>133</v>
      </c>
      <c r="L148" s="46"/>
      <c r="M148" s="221" t="s">
        <v>19</v>
      </c>
      <c r="N148" s="222" t="s">
        <v>42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0.0066</v>
      </c>
      <c r="T148" s="224">
        <f>S148*H148</f>
        <v>0.057419999999999992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272</v>
      </c>
      <c r="AT148" s="225" t="s">
        <v>129</v>
      </c>
      <c r="AU148" s="225" t="s">
        <v>81</v>
      </c>
      <c r="AY148" s="19" t="s">
        <v>126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272</v>
      </c>
      <c r="BM148" s="225" t="s">
        <v>1342</v>
      </c>
    </row>
    <row r="149" s="2" customFormat="1">
      <c r="A149" s="40"/>
      <c r="B149" s="41"/>
      <c r="C149" s="42"/>
      <c r="D149" s="227" t="s">
        <v>136</v>
      </c>
      <c r="E149" s="42"/>
      <c r="F149" s="228" t="s">
        <v>1343</v>
      </c>
      <c r="G149" s="42"/>
      <c r="H149" s="42"/>
      <c r="I149" s="229"/>
      <c r="J149" s="42"/>
      <c r="K149" s="42"/>
      <c r="L149" s="46"/>
      <c r="M149" s="230"/>
      <c r="N149" s="231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136</v>
      </c>
      <c r="AU149" s="19" t="s">
        <v>81</v>
      </c>
    </row>
    <row r="150" s="13" customFormat="1">
      <c r="A150" s="13"/>
      <c r="B150" s="238"/>
      <c r="C150" s="239"/>
      <c r="D150" s="232" t="s">
        <v>187</v>
      </c>
      <c r="E150" s="240" t="s">
        <v>19</v>
      </c>
      <c r="F150" s="241" t="s">
        <v>1344</v>
      </c>
      <c r="G150" s="239"/>
      <c r="H150" s="242">
        <v>8.6999999999999993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187</v>
      </c>
      <c r="AU150" s="248" t="s">
        <v>81</v>
      </c>
      <c r="AV150" s="13" t="s">
        <v>81</v>
      </c>
      <c r="AW150" s="13" t="s">
        <v>33</v>
      </c>
      <c r="AX150" s="13" t="s">
        <v>79</v>
      </c>
      <c r="AY150" s="248" t="s">
        <v>126</v>
      </c>
    </row>
    <row r="151" s="2" customFormat="1" ht="24.15" customHeight="1">
      <c r="A151" s="40"/>
      <c r="B151" s="41"/>
      <c r="C151" s="214" t="s">
        <v>302</v>
      </c>
      <c r="D151" s="214" t="s">
        <v>129</v>
      </c>
      <c r="E151" s="215" t="s">
        <v>1345</v>
      </c>
      <c r="F151" s="216" t="s">
        <v>1346</v>
      </c>
      <c r="G151" s="217" t="s">
        <v>226</v>
      </c>
      <c r="H151" s="218">
        <v>2</v>
      </c>
      <c r="I151" s="219"/>
      <c r="J151" s="220">
        <f>ROUND(I151*H151,2)</f>
        <v>0</v>
      </c>
      <c r="K151" s="216" t="s">
        <v>133</v>
      </c>
      <c r="L151" s="46"/>
      <c r="M151" s="221" t="s">
        <v>19</v>
      </c>
      <c r="N151" s="222" t="s">
        <v>42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0.012319999999999999</v>
      </c>
      <c r="T151" s="224">
        <f>S151*H151</f>
        <v>0.024639999999999999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272</v>
      </c>
      <c r="AT151" s="225" t="s">
        <v>129</v>
      </c>
      <c r="AU151" s="225" t="s">
        <v>81</v>
      </c>
      <c r="AY151" s="19" t="s">
        <v>126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272</v>
      </c>
      <c r="BM151" s="225" t="s">
        <v>1347</v>
      </c>
    </row>
    <row r="152" s="2" customFormat="1">
      <c r="A152" s="40"/>
      <c r="B152" s="41"/>
      <c r="C152" s="42"/>
      <c r="D152" s="227" t="s">
        <v>136</v>
      </c>
      <c r="E152" s="42"/>
      <c r="F152" s="228" t="s">
        <v>1348</v>
      </c>
      <c r="G152" s="42"/>
      <c r="H152" s="42"/>
      <c r="I152" s="229"/>
      <c r="J152" s="42"/>
      <c r="K152" s="42"/>
      <c r="L152" s="46"/>
      <c r="M152" s="230"/>
      <c r="N152" s="231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136</v>
      </c>
      <c r="AU152" s="19" t="s">
        <v>81</v>
      </c>
    </row>
    <row r="153" s="13" customFormat="1">
      <c r="A153" s="13"/>
      <c r="B153" s="238"/>
      <c r="C153" s="239"/>
      <c r="D153" s="232" t="s">
        <v>187</v>
      </c>
      <c r="E153" s="240" t="s">
        <v>19</v>
      </c>
      <c r="F153" s="241" t="s">
        <v>1349</v>
      </c>
      <c r="G153" s="239"/>
      <c r="H153" s="242">
        <v>2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187</v>
      </c>
      <c r="AU153" s="248" t="s">
        <v>81</v>
      </c>
      <c r="AV153" s="13" t="s">
        <v>81</v>
      </c>
      <c r="AW153" s="13" t="s">
        <v>33</v>
      </c>
      <c r="AX153" s="13" t="s">
        <v>79</v>
      </c>
      <c r="AY153" s="248" t="s">
        <v>126</v>
      </c>
    </row>
    <row r="154" s="2" customFormat="1" ht="24.15" customHeight="1">
      <c r="A154" s="40"/>
      <c r="B154" s="41"/>
      <c r="C154" s="214" t="s">
        <v>306</v>
      </c>
      <c r="D154" s="214" t="s">
        <v>129</v>
      </c>
      <c r="E154" s="215" t="s">
        <v>1350</v>
      </c>
      <c r="F154" s="216" t="s">
        <v>1351</v>
      </c>
      <c r="G154" s="217" t="s">
        <v>226</v>
      </c>
      <c r="H154" s="218">
        <v>55</v>
      </c>
      <c r="I154" s="219"/>
      <c r="J154" s="220">
        <f>ROUND(I154*H154,2)</f>
        <v>0</v>
      </c>
      <c r="K154" s="216" t="s">
        <v>133</v>
      </c>
      <c r="L154" s="46"/>
      <c r="M154" s="221" t="s">
        <v>19</v>
      </c>
      <c r="N154" s="222" t="s">
        <v>42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0.012319999999999999</v>
      </c>
      <c r="T154" s="224">
        <f>S154*H154</f>
        <v>0.67759999999999998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272</v>
      </c>
      <c r="AT154" s="225" t="s">
        <v>129</v>
      </c>
      <c r="AU154" s="225" t="s">
        <v>81</v>
      </c>
      <c r="AY154" s="19" t="s">
        <v>126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272</v>
      </c>
      <c r="BM154" s="225" t="s">
        <v>1352</v>
      </c>
    </row>
    <row r="155" s="2" customFormat="1">
      <c r="A155" s="40"/>
      <c r="B155" s="41"/>
      <c r="C155" s="42"/>
      <c r="D155" s="227" t="s">
        <v>136</v>
      </c>
      <c r="E155" s="42"/>
      <c r="F155" s="228" t="s">
        <v>1353</v>
      </c>
      <c r="G155" s="42"/>
      <c r="H155" s="42"/>
      <c r="I155" s="229"/>
      <c r="J155" s="42"/>
      <c r="K155" s="42"/>
      <c r="L155" s="46"/>
      <c r="M155" s="230"/>
      <c r="N155" s="231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136</v>
      </c>
      <c r="AU155" s="19" t="s">
        <v>81</v>
      </c>
    </row>
    <row r="156" s="13" customFormat="1">
      <c r="A156" s="13"/>
      <c r="B156" s="238"/>
      <c r="C156" s="239"/>
      <c r="D156" s="232" t="s">
        <v>187</v>
      </c>
      <c r="E156" s="240" t="s">
        <v>19</v>
      </c>
      <c r="F156" s="241" t="s">
        <v>1354</v>
      </c>
      <c r="G156" s="239"/>
      <c r="H156" s="242">
        <v>55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187</v>
      </c>
      <c r="AU156" s="248" t="s">
        <v>81</v>
      </c>
      <c r="AV156" s="13" t="s">
        <v>81</v>
      </c>
      <c r="AW156" s="13" t="s">
        <v>33</v>
      </c>
      <c r="AX156" s="13" t="s">
        <v>79</v>
      </c>
      <c r="AY156" s="248" t="s">
        <v>126</v>
      </c>
    </row>
    <row r="157" s="2" customFormat="1" ht="24.15" customHeight="1">
      <c r="A157" s="40"/>
      <c r="B157" s="41"/>
      <c r="C157" s="214" t="s">
        <v>311</v>
      </c>
      <c r="D157" s="214" t="s">
        <v>129</v>
      </c>
      <c r="E157" s="215" t="s">
        <v>1355</v>
      </c>
      <c r="F157" s="216" t="s">
        <v>1356</v>
      </c>
      <c r="G157" s="217" t="s">
        <v>226</v>
      </c>
      <c r="H157" s="218">
        <v>3</v>
      </c>
      <c r="I157" s="219"/>
      <c r="J157" s="220">
        <f>ROUND(I157*H157,2)</f>
        <v>0</v>
      </c>
      <c r="K157" s="216" t="s">
        <v>133</v>
      </c>
      <c r="L157" s="46"/>
      <c r="M157" s="221" t="s">
        <v>19</v>
      </c>
      <c r="N157" s="222" t="s">
        <v>42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0.01584</v>
      </c>
      <c r="T157" s="224">
        <f>S157*H157</f>
        <v>0.04752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272</v>
      </c>
      <c r="AT157" s="225" t="s">
        <v>129</v>
      </c>
      <c r="AU157" s="225" t="s">
        <v>81</v>
      </c>
      <c r="AY157" s="19" t="s">
        <v>126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272</v>
      </c>
      <c r="BM157" s="225" t="s">
        <v>1357</v>
      </c>
    </row>
    <row r="158" s="2" customFormat="1">
      <c r="A158" s="40"/>
      <c r="B158" s="41"/>
      <c r="C158" s="42"/>
      <c r="D158" s="227" t="s">
        <v>136</v>
      </c>
      <c r="E158" s="42"/>
      <c r="F158" s="228" t="s">
        <v>1358</v>
      </c>
      <c r="G158" s="42"/>
      <c r="H158" s="42"/>
      <c r="I158" s="229"/>
      <c r="J158" s="42"/>
      <c r="K158" s="42"/>
      <c r="L158" s="46"/>
      <c r="M158" s="230"/>
      <c r="N158" s="231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136</v>
      </c>
      <c r="AU158" s="19" t="s">
        <v>81</v>
      </c>
    </row>
    <row r="159" s="13" customFormat="1">
      <c r="A159" s="13"/>
      <c r="B159" s="238"/>
      <c r="C159" s="239"/>
      <c r="D159" s="232" t="s">
        <v>187</v>
      </c>
      <c r="E159" s="240" t="s">
        <v>19</v>
      </c>
      <c r="F159" s="241" t="s">
        <v>1359</v>
      </c>
      <c r="G159" s="239"/>
      <c r="H159" s="242">
        <v>3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187</v>
      </c>
      <c r="AU159" s="248" t="s">
        <v>81</v>
      </c>
      <c r="AV159" s="13" t="s">
        <v>81</v>
      </c>
      <c r="AW159" s="13" t="s">
        <v>33</v>
      </c>
      <c r="AX159" s="13" t="s">
        <v>79</v>
      </c>
      <c r="AY159" s="248" t="s">
        <v>126</v>
      </c>
    </row>
    <row r="160" s="2" customFormat="1" ht="24.15" customHeight="1">
      <c r="A160" s="40"/>
      <c r="B160" s="41"/>
      <c r="C160" s="214" t="s">
        <v>316</v>
      </c>
      <c r="D160" s="214" t="s">
        <v>129</v>
      </c>
      <c r="E160" s="215" t="s">
        <v>1360</v>
      </c>
      <c r="F160" s="216" t="s">
        <v>1361</v>
      </c>
      <c r="G160" s="217" t="s">
        <v>226</v>
      </c>
      <c r="H160" s="218">
        <v>10</v>
      </c>
      <c r="I160" s="219"/>
      <c r="J160" s="220">
        <f>ROUND(I160*H160,2)</f>
        <v>0</v>
      </c>
      <c r="K160" s="216" t="s">
        <v>133</v>
      </c>
      <c r="L160" s="46"/>
      <c r="M160" s="221" t="s">
        <v>19</v>
      </c>
      <c r="N160" s="222" t="s">
        <v>42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0.01584</v>
      </c>
      <c r="T160" s="224">
        <f>S160*H160</f>
        <v>0.15839999999999999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272</v>
      </c>
      <c r="AT160" s="225" t="s">
        <v>129</v>
      </c>
      <c r="AU160" s="225" t="s">
        <v>81</v>
      </c>
      <c r="AY160" s="19" t="s">
        <v>126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272</v>
      </c>
      <c r="BM160" s="225" t="s">
        <v>1362</v>
      </c>
    </row>
    <row r="161" s="2" customFormat="1">
      <c r="A161" s="40"/>
      <c r="B161" s="41"/>
      <c r="C161" s="42"/>
      <c r="D161" s="227" t="s">
        <v>136</v>
      </c>
      <c r="E161" s="42"/>
      <c r="F161" s="228" t="s">
        <v>1363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136</v>
      </c>
      <c r="AU161" s="19" t="s">
        <v>81</v>
      </c>
    </row>
    <row r="162" s="13" customFormat="1">
      <c r="A162" s="13"/>
      <c r="B162" s="238"/>
      <c r="C162" s="239"/>
      <c r="D162" s="232" t="s">
        <v>187</v>
      </c>
      <c r="E162" s="240" t="s">
        <v>19</v>
      </c>
      <c r="F162" s="241" t="s">
        <v>1364</v>
      </c>
      <c r="G162" s="239"/>
      <c r="H162" s="242">
        <v>10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187</v>
      </c>
      <c r="AU162" s="248" t="s">
        <v>81</v>
      </c>
      <c r="AV162" s="13" t="s">
        <v>81</v>
      </c>
      <c r="AW162" s="13" t="s">
        <v>33</v>
      </c>
      <c r="AX162" s="13" t="s">
        <v>79</v>
      </c>
      <c r="AY162" s="248" t="s">
        <v>126</v>
      </c>
    </row>
    <row r="163" s="2" customFormat="1" ht="24.15" customHeight="1">
      <c r="A163" s="40"/>
      <c r="B163" s="41"/>
      <c r="C163" s="214" t="s">
        <v>322</v>
      </c>
      <c r="D163" s="214" t="s">
        <v>129</v>
      </c>
      <c r="E163" s="215" t="s">
        <v>1365</v>
      </c>
      <c r="F163" s="216" t="s">
        <v>1366</v>
      </c>
      <c r="G163" s="217" t="s">
        <v>226</v>
      </c>
      <c r="H163" s="218">
        <v>15</v>
      </c>
      <c r="I163" s="219"/>
      <c r="J163" s="220">
        <f>ROUND(I163*H163,2)</f>
        <v>0</v>
      </c>
      <c r="K163" s="216" t="s">
        <v>133</v>
      </c>
      <c r="L163" s="46"/>
      <c r="M163" s="221" t="s">
        <v>19</v>
      </c>
      <c r="N163" s="222" t="s">
        <v>42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0.01584</v>
      </c>
      <c r="T163" s="224">
        <f>S163*H163</f>
        <v>0.23760000000000001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272</v>
      </c>
      <c r="AT163" s="225" t="s">
        <v>129</v>
      </c>
      <c r="AU163" s="225" t="s">
        <v>81</v>
      </c>
      <c r="AY163" s="19" t="s">
        <v>126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272</v>
      </c>
      <c r="BM163" s="225" t="s">
        <v>1367</v>
      </c>
    </row>
    <row r="164" s="2" customFormat="1">
      <c r="A164" s="40"/>
      <c r="B164" s="41"/>
      <c r="C164" s="42"/>
      <c r="D164" s="227" t="s">
        <v>136</v>
      </c>
      <c r="E164" s="42"/>
      <c r="F164" s="228" t="s">
        <v>1368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136</v>
      </c>
      <c r="AU164" s="19" t="s">
        <v>81</v>
      </c>
    </row>
    <row r="165" s="13" customFormat="1">
      <c r="A165" s="13"/>
      <c r="B165" s="238"/>
      <c r="C165" s="239"/>
      <c r="D165" s="232" t="s">
        <v>187</v>
      </c>
      <c r="E165" s="240" t="s">
        <v>19</v>
      </c>
      <c r="F165" s="241" t="s">
        <v>1369</v>
      </c>
      <c r="G165" s="239"/>
      <c r="H165" s="242">
        <v>15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187</v>
      </c>
      <c r="AU165" s="248" t="s">
        <v>81</v>
      </c>
      <c r="AV165" s="13" t="s">
        <v>81</v>
      </c>
      <c r="AW165" s="13" t="s">
        <v>33</v>
      </c>
      <c r="AX165" s="13" t="s">
        <v>79</v>
      </c>
      <c r="AY165" s="248" t="s">
        <v>126</v>
      </c>
    </row>
    <row r="166" s="2" customFormat="1" ht="24.15" customHeight="1">
      <c r="A166" s="40"/>
      <c r="B166" s="41"/>
      <c r="C166" s="214" t="s">
        <v>330</v>
      </c>
      <c r="D166" s="214" t="s">
        <v>129</v>
      </c>
      <c r="E166" s="215" t="s">
        <v>1370</v>
      </c>
      <c r="F166" s="216" t="s">
        <v>1371</v>
      </c>
      <c r="G166" s="217" t="s">
        <v>226</v>
      </c>
      <c r="H166" s="218">
        <v>6</v>
      </c>
      <c r="I166" s="219"/>
      <c r="J166" s="220">
        <f>ROUND(I166*H166,2)</f>
        <v>0</v>
      </c>
      <c r="K166" s="216" t="s">
        <v>133</v>
      </c>
      <c r="L166" s="46"/>
      <c r="M166" s="221" t="s">
        <v>19</v>
      </c>
      <c r="N166" s="222" t="s">
        <v>42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0.033000000000000002</v>
      </c>
      <c r="T166" s="224">
        <f>S166*H166</f>
        <v>0.19800000000000001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272</v>
      </c>
      <c r="AT166" s="225" t="s">
        <v>129</v>
      </c>
      <c r="AU166" s="225" t="s">
        <v>81</v>
      </c>
      <c r="AY166" s="19" t="s">
        <v>126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272</v>
      </c>
      <c r="BM166" s="225" t="s">
        <v>1372</v>
      </c>
    </row>
    <row r="167" s="2" customFormat="1">
      <c r="A167" s="40"/>
      <c r="B167" s="41"/>
      <c r="C167" s="42"/>
      <c r="D167" s="227" t="s">
        <v>136</v>
      </c>
      <c r="E167" s="42"/>
      <c r="F167" s="228" t="s">
        <v>1373</v>
      </c>
      <c r="G167" s="42"/>
      <c r="H167" s="42"/>
      <c r="I167" s="229"/>
      <c r="J167" s="42"/>
      <c r="K167" s="42"/>
      <c r="L167" s="46"/>
      <c r="M167" s="230"/>
      <c r="N167" s="231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136</v>
      </c>
      <c r="AU167" s="19" t="s">
        <v>81</v>
      </c>
    </row>
    <row r="168" s="13" customFormat="1">
      <c r="A168" s="13"/>
      <c r="B168" s="238"/>
      <c r="C168" s="239"/>
      <c r="D168" s="232" t="s">
        <v>187</v>
      </c>
      <c r="E168" s="240" t="s">
        <v>19</v>
      </c>
      <c r="F168" s="241" t="s">
        <v>1374</v>
      </c>
      <c r="G168" s="239"/>
      <c r="H168" s="242">
        <v>6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187</v>
      </c>
      <c r="AU168" s="248" t="s">
        <v>81</v>
      </c>
      <c r="AV168" s="13" t="s">
        <v>81</v>
      </c>
      <c r="AW168" s="13" t="s">
        <v>33</v>
      </c>
      <c r="AX168" s="13" t="s">
        <v>79</v>
      </c>
      <c r="AY168" s="248" t="s">
        <v>126</v>
      </c>
    </row>
    <row r="169" s="2" customFormat="1" ht="24.15" customHeight="1">
      <c r="A169" s="40"/>
      <c r="B169" s="41"/>
      <c r="C169" s="214" t="s">
        <v>336</v>
      </c>
      <c r="D169" s="214" t="s">
        <v>129</v>
      </c>
      <c r="E169" s="215" t="s">
        <v>1375</v>
      </c>
      <c r="F169" s="216" t="s">
        <v>1376</v>
      </c>
      <c r="G169" s="217" t="s">
        <v>226</v>
      </c>
      <c r="H169" s="218">
        <v>5</v>
      </c>
      <c r="I169" s="219"/>
      <c r="J169" s="220">
        <f>ROUND(I169*H169,2)</f>
        <v>0</v>
      </c>
      <c r="K169" s="216" t="s">
        <v>133</v>
      </c>
      <c r="L169" s="46"/>
      <c r="M169" s="221" t="s">
        <v>19</v>
      </c>
      <c r="N169" s="222" t="s">
        <v>42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0.033000000000000002</v>
      </c>
      <c r="T169" s="224">
        <f>S169*H169</f>
        <v>0.16500000000000001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272</v>
      </c>
      <c r="AT169" s="225" t="s">
        <v>129</v>
      </c>
      <c r="AU169" s="225" t="s">
        <v>81</v>
      </c>
      <c r="AY169" s="19" t="s">
        <v>126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272</v>
      </c>
      <c r="BM169" s="225" t="s">
        <v>1377</v>
      </c>
    </row>
    <row r="170" s="2" customFormat="1">
      <c r="A170" s="40"/>
      <c r="B170" s="41"/>
      <c r="C170" s="42"/>
      <c r="D170" s="227" t="s">
        <v>136</v>
      </c>
      <c r="E170" s="42"/>
      <c r="F170" s="228" t="s">
        <v>1378</v>
      </c>
      <c r="G170" s="42"/>
      <c r="H170" s="42"/>
      <c r="I170" s="229"/>
      <c r="J170" s="42"/>
      <c r="K170" s="42"/>
      <c r="L170" s="46"/>
      <c r="M170" s="230"/>
      <c r="N170" s="231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136</v>
      </c>
      <c r="AU170" s="19" t="s">
        <v>81</v>
      </c>
    </row>
    <row r="171" s="13" customFormat="1">
      <c r="A171" s="13"/>
      <c r="B171" s="238"/>
      <c r="C171" s="239"/>
      <c r="D171" s="232" t="s">
        <v>187</v>
      </c>
      <c r="E171" s="240" t="s">
        <v>19</v>
      </c>
      <c r="F171" s="241" t="s">
        <v>1379</v>
      </c>
      <c r="G171" s="239"/>
      <c r="H171" s="242">
        <v>5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187</v>
      </c>
      <c r="AU171" s="248" t="s">
        <v>81</v>
      </c>
      <c r="AV171" s="13" t="s">
        <v>81</v>
      </c>
      <c r="AW171" s="13" t="s">
        <v>33</v>
      </c>
      <c r="AX171" s="13" t="s">
        <v>79</v>
      </c>
      <c r="AY171" s="248" t="s">
        <v>126</v>
      </c>
    </row>
    <row r="172" s="2" customFormat="1" ht="16.5" customHeight="1">
      <c r="A172" s="40"/>
      <c r="B172" s="41"/>
      <c r="C172" s="214" t="s">
        <v>341</v>
      </c>
      <c r="D172" s="214" t="s">
        <v>129</v>
      </c>
      <c r="E172" s="215" t="s">
        <v>1380</v>
      </c>
      <c r="F172" s="216" t="s">
        <v>1381</v>
      </c>
      <c r="G172" s="217" t="s">
        <v>226</v>
      </c>
      <c r="H172" s="218">
        <v>8.6999999999999993</v>
      </c>
      <c r="I172" s="219"/>
      <c r="J172" s="220">
        <f>ROUND(I172*H172,2)</f>
        <v>0</v>
      </c>
      <c r="K172" s="216" t="s">
        <v>133</v>
      </c>
      <c r="L172" s="46"/>
      <c r="M172" s="221" t="s">
        <v>19</v>
      </c>
      <c r="N172" s="222" t="s">
        <v>42</v>
      </c>
      <c r="O172" s="86"/>
      <c r="P172" s="223">
        <f>O172*H172</f>
        <v>0</v>
      </c>
      <c r="Q172" s="223">
        <v>0.0073200000000000001</v>
      </c>
      <c r="R172" s="223">
        <f>Q172*H172</f>
        <v>0.063683999999999991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272</v>
      </c>
      <c r="AT172" s="225" t="s">
        <v>129</v>
      </c>
      <c r="AU172" s="225" t="s">
        <v>81</v>
      </c>
      <c r="AY172" s="19" t="s">
        <v>126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272</v>
      </c>
      <c r="BM172" s="225" t="s">
        <v>1382</v>
      </c>
    </row>
    <row r="173" s="2" customFormat="1">
      <c r="A173" s="40"/>
      <c r="B173" s="41"/>
      <c r="C173" s="42"/>
      <c r="D173" s="227" t="s">
        <v>136</v>
      </c>
      <c r="E173" s="42"/>
      <c r="F173" s="228" t="s">
        <v>1383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136</v>
      </c>
      <c r="AU173" s="19" t="s">
        <v>81</v>
      </c>
    </row>
    <row r="174" s="13" customFormat="1">
      <c r="A174" s="13"/>
      <c r="B174" s="238"/>
      <c r="C174" s="239"/>
      <c r="D174" s="232" t="s">
        <v>187</v>
      </c>
      <c r="E174" s="240" t="s">
        <v>19</v>
      </c>
      <c r="F174" s="241" t="s">
        <v>1344</v>
      </c>
      <c r="G174" s="239"/>
      <c r="H174" s="242">
        <v>8.6999999999999993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187</v>
      </c>
      <c r="AU174" s="248" t="s">
        <v>81</v>
      </c>
      <c r="AV174" s="13" t="s">
        <v>81</v>
      </c>
      <c r="AW174" s="13" t="s">
        <v>33</v>
      </c>
      <c r="AX174" s="13" t="s">
        <v>79</v>
      </c>
      <c r="AY174" s="248" t="s">
        <v>126</v>
      </c>
    </row>
    <row r="175" s="2" customFormat="1" ht="16.5" customHeight="1">
      <c r="A175" s="40"/>
      <c r="B175" s="41"/>
      <c r="C175" s="214" t="s">
        <v>347</v>
      </c>
      <c r="D175" s="214" t="s">
        <v>129</v>
      </c>
      <c r="E175" s="215" t="s">
        <v>1384</v>
      </c>
      <c r="F175" s="216" t="s">
        <v>1385</v>
      </c>
      <c r="G175" s="217" t="s">
        <v>226</v>
      </c>
      <c r="H175" s="218">
        <v>57</v>
      </c>
      <c r="I175" s="219"/>
      <c r="J175" s="220">
        <f>ROUND(I175*H175,2)</f>
        <v>0</v>
      </c>
      <c r="K175" s="216" t="s">
        <v>133</v>
      </c>
      <c r="L175" s="46"/>
      <c r="M175" s="221" t="s">
        <v>19</v>
      </c>
      <c r="N175" s="222" t="s">
        <v>42</v>
      </c>
      <c r="O175" s="86"/>
      <c r="P175" s="223">
        <f>O175*H175</f>
        <v>0</v>
      </c>
      <c r="Q175" s="223">
        <v>0.01363</v>
      </c>
      <c r="R175" s="223">
        <f>Q175*H175</f>
        <v>0.77690999999999999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272</v>
      </c>
      <c r="AT175" s="225" t="s">
        <v>129</v>
      </c>
      <c r="AU175" s="225" t="s">
        <v>81</v>
      </c>
      <c r="AY175" s="19" t="s">
        <v>126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272</v>
      </c>
      <c r="BM175" s="225" t="s">
        <v>1386</v>
      </c>
    </row>
    <row r="176" s="2" customFormat="1">
      <c r="A176" s="40"/>
      <c r="B176" s="41"/>
      <c r="C176" s="42"/>
      <c r="D176" s="227" t="s">
        <v>136</v>
      </c>
      <c r="E176" s="42"/>
      <c r="F176" s="228" t="s">
        <v>1387</v>
      </c>
      <c r="G176" s="42"/>
      <c r="H176" s="42"/>
      <c r="I176" s="229"/>
      <c r="J176" s="42"/>
      <c r="K176" s="42"/>
      <c r="L176" s="46"/>
      <c r="M176" s="230"/>
      <c r="N176" s="231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136</v>
      </c>
      <c r="AU176" s="19" t="s">
        <v>81</v>
      </c>
    </row>
    <row r="177" s="13" customFormat="1">
      <c r="A177" s="13"/>
      <c r="B177" s="238"/>
      <c r="C177" s="239"/>
      <c r="D177" s="232" t="s">
        <v>187</v>
      </c>
      <c r="E177" s="240" t="s">
        <v>19</v>
      </c>
      <c r="F177" s="241" t="s">
        <v>1349</v>
      </c>
      <c r="G177" s="239"/>
      <c r="H177" s="242">
        <v>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187</v>
      </c>
      <c r="AU177" s="248" t="s">
        <v>81</v>
      </c>
      <c r="AV177" s="13" t="s">
        <v>81</v>
      </c>
      <c r="AW177" s="13" t="s">
        <v>33</v>
      </c>
      <c r="AX177" s="13" t="s">
        <v>71</v>
      </c>
      <c r="AY177" s="248" t="s">
        <v>126</v>
      </c>
    </row>
    <row r="178" s="13" customFormat="1">
      <c r="A178" s="13"/>
      <c r="B178" s="238"/>
      <c r="C178" s="239"/>
      <c r="D178" s="232" t="s">
        <v>187</v>
      </c>
      <c r="E178" s="240" t="s">
        <v>19</v>
      </c>
      <c r="F178" s="241" t="s">
        <v>1354</v>
      </c>
      <c r="G178" s="239"/>
      <c r="H178" s="242">
        <v>55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187</v>
      </c>
      <c r="AU178" s="248" t="s">
        <v>81</v>
      </c>
      <c r="AV178" s="13" t="s">
        <v>81</v>
      </c>
      <c r="AW178" s="13" t="s">
        <v>33</v>
      </c>
      <c r="AX178" s="13" t="s">
        <v>71</v>
      </c>
      <c r="AY178" s="248" t="s">
        <v>126</v>
      </c>
    </row>
    <row r="179" s="14" customFormat="1">
      <c r="A179" s="14"/>
      <c r="B179" s="249"/>
      <c r="C179" s="250"/>
      <c r="D179" s="232" t="s">
        <v>187</v>
      </c>
      <c r="E179" s="251" t="s">
        <v>19</v>
      </c>
      <c r="F179" s="252" t="s">
        <v>196</v>
      </c>
      <c r="G179" s="250"/>
      <c r="H179" s="253">
        <v>57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187</v>
      </c>
      <c r="AU179" s="259" t="s">
        <v>81</v>
      </c>
      <c r="AV179" s="14" t="s">
        <v>153</v>
      </c>
      <c r="AW179" s="14" t="s">
        <v>33</v>
      </c>
      <c r="AX179" s="14" t="s">
        <v>79</v>
      </c>
      <c r="AY179" s="259" t="s">
        <v>126</v>
      </c>
    </row>
    <row r="180" s="2" customFormat="1" ht="16.5" customHeight="1">
      <c r="A180" s="40"/>
      <c r="B180" s="41"/>
      <c r="C180" s="214" t="s">
        <v>351</v>
      </c>
      <c r="D180" s="214" t="s">
        <v>129</v>
      </c>
      <c r="E180" s="215" t="s">
        <v>1388</v>
      </c>
      <c r="F180" s="216" t="s">
        <v>1389</v>
      </c>
      <c r="G180" s="217" t="s">
        <v>226</v>
      </c>
      <c r="H180" s="218">
        <v>28</v>
      </c>
      <c r="I180" s="219"/>
      <c r="J180" s="220">
        <f>ROUND(I180*H180,2)</f>
        <v>0</v>
      </c>
      <c r="K180" s="216" t="s">
        <v>133</v>
      </c>
      <c r="L180" s="46"/>
      <c r="M180" s="221" t="s">
        <v>19</v>
      </c>
      <c r="N180" s="222" t="s">
        <v>42</v>
      </c>
      <c r="O180" s="86"/>
      <c r="P180" s="223">
        <f>O180*H180</f>
        <v>0</v>
      </c>
      <c r="Q180" s="223">
        <v>0.017520000000000001</v>
      </c>
      <c r="R180" s="223">
        <f>Q180*H180</f>
        <v>0.49056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272</v>
      </c>
      <c r="AT180" s="225" t="s">
        <v>129</v>
      </c>
      <c r="AU180" s="225" t="s">
        <v>81</v>
      </c>
      <c r="AY180" s="19" t="s">
        <v>126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272</v>
      </c>
      <c r="BM180" s="225" t="s">
        <v>1390</v>
      </c>
    </row>
    <row r="181" s="2" customFormat="1">
      <c r="A181" s="40"/>
      <c r="B181" s="41"/>
      <c r="C181" s="42"/>
      <c r="D181" s="227" t="s">
        <v>136</v>
      </c>
      <c r="E181" s="42"/>
      <c r="F181" s="228" t="s">
        <v>1391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136</v>
      </c>
      <c r="AU181" s="19" t="s">
        <v>81</v>
      </c>
    </row>
    <row r="182" s="13" customFormat="1">
      <c r="A182" s="13"/>
      <c r="B182" s="238"/>
      <c r="C182" s="239"/>
      <c r="D182" s="232" t="s">
        <v>187</v>
      </c>
      <c r="E182" s="240" t="s">
        <v>19</v>
      </c>
      <c r="F182" s="241" t="s">
        <v>1369</v>
      </c>
      <c r="G182" s="239"/>
      <c r="H182" s="242">
        <v>15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187</v>
      </c>
      <c r="AU182" s="248" t="s">
        <v>81</v>
      </c>
      <c r="AV182" s="13" t="s">
        <v>81</v>
      </c>
      <c r="AW182" s="13" t="s">
        <v>33</v>
      </c>
      <c r="AX182" s="13" t="s">
        <v>71</v>
      </c>
      <c r="AY182" s="248" t="s">
        <v>126</v>
      </c>
    </row>
    <row r="183" s="13" customFormat="1">
      <c r="A183" s="13"/>
      <c r="B183" s="238"/>
      <c r="C183" s="239"/>
      <c r="D183" s="232" t="s">
        <v>187</v>
      </c>
      <c r="E183" s="240" t="s">
        <v>19</v>
      </c>
      <c r="F183" s="241" t="s">
        <v>1359</v>
      </c>
      <c r="G183" s="239"/>
      <c r="H183" s="242">
        <v>3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187</v>
      </c>
      <c r="AU183" s="248" t="s">
        <v>81</v>
      </c>
      <c r="AV183" s="13" t="s">
        <v>81</v>
      </c>
      <c r="AW183" s="13" t="s">
        <v>33</v>
      </c>
      <c r="AX183" s="13" t="s">
        <v>71</v>
      </c>
      <c r="AY183" s="248" t="s">
        <v>126</v>
      </c>
    </row>
    <row r="184" s="13" customFormat="1">
      <c r="A184" s="13"/>
      <c r="B184" s="238"/>
      <c r="C184" s="239"/>
      <c r="D184" s="232" t="s">
        <v>187</v>
      </c>
      <c r="E184" s="240" t="s">
        <v>19</v>
      </c>
      <c r="F184" s="241" t="s">
        <v>1364</v>
      </c>
      <c r="G184" s="239"/>
      <c r="H184" s="242">
        <v>10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187</v>
      </c>
      <c r="AU184" s="248" t="s">
        <v>81</v>
      </c>
      <c r="AV184" s="13" t="s">
        <v>81</v>
      </c>
      <c r="AW184" s="13" t="s">
        <v>33</v>
      </c>
      <c r="AX184" s="13" t="s">
        <v>71</v>
      </c>
      <c r="AY184" s="248" t="s">
        <v>126</v>
      </c>
    </row>
    <row r="185" s="14" customFormat="1">
      <c r="A185" s="14"/>
      <c r="B185" s="249"/>
      <c r="C185" s="250"/>
      <c r="D185" s="232" t="s">
        <v>187</v>
      </c>
      <c r="E185" s="251" t="s">
        <v>19</v>
      </c>
      <c r="F185" s="252" t="s">
        <v>196</v>
      </c>
      <c r="G185" s="250"/>
      <c r="H185" s="253">
        <v>28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187</v>
      </c>
      <c r="AU185" s="259" t="s">
        <v>81</v>
      </c>
      <c r="AV185" s="14" t="s">
        <v>153</v>
      </c>
      <c r="AW185" s="14" t="s">
        <v>33</v>
      </c>
      <c r="AX185" s="14" t="s">
        <v>79</v>
      </c>
      <c r="AY185" s="259" t="s">
        <v>126</v>
      </c>
    </row>
    <row r="186" s="2" customFormat="1" ht="16.5" customHeight="1">
      <c r="A186" s="40"/>
      <c r="B186" s="41"/>
      <c r="C186" s="214" t="s">
        <v>355</v>
      </c>
      <c r="D186" s="214" t="s">
        <v>129</v>
      </c>
      <c r="E186" s="215" t="s">
        <v>1392</v>
      </c>
      <c r="F186" s="216" t="s">
        <v>1393</v>
      </c>
      <c r="G186" s="217" t="s">
        <v>226</v>
      </c>
      <c r="H186" s="218">
        <v>5</v>
      </c>
      <c r="I186" s="219"/>
      <c r="J186" s="220">
        <f>ROUND(I186*H186,2)</f>
        <v>0</v>
      </c>
      <c r="K186" s="216" t="s">
        <v>133</v>
      </c>
      <c r="L186" s="46"/>
      <c r="M186" s="221" t="s">
        <v>19</v>
      </c>
      <c r="N186" s="222" t="s">
        <v>42</v>
      </c>
      <c r="O186" s="86"/>
      <c r="P186" s="223">
        <f>O186*H186</f>
        <v>0</v>
      </c>
      <c r="Q186" s="223">
        <v>0.036400000000000002</v>
      </c>
      <c r="R186" s="223">
        <f>Q186*H186</f>
        <v>0.182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272</v>
      </c>
      <c r="AT186" s="225" t="s">
        <v>129</v>
      </c>
      <c r="AU186" s="225" t="s">
        <v>81</v>
      </c>
      <c r="AY186" s="19" t="s">
        <v>126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272</v>
      </c>
      <c r="BM186" s="225" t="s">
        <v>1394</v>
      </c>
    </row>
    <row r="187" s="2" customFormat="1">
      <c r="A187" s="40"/>
      <c r="B187" s="41"/>
      <c r="C187" s="42"/>
      <c r="D187" s="227" t="s">
        <v>136</v>
      </c>
      <c r="E187" s="42"/>
      <c r="F187" s="228" t="s">
        <v>1395</v>
      </c>
      <c r="G187" s="42"/>
      <c r="H187" s="42"/>
      <c r="I187" s="229"/>
      <c r="J187" s="42"/>
      <c r="K187" s="42"/>
      <c r="L187" s="46"/>
      <c r="M187" s="230"/>
      <c r="N187" s="231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136</v>
      </c>
      <c r="AU187" s="19" t="s">
        <v>81</v>
      </c>
    </row>
    <row r="188" s="13" customFormat="1">
      <c r="A188" s="13"/>
      <c r="B188" s="238"/>
      <c r="C188" s="239"/>
      <c r="D188" s="232" t="s">
        <v>187</v>
      </c>
      <c r="E188" s="240" t="s">
        <v>19</v>
      </c>
      <c r="F188" s="241" t="s">
        <v>1379</v>
      </c>
      <c r="G188" s="239"/>
      <c r="H188" s="242">
        <v>5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187</v>
      </c>
      <c r="AU188" s="248" t="s">
        <v>81</v>
      </c>
      <c r="AV188" s="13" t="s">
        <v>81</v>
      </c>
      <c r="AW188" s="13" t="s">
        <v>33</v>
      </c>
      <c r="AX188" s="13" t="s">
        <v>79</v>
      </c>
      <c r="AY188" s="248" t="s">
        <v>126</v>
      </c>
    </row>
    <row r="189" s="2" customFormat="1" ht="24.15" customHeight="1">
      <c r="A189" s="40"/>
      <c r="B189" s="41"/>
      <c r="C189" s="214" t="s">
        <v>360</v>
      </c>
      <c r="D189" s="214" t="s">
        <v>129</v>
      </c>
      <c r="E189" s="215" t="s">
        <v>1396</v>
      </c>
      <c r="F189" s="216" t="s">
        <v>1397</v>
      </c>
      <c r="G189" s="217" t="s">
        <v>226</v>
      </c>
      <c r="H189" s="218">
        <v>23</v>
      </c>
      <c r="I189" s="219"/>
      <c r="J189" s="220">
        <f>ROUND(I189*H189,2)</f>
        <v>0</v>
      </c>
      <c r="K189" s="216" t="s">
        <v>133</v>
      </c>
      <c r="L189" s="46"/>
      <c r="M189" s="221" t="s">
        <v>19</v>
      </c>
      <c r="N189" s="222" t="s">
        <v>42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272</v>
      </c>
      <c r="AT189" s="225" t="s">
        <v>129</v>
      </c>
      <c r="AU189" s="225" t="s">
        <v>81</v>
      </c>
      <c r="AY189" s="19" t="s">
        <v>126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272</v>
      </c>
      <c r="BM189" s="225" t="s">
        <v>1398</v>
      </c>
    </row>
    <row r="190" s="2" customFormat="1">
      <c r="A190" s="40"/>
      <c r="B190" s="41"/>
      <c r="C190" s="42"/>
      <c r="D190" s="227" t="s">
        <v>136</v>
      </c>
      <c r="E190" s="42"/>
      <c r="F190" s="228" t="s">
        <v>1399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136</v>
      </c>
      <c r="AU190" s="19" t="s">
        <v>81</v>
      </c>
    </row>
    <row r="191" s="13" customFormat="1">
      <c r="A191" s="13"/>
      <c r="B191" s="238"/>
      <c r="C191" s="239"/>
      <c r="D191" s="232" t="s">
        <v>187</v>
      </c>
      <c r="E191" s="240" t="s">
        <v>19</v>
      </c>
      <c r="F191" s="241" t="s">
        <v>1335</v>
      </c>
      <c r="G191" s="239"/>
      <c r="H191" s="242">
        <v>4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187</v>
      </c>
      <c r="AU191" s="248" t="s">
        <v>81</v>
      </c>
      <c r="AV191" s="13" t="s">
        <v>81</v>
      </c>
      <c r="AW191" s="13" t="s">
        <v>33</v>
      </c>
      <c r="AX191" s="13" t="s">
        <v>71</v>
      </c>
      <c r="AY191" s="248" t="s">
        <v>126</v>
      </c>
    </row>
    <row r="192" s="13" customFormat="1">
      <c r="A192" s="13"/>
      <c r="B192" s="238"/>
      <c r="C192" s="239"/>
      <c r="D192" s="232" t="s">
        <v>187</v>
      </c>
      <c r="E192" s="240" t="s">
        <v>19</v>
      </c>
      <c r="F192" s="241" t="s">
        <v>1336</v>
      </c>
      <c r="G192" s="239"/>
      <c r="H192" s="242">
        <v>5.5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187</v>
      </c>
      <c r="AU192" s="248" t="s">
        <v>81</v>
      </c>
      <c r="AV192" s="13" t="s">
        <v>81</v>
      </c>
      <c r="AW192" s="13" t="s">
        <v>33</v>
      </c>
      <c r="AX192" s="13" t="s">
        <v>71</v>
      </c>
      <c r="AY192" s="248" t="s">
        <v>126</v>
      </c>
    </row>
    <row r="193" s="13" customFormat="1">
      <c r="A193" s="13"/>
      <c r="B193" s="238"/>
      <c r="C193" s="239"/>
      <c r="D193" s="232" t="s">
        <v>187</v>
      </c>
      <c r="E193" s="240" t="s">
        <v>19</v>
      </c>
      <c r="F193" s="241" t="s">
        <v>1337</v>
      </c>
      <c r="G193" s="239"/>
      <c r="H193" s="242">
        <v>7.5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187</v>
      </c>
      <c r="AU193" s="248" t="s">
        <v>81</v>
      </c>
      <c r="AV193" s="13" t="s">
        <v>81</v>
      </c>
      <c r="AW193" s="13" t="s">
        <v>33</v>
      </c>
      <c r="AX193" s="13" t="s">
        <v>71</v>
      </c>
      <c r="AY193" s="248" t="s">
        <v>126</v>
      </c>
    </row>
    <row r="194" s="13" customFormat="1">
      <c r="A194" s="13"/>
      <c r="B194" s="238"/>
      <c r="C194" s="239"/>
      <c r="D194" s="232" t="s">
        <v>187</v>
      </c>
      <c r="E194" s="240" t="s">
        <v>19</v>
      </c>
      <c r="F194" s="241" t="s">
        <v>1338</v>
      </c>
      <c r="G194" s="239"/>
      <c r="H194" s="242">
        <v>2.5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187</v>
      </c>
      <c r="AU194" s="248" t="s">
        <v>81</v>
      </c>
      <c r="AV194" s="13" t="s">
        <v>81</v>
      </c>
      <c r="AW194" s="13" t="s">
        <v>33</v>
      </c>
      <c r="AX194" s="13" t="s">
        <v>71</v>
      </c>
      <c r="AY194" s="248" t="s">
        <v>126</v>
      </c>
    </row>
    <row r="195" s="13" customFormat="1">
      <c r="A195" s="13"/>
      <c r="B195" s="238"/>
      <c r="C195" s="239"/>
      <c r="D195" s="232" t="s">
        <v>187</v>
      </c>
      <c r="E195" s="240" t="s">
        <v>19</v>
      </c>
      <c r="F195" s="241" t="s">
        <v>1339</v>
      </c>
      <c r="G195" s="239"/>
      <c r="H195" s="242">
        <v>3.5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187</v>
      </c>
      <c r="AU195" s="248" t="s">
        <v>81</v>
      </c>
      <c r="AV195" s="13" t="s">
        <v>81</v>
      </c>
      <c r="AW195" s="13" t="s">
        <v>33</v>
      </c>
      <c r="AX195" s="13" t="s">
        <v>71</v>
      </c>
      <c r="AY195" s="248" t="s">
        <v>126</v>
      </c>
    </row>
    <row r="196" s="14" customFormat="1">
      <c r="A196" s="14"/>
      <c r="B196" s="249"/>
      <c r="C196" s="250"/>
      <c r="D196" s="232" t="s">
        <v>187</v>
      </c>
      <c r="E196" s="251" t="s">
        <v>19</v>
      </c>
      <c r="F196" s="252" t="s">
        <v>196</v>
      </c>
      <c r="G196" s="250"/>
      <c r="H196" s="253">
        <v>23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187</v>
      </c>
      <c r="AU196" s="259" t="s">
        <v>81</v>
      </c>
      <c r="AV196" s="14" t="s">
        <v>153</v>
      </c>
      <c r="AW196" s="14" t="s">
        <v>33</v>
      </c>
      <c r="AX196" s="14" t="s">
        <v>79</v>
      </c>
      <c r="AY196" s="259" t="s">
        <v>126</v>
      </c>
    </row>
    <row r="197" s="2" customFormat="1" ht="16.5" customHeight="1">
      <c r="A197" s="40"/>
      <c r="B197" s="41"/>
      <c r="C197" s="271" t="s">
        <v>365</v>
      </c>
      <c r="D197" s="271" t="s">
        <v>400</v>
      </c>
      <c r="E197" s="272" t="s">
        <v>1400</v>
      </c>
      <c r="F197" s="273" t="s">
        <v>1401</v>
      </c>
      <c r="G197" s="274" t="s">
        <v>191</v>
      </c>
      <c r="H197" s="275">
        <v>0.50600000000000001</v>
      </c>
      <c r="I197" s="276"/>
      <c r="J197" s="277">
        <f>ROUND(I197*H197,2)</f>
        <v>0</v>
      </c>
      <c r="K197" s="273" t="s">
        <v>133</v>
      </c>
      <c r="L197" s="278"/>
      <c r="M197" s="279" t="s">
        <v>19</v>
      </c>
      <c r="N197" s="280" t="s">
        <v>42</v>
      </c>
      <c r="O197" s="86"/>
      <c r="P197" s="223">
        <f>O197*H197</f>
        <v>0</v>
      </c>
      <c r="Q197" s="223">
        <v>0.55000000000000004</v>
      </c>
      <c r="R197" s="223">
        <f>Q197*H197</f>
        <v>0.27830000000000005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355</v>
      </c>
      <c r="AT197" s="225" t="s">
        <v>400</v>
      </c>
      <c r="AU197" s="225" t="s">
        <v>81</v>
      </c>
      <c r="AY197" s="19" t="s">
        <v>126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272</v>
      </c>
      <c r="BM197" s="225" t="s">
        <v>1402</v>
      </c>
    </row>
    <row r="198" s="13" customFormat="1">
      <c r="A198" s="13"/>
      <c r="B198" s="238"/>
      <c r="C198" s="239"/>
      <c r="D198" s="232" t="s">
        <v>187</v>
      </c>
      <c r="E198" s="240" t="s">
        <v>19</v>
      </c>
      <c r="F198" s="241" t="s">
        <v>1403</v>
      </c>
      <c r="G198" s="239"/>
      <c r="H198" s="242">
        <v>0.080000000000000002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187</v>
      </c>
      <c r="AU198" s="248" t="s">
        <v>81</v>
      </c>
      <c r="AV198" s="13" t="s">
        <v>81</v>
      </c>
      <c r="AW198" s="13" t="s">
        <v>33</v>
      </c>
      <c r="AX198" s="13" t="s">
        <v>71</v>
      </c>
      <c r="AY198" s="248" t="s">
        <v>126</v>
      </c>
    </row>
    <row r="199" s="13" customFormat="1">
      <c r="A199" s="13"/>
      <c r="B199" s="238"/>
      <c r="C199" s="239"/>
      <c r="D199" s="232" t="s">
        <v>187</v>
      </c>
      <c r="E199" s="240" t="s">
        <v>19</v>
      </c>
      <c r="F199" s="241" t="s">
        <v>1404</v>
      </c>
      <c r="G199" s="239"/>
      <c r="H199" s="242">
        <v>0.11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187</v>
      </c>
      <c r="AU199" s="248" t="s">
        <v>81</v>
      </c>
      <c r="AV199" s="13" t="s">
        <v>81</v>
      </c>
      <c r="AW199" s="13" t="s">
        <v>33</v>
      </c>
      <c r="AX199" s="13" t="s">
        <v>71</v>
      </c>
      <c r="AY199" s="248" t="s">
        <v>126</v>
      </c>
    </row>
    <row r="200" s="13" customFormat="1">
      <c r="A200" s="13"/>
      <c r="B200" s="238"/>
      <c r="C200" s="239"/>
      <c r="D200" s="232" t="s">
        <v>187</v>
      </c>
      <c r="E200" s="240" t="s">
        <v>19</v>
      </c>
      <c r="F200" s="241" t="s">
        <v>1405</v>
      </c>
      <c r="G200" s="239"/>
      <c r="H200" s="242">
        <v>0.14999999999999999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187</v>
      </c>
      <c r="AU200" s="248" t="s">
        <v>81</v>
      </c>
      <c r="AV200" s="13" t="s">
        <v>81</v>
      </c>
      <c r="AW200" s="13" t="s">
        <v>33</v>
      </c>
      <c r="AX200" s="13" t="s">
        <v>71</v>
      </c>
      <c r="AY200" s="248" t="s">
        <v>126</v>
      </c>
    </row>
    <row r="201" s="13" customFormat="1">
      <c r="A201" s="13"/>
      <c r="B201" s="238"/>
      <c r="C201" s="239"/>
      <c r="D201" s="232" t="s">
        <v>187</v>
      </c>
      <c r="E201" s="240" t="s">
        <v>19</v>
      </c>
      <c r="F201" s="241" t="s">
        <v>1406</v>
      </c>
      <c r="G201" s="239"/>
      <c r="H201" s="242">
        <v>0.050000000000000003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187</v>
      </c>
      <c r="AU201" s="248" t="s">
        <v>81</v>
      </c>
      <c r="AV201" s="13" t="s">
        <v>81</v>
      </c>
      <c r="AW201" s="13" t="s">
        <v>33</v>
      </c>
      <c r="AX201" s="13" t="s">
        <v>71</v>
      </c>
      <c r="AY201" s="248" t="s">
        <v>126</v>
      </c>
    </row>
    <row r="202" s="13" customFormat="1">
      <c r="A202" s="13"/>
      <c r="B202" s="238"/>
      <c r="C202" s="239"/>
      <c r="D202" s="232" t="s">
        <v>187</v>
      </c>
      <c r="E202" s="240" t="s">
        <v>19</v>
      </c>
      <c r="F202" s="241" t="s">
        <v>1407</v>
      </c>
      <c r="G202" s="239"/>
      <c r="H202" s="242">
        <v>0.070000000000000007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187</v>
      </c>
      <c r="AU202" s="248" t="s">
        <v>81</v>
      </c>
      <c r="AV202" s="13" t="s">
        <v>81</v>
      </c>
      <c r="AW202" s="13" t="s">
        <v>33</v>
      </c>
      <c r="AX202" s="13" t="s">
        <v>71</v>
      </c>
      <c r="AY202" s="248" t="s">
        <v>126</v>
      </c>
    </row>
    <row r="203" s="14" customFormat="1">
      <c r="A203" s="14"/>
      <c r="B203" s="249"/>
      <c r="C203" s="250"/>
      <c r="D203" s="232" t="s">
        <v>187</v>
      </c>
      <c r="E203" s="251" t="s">
        <v>19</v>
      </c>
      <c r="F203" s="252" t="s">
        <v>196</v>
      </c>
      <c r="G203" s="250"/>
      <c r="H203" s="253">
        <v>0.45999999999999996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187</v>
      </c>
      <c r="AU203" s="259" t="s">
        <v>81</v>
      </c>
      <c r="AV203" s="14" t="s">
        <v>153</v>
      </c>
      <c r="AW203" s="14" t="s">
        <v>33</v>
      </c>
      <c r="AX203" s="14" t="s">
        <v>79</v>
      </c>
      <c r="AY203" s="259" t="s">
        <v>126</v>
      </c>
    </row>
    <row r="204" s="13" customFormat="1">
      <c r="A204" s="13"/>
      <c r="B204" s="238"/>
      <c r="C204" s="239"/>
      <c r="D204" s="232" t="s">
        <v>187</v>
      </c>
      <c r="E204" s="239"/>
      <c r="F204" s="241" t="s">
        <v>1408</v>
      </c>
      <c r="G204" s="239"/>
      <c r="H204" s="242">
        <v>0.50600000000000001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187</v>
      </c>
      <c r="AU204" s="248" t="s">
        <v>81</v>
      </c>
      <c r="AV204" s="13" t="s">
        <v>81</v>
      </c>
      <c r="AW204" s="13" t="s">
        <v>4</v>
      </c>
      <c r="AX204" s="13" t="s">
        <v>79</v>
      </c>
      <c r="AY204" s="248" t="s">
        <v>126</v>
      </c>
    </row>
    <row r="205" s="2" customFormat="1" ht="24.15" customHeight="1">
      <c r="A205" s="40"/>
      <c r="B205" s="41"/>
      <c r="C205" s="214" t="s">
        <v>372</v>
      </c>
      <c r="D205" s="214" t="s">
        <v>129</v>
      </c>
      <c r="E205" s="215" t="s">
        <v>487</v>
      </c>
      <c r="F205" s="216" t="s">
        <v>488</v>
      </c>
      <c r="G205" s="217" t="s">
        <v>184</v>
      </c>
      <c r="H205" s="218">
        <v>278.56599999999997</v>
      </c>
      <c r="I205" s="219"/>
      <c r="J205" s="220">
        <f>ROUND(I205*H205,2)</f>
        <v>0</v>
      </c>
      <c r="K205" s="216" t="s">
        <v>133</v>
      </c>
      <c r="L205" s="46"/>
      <c r="M205" s="221" t="s">
        <v>19</v>
      </c>
      <c r="N205" s="222" t="s">
        <v>42</v>
      </c>
      <c r="O205" s="86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272</v>
      </c>
      <c r="AT205" s="225" t="s">
        <v>129</v>
      </c>
      <c r="AU205" s="225" t="s">
        <v>81</v>
      </c>
      <c r="AY205" s="19" t="s">
        <v>126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272</v>
      </c>
      <c r="BM205" s="225" t="s">
        <v>1409</v>
      </c>
    </row>
    <row r="206" s="2" customFormat="1">
      <c r="A206" s="40"/>
      <c r="B206" s="41"/>
      <c r="C206" s="42"/>
      <c r="D206" s="227" t="s">
        <v>136</v>
      </c>
      <c r="E206" s="42"/>
      <c r="F206" s="228" t="s">
        <v>490</v>
      </c>
      <c r="G206" s="42"/>
      <c r="H206" s="42"/>
      <c r="I206" s="229"/>
      <c r="J206" s="42"/>
      <c r="K206" s="42"/>
      <c r="L206" s="46"/>
      <c r="M206" s="230"/>
      <c r="N206" s="231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136</v>
      </c>
      <c r="AU206" s="19" t="s">
        <v>81</v>
      </c>
    </row>
    <row r="207" s="13" customFormat="1">
      <c r="A207" s="13"/>
      <c r="B207" s="238"/>
      <c r="C207" s="239"/>
      <c r="D207" s="232" t="s">
        <v>187</v>
      </c>
      <c r="E207" s="240" t="s">
        <v>19</v>
      </c>
      <c r="F207" s="241" t="s">
        <v>491</v>
      </c>
      <c r="G207" s="239"/>
      <c r="H207" s="242">
        <v>41.951999999999998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187</v>
      </c>
      <c r="AU207" s="248" t="s">
        <v>81</v>
      </c>
      <c r="AV207" s="13" t="s">
        <v>81</v>
      </c>
      <c r="AW207" s="13" t="s">
        <v>33</v>
      </c>
      <c r="AX207" s="13" t="s">
        <v>71</v>
      </c>
      <c r="AY207" s="248" t="s">
        <v>126</v>
      </c>
    </row>
    <row r="208" s="15" customFormat="1">
      <c r="A208" s="15"/>
      <c r="B208" s="260"/>
      <c r="C208" s="261"/>
      <c r="D208" s="232" t="s">
        <v>187</v>
      </c>
      <c r="E208" s="262" t="s">
        <v>19</v>
      </c>
      <c r="F208" s="263" t="s">
        <v>1410</v>
      </c>
      <c r="G208" s="261"/>
      <c r="H208" s="264">
        <v>41.951999999999998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0" t="s">
        <v>187</v>
      </c>
      <c r="AU208" s="270" t="s">
        <v>81</v>
      </c>
      <c r="AV208" s="15" t="s">
        <v>146</v>
      </c>
      <c r="AW208" s="15" t="s">
        <v>33</v>
      </c>
      <c r="AX208" s="15" t="s">
        <v>71</v>
      </c>
      <c r="AY208" s="270" t="s">
        <v>126</v>
      </c>
    </row>
    <row r="209" s="13" customFormat="1">
      <c r="A209" s="13"/>
      <c r="B209" s="238"/>
      <c r="C209" s="239"/>
      <c r="D209" s="232" t="s">
        <v>187</v>
      </c>
      <c r="E209" s="240" t="s">
        <v>19</v>
      </c>
      <c r="F209" s="241" t="s">
        <v>1411</v>
      </c>
      <c r="G209" s="239"/>
      <c r="H209" s="242">
        <v>11.746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8" t="s">
        <v>187</v>
      </c>
      <c r="AU209" s="248" t="s">
        <v>81</v>
      </c>
      <c r="AV209" s="13" t="s">
        <v>81</v>
      </c>
      <c r="AW209" s="13" t="s">
        <v>33</v>
      </c>
      <c r="AX209" s="13" t="s">
        <v>71</v>
      </c>
      <c r="AY209" s="248" t="s">
        <v>126</v>
      </c>
    </row>
    <row r="210" s="13" customFormat="1">
      <c r="A210" s="13"/>
      <c r="B210" s="238"/>
      <c r="C210" s="239"/>
      <c r="D210" s="232" t="s">
        <v>187</v>
      </c>
      <c r="E210" s="240" t="s">
        <v>19</v>
      </c>
      <c r="F210" s="241" t="s">
        <v>1412</v>
      </c>
      <c r="G210" s="239"/>
      <c r="H210" s="242">
        <v>229.268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187</v>
      </c>
      <c r="AU210" s="248" t="s">
        <v>81</v>
      </c>
      <c r="AV210" s="13" t="s">
        <v>81</v>
      </c>
      <c r="AW210" s="13" t="s">
        <v>33</v>
      </c>
      <c r="AX210" s="13" t="s">
        <v>71</v>
      </c>
      <c r="AY210" s="248" t="s">
        <v>126</v>
      </c>
    </row>
    <row r="211" s="13" customFormat="1">
      <c r="A211" s="13"/>
      <c r="B211" s="238"/>
      <c r="C211" s="239"/>
      <c r="D211" s="232" t="s">
        <v>187</v>
      </c>
      <c r="E211" s="240" t="s">
        <v>19</v>
      </c>
      <c r="F211" s="241" t="s">
        <v>493</v>
      </c>
      <c r="G211" s="239"/>
      <c r="H211" s="242">
        <v>-4.4000000000000004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187</v>
      </c>
      <c r="AU211" s="248" t="s">
        <v>81</v>
      </c>
      <c r="AV211" s="13" t="s">
        <v>81</v>
      </c>
      <c r="AW211" s="13" t="s">
        <v>33</v>
      </c>
      <c r="AX211" s="13" t="s">
        <v>71</v>
      </c>
      <c r="AY211" s="248" t="s">
        <v>126</v>
      </c>
    </row>
    <row r="212" s="15" customFormat="1">
      <c r="A212" s="15"/>
      <c r="B212" s="260"/>
      <c r="C212" s="261"/>
      <c r="D212" s="232" t="s">
        <v>187</v>
      </c>
      <c r="E212" s="262" t="s">
        <v>19</v>
      </c>
      <c r="F212" s="263" t="s">
        <v>1413</v>
      </c>
      <c r="G212" s="261"/>
      <c r="H212" s="264">
        <v>236.614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187</v>
      </c>
      <c r="AU212" s="270" t="s">
        <v>81</v>
      </c>
      <c r="AV212" s="15" t="s">
        <v>146</v>
      </c>
      <c r="AW212" s="15" t="s">
        <v>33</v>
      </c>
      <c r="AX212" s="15" t="s">
        <v>71</v>
      </c>
      <c r="AY212" s="270" t="s">
        <v>126</v>
      </c>
    </row>
    <row r="213" s="14" customFormat="1">
      <c r="A213" s="14"/>
      <c r="B213" s="249"/>
      <c r="C213" s="250"/>
      <c r="D213" s="232" t="s">
        <v>187</v>
      </c>
      <c r="E213" s="251" t="s">
        <v>19</v>
      </c>
      <c r="F213" s="252" t="s">
        <v>196</v>
      </c>
      <c r="G213" s="250"/>
      <c r="H213" s="253">
        <v>278.56600000000003</v>
      </c>
      <c r="I213" s="254"/>
      <c r="J213" s="250"/>
      <c r="K213" s="250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187</v>
      </c>
      <c r="AU213" s="259" t="s">
        <v>81</v>
      </c>
      <c r="AV213" s="14" t="s">
        <v>153</v>
      </c>
      <c r="AW213" s="14" t="s">
        <v>33</v>
      </c>
      <c r="AX213" s="14" t="s">
        <v>79</v>
      </c>
      <c r="AY213" s="259" t="s">
        <v>126</v>
      </c>
    </row>
    <row r="214" s="2" customFormat="1" ht="16.5" customHeight="1">
      <c r="A214" s="40"/>
      <c r="B214" s="41"/>
      <c r="C214" s="271" t="s">
        <v>381</v>
      </c>
      <c r="D214" s="271" t="s">
        <v>400</v>
      </c>
      <c r="E214" s="272" t="s">
        <v>496</v>
      </c>
      <c r="F214" s="273" t="s">
        <v>497</v>
      </c>
      <c r="G214" s="274" t="s">
        <v>191</v>
      </c>
      <c r="H214" s="275">
        <v>7.6600000000000001</v>
      </c>
      <c r="I214" s="276"/>
      <c r="J214" s="277">
        <f>ROUND(I214*H214,2)</f>
        <v>0</v>
      </c>
      <c r="K214" s="273" t="s">
        <v>133</v>
      </c>
      <c r="L214" s="278"/>
      <c r="M214" s="279" t="s">
        <v>19</v>
      </c>
      <c r="N214" s="280" t="s">
        <v>42</v>
      </c>
      <c r="O214" s="86"/>
      <c r="P214" s="223">
        <f>O214*H214</f>
        <v>0</v>
      </c>
      <c r="Q214" s="223">
        <v>0.5</v>
      </c>
      <c r="R214" s="223">
        <f>Q214*H214</f>
        <v>3.8300000000000001</v>
      </c>
      <c r="S214" s="223">
        <v>0</v>
      </c>
      <c r="T214" s="224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5" t="s">
        <v>355</v>
      </c>
      <c r="AT214" s="225" t="s">
        <v>400</v>
      </c>
      <c r="AU214" s="225" t="s">
        <v>81</v>
      </c>
      <c r="AY214" s="19" t="s">
        <v>126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9" t="s">
        <v>79</v>
      </c>
      <c r="BK214" s="226">
        <f>ROUND(I214*H214,2)</f>
        <v>0</v>
      </c>
      <c r="BL214" s="19" t="s">
        <v>272</v>
      </c>
      <c r="BM214" s="225" t="s">
        <v>1414</v>
      </c>
    </row>
    <row r="215" s="13" customFormat="1">
      <c r="A215" s="13"/>
      <c r="B215" s="238"/>
      <c r="C215" s="239"/>
      <c r="D215" s="232" t="s">
        <v>187</v>
      </c>
      <c r="E215" s="240" t="s">
        <v>19</v>
      </c>
      <c r="F215" s="241" t="s">
        <v>491</v>
      </c>
      <c r="G215" s="239"/>
      <c r="H215" s="242">
        <v>41.951999999999998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187</v>
      </c>
      <c r="AU215" s="248" t="s">
        <v>81</v>
      </c>
      <c r="AV215" s="13" t="s">
        <v>81</v>
      </c>
      <c r="AW215" s="13" t="s">
        <v>33</v>
      </c>
      <c r="AX215" s="13" t="s">
        <v>71</v>
      </c>
      <c r="AY215" s="248" t="s">
        <v>126</v>
      </c>
    </row>
    <row r="216" s="15" customFormat="1">
      <c r="A216" s="15"/>
      <c r="B216" s="260"/>
      <c r="C216" s="261"/>
      <c r="D216" s="232" t="s">
        <v>187</v>
      </c>
      <c r="E216" s="262" t="s">
        <v>19</v>
      </c>
      <c r="F216" s="263" t="s">
        <v>1410</v>
      </c>
      <c r="G216" s="261"/>
      <c r="H216" s="264">
        <v>41.951999999999998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0" t="s">
        <v>187</v>
      </c>
      <c r="AU216" s="270" t="s">
        <v>81</v>
      </c>
      <c r="AV216" s="15" t="s">
        <v>146</v>
      </c>
      <c r="AW216" s="15" t="s">
        <v>33</v>
      </c>
      <c r="AX216" s="15" t="s">
        <v>71</v>
      </c>
      <c r="AY216" s="270" t="s">
        <v>126</v>
      </c>
    </row>
    <row r="217" s="13" customFormat="1">
      <c r="A217" s="13"/>
      <c r="B217" s="238"/>
      <c r="C217" s="239"/>
      <c r="D217" s="232" t="s">
        <v>187</v>
      </c>
      <c r="E217" s="240" t="s">
        <v>19</v>
      </c>
      <c r="F217" s="241" t="s">
        <v>1411</v>
      </c>
      <c r="G217" s="239"/>
      <c r="H217" s="242">
        <v>11.746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187</v>
      </c>
      <c r="AU217" s="248" t="s">
        <v>81</v>
      </c>
      <c r="AV217" s="13" t="s">
        <v>81</v>
      </c>
      <c r="AW217" s="13" t="s">
        <v>33</v>
      </c>
      <c r="AX217" s="13" t="s">
        <v>71</v>
      </c>
      <c r="AY217" s="248" t="s">
        <v>126</v>
      </c>
    </row>
    <row r="218" s="13" customFormat="1">
      <c r="A218" s="13"/>
      <c r="B218" s="238"/>
      <c r="C218" s="239"/>
      <c r="D218" s="232" t="s">
        <v>187</v>
      </c>
      <c r="E218" s="240" t="s">
        <v>19</v>
      </c>
      <c r="F218" s="241" t="s">
        <v>1412</v>
      </c>
      <c r="G218" s="239"/>
      <c r="H218" s="242">
        <v>229.268</v>
      </c>
      <c r="I218" s="243"/>
      <c r="J218" s="239"/>
      <c r="K218" s="239"/>
      <c r="L218" s="244"/>
      <c r="M218" s="245"/>
      <c r="N218" s="246"/>
      <c r="O218" s="246"/>
      <c r="P218" s="246"/>
      <c r="Q218" s="246"/>
      <c r="R218" s="246"/>
      <c r="S218" s="246"/>
      <c r="T218" s="24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8" t="s">
        <v>187</v>
      </c>
      <c r="AU218" s="248" t="s">
        <v>81</v>
      </c>
      <c r="AV218" s="13" t="s">
        <v>81</v>
      </c>
      <c r="AW218" s="13" t="s">
        <v>33</v>
      </c>
      <c r="AX218" s="13" t="s">
        <v>71</v>
      </c>
      <c r="AY218" s="248" t="s">
        <v>126</v>
      </c>
    </row>
    <row r="219" s="13" customFormat="1">
      <c r="A219" s="13"/>
      <c r="B219" s="238"/>
      <c r="C219" s="239"/>
      <c r="D219" s="232" t="s">
        <v>187</v>
      </c>
      <c r="E219" s="240" t="s">
        <v>19</v>
      </c>
      <c r="F219" s="241" t="s">
        <v>493</v>
      </c>
      <c r="G219" s="239"/>
      <c r="H219" s="242">
        <v>-4.4000000000000004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187</v>
      </c>
      <c r="AU219" s="248" t="s">
        <v>81</v>
      </c>
      <c r="AV219" s="13" t="s">
        <v>81</v>
      </c>
      <c r="AW219" s="13" t="s">
        <v>33</v>
      </c>
      <c r="AX219" s="13" t="s">
        <v>71</v>
      </c>
      <c r="AY219" s="248" t="s">
        <v>126</v>
      </c>
    </row>
    <row r="220" s="15" customFormat="1">
      <c r="A220" s="15"/>
      <c r="B220" s="260"/>
      <c r="C220" s="261"/>
      <c r="D220" s="232" t="s">
        <v>187</v>
      </c>
      <c r="E220" s="262" t="s">
        <v>19</v>
      </c>
      <c r="F220" s="263" t="s">
        <v>1413</v>
      </c>
      <c r="G220" s="261"/>
      <c r="H220" s="264">
        <v>236.614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0" t="s">
        <v>187</v>
      </c>
      <c r="AU220" s="270" t="s">
        <v>81</v>
      </c>
      <c r="AV220" s="15" t="s">
        <v>146</v>
      </c>
      <c r="AW220" s="15" t="s">
        <v>33</v>
      </c>
      <c r="AX220" s="15" t="s">
        <v>71</v>
      </c>
      <c r="AY220" s="270" t="s">
        <v>126</v>
      </c>
    </row>
    <row r="221" s="13" customFormat="1">
      <c r="A221" s="13"/>
      <c r="B221" s="238"/>
      <c r="C221" s="239"/>
      <c r="D221" s="232" t="s">
        <v>187</v>
      </c>
      <c r="E221" s="240" t="s">
        <v>19</v>
      </c>
      <c r="F221" s="241" t="s">
        <v>1415</v>
      </c>
      <c r="G221" s="239"/>
      <c r="H221" s="242">
        <v>6.9640000000000004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8" t="s">
        <v>187</v>
      </c>
      <c r="AU221" s="248" t="s">
        <v>81</v>
      </c>
      <c r="AV221" s="13" t="s">
        <v>81</v>
      </c>
      <c r="AW221" s="13" t="s">
        <v>33</v>
      </c>
      <c r="AX221" s="13" t="s">
        <v>79</v>
      </c>
      <c r="AY221" s="248" t="s">
        <v>126</v>
      </c>
    </row>
    <row r="222" s="13" customFormat="1">
      <c r="A222" s="13"/>
      <c r="B222" s="238"/>
      <c r="C222" s="239"/>
      <c r="D222" s="232" t="s">
        <v>187</v>
      </c>
      <c r="E222" s="239"/>
      <c r="F222" s="241" t="s">
        <v>1416</v>
      </c>
      <c r="G222" s="239"/>
      <c r="H222" s="242">
        <v>7.6600000000000001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187</v>
      </c>
      <c r="AU222" s="248" t="s">
        <v>81</v>
      </c>
      <c r="AV222" s="13" t="s">
        <v>81</v>
      </c>
      <c r="AW222" s="13" t="s">
        <v>4</v>
      </c>
      <c r="AX222" s="13" t="s">
        <v>79</v>
      </c>
      <c r="AY222" s="248" t="s">
        <v>126</v>
      </c>
    </row>
    <row r="223" s="2" customFormat="1" ht="24.15" customHeight="1">
      <c r="A223" s="40"/>
      <c r="B223" s="41"/>
      <c r="C223" s="214" t="s">
        <v>388</v>
      </c>
      <c r="D223" s="214" t="s">
        <v>129</v>
      </c>
      <c r="E223" s="215" t="s">
        <v>1417</v>
      </c>
      <c r="F223" s="216" t="s">
        <v>1418</v>
      </c>
      <c r="G223" s="217" t="s">
        <v>184</v>
      </c>
      <c r="H223" s="218">
        <v>278.56599999999997</v>
      </c>
      <c r="I223" s="219"/>
      <c r="J223" s="220">
        <f>ROUND(I223*H223,2)</f>
        <v>0</v>
      </c>
      <c r="K223" s="216" t="s">
        <v>133</v>
      </c>
      <c r="L223" s="46"/>
      <c r="M223" s="221" t="s">
        <v>19</v>
      </c>
      <c r="N223" s="222" t="s">
        <v>42</v>
      </c>
      <c r="O223" s="86"/>
      <c r="P223" s="223">
        <f>O223*H223</f>
        <v>0</v>
      </c>
      <c r="Q223" s="223">
        <v>0</v>
      </c>
      <c r="R223" s="223">
        <f>Q223*H223</f>
        <v>0</v>
      </c>
      <c r="S223" s="223">
        <v>0.014999999999999999</v>
      </c>
      <c r="T223" s="224">
        <f>S223*H223</f>
        <v>4.1784899999999991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5" t="s">
        <v>272</v>
      </c>
      <c r="AT223" s="225" t="s">
        <v>129</v>
      </c>
      <c r="AU223" s="225" t="s">
        <v>81</v>
      </c>
      <c r="AY223" s="19" t="s">
        <v>126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9" t="s">
        <v>79</v>
      </c>
      <c r="BK223" s="226">
        <f>ROUND(I223*H223,2)</f>
        <v>0</v>
      </c>
      <c r="BL223" s="19" t="s">
        <v>272</v>
      </c>
      <c r="BM223" s="225" t="s">
        <v>1419</v>
      </c>
    </row>
    <row r="224" s="2" customFormat="1">
      <c r="A224" s="40"/>
      <c r="B224" s="41"/>
      <c r="C224" s="42"/>
      <c r="D224" s="227" t="s">
        <v>136</v>
      </c>
      <c r="E224" s="42"/>
      <c r="F224" s="228" t="s">
        <v>1420</v>
      </c>
      <c r="G224" s="42"/>
      <c r="H224" s="42"/>
      <c r="I224" s="229"/>
      <c r="J224" s="42"/>
      <c r="K224" s="42"/>
      <c r="L224" s="46"/>
      <c r="M224" s="230"/>
      <c r="N224" s="231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136</v>
      </c>
      <c r="AU224" s="19" t="s">
        <v>81</v>
      </c>
    </row>
    <row r="225" s="13" customFormat="1">
      <c r="A225" s="13"/>
      <c r="B225" s="238"/>
      <c r="C225" s="239"/>
      <c r="D225" s="232" t="s">
        <v>187</v>
      </c>
      <c r="E225" s="240" t="s">
        <v>19</v>
      </c>
      <c r="F225" s="241" t="s">
        <v>491</v>
      </c>
      <c r="G225" s="239"/>
      <c r="H225" s="242">
        <v>41.951999999999998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187</v>
      </c>
      <c r="AU225" s="248" t="s">
        <v>81</v>
      </c>
      <c r="AV225" s="13" t="s">
        <v>81</v>
      </c>
      <c r="AW225" s="13" t="s">
        <v>33</v>
      </c>
      <c r="AX225" s="13" t="s">
        <v>71</v>
      </c>
      <c r="AY225" s="248" t="s">
        <v>126</v>
      </c>
    </row>
    <row r="226" s="15" customFormat="1">
      <c r="A226" s="15"/>
      <c r="B226" s="260"/>
      <c r="C226" s="261"/>
      <c r="D226" s="232" t="s">
        <v>187</v>
      </c>
      <c r="E226" s="262" t="s">
        <v>19</v>
      </c>
      <c r="F226" s="263" t="s">
        <v>1410</v>
      </c>
      <c r="G226" s="261"/>
      <c r="H226" s="264">
        <v>41.951999999999998</v>
      </c>
      <c r="I226" s="265"/>
      <c r="J226" s="261"/>
      <c r="K226" s="261"/>
      <c r="L226" s="266"/>
      <c r="M226" s="267"/>
      <c r="N226" s="268"/>
      <c r="O226" s="268"/>
      <c r="P226" s="268"/>
      <c r="Q226" s="268"/>
      <c r="R226" s="268"/>
      <c r="S226" s="268"/>
      <c r="T226" s="26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0" t="s">
        <v>187</v>
      </c>
      <c r="AU226" s="270" t="s">
        <v>81</v>
      </c>
      <c r="AV226" s="15" t="s">
        <v>146</v>
      </c>
      <c r="AW226" s="15" t="s">
        <v>33</v>
      </c>
      <c r="AX226" s="15" t="s">
        <v>71</v>
      </c>
      <c r="AY226" s="270" t="s">
        <v>126</v>
      </c>
    </row>
    <row r="227" s="13" customFormat="1">
      <c r="A227" s="13"/>
      <c r="B227" s="238"/>
      <c r="C227" s="239"/>
      <c r="D227" s="232" t="s">
        <v>187</v>
      </c>
      <c r="E227" s="240" t="s">
        <v>19</v>
      </c>
      <c r="F227" s="241" t="s">
        <v>1411</v>
      </c>
      <c r="G227" s="239"/>
      <c r="H227" s="242">
        <v>11.746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187</v>
      </c>
      <c r="AU227" s="248" t="s">
        <v>81</v>
      </c>
      <c r="AV227" s="13" t="s">
        <v>81</v>
      </c>
      <c r="AW227" s="13" t="s">
        <v>33</v>
      </c>
      <c r="AX227" s="13" t="s">
        <v>71</v>
      </c>
      <c r="AY227" s="248" t="s">
        <v>126</v>
      </c>
    </row>
    <row r="228" s="13" customFormat="1">
      <c r="A228" s="13"/>
      <c r="B228" s="238"/>
      <c r="C228" s="239"/>
      <c r="D228" s="232" t="s">
        <v>187</v>
      </c>
      <c r="E228" s="240" t="s">
        <v>19</v>
      </c>
      <c r="F228" s="241" t="s">
        <v>1412</v>
      </c>
      <c r="G228" s="239"/>
      <c r="H228" s="242">
        <v>229.268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187</v>
      </c>
      <c r="AU228" s="248" t="s">
        <v>81</v>
      </c>
      <c r="AV228" s="13" t="s">
        <v>81</v>
      </c>
      <c r="AW228" s="13" t="s">
        <v>33</v>
      </c>
      <c r="AX228" s="13" t="s">
        <v>71</v>
      </c>
      <c r="AY228" s="248" t="s">
        <v>126</v>
      </c>
    </row>
    <row r="229" s="13" customFormat="1">
      <c r="A229" s="13"/>
      <c r="B229" s="238"/>
      <c r="C229" s="239"/>
      <c r="D229" s="232" t="s">
        <v>187</v>
      </c>
      <c r="E229" s="240" t="s">
        <v>19</v>
      </c>
      <c r="F229" s="241" t="s">
        <v>493</v>
      </c>
      <c r="G229" s="239"/>
      <c r="H229" s="242">
        <v>-4.4000000000000004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187</v>
      </c>
      <c r="AU229" s="248" t="s">
        <v>81</v>
      </c>
      <c r="AV229" s="13" t="s">
        <v>81</v>
      </c>
      <c r="AW229" s="13" t="s">
        <v>33</v>
      </c>
      <c r="AX229" s="13" t="s">
        <v>71</v>
      </c>
      <c r="AY229" s="248" t="s">
        <v>126</v>
      </c>
    </row>
    <row r="230" s="15" customFormat="1">
      <c r="A230" s="15"/>
      <c r="B230" s="260"/>
      <c r="C230" s="261"/>
      <c r="D230" s="232" t="s">
        <v>187</v>
      </c>
      <c r="E230" s="262" t="s">
        <v>19</v>
      </c>
      <c r="F230" s="263" t="s">
        <v>1413</v>
      </c>
      <c r="G230" s="261"/>
      <c r="H230" s="264">
        <v>236.614</v>
      </c>
      <c r="I230" s="265"/>
      <c r="J230" s="261"/>
      <c r="K230" s="261"/>
      <c r="L230" s="266"/>
      <c r="M230" s="267"/>
      <c r="N230" s="268"/>
      <c r="O230" s="268"/>
      <c r="P230" s="268"/>
      <c r="Q230" s="268"/>
      <c r="R230" s="268"/>
      <c r="S230" s="268"/>
      <c r="T230" s="26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0" t="s">
        <v>187</v>
      </c>
      <c r="AU230" s="270" t="s">
        <v>81</v>
      </c>
      <c r="AV230" s="15" t="s">
        <v>146</v>
      </c>
      <c r="AW230" s="15" t="s">
        <v>33</v>
      </c>
      <c r="AX230" s="15" t="s">
        <v>71</v>
      </c>
      <c r="AY230" s="270" t="s">
        <v>126</v>
      </c>
    </row>
    <row r="231" s="14" customFormat="1">
      <c r="A231" s="14"/>
      <c r="B231" s="249"/>
      <c r="C231" s="250"/>
      <c r="D231" s="232" t="s">
        <v>187</v>
      </c>
      <c r="E231" s="251" t="s">
        <v>19</v>
      </c>
      <c r="F231" s="252" t="s">
        <v>196</v>
      </c>
      <c r="G231" s="250"/>
      <c r="H231" s="253">
        <v>278.56600000000003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187</v>
      </c>
      <c r="AU231" s="259" t="s">
        <v>81</v>
      </c>
      <c r="AV231" s="14" t="s">
        <v>153</v>
      </c>
      <c r="AW231" s="14" t="s">
        <v>33</v>
      </c>
      <c r="AX231" s="14" t="s">
        <v>79</v>
      </c>
      <c r="AY231" s="259" t="s">
        <v>126</v>
      </c>
    </row>
    <row r="232" s="2" customFormat="1" ht="24.15" customHeight="1">
      <c r="A232" s="40"/>
      <c r="B232" s="41"/>
      <c r="C232" s="214" t="s">
        <v>399</v>
      </c>
      <c r="D232" s="214" t="s">
        <v>129</v>
      </c>
      <c r="E232" s="215" t="s">
        <v>514</v>
      </c>
      <c r="F232" s="216" t="s">
        <v>515</v>
      </c>
      <c r="G232" s="217" t="s">
        <v>191</v>
      </c>
      <c r="H232" s="218">
        <v>8.1660000000000004</v>
      </c>
      <c r="I232" s="219"/>
      <c r="J232" s="220">
        <f>ROUND(I232*H232,2)</f>
        <v>0</v>
      </c>
      <c r="K232" s="216" t="s">
        <v>133</v>
      </c>
      <c r="L232" s="46"/>
      <c r="M232" s="221" t="s">
        <v>19</v>
      </c>
      <c r="N232" s="222" t="s">
        <v>42</v>
      </c>
      <c r="O232" s="86"/>
      <c r="P232" s="223">
        <f>O232*H232</f>
        <v>0</v>
      </c>
      <c r="Q232" s="223">
        <v>0.023300000000000001</v>
      </c>
      <c r="R232" s="223">
        <f>Q232*H232</f>
        <v>0.19026780000000002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272</v>
      </c>
      <c r="AT232" s="225" t="s">
        <v>129</v>
      </c>
      <c r="AU232" s="225" t="s">
        <v>81</v>
      </c>
      <c r="AY232" s="19" t="s">
        <v>126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272</v>
      </c>
      <c r="BM232" s="225" t="s">
        <v>1421</v>
      </c>
    </row>
    <row r="233" s="2" customFormat="1">
      <c r="A233" s="40"/>
      <c r="B233" s="41"/>
      <c r="C233" s="42"/>
      <c r="D233" s="227" t="s">
        <v>136</v>
      </c>
      <c r="E233" s="42"/>
      <c r="F233" s="228" t="s">
        <v>517</v>
      </c>
      <c r="G233" s="42"/>
      <c r="H233" s="42"/>
      <c r="I233" s="229"/>
      <c r="J233" s="42"/>
      <c r="K233" s="42"/>
      <c r="L233" s="46"/>
      <c r="M233" s="230"/>
      <c r="N233" s="231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136</v>
      </c>
      <c r="AU233" s="19" t="s">
        <v>81</v>
      </c>
    </row>
    <row r="234" s="13" customFormat="1">
      <c r="A234" s="13"/>
      <c r="B234" s="238"/>
      <c r="C234" s="239"/>
      <c r="D234" s="232" t="s">
        <v>187</v>
      </c>
      <c r="E234" s="240" t="s">
        <v>19</v>
      </c>
      <c r="F234" s="241" t="s">
        <v>1422</v>
      </c>
      <c r="G234" s="239"/>
      <c r="H234" s="242">
        <v>8.1660000000000004</v>
      </c>
      <c r="I234" s="243"/>
      <c r="J234" s="239"/>
      <c r="K234" s="239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187</v>
      </c>
      <c r="AU234" s="248" t="s">
        <v>81</v>
      </c>
      <c r="AV234" s="13" t="s">
        <v>81</v>
      </c>
      <c r="AW234" s="13" t="s">
        <v>33</v>
      </c>
      <c r="AX234" s="13" t="s">
        <v>79</v>
      </c>
      <c r="AY234" s="248" t="s">
        <v>126</v>
      </c>
    </row>
    <row r="235" s="2" customFormat="1" ht="16.5" customHeight="1">
      <c r="A235" s="40"/>
      <c r="B235" s="41"/>
      <c r="C235" s="214" t="s">
        <v>406</v>
      </c>
      <c r="D235" s="214" t="s">
        <v>129</v>
      </c>
      <c r="E235" s="215" t="s">
        <v>1423</v>
      </c>
      <c r="F235" s="216" t="s">
        <v>1424</v>
      </c>
      <c r="G235" s="217" t="s">
        <v>184</v>
      </c>
      <c r="H235" s="218">
        <v>5.8949999999999996</v>
      </c>
      <c r="I235" s="219"/>
      <c r="J235" s="220">
        <f>ROUND(I235*H235,2)</f>
        <v>0</v>
      </c>
      <c r="K235" s="216" t="s">
        <v>133</v>
      </c>
      <c r="L235" s="46"/>
      <c r="M235" s="221" t="s">
        <v>19</v>
      </c>
      <c r="N235" s="222" t="s">
        <v>42</v>
      </c>
      <c r="O235" s="86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5" t="s">
        <v>272</v>
      </c>
      <c r="AT235" s="225" t="s">
        <v>129</v>
      </c>
      <c r="AU235" s="225" t="s">
        <v>81</v>
      </c>
      <c r="AY235" s="19" t="s">
        <v>126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9" t="s">
        <v>79</v>
      </c>
      <c r="BK235" s="226">
        <f>ROUND(I235*H235,2)</f>
        <v>0</v>
      </c>
      <c r="BL235" s="19" t="s">
        <v>272</v>
      </c>
      <c r="BM235" s="225" t="s">
        <v>1425</v>
      </c>
    </row>
    <row r="236" s="2" customFormat="1">
      <c r="A236" s="40"/>
      <c r="B236" s="41"/>
      <c r="C236" s="42"/>
      <c r="D236" s="227" t="s">
        <v>136</v>
      </c>
      <c r="E236" s="42"/>
      <c r="F236" s="228" t="s">
        <v>1426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136</v>
      </c>
      <c r="AU236" s="19" t="s">
        <v>81</v>
      </c>
    </row>
    <row r="237" s="13" customFormat="1">
      <c r="A237" s="13"/>
      <c r="B237" s="238"/>
      <c r="C237" s="239"/>
      <c r="D237" s="232" t="s">
        <v>187</v>
      </c>
      <c r="E237" s="240" t="s">
        <v>19</v>
      </c>
      <c r="F237" s="241" t="s">
        <v>1427</v>
      </c>
      <c r="G237" s="239"/>
      <c r="H237" s="242">
        <v>5.8949999999999996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187</v>
      </c>
      <c r="AU237" s="248" t="s">
        <v>81</v>
      </c>
      <c r="AV237" s="13" t="s">
        <v>81</v>
      </c>
      <c r="AW237" s="13" t="s">
        <v>33</v>
      </c>
      <c r="AX237" s="13" t="s">
        <v>79</v>
      </c>
      <c r="AY237" s="248" t="s">
        <v>126</v>
      </c>
    </row>
    <row r="238" s="2" customFormat="1" ht="16.5" customHeight="1">
      <c r="A238" s="40"/>
      <c r="B238" s="41"/>
      <c r="C238" s="271" t="s">
        <v>411</v>
      </c>
      <c r="D238" s="271" t="s">
        <v>400</v>
      </c>
      <c r="E238" s="272" t="s">
        <v>1428</v>
      </c>
      <c r="F238" s="273" t="s">
        <v>1429</v>
      </c>
      <c r="G238" s="274" t="s">
        <v>184</v>
      </c>
      <c r="H238" s="275">
        <v>6.367</v>
      </c>
      <c r="I238" s="276"/>
      <c r="J238" s="277">
        <f>ROUND(I238*H238,2)</f>
        <v>0</v>
      </c>
      <c r="K238" s="273" t="s">
        <v>133</v>
      </c>
      <c r="L238" s="278"/>
      <c r="M238" s="279" t="s">
        <v>19</v>
      </c>
      <c r="N238" s="280" t="s">
        <v>42</v>
      </c>
      <c r="O238" s="86"/>
      <c r="P238" s="223">
        <f>O238*H238</f>
        <v>0</v>
      </c>
      <c r="Q238" s="223">
        <v>0.0073499999999999998</v>
      </c>
      <c r="R238" s="223">
        <f>Q238*H238</f>
        <v>0.046797449999999997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355</v>
      </c>
      <c r="AT238" s="225" t="s">
        <v>400</v>
      </c>
      <c r="AU238" s="225" t="s">
        <v>81</v>
      </c>
      <c r="AY238" s="19" t="s">
        <v>126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272</v>
      </c>
      <c r="BM238" s="225" t="s">
        <v>1430</v>
      </c>
    </row>
    <row r="239" s="13" customFormat="1">
      <c r="A239" s="13"/>
      <c r="B239" s="238"/>
      <c r="C239" s="239"/>
      <c r="D239" s="232" t="s">
        <v>187</v>
      </c>
      <c r="E239" s="239"/>
      <c r="F239" s="241" t="s">
        <v>1431</v>
      </c>
      <c r="G239" s="239"/>
      <c r="H239" s="242">
        <v>6.367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187</v>
      </c>
      <c r="AU239" s="248" t="s">
        <v>81</v>
      </c>
      <c r="AV239" s="13" t="s">
        <v>81</v>
      </c>
      <c r="AW239" s="13" t="s">
        <v>4</v>
      </c>
      <c r="AX239" s="13" t="s">
        <v>79</v>
      </c>
      <c r="AY239" s="248" t="s">
        <v>126</v>
      </c>
    </row>
    <row r="240" s="2" customFormat="1" ht="21.75" customHeight="1">
      <c r="A240" s="40"/>
      <c r="B240" s="41"/>
      <c r="C240" s="214" t="s">
        <v>417</v>
      </c>
      <c r="D240" s="214" t="s">
        <v>129</v>
      </c>
      <c r="E240" s="215" t="s">
        <v>1432</v>
      </c>
      <c r="F240" s="216" t="s">
        <v>1433</v>
      </c>
      <c r="G240" s="217" t="s">
        <v>184</v>
      </c>
      <c r="H240" s="218">
        <v>20.25</v>
      </c>
      <c r="I240" s="219"/>
      <c r="J240" s="220">
        <f>ROUND(I240*H240,2)</f>
        <v>0</v>
      </c>
      <c r="K240" s="216" t="s">
        <v>133</v>
      </c>
      <c r="L240" s="46"/>
      <c r="M240" s="221" t="s">
        <v>19</v>
      </c>
      <c r="N240" s="222" t="s">
        <v>42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0.040000000000000001</v>
      </c>
      <c r="T240" s="224">
        <f>S240*H240</f>
        <v>0.81000000000000005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272</v>
      </c>
      <c r="AT240" s="225" t="s">
        <v>129</v>
      </c>
      <c r="AU240" s="225" t="s">
        <v>81</v>
      </c>
      <c r="AY240" s="19" t="s">
        <v>126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79</v>
      </c>
      <c r="BK240" s="226">
        <f>ROUND(I240*H240,2)</f>
        <v>0</v>
      </c>
      <c r="BL240" s="19" t="s">
        <v>272</v>
      </c>
      <c r="BM240" s="225" t="s">
        <v>1434</v>
      </c>
    </row>
    <row r="241" s="2" customFormat="1">
      <c r="A241" s="40"/>
      <c r="B241" s="41"/>
      <c r="C241" s="42"/>
      <c r="D241" s="227" t="s">
        <v>136</v>
      </c>
      <c r="E241" s="42"/>
      <c r="F241" s="228" t="s">
        <v>1435</v>
      </c>
      <c r="G241" s="42"/>
      <c r="H241" s="42"/>
      <c r="I241" s="229"/>
      <c r="J241" s="42"/>
      <c r="K241" s="42"/>
      <c r="L241" s="46"/>
      <c r="M241" s="230"/>
      <c r="N241" s="231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136</v>
      </c>
      <c r="AU241" s="19" t="s">
        <v>81</v>
      </c>
    </row>
    <row r="242" s="13" customFormat="1">
      <c r="A242" s="13"/>
      <c r="B242" s="238"/>
      <c r="C242" s="239"/>
      <c r="D242" s="232" t="s">
        <v>187</v>
      </c>
      <c r="E242" s="240" t="s">
        <v>19</v>
      </c>
      <c r="F242" s="241" t="s">
        <v>1303</v>
      </c>
      <c r="G242" s="239"/>
      <c r="H242" s="242">
        <v>20.25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187</v>
      </c>
      <c r="AU242" s="248" t="s">
        <v>81</v>
      </c>
      <c r="AV242" s="13" t="s">
        <v>81</v>
      </c>
      <c r="AW242" s="13" t="s">
        <v>33</v>
      </c>
      <c r="AX242" s="13" t="s">
        <v>79</v>
      </c>
      <c r="AY242" s="248" t="s">
        <v>126</v>
      </c>
    </row>
    <row r="243" s="2" customFormat="1" ht="16.5" customHeight="1">
      <c r="A243" s="40"/>
      <c r="B243" s="41"/>
      <c r="C243" s="214" t="s">
        <v>423</v>
      </c>
      <c r="D243" s="214" t="s">
        <v>129</v>
      </c>
      <c r="E243" s="215" t="s">
        <v>1436</v>
      </c>
      <c r="F243" s="216" t="s">
        <v>1437</v>
      </c>
      <c r="G243" s="217" t="s">
        <v>191</v>
      </c>
      <c r="H243" s="218">
        <v>0.088999999999999996</v>
      </c>
      <c r="I243" s="219"/>
      <c r="J243" s="220">
        <f>ROUND(I243*H243,2)</f>
        <v>0</v>
      </c>
      <c r="K243" s="216" t="s">
        <v>133</v>
      </c>
      <c r="L243" s="46"/>
      <c r="M243" s="221" t="s">
        <v>19</v>
      </c>
      <c r="N243" s="222" t="s">
        <v>42</v>
      </c>
      <c r="O243" s="86"/>
      <c r="P243" s="223">
        <f>O243*H243</f>
        <v>0</v>
      </c>
      <c r="Q243" s="223">
        <v>0.0028</v>
      </c>
      <c r="R243" s="223">
        <f>Q243*H243</f>
        <v>0.00024919999999999999</v>
      </c>
      <c r="S243" s="223">
        <v>0</v>
      </c>
      <c r="T243" s="224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5" t="s">
        <v>272</v>
      </c>
      <c r="AT243" s="225" t="s">
        <v>129</v>
      </c>
      <c r="AU243" s="225" t="s">
        <v>81</v>
      </c>
      <c r="AY243" s="19" t="s">
        <v>126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9" t="s">
        <v>79</v>
      </c>
      <c r="BK243" s="226">
        <f>ROUND(I243*H243,2)</f>
        <v>0</v>
      </c>
      <c r="BL243" s="19" t="s">
        <v>272</v>
      </c>
      <c r="BM243" s="225" t="s">
        <v>1438</v>
      </c>
    </row>
    <row r="244" s="2" customFormat="1">
      <c r="A244" s="40"/>
      <c r="B244" s="41"/>
      <c r="C244" s="42"/>
      <c r="D244" s="227" t="s">
        <v>136</v>
      </c>
      <c r="E244" s="42"/>
      <c r="F244" s="228" t="s">
        <v>1439</v>
      </c>
      <c r="G244" s="42"/>
      <c r="H244" s="42"/>
      <c r="I244" s="229"/>
      <c r="J244" s="42"/>
      <c r="K244" s="42"/>
      <c r="L244" s="46"/>
      <c r="M244" s="230"/>
      <c r="N244" s="231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136</v>
      </c>
      <c r="AU244" s="19" t="s">
        <v>81</v>
      </c>
    </row>
    <row r="245" s="13" customFormat="1">
      <c r="A245" s="13"/>
      <c r="B245" s="238"/>
      <c r="C245" s="239"/>
      <c r="D245" s="232" t="s">
        <v>187</v>
      </c>
      <c r="E245" s="240" t="s">
        <v>19</v>
      </c>
      <c r="F245" s="241" t="s">
        <v>1440</v>
      </c>
      <c r="G245" s="239"/>
      <c r="H245" s="242">
        <v>0.088999999999999996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187</v>
      </c>
      <c r="AU245" s="248" t="s">
        <v>81</v>
      </c>
      <c r="AV245" s="13" t="s">
        <v>81</v>
      </c>
      <c r="AW245" s="13" t="s">
        <v>33</v>
      </c>
      <c r="AX245" s="13" t="s">
        <v>79</v>
      </c>
      <c r="AY245" s="248" t="s">
        <v>126</v>
      </c>
    </row>
    <row r="246" s="2" customFormat="1" ht="24.15" customHeight="1">
      <c r="A246" s="40"/>
      <c r="B246" s="41"/>
      <c r="C246" s="214" t="s">
        <v>429</v>
      </c>
      <c r="D246" s="214" t="s">
        <v>129</v>
      </c>
      <c r="E246" s="215" t="s">
        <v>519</v>
      </c>
      <c r="F246" s="216" t="s">
        <v>520</v>
      </c>
      <c r="G246" s="217" t="s">
        <v>333</v>
      </c>
      <c r="H246" s="218">
        <v>6.2279999999999998</v>
      </c>
      <c r="I246" s="219"/>
      <c r="J246" s="220">
        <f>ROUND(I246*H246,2)</f>
        <v>0</v>
      </c>
      <c r="K246" s="216" t="s">
        <v>133</v>
      </c>
      <c r="L246" s="46"/>
      <c r="M246" s="221" t="s">
        <v>19</v>
      </c>
      <c r="N246" s="222" t="s">
        <v>42</v>
      </c>
      <c r="O246" s="86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272</v>
      </c>
      <c r="AT246" s="225" t="s">
        <v>129</v>
      </c>
      <c r="AU246" s="225" t="s">
        <v>81</v>
      </c>
      <c r="AY246" s="19" t="s">
        <v>126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79</v>
      </c>
      <c r="BK246" s="226">
        <f>ROUND(I246*H246,2)</f>
        <v>0</v>
      </c>
      <c r="BL246" s="19" t="s">
        <v>272</v>
      </c>
      <c r="BM246" s="225" t="s">
        <v>1441</v>
      </c>
    </row>
    <row r="247" s="2" customFormat="1">
      <c r="A247" s="40"/>
      <c r="B247" s="41"/>
      <c r="C247" s="42"/>
      <c r="D247" s="227" t="s">
        <v>136</v>
      </c>
      <c r="E247" s="42"/>
      <c r="F247" s="228" t="s">
        <v>522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136</v>
      </c>
      <c r="AU247" s="19" t="s">
        <v>81</v>
      </c>
    </row>
    <row r="248" s="12" customFormat="1" ht="22.8" customHeight="1">
      <c r="A248" s="12"/>
      <c r="B248" s="198"/>
      <c r="C248" s="199"/>
      <c r="D248" s="200" t="s">
        <v>70</v>
      </c>
      <c r="E248" s="212" t="s">
        <v>973</v>
      </c>
      <c r="F248" s="212" t="s">
        <v>974</v>
      </c>
      <c r="G248" s="199"/>
      <c r="H248" s="199"/>
      <c r="I248" s="202"/>
      <c r="J248" s="213">
        <f>BK248</f>
        <v>0</v>
      </c>
      <c r="K248" s="199"/>
      <c r="L248" s="204"/>
      <c r="M248" s="205"/>
      <c r="N248" s="206"/>
      <c r="O248" s="206"/>
      <c r="P248" s="207">
        <f>SUM(P249:P268)</f>
        <v>0</v>
      </c>
      <c r="Q248" s="206"/>
      <c r="R248" s="207">
        <f>SUM(R249:R268)</f>
        <v>0.8270824</v>
      </c>
      <c r="S248" s="206"/>
      <c r="T248" s="208">
        <f>SUM(T249:T268)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9" t="s">
        <v>81</v>
      </c>
      <c r="AT248" s="210" t="s">
        <v>70</v>
      </c>
      <c r="AU248" s="210" t="s">
        <v>79</v>
      </c>
      <c r="AY248" s="209" t="s">
        <v>126</v>
      </c>
      <c r="BK248" s="211">
        <f>SUM(BK249:BK268)</f>
        <v>0</v>
      </c>
    </row>
    <row r="249" s="2" customFormat="1" ht="16.5" customHeight="1">
      <c r="A249" s="40"/>
      <c r="B249" s="41"/>
      <c r="C249" s="214" t="s">
        <v>436</v>
      </c>
      <c r="D249" s="214" t="s">
        <v>129</v>
      </c>
      <c r="E249" s="215" t="s">
        <v>1442</v>
      </c>
      <c r="F249" s="216" t="s">
        <v>1443</v>
      </c>
      <c r="G249" s="217" t="s">
        <v>1018</v>
      </c>
      <c r="H249" s="218">
        <v>752</v>
      </c>
      <c r="I249" s="219"/>
      <c r="J249" s="220">
        <f>ROUND(I249*H249,2)</f>
        <v>0</v>
      </c>
      <c r="K249" s="216" t="s">
        <v>133</v>
      </c>
      <c r="L249" s="46"/>
      <c r="M249" s="221" t="s">
        <v>19</v>
      </c>
      <c r="N249" s="222" t="s">
        <v>42</v>
      </c>
      <c r="O249" s="86"/>
      <c r="P249" s="223">
        <f>O249*H249</f>
        <v>0</v>
      </c>
      <c r="Q249" s="223">
        <v>5.0000000000000002E-05</v>
      </c>
      <c r="R249" s="223">
        <f>Q249*H249</f>
        <v>0.037600000000000001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272</v>
      </c>
      <c r="AT249" s="225" t="s">
        <v>129</v>
      </c>
      <c r="AU249" s="225" t="s">
        <v>81</v>
      </c>
      <c r="AY249" s="19" t="s">
        <v>126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79</v>
      </c>
      <c r="BK249" s="226">
        <f>ROUND(I249*H249,2)</f>
        <v>0</v>
      </c>
      <c r="BL249" s="19" t="s">
        <v>272</v>
      </c>
      <c r="BM249" s="225" t="s">
        <v>1444</v>
      </c>
    </row>
    <row r="250" s="2" customFormat="1">
      <c r="A250" s="40"/>
      <c r="B250" s="41"/>
      <c r="C250" s="42"/>
      <c r="D250" s="227" t="s">
        <v>136</v>
      </c>
      <c r="E250" s="42"/>
      <c r="F250" s="228" t="s">
        <v>1445</v>
      </c>
      <c r="G250" s="42"/>
      <c r="H250" s="42"/>
      <c r="I250" s="229"/>
      <c r="J250" s="42"/>
      <c r="K250" s="42"/>
      <c r="L250" s="46"/>
      <c r="M250" s="230"/>
      <c r="N250" s="231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136</v>
      </c>
      <c r="AU250" s="19" t="s">
        <v>81</v>
      </c>
    </row>
    <row r="251" s="13" customFormat="1">
      <c r="A251" s="13"/>
      <c r="B251" s="238"/>
      <c r="C251" s="239"/>
      <c r="D251" s="232" t="s">
        <v>187</v>
      </c>
      <c r="E251" s="240" t="s">
        <v>19</v>
      </c>
      <c r="F251" s="241" t="s">
        <v>1446</v>
      </c>
      <c r="G251" s="239"/>
      <c r="H251" s="242">
        <v>752</v>
      </c>
      <c r="I251" s="243"/>
      <c r="J251" s="239"/>
      <c r="K251" s="239"/>
      <c r="L251" s="244"/>
      <c r="M251" s="245"/>
      <c r="N251" s="246"/>
      <c r="O251" s="246"/>
      <c r="P251" s="246"/>
      <c r="Q251" s="246"/>
      <c r="R251" s="246"/>
      <c r="S251" s="246"/>
      <c r="T251" s="24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8" t="s">
        <v>187</v>
      </c>
      <c r="AU251" s="248" t="s">
        <v>81</v>
      </c>
      <c r="AV251" s="13" t="s">
        <v>81</v>
      </c>
      <c r="AW251" s="13" t="s">
        <v>33</v>
      </c>
      <c r="AX251" s="13" t="s">
        <v>79</v>
      </c>
      <c r="AY251" s="248" t="s">
        <v>126</v>
      </c>
    </row>
    <row r="252" s="2" customFormat="1" ht="16.5" customHeight="1">
      <c r="A252" s="40"/>
      <c r="B252" s="41"/>
      <c r="C252" s="271" t="s">
        <v>443</v>
      </c>
      <c r="D252" s="271" t="s">
        <v>400</v>
      </c>
      <c r="E252" s="272" t="s">
        <v>1447</v>
      </c>
      <c r="F252" s="273" t="s">
        <v>1448</v>
      </c>
      <c r="G252" s="274" t="s">
        <v>333</v>
      </c>
      <c r="H252" s="275">
        <v>0.66400000000000003</v>
      </c>
      <c r="I252" s="276"/>
      <c r="J252" s="277">
        <f>ROUND(I252*H252,2)</f>
        <v>0</v>
      </c>
      <c r="K252" s="273" t="s">
        <v>133</v>
      </c>
      <c r="L252" s="278"/>
      <c r="M252" s="279" t="s">
        <v>19</v>
      </c>
      <c r="N252" s="280" t="s">
        <v>42</v>
      </c>
      <c r="O252" s="86"/>
      <c r="P252" s="223">
        <f>O252*H252</f>
        <v>0</v>
      </c>
      <c r="Q252" s="223">
        <v>1</v>
      </c>
      <c r="R252" s="223">
        <f>Q252*H252</f>
        <v>0.66400000000000003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355</v>
      </c>
      <c r="AT252" s="225" t="s">
        <v>400</v>
      </c>
      <c r="AU252" s="225" t="s">
        <v>81</v>
      </c>
      <c r="AY252" s="19" t="s">
        <v>126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79</v>
      </c>
      <c r="BK252" s="226">
        <f>ROUND(I252*H252,2)</f>
        <v>0</v>
      </c>
      <c r="BL252" s="19" t="s">
        <v>272</v>
      </c>
      <c r="BM252" s="225" t="s">
        <v>1449</v>
      </c>
    </row>
    <row r="253" s="13" customFormat="1">
      <c r="A253" s="13"/>
      <c r="B253" s="238"/>
      <c r="C253" s="239"/>
      <c r="D253" s="232" t="s">
        <v>187</v>
      </c>
      <c r="E253" s="240" t="s">
        <v>19</v>
      </c>
      <c r="F253" s="241" t="s">
        <v>1450</v>
      </c>
      <c r="G253" s="239"/>
      <c r="H253" s="242">
        <v>0.63200000000000001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187</v>
      </c>
      <c r="AU253" s="248" t="s">
        <v>81</v>
      </c>
      <c r="AV253" s="13" t="s">
        <v>81</v>
      </c>
      <c r="AW253" s="13" t="s">
        <v>33</v>
      </c>
      <c r="AX253" s="13" t="s">
        <v>79</v>
      </c>
      <c r="AY253" s="248" t="s">
        <v>126</v>
      </c>
    </row>
    <row r="254" s="13" customFormat="1">
      <c r="A254" s="13"/>
      <c r="B254" s="238"/>
      <c r="C254" s="239"/>
      <c r="D254" s="232" t="s">
        <v>187</v>
      </c>
      <c r="E254" s="239"/>
      <c r="F254" s="241" t="s">
        <v>1451</v>
      </c>
      <c r="G254" s="239"/>
      <c r="H254" s="242">
        <v>0.66400000000000003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187</v>
      </c>
      <c r="AU254" s="248" t="s">
        <v>81</v>
      </c>
      <c r="AV254" s="13" t="s">
        <v>81</v>
      </c>
      <c r="AW254" s="13" t="s">
        <v>4</v>
      </c>
      <c r="AX254" s="13" t="s">
        <v>79</v>
      </c>
      <c r="AY254" s="248" t="s">
        <v>126</v>
      </c>
    </row>
    <row r="255" s="2" customFormat="1" ht="16.5" customHeight="1">
      <c r="A255" s="40"/>
      <c r="B255" s="41"/>
      <c r="C255" s="271" t="s">
        <v>448</v>
      </c>
      <c r="D255" s="271" t="s">
        <v>400</v>
      </c>
      <c r="E255" s="272" t="s">
        <v>1452</v>
      </c>
      <c r="F255" s="273" t="s">
        <v>1453</v>
      </c>
      <c r="G255" s="274" t="s">
        <v>333</v>
      </c>
      <c r="H255" s="275">
        <v>0.055</v>
      </c>
      <c r="I255" s="276"/>
      <c r="J255" s="277">
        <f>ROUND(I255*H255,2)</f>
        <v>0</v>
      </c>
      <c r="K255" s="273" t="s">
        <v>133</v>
      </c>
      <c r="L255" s="278"/>
      <c r="M255" s="279" t="s">
        <v>19</v>
      </c>
      <c r="N255" s="280" t="s">
        <v>42</v>
      </c>
      <c r="O255" s="86"/>
      <c r="P255" s="223">
        <f>O255*H255</f>
        <v>0</v>
      </c>
      <c r="Q255" s="223">
        <v>1</v>
      </c>
      <c r="R255" s="223">
        <f>Q255*H255</f>
        <v>0.055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355</v>
      </c>
      <c r="AT255" s="225" t="s">
        <v>400</v>
      </c>
      <c r="AU255" s="225" t="s">
        <v>81</v>
      </c>
      <c r="AY255" s="19" t="s">
        <v>126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79</v>
      </c>
      <c r="BK255" s="226">
        <f>ROUND(I255*H255,2)</f>
        <v>0</v>
      </c>
      <c r="BL255" s="19" t="s">
        <v>272</v>
      </c>
      <c r="BM255" s="225" t="s">
        <v>1454</v>
      </c>
    </row>
    <row r="256" s="13" customFormat="1">
      <c r="A256" s="13"/>
      <c r="B256" s="238"/>
      <c r="C256" s="239"/>
      <c r="D256" s="232" t="s">
        <v>187</v>
      </c>
      <c r="E256" s="240" t="s">
        <v>19</v>
      </c>
      <c r="F256" s="241" t="s">
        <v>1455</v>
      </c>
      <c r="G256" s="239"/>
      <c r="H256" s="242">
        <v>0.051999999999999998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187</v>
      </c>
      <c r="AU256" s="248" t="s">
        <v>81</v>
      </c>
      <c r="AV256" s="13" t="s">
        <v>81</v>
      </c>
      <c r="AW256" s="13" t="s">
        <v>33</v>
      </c>
      <c r="AX256" s="13" t="s">
        <v>79</v>
      </c>
      <c r="AY256" s="248" t="s">
        <v>126</v>
      </c>
    </row>
    <row r="257" s="13" customFormat="1">
      <c r="A257" s="13"/>
      <c r="B257" s="238"/>
      <c r="C257" s="239"/>
      <c r="D257" s="232" t="s">
        <v>187</v>
      </c>
      <c r="E257" s="239"/>
      <c r="F257" s="241" t="s">
        <v>1456</v>
      </c>
      <c r="G257" s="239"/>
      <c r="H257" s="242">
        <v>0.055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8" t="s">
        <v>187</v>
      </c>
      <c r="AU257" s="248" t="s">
        <v>81</v>
      </c>
      <c r="AV257" s="13" t="s">
        <v>81</v>
      </c>
      <c r="AW257" s="13" t="s">
        <v>4</v>
      </c>
      <c r="AX257" s="13" t="s">
        <v>79</v>
      </c>
      <c r="AY257" s="248" t="s">
        <v>126</v>
      </c>
    </row>
    <row r="258" s="2" customFormat="1" ht="16.5" customHeight="1">
      <c r="A258" s="40"/>
      <c r="B258" s="41"/>
      <c r="C258" s="271" t="s">
        <v>454</v>
      </c>
      <c r="D258" s="271" t="s">
        <v>400</v>
      </c>
      <c r="E258" s="272" t="s">
        <v>1457</v>
      </c>
      <c r="F258" s="273" t="s">
        <v>1458</v>
      </c>
      <c r="G258" s="274" t="s">
        <v>226</v>
      </c>
      <c r="H258" s="275">
        <v>37.799999999999997</v>
      </c>
      <c r="I258" s="276"/>
      <c r="J258" s="277">
        <f>ROUND(I258*H258,2)</f>
        <v>0</v>
      </c>
      <c r="K258" s="273" t="s">
        <v>133</v>
      </c>
      <c r="L258" s="278"/>
      <c r="M258" s="279" t="s">
        <v>19</v>
      </c>
      <c r="N258" s="280" t="s">
        <v>42</v>
      </c>
      <c r="O258" s="86"/>
      <c r="P258" s="223">
        <f>O258*H258</f>
        <v>0</v>
      </c>
      <c r="Q258" s="223">
        <v>0.00077999999999999999</v>
      </c>
      <c r="R258" s="223">
        <f>Q258*H258</f>
        <v>0.029483999999999996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355</v>
      </c>
      <c r="AT258" s="225" t="s">
        <v>400</v>
      </c>
      <c r="AU258" s="225" t="s">
        <v>81</v>
      </c>
      <c r="AY258" s="19" t="s">
        <v>126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79</v>
      </c>
      <c r="BK258" s="226">
        <f>ROUND(I258*H258,2)</f>
        <v>0</v>
      </c>
      <c r="BL258" s="19" t="s">
        <v>272</v>
      </c>
      <c r="BM258" s="225" t="s">
        <v>1459</v>
      </c>
    </row>
    <row r="259" s="13" customFormat="1">
      <c r="A259" s="13"/>
      <c r="B259" s="238"/>
      <c r="C259" s="239"/>
      <c r="D259" s="232" t="s">
        <v>187</v>
      </c>
      <c r="E259" s="240" t="s">
        <v>19</v>
      </c>
      <c r="F259" s="241" t="s">
        <v>1460</v>
      </c>
      <c r="G259" s="239"/>
      <c r="H259" s="242">
        <v>36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187</v>
      </c>
      <c r="AU259" s="248" t="s">
        <v>81</v>
      </c>
      <c r="AV259" s="13" t="s">
        <v>81</v>
      </c>
      <c r="AW259" s="13" t="s">
        <v>33</v>
      </c>
      <c r="AX259" s="13" t="s">
        <v>79</v>
      </c>
      <c r="AY259" s="248" t="s">
        <v>126</v>
      </c>
    </row>
    <row r="260" s="13" customFormat="1">
      <c r="A260" s="13"/>
      <c r="B260" s="238"/>
      <c r="C260" s="239"/>
      <c r="D260" s="232" t="s">
        <v>187</v>
      </c>
      <c r="E260" s="239"/>
      <c r="F260" s="241" t="s">
        <v>1461</v>
      </c>
      <c r="G260" s="239"/>
      <c r="H260" s="242">
        <v>37.799999999999997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187</v>
      </c>
      <c r="AU260" s="248" t="s">
        <v>81</v>
      </c>
      <c r="AV260" s="13" t="s">
        <v>81</v>
      </c>
      <c r="AW260" s="13" t="s">
        <v>4</v>
      </c>
      <c r="AX260" s="13" t="s">
        <v>79</v>
      </c>
      <c r="AY260" s="248" t="s">
        <v>126</v>
      </c>
    </row>
    <row r="261" s="2" customFormat="1" ht="24.15" customHeight="1">
      <c r="A261" s="40"/>
      <c r="B261" s="41"/>
      <c r="C261" s="271" t="s">
        <v>461</v>
      </c>
      <c r="D261" s="271" t="s">
        <v>400</v>
      </c>
      <c r="E261" s="272" t="s">
        <v>1462</v>
      </c>
      <c r="F261" s="273" t="s">
        <v>1463</v>
      </c>
      <c r="G261" s="274" t="s">
        <v>1464</v>
      </c>
      <c r="H261" s="275">
        <v>1.44</v>
      </c>
      <c r="I261" s="276"/>
      <c r="J261" s="277">
        <f>ROUND(I261*H261,2)</f>
        <v>0</v>
      </c>
      <c r="K261" s="273" t="s">
        <v>133</v>
      </c>
      <c r="L261" s="278"/>
      <c r="M261" s="279" t="s">
        <v>19</v>
      </c>
      <c r="N261" s="280" t="s">
        <v>42</v>
      </c>
      <c r="O261" s="86"/>
      <c r="P261" s="223">
        <f>O261*H261</f>
        <v>0</v>
      </c>
      <c r="Q261" s="223">
        <v>0.00173</v>
      </c>
      <c r="R261" s="223">
        <f>Q261*H261</f>
        <v>0.0024911999999999998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355</v>
      </c>
      <c r="AT261" s="225" t="s">
        <v>400</v>
      </c>
      <c r="AU261" s="225" t="s">
        <v>81</v>
      </c>
      <c r="AY261" s="19" t="s">
        <v>126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272</v>
      </c>
      <c r="BM261" s="225" t="s">
        <v>1465</v>
      </c>
    </row>
    <row r="262" s="13" customFormat="1">
      <c r="A262" s="13"/>
      <c r="B262" s="238"/>
      <c r="C262" s="239"/>
      <c r="D262" s="232" t="s">
        <v>187</v>
      </c>
      <c r="E262" s="240" t="s">
        <v>19</v>
      </c>
      <c r="F262" s="241" t="s">
        <v>1466</v>
      </c>
      <c r="G262" s="239"/>
      <c r="H262" s="242">
        <v>1.44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187</v>
      </c>
      <c r="AU262" s="248" t="s">
        <v>81</v>
      </c>
      <c r="AV262" s="13" t="s">
        <v>81</v>
      </c>
      <c r="AW262" s="13" t="s">
        <v>33</v>
      </c>
      <c r="AX262" s="13" t="s">
        <v>79</v>
      </c>
      <c r="AY262" s="248" t="s">
        <v>126</v>
      </c>
    </row>
    <row r="263" s="2" customFormat="1" ht="24.15" customHeight="1">
      <c r="A263" s="40"/>
      <c r="B263" s="41"/>
      <c r="C263" s="271" t="s">
        <v>465</v>
      </c>
      <c r="D263" s="271" t="s">
        <v>400</v>
      </c>
      <c r="E263" s="272" t="s">
        <v>1467</v>
      </c>
      <c r="F263" s="273" t="s">
        <v>1468</v>
      </c>
      <c r="G263" s="274" t="s">
        <v>1464</v>
      </c>
      <c r="H263" s="275">
        <v>1.44</v>
      </c>
      <c r="I263" s="276"/>
      <c r="J263" s="277">
        <f>ROUND(I263*H263,2)</f>
        <v>0</v>
      </c>
      <c r="K263" s="273" t="s">
        <v>133</v>
      </c>
      <c r="L263" s="278"/>
      <c r="M263" s="279" t="s">
        <v>19</v>
      </c>
      <c r="N263" s="280" t="s">
        <v>42</v>
      </c>
      <c r="O263" s="86"/>
      <c r="P263" s="223">
        <f>O263*H263</f>
        <v>0</v>
      </c>
      <c r="Q263" s="223">
        <v>0.00063000000000000003</v>
      </c>
      <c r="R263" s="223">
        <f>Q263*H263</f>
        <v>0.00090720000000000004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355</v>
      </c>
      <c r="AT263" s="225" t="s">
        <v>400</v>
      </c>
      <c r="AU263" s="225" t="s">
        <v>81</v>
      </c>
      <c r="AY263" s="19" t="s">
        <v>126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272</v>
      </c>
      <c r="BM263" s="225" t="s">
        <v>1469</v>
      </c>
    </row>
    <row r="264" s="13" customFormat="1">
      <c r="A264" s="13"/>
      <c r="B264" s="238"/>
      <c r="C264" s="239"/>
      <c r="D264" s="232" t="s">
        <v>187</v>
      </c>
      <c r="E264" s="240" t="s">
        <v>19</v>
      </c>
      <c r="F264" s="241" t="s">
        <v>1466</v>
      </c>
      <c r="G264" s="239"/>
      <c r="H264" s="242">
        <v>1.44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187</v>
      </c>
      <c r="AU264" s="248" t="s">
        <v>81</v>
      </c>
      <c r="AV264" s="13" t="s">
        <v>81</v>
      </c>
      <c r="AW264" s="13" t="s">
        <v>33</v>
      </c>
      <c r="AX264" s="13" t="s">
        <v>79</v>
      </c>
      <c r="AY264" s="248" t="s">
        <v>126</v>
      </c>
    </row>
    <row r="265" s="2" customFormat="1" ht="16.5" customHeight="1">
      <c r="A265" s="40"/>
      <c r="B265" s="41"/>
      <c r="C265" s="214" t="s">
        <v>469</v>
      </c>
      <c r="D265" s="214" t="s">
        <v>129</v>
      </c>
      <c r="E265" s="215" t="s">
        <v>1470</v>
      </c>
      <c r="F265" s="216" t="s">
        <v>1471</v>
      </c>
      <c r="G265" s="217" t="s">
        <v>1018</v>
      </c>
      <c r="H265" s="218">
        <v>752</v>
      </c>
      <c r="I265" s="219"/>
      <c r="J265" s="220">
        <f>ROUND(I265*H265,2)</f>
        <v>0</v>
      </c>
      <c r="K265" s="216" t="s">
        <v>19</v>
      </c>
      <c r="L265" s="46"/>
      <c r="M265" s="221" t="s">
        <v>19</v>
      </c>
      <c r="N265" s="222" t="s">
        <v>42</v>
      </c>
      <c r="O265" s="86"/>
      <c r="P265" s="223">
        <f>O265*H265</f>
        <v>0</v>
      </c>
      <c r="Q265" s="223">
        <v>5.0000000000000002E-05</v>
      </c>
      <c r="R265" s="223">
        <f>Q265*H265</f>
        <v>0.037600000000000001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272</v>
      </c>
      <c r="AT265" s="225" t="s">
        <v>129</v>
      </c>
      <c r="AU265" s="225" t="s">
        <v>81</v>
      </c>
      <c r="AY265" s="19" t="s">
        <v>126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79</v>
      </c>
      <c r="BK265" s="226">
        <f>ROUND(I265*H265,2)</f>
        <v>0</v>
      </c>
      <c r="BL265" s="19" t="s">
        <v>272</v>
      </c>
      <c r="BM265" s="225" t="s">
        <v>1472</v>
      </c>
    </row>
    <row r="266" s="13" customFormat="1">
      <c r="A266" s="13"/>
      <c r="B266" s="238"/>
      <c r="C266" s="239"/>
      <c r="D266" s="232" t="s">
        <v>187</v>
      </c>
      <c r="E266" s="240" t="s">
        <v>19</v>
      </c>
      <c r="F266" s="241" t="s">
        <v>1446</v>
      </c>
      <c r="G266" s="239"/>
      <c r="H266" s="242">
        <v>752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187</v>
      </c>
      <c r="AU266" s="248" t="s">
        <v>81</v>
      </c>
      <c r="AV266" s="13" t="s">
        <v>81</v>
      </c>
      <c r="AW266" s="13" t="s">
        <v>33</v>
      </c>
      <c r="AX266" s="13" t="s">
        <v>79</v>
      </c>
      <c r="AY266" s="248" t="s">
        <v>126</v>
      </c>
    </row>
    <row r="267" s="2" customFormat="1" ht="33" customHeight="1">
      <c r="A267" s="40"/>
      <c r="B267" s="41"/>
      <c r="C267" s="214" t="s">
        <v>475</v>
      </c>
      <c r="D267" s="214" t="s">
        <v>129</v>
      </c>
      <c r="E267" s="215" t="s">
        <v>1043</v>
      </c>
      <c r="F267" s="216" t="s">
        <v>1044</v>
      </c>
      <c r="G267" s="217" t="s">
        <v>333</v>
      </c>
      <c r="H267" s="218">
        <v>0.82699999999999996</v>
      </c>
      <c r="I267" s="219"/>
      <c r="J267" s="220">
        <f>ROUND(I267*H267,2)</f>
        <v>0</v>
      </c>
      <c r="K267" s="216" t="s">
        <v>133</v>
      </c>
      <c r="L267" s="46"/>
      <c r="M267" s="221" t="s">
        <v>19</v>
      </c>
      <c r="N267" s="222" t="s">
        <v>42</v>
      </c>
      <c r="O267" s="86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5" t="s">
        <v>272</v>
      </c>
      <c r="AT267" s="225" t="s">
        <v>129</v>
      </c>
      <c r="AU267" s="225" t="s">
        <v>81</v>
      </c>
      <c r="AY267" s="19" t="s">
        <v>126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9" t="s">
        <v>79</v>
      </c>
      <c r="BK267" s="226">
        <f>ROUND(I267*H267,2)</f>
        <v>0</v>
      </c>
      <c r="BL267" s="19" t="s">
        <v>272</v>
      </c>
      <c r="BM267" s="225" t="s">
        <v>1473</v>
      </c>
    </row>
    <row r="268" s="2" customFormat="1">
      <c r="A268" s="40"/>
      <c r="B268" s="41"/>
      <c r="C268" s="42"/>
      <c r="D268" s="227" t="s">
        <v>136</v>
      </c>
      <c r="E268" s="42"/>
      <c r="F268" s="228" t="s">
        <v>1046</v>
      </c>
      <c r="G268" s="42"/>
      <c r="H268" s="42"/>
      <c r="I268" s="229"/>
      <c r="J268" s="42"/>
      <c r="K268" s="42"/>
      <c r="L268" s="46"/>
      <c r="M268" s="230"/>
      <c r="N268" s="231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136</v>
      </c>
      <c r="AU268" s="19" t="s">
        <v>81</v>
      </c>
    </row>
    <row r="269" s="12" customFormat="1" ht="22.8" customHeight="1">
      <c r="A269" s="12"/>
      <c r="B269" s="198"/>
      <c r="C269" s="199"/>
      <c r="D269" s="200" t="s">
        <v>70</v>
      </c>
      <c r="E269" s="212" t="s">
        <v>1047</v>
      </c>
      <c r="F269" s="212" t="s">
        <v>1048</v>
      </c>
      <c r="G269" s="199"/>
      <c r="H269" s="199"/>
      <c r="I269" s="202"/>
      <c r="J269" s="213">
        <f>BK269</f>
        <v>0</v>
      </c>
      <c r="K269" s="199"/>
      <c r="L269" s="204"/>
      <c r="M269" s="205"/>
      <c r="N269" s="206"/>
      <c r="O269" s="206"/>
      <c r="P269" s="207">
        <f>SUM(P270:P288)</f>
        <v>0</v>
      </c>
      <c r="Q269" s="206"/>
      <c r="R269" s="207">
        <f>SUM(R270:R288)</f>
        <v>0.48559340000000006</v>
      </c>
      <c r="S269" s="206"/>
      <c r="T269" s="208">
        <f>SUM(T270:T288)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81</v>
      </c>
      <c r="AT269" s="210" t="s">
        <v>70</v>
      </c>
      <c r="AU269" s="210" t="s">
        <v>79</v>
      </c>
      <c r="AY269" s="209" t="s">
        <v>126</v>
      </c>
      <c r="BK269" s="211">
        <f>SUM(BK270:BK288)</f>
        <v>0</v>
      </c>
    </row>
    <row r="270" s="2" customFormat="1" ht="16.5" customHeight="1">
      <c r="A270" s="40"/>
      <c r="B270" s="41"/>
      <c r="C270" s="214" t="s">
        <v>481</v>
      </c>
      <c r="D270" s="214" t="s">
        <v>129</v>
      </c>
      <c r="E270" s="215" t="s">
        <v>1050</v>
      </c>
      <c r="F270" s="216" t="s">
        <v>1051</v>
      </c>
      <c r="G270" s="217" t="s">
        <v>184</v>
      </c>
      <c r="H270" s="218">
        <v>2113.3299999999999</v>
      </c>
      <c r="I270" s="219"/>
      <c r="J270" s="220">
        <f>ROUND(I270*H270,2)</f>
        <v>0</v>
      </c>
      <c r="K270" s="216" t="s">
        <v>133</v>
      </c>
      <c r="L270" s="46"/>
      <c r="M270" s="221" t="s">
        <v>19</v>
      </c>
      <c r="N270" s="222" t="s">
        <v>42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272</v>
      </c>
      <c r="AT270" s="225" t="s">
        <v>129</v>
      </c>
      <c r="AU270" s="225" t="s">
        <v>81</v>
      </c>
      <c r="AY270" s="19" t="s">
        <v>126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79</v>
      </c>
      <c r="BK270" s="226">
        <f>ROUND(I270*H270,2)</f>
        <v>0</v>
      </c>
      <c r="BL270" s="19" t="s">
        <v>272</v>
      </c>
      <c r="BM270" s="225" t="s">
        <v>1474</v>
      </c>
    </row>
    <row r="271" s="2" customFormat="1">
      <c r="A271" s="40"/>
      <c r="B271" s="41"/>
      <c r="C271" s="42"/>
      <c r="D271" s="227" t="s">
        <v>136</v>
      </c>
      <c r="E271" s="42"/>
      <c r="F271" s="228" t="s">
        <v>1053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136</v>
      </c>
      <c r="AU271" s="19" t="s">
        <v>81</v>
      </c>
    </row>
    <row r="272" s="13" customFormat="1">
      <c r="A272" s="13"/>
      <c r="B272" s="238"/>
      <c r="C272" s="239"/>
      <c r="D272" s="232" t="s">
        <v>187</v>
      </c>
      <c r="E272" s="240" t="s">
        <v>19</v>
      </c>
      <c r="F272" s="241" t="s">
        <v>1475</v>
      </c>
      <c r="G272" s="239"/>
      <c r="H272" s="242">
        <v>2113.3299999999999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187</v>
      </c>
      <c r="AU272" s="248" t="s">
        <v>81</v>
      </c>
      <c r="AV272" s="13" t="s">
        <v>81</v>
      </c>
      <c r="AW272" s="13" t="s">
        <v>33</v>
      </c>
      <c r="AX272" s="13" t="s">
        <v>79</v>
      </c>
      <c r="AY272" s="248" t="s">
        <v>126</v>
      </c>
    </row>
    <row r="273" s="2" customFormat="1" ht="24.15" customHeight="1">
      <c r="A273" s="40"/>
      <c r="B273" s="41"/>
      <c r="C273" s="214" t="s">
        <v>486</v>
      </c>
      <c r="D273" s="214" t="s">
        <v>129</v>
      </c>
      <c r="E273" s="215" t="s">
        <v>1476</v>
      </c>
      <c r="F273" s="216" t="s">
        <v>1477</v>
      </c>
      <c r="G273" s="217" t="s">
        <v>184</v>
      </c>
      <c r="H273" s="218">
        <v>2007.663</v>
      </c>
      <c r="I273" s="219"/>
      <c r="J273" s="220">
        <f>ROUND(I273*H273,2)</f>
        <v>0</v>
      </c>
      <c r="K273" s="216" t="s">
        <v>133</v>
      </c>
      <c r="L273" s="46"/>
      <c r="M273" s="221" t="s">
        <v>19</v>
      </c>
      <c r="N273" s="222" t="s">
        <v>42</v>
      </c>
      <c r="O273" s="86"/>
      <c r="P273" s="223">
        <f>O273*H273</f>
        <v>0</v>
      </c>
      <c r="Q273" s="223">
        <v>0.00022000000000000001</v>
      </c>
      <c r="R273" s="223">
        <f>Q273*H273</f>
        <v>0.44168586000000004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272</v>
      </c>
      <c r="AT273" s="225" t="s">
        <v>129</v>
      </c>
      <c r="AU273" s="225" t="s">
        <v>81</v>
      </c>
      <c r="AY273" s="19" t="s">
        <v>126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272</v>
      </c>
      <c r="BM273" s="225" t="s">
        <v>1478</v>
      </c>
    </row>
    <row r="274" s="2" customFormat="1">
      <c r="A274" s="40"/>
      <c r="B274" s="41"/>
      <c r="C274" s="42"/>
      <c r="D274" s="227" t="s">
        <v>136</v>
      </c>
      <c r="E274" s="42"/>
      <c r="F274" s="228" t="s">
        <v>1479</v>
      </c>
      <c r="G274" s="42"/>
      <c r="H274" s="42"/>
      <c r="I274" s="229"/>
      <c r="J274" s="42"/>
      <c r="K274" s="42"/>
      <c r="L274" s="46"/>
      <c r="M274" s="230"/>
      <c r="N274" s="231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136</v>
      </c>
      <c r="AU274" s="19" t="s">
        <v>81</v>
      </c>
    </row>
    <row r="275" s="13" customFormat="1">
      <c r="A275" s="13"/>
      <c r="B275" s="238"/>
      <c r="C275" s="239"/>
      <c r="D275" s="232" t="s">
        <v>187</v>
      </c>
      <c r="E275" s="240" t="s">
        <v>19</v>
      </c>
      <c r="F275" s="241" t="s">
        <v>1480</v>
      </c>
      <c r="G275" s="239"/>
      <c r="H275" s="242">
        <v>2007.663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187</v>
      </c>
      <c r="AU275" s="248" t="s">
        <v>81</v>
      </c>
      <c r="AV275" s="13" t="s">
        <v>81</v>
      </c>
      <c r="AW275" s="13" t="s">
        <v>33</v>
      </c>
      <c r="AX275" s="13" t="s">
        <v>79</v>
      </c>
      <c r="AY275" s="248" t="s">
        <v>126</v>
      </c>
    </row>
    <row r="276" s="2" customFormat="1" ht="24.15" customHeight="1">
      <c r="A276" s="40"/>
      <c r="B276" s="41"/>
      <c r="C276" s="214" t="s">
        <v>495</v>
      </c>
      <c r="D276" s="214" t="s">
        <v>129</v>
      </c>
      <c r="E276" s="215" t="s">
        <v>1481</v>
      </c>
      <c r="F276" s="216" t="s">
        <v>1482</v>
      </c>
      <c r="G276" s="217" t="s">
        <v>184</v>
      </c>
      <c r="H276" s="218">
        <v>105.667</v>
      </c>
      <c r="I276" s="219"/>
      <c r="J276" s="220">
        <f>ROUND(I276*H276,2)</f>
        <v>0</v>
      </c>
      <c r="K276" s="216" t="s">
        <v>133</v>
      </c>
      <c r="L276" s="46"/>
      <c r="M276" s="221" t="s">
        <v>19</v>
      </c>
      <c r="N276" s="222" t="s">
        <v>42</v>
      </c>
      <c r="O276" s="86"/>
      <c r="P276" s="223">
        <f>O276*H276</f>
        <v>0</v>
      </c>
      <c r="Q276" s="223">
        <v>0.00038000000000000002</v>
      </c>
      <c r="R276" s="223">
        <f>Q276*H276</f>
        <v>0.040153460000000002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272</v>
      </c>
      <c r="AT276" s="225" t="s">
        <v>129</v>
      </c>
      <c r="AU276" s="225" t="s">
        <v>81</v>
      </c>
      <c r="AY276" s="19" t="s">
        <v>126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272</v>
      </c>
      <c r="BM276" s="225" t="s">
        <v>1483</v>
      </c>
    </row>
    <row r="277" s="2" customFormat="1">
      <c r="A277" s="40"/>
      <c r="B277" s="41"/>
      <c r="C277" s="42"/>
      <c r="D277" s="227" t="s">
        <v>136</v>
      </c>
      <c r="E277" s="42"/>
      <c r="F277" s="228" t="s">
        <v>1484</v>
      </c>
      <c r="G277" s="42"/>
      <c r="H277" s="42"/>
      <c r="I277" s="229"/>
      <c r="J277" s="42"/>
      <c r="K277" s="42"/>
      <c r="L277" s="46"/>
      <c r="M277" s="230"/>
      <c r="N277" s="231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136</v>
      </c>
      <c r="AU277" s="19" t="s">
        <v>81</v>
      </c>
    </row>
    <row r="278" s="13" customFormat="1">
      <c r="A278" s="13"/>
      <c r="B278" s="238"/>
      <c r="C278" s="239"/>
      <c r="D278" s="232" t="s">
        <v>187</v>
      </c>
      <c r="E278" s="240" t="s">
        <v>19</v>
      </c>
      <c r="F278" s="241" t="s">
        <v>1485</v>
      </c>
      <c r="G278" s="239"/>
      <c r="H278" s="242">
        <v>105.667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187</v>
      </c>
      <c r="AU278" s="248" t="s">
        <v>81</v>
      </c>
      <c r="AV278" s="13" t="s">
        <v>81</v>
      </c>
      <c r="AW278" s="13" t="s">
        <v>33</v>
      </c>
      <c r="AX278" s="13" t="s">
        <v>79</v>
      </c>
      <c r="AY278" s="248" t="s">
        <v>126</v>
      </c>
    </row>
    <row r="279" s="2" customFormat="1" ht="24.15" customHeight="1">
      <c r="A279" s="40"/>
      <c r="B279" s="41"/>
      <c r="C279" s="214" t="s">
        <v>501</v>
      </c>
      <c r="D279" s="214" t="s">
        <v>129</v>
      </c>
      <c r="E279" s="215" t="s">
        <v>1486</v>
      </c>
      <c r="F279" s="216" t="s">
        <v>1487</v>
      </c>
      <c r="G279" s="217" t="s">
        <v>184</v>
      </c>
      <c r="H279" s="218">
        <v>17.064</v>
      </c>
      <c r="I279" s="219"/>
      <c r="J279" s="220">
        <f>ROUND(I279*H279,2)</f>
        <v>0</v>
      </c>
      <c r="K279" s="216" t="s">
        <v>133</v>
      </c>
      <c r="L279" s="46"/>
      <c r="M279" s="221" t="s">
        <v>19</v>
      </c>
      <c r="N279" s="222" t="s">
        <v>42</v>
      </c>
      <c r="O279" s="86"/>
      <c r="P279" s="223">
        <f>O279*H279</f>
        <v>0</v>
      </c>
      <c r="Q279" s="223">
        <v>8.0000000000000007E-05</v>
      </c>
      <c r="R279" s="223">
        <f>Q279*H279</f>
        <v>0.0013651200000000001</v>
      </c>
      <c r="S279" s="223">
        <v>0</v>
      </c>
      <c r="T279" s="224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5" t="s">
        <v>272</v>
      </c>
      <c r="AT279" s="225" t="s">
        <v>129</v>
      </c>
      <c r="AU279" s="225" t="s">
        <v>81</v>
      </c>
      <c r="AY279" s="19" t="s">
        <v>126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9" t="s">
        <v>79</v>
      </c>
      <c r="BK279" s="226">
        <f>ROUND(I279*H279,2)</f>
        <v>0</v>
      </c>
      <c r="BL279" s="19" t="s">
        <v>272</v>
      </c>
      <c r="BM279" s="225" t="s">
        <v>1488</v>
      </c>
    </row>
    <row r="280" s="2" customFormat="1">
      <c r="A280" s="40"/>
      <c r="B280" s="41"/>
      <c r="C280" s="42"/>
      <c r="D280" s="227" t="s">
        <v>136</v>
      </c>
      <c r="E280" s="42"/>
      <c r="F280" s="228" t="s">
        <v>1489</v>
      </c>
      <c r="G280" s="42"/>
      <c r="H280" s="42"/>
      <c r="I280" s="229"/>
      <c r="J280" s="42"/>
      <c r="K280" s="42"/>
      <c r="L280" s="46"/>
      <c r="M280" s="230"/>
      <c r="N280" s="231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136</v>
      </c>
      <c r="AU280" s="19" t="s">
        <v>81</v>
      </c>
    </row>
    <row r="281" s="13" customFormat="1">
      <c r="A281" s="13"/>
      <c r="B281" s="238"/>
      <c r="C281" s="239"/>
      <c r="D281" s="232" t="s">
        <v>187</v>
      </c>
      <c r="E281" s="240" t="s">
        <v>19</v>
      </c>
      <c r="F281" s="241" t="s">
        <v>1490</v>
      </c>
      <c r="G281" s="239"/>
      <c r="H281" s="242">
        <v>15.119999999999999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187</v>
      </c>
      <c r="AU281" s="248" t="s">
        <v>81</v>
      </c>
      <c r="AV281" s="13" t="s">
        <v>81</v>
      </c>
      <c r="AW281" s="13" t="s">
        <v>33</v>
      </c>
      <c r="AX281" s="13" t="s">
        <v>71</v>
      </c>
      <c r="AY281" s="248" t="s">
        <v>126</v>
      </c>
    </row>
    <row r="282" s="13" customFormat="1">
      <c r="A282" s="13"/>
      <c r="B282" s="238"/>
      <c r="C282" s="239"/>
      <c r="D282" s="232" t="s">
        <v>187</v>
      </c>
      <c r="E282" s="240" t="s">
        <v>19</v>
      </c>
      <c r="F282" s="241" t="s">
        <v>1491</v>
      </c>
      <c r="G282" s="239"/>
      <c r="H282" s="242">
        <v>1.944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8" t="s">
        <v>187</v>
      </c>
      <c r="AU282" s="248" t="s">
        <v>81</v>
      </c>
      <c r="AV282" s="13" t="s">
        <v>81</v>
      </c>
      <c r="AW282" s="13" t="s">
        <v>33</v>
      </c>
      <c r="AX282" s="13" t="s">
        <v>71</v>
      </c>
      <c r="AY282" s="248" t="s">
        <v>126</v>
      </c>
    </row>
    <row r="283" s="14" customFormat="1">
      <c r="A283" s="14"/>
      <c r="B283" s="249"/>
      <c r="C283" s="250"/>
      <c r="D283" s="232" t="s">
        <v>187</v>
      </c>
      <c r="E283" s="251" t="s">
        <v>19</v>
      </c>
      <c r="F283" s="252" t="s">
        <v>196</v>
      </c>
      <c r="G283" s="250"/>
      <c r="H283" s="253">
        <v>17.064</v>
      </c>
      <c r="I283" s="254"/>
      <c r="J283" s="250"/>
      <c r="K283" s="250"/>
      <c r="L283" s="255"/>
      <c r="M283" s="256"/>
      <c r="N283" s="257"/>
      <c r="O283" s="257"/>
      <c r="P283" s="257"/>
      <c r="Q283" s="257"/>
      <c r="R283" s="257"/>
      <c r="S283" s="257"/>
      <c r="T283" s="25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9" t="s">
        <v>187</v>
      </c>
      <c r="AU283" s="259" t="s">
        <v>81</v>
      </c>
      <c r="AV283" s="14" t="s">
        <v>153</v>
      </c>
      <c r="AW283" s="14" t="s">
        <v>33</v>
      </c>
      <c r="AX283" s="14" t="s">
        <v>79</v>
      </c>
      <c r="AY283" s="259" t="s">
        <v>126</v>
      </c>
    </row>
    <row r="284" s="2" customFormat="1" ht="16.5" customHeight="1">
      <c r="A284" s="40"/>
      <c r="B284" s="41"/>
      <c r="C284" s="214" t="s">
        <v>507</v>
      </c>
      <c r="D284" s="214" t="s">
        <v>129</v>
      </c>
      <c r="E284" s="215" t="s">
        <v>1492</v>
      </c>
      <c r="F284" s="216" t="s">
        <v>1493</v>
      </c>
      <c r="G284" s="217" t="s">
        <v>184</v>
      </c>
      <c r="H284" s="218">
        <v>17.064</v>
      </c>
      <c r="I284" s="219"/>
      <c r="J284" s="220">
        <f>ROUND(I284*H284,2)</f>
        <v>0</v>
      </c>
      <c r="K284" s="216" t="s">
        <v>133</v>
      </c>
      <c r="L284" s="46"/>
      <c r="M284" s="221" t="s">
        <v>19</v>
      </c>
      <c r="N284" s="222" t="s">
        <v>42</v>
      </c>
      <c r="O284" s="86"/>
      <c r="P284" s="223">
        <f>O284*H284</f>
        <v>0</v>
      </c>
      <c r="Q284" s="223">
        <v>0.00013999999999999999</v>
      </c>
      <c r="R284" s="223">
        <f>Q284*H284</f>
        <v>0.0023889599999999999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272</v>
      </c>
      <c r="AT284" s="225" t="s">
        <v>129</v>
      </c>
      <c r="AU284" s="225" t="s">
        <v>81</v>
      </c>
      <c r="AY284" s="19" t="s">
        <v>126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79</v>
      </c>
      <c r="BK284" s="226">
        <f>ROUND(I284*H284,2)</f>
        <v>0</v>
      </c>
      <c r="BL284" s="19" t="s">
        <v>272</v>
      </c>
      <c r="BM284" s="225" t="s">
        <v>1494</v>
      </c>
    </row>
    <row r="285" s="2" customFormat="1">
      <c r="A285" s="40"/>
      <c r="B285" s="41"/>
      <c r="C285" s="42"/>
      <c r="D285" s="227" t="s">
        <v>136</v>
      </c>
      <c r="E285" s="42"/>
      <c r="F285" s="228" t="s">
        <v>1495</v>
      </c>
      <c r="G285" s="42"/>
      <c r="H285" s="42"/>
      <c r="I285" s="229"/>
      <c r="J285" s="42"/>
      <c r="K285" s="42"/>
      <c r="L285" s="46"/>
      <c r="M285" s="230"/>
      <c r="N285" s="231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136</v>
      </c>
      <c r="AU285" s="19" t="s">
        <v>81</v>
      </c>
    </row>
    <row r="286" s="13" customFormat="1">
      <c r="A286" s="13"/>
      <c r="B286" s="238"/>
      <c r="C286" s="239"/>
      <c r="D286" s="232" t="s">
        <v>187</v>
      </c>
      <c r="E286" s="240" t="s">
        <v>19</v>
      </c>
      <c r="F286" s="241" t="s">
        <v>1490</v>
      </c>
      <c r="G286" s="239"/>
      <c r="H286" s="242">
        <v>15.119999999999999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8" t="s">
        <v>187</v>
      </c>
      <c r="AU286" s="248" t="s">
        <v>81</v>
      </c>
      <c r="AV286" s="13" t="s">
        <v>81</v>
      </c>
      <c r="AW286" s="13" t="s">
        <v>33</v>
      </c>
      <c r="AX286" s="13" t="s">
        <v>71</v>
      </c>
      <c r="AY286" s="248" t="s">
        <v>126</v>
      </c>
    </row>
    <row r="287" s="13" customFormat="1">
      <c r="A287" s="13"/>
      <c r="B287" s="238"/>
      <c r="C287" s="239"/>
      <c r="D287" s="232" t="s">
        <v>187</v>
      </c>
      <c r="E287" s="240" t="s">
        <v>19</v>
      </c>
      <c r="F287" s="241" t="s">
        <v>1491</v>
      </c>
      <c r="G287" s="239"/>
      <c r="H287" s="242">
        <v>1.944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187</v>
      </c>
      <c r="AU287" s="248" t="s">
        <v>81</v>
      </c>
      <c r="AV287" s="13" t="s">
        <v>81</v>
      </c>
      <c r="AW287" s="13" t="s">
        <v>33</v>
      </c>
      <c r="AX287" s="13" t="s">
        <v>71</v>
      </c>
      <c r="AY287" s="248" t="s">
        <v>126</v>
      </c>
    </row>
    <row r="288" s="14" customFormat="1">
      <c r="A288" s="14"/>
      <c r="B288" s="249"/>
      <c r="C288" s="250"/>
      <c r="D288" s="232" t="s">
        <v>187</v>
      </c>
      <c r="E288" s="251" t="s">
        <v>19</v>
      </c>
      <c r="F288" s="252" t="s">
        <v>196</v>
      </c>
      <c r="G288" s="250"/>
      <c r="H288" s="253">
        <v>17.064</v>
      </c>
      <c r="I288" s="254"/>
      <c r="J288" s="250"/>
      <c r="K288" s="250"/>
      <c r="L288" s="255"/>
      <c r="M288" s="290"/>
      <c r="N288" s="291"/>
      <c r="O288" s="291"/>
      <c r="P288" s="291"/>
      <c r="Q288" s="291"/>
      <c r="R288" s="291"/>
      <c r="S288" s="291"/>
      <c r="T288" s="29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187</v>
      </c>
      <c r="AU288" s="259" t="s">
        <v>81</v>
      </c>
      <c r="AV288" s="14" t="s">
        <v>153</v>
      </c>
      <c r="AW288" s="14" t="s">
        <v>33</v>
      </c>
      <c r="AX288" s="14" t="s">
        <v>79</v>
      </c>
      <c r="AY288" s="259" t="s">
        <v>126</v>
      </c>
    </row>
    <row r="289" s="2" customFormat="1" ht="6.96" customHeight="1">
      <c r="A289" s="40"/>
      <c r="B289" s="61"/>
      <c r="C289" s="62"/>
      <c r="D289" s="62"/>
      <c r="E289" s="62"/>
      <c r="F289" s="62"/>
      <c r="G289" s="62"/>
      <c r="H289" s="62"/>
      <c r="I289" s="62"/>
      <c r="J289" s="62"/>
      <c r="K289" s="62"/>
      <c r="L289" s="46"/>
      <c r="M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</row>
  </sheetData>
  <sheetProtection sheet="1" autoFilter="0" formatColumns="0" formatRows="0" objects="1" scenarios="1" spinCount="100000" saltValue="BzzaVcFJX/1i4h9RdWwlHXcY9+w0zRCfyM1rfzW9cFJp0ZB2yPhmTKQ6fAZOUD3qiZiysQjhH+iZifI9KWUuFg==" hashValue="9ikVUlK0PJI3SRV7/EahEY064azEeI6v9FH3B3skhGTu8jzgla+ZjxaEAdmDBaqMxr950Q1JlPRSVBuVjvG9sQ==" algorithmName="SHA-512" password="CC35"/>
  <autoFilter ref="C88:K28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310321111"/>
    <hyperlink ref="F97" r:id="rId2" display="https://podminky.urs.cz/item/CS_URS_2024_01/413232221"/>
    <hyperlink ref="F101" r:id="rId3" display="https://podminky.urs.cz/item/CS_URS_2024_01/949101112"/>
    <hyperlink ref="F103" r:id="rId4" display="https://podminky.urs.cz/item/CS_URS_2024_01/952901411"/>
    <hyperlink ref="F105" r:id="rId5" display="https://podminky.urs.cz/item/CS_URS_2024_01/964061341"/>
    <hyperlink ref="F108" r:id="rId6" display="https://podminky.urs.cz/item/CS_URS_2024_01/973031325"/>
    <hyperlink ref="F111" r:id="rId7" display="https://podminky.urs.cz/item/CS_URS_2024_01/978012191"/>
    <hyperlink ref="F115" r:id="rId8" display="https://podminky.urs.cz/item/CS_URS_2024_01/997013155"/>
    <hyperlink ref="F117" r:id="rId9" display="https://podminky.urs.cz/item/CS_URS_2024_01/997013501"/>
    <hyperlink ref="F119" r:id="rId10" display="https://podminky.urs.cz/item/CS_URS_2024_01/997013509"/>
    <hyperlink ref="F122" r:id="rId11" display="https://podminky.urs.cz/item/CS_URS_2024_01/997013811"/>
    <hyperlink ref="F124" r:id="rId12" display="https://podminky.urs.cz/item/CS_URS_2024_01/997013871"/>
    <hyperlink ref="F127" r:id="rId13" display="https://podminky.urs.cz/item/CS_URS_2024_01/998011010"/>
    <hyperlink ref="F131" r:id="rId14" display="https://podminky.urs.cz/item/CS_URS_2024_01/762081410"/>
    <hyperlink ref="F134" r:id="rId15" display="https://podminky.urs.cz/item/CS_URS_2024_01/762083122"/>
    <hyperlink ref="F141" r:id="rId16" display="https://podminky.urs.cz/item/CS_URS_2024_01/762331812"/>
    <hyperlink ref="F149" r:id="rId17" display="https://podminky.urs.cz/item/CS_URS_2024_01/762331912"/>
    <hyperlink ref="F152" r:id="rId18" display="https://podminky.urs.cz/item/CS_URS_2024_01/762331921"/>
    <hyperlink ref="F155" r:id="rId19" display="https://podminky.urs.cz/item/CS_URS_2024_01/762331922"/>
    <hyperlink ref="F158" r:id="rId20" display="https://podminky.urs.cz/item/CS_URS_2024_01/762331931"/>
    <hyperlink ref="F161" r:id="rId21" display="https://podminky.urs.cz/item/CS_URS_2024_01/762331932"/>
    <hyperlink ref="F164" r:id="rId22" display="https://podminky.urs.cz/item/CS_URS_2024_01/762331934"/>
    <hyperlink ref="F167" r:id="rId23" display="https://podminky.urs.cz/item/CS_URS_2024_01/762331951"/>
    <hyperlink ref="F170" r:id="rId24" display="https://podminky.urs.cz/item/CS_URS_2024_01/762331952"/>
    <hyperlink ref="F173" r:id="rId25" display="https://podminky.urs.cz/item/CS_URS_2024_01/762332921"/>
    <hyperlink ref="F176" r:id="rId26" display="https://podminky.urs.cz/item/CS_URS_2024_01/762332922"/>
    <hyperlink ref="F181" r:id="rId27" display="https://podminky.urs.cz/item/CS_URS_2024_01/762332923"/>
    <hyperlink ref="F187" r:id="rId28" display="https://podminky.urs.cz/item/CS_URS_2024_01/762332925"/>
    <hyperlink ref="F190" r:id="rId29" display="https://podminky.urs.cz/item/CS_URS_2024_01/762333132"/>
    <hyperlink ref="F206" r:id="rId30" display="https://podminky.urs.cz/item/CS_URS_2024_01/762341210"/>
    <hyperlink ref="F224" r:id="rId31" display="https://podminky.urs.cz/item/CS_URS_2024_01/762341811"/>
    <hyperlink ref="F233" r:id="rId32" display="https://podminky.urs.cz/item/CS_URS_2024_01/762395000"/>
    <hyperlink ref="F236" r:id="rId33" display="https://podminky.urs.cz/item/CS_URS_2024_01/762841310"/>
    <hyperlink ref="F241" r:id="rId34" display="https://podminky.urs.cz/item/CS_URS_2024_01/762841812"/>
    <hyperlink ref="F244" r:id="rId35" display="https://podminky.urs.cz/item/CS_URS_2024_01/762895000"/>
    <hyperlink ref="F247" r:id="rId36" display="https://podminky.urs.cz/item/CS_URS_2024_01/998762113"/>
    <hyperlink ref="F250" r:id="rId37" display="https://podminky.urs.cz/item/CS_URS_2024_01/767995114"/>
    <hyperlink ref="F268" r:id="rId38" display="https://podminky.urs.cz/item/CS_URS_2024_01/998767113"/>
    <hyperlink ref="F271" r:id="rId39" display="https://podminky.urs.cz/item/CS_URS_2024_01/783201403"/>
    <hyperlink ref="F274" r:id="rId40" display="https://podminky.urs.cz/item/CS_URS_2024_01/783213121"/>
    <hyperlink ref="F277" r:id="rId41" display="https://podminky.urs.cz/item/CS_URS_2024_01/783214111"/>
    <hyperlink ref="F280" r:id="rId42" display="https://podminky.urs.cz/item/CS_URS_2024_01/783301311"/>
    <hyperlink ref="F285" r:id="rId43" display="https://podminky.urs.cz/item/CS_URS_2024_01/7833142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6" customFormat="1" ht="45" customHeight="1">
      <c r="B3" s="297"/>
      <c r="C3" s="298" t="s">
        <v>1496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1497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1498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1499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1500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1501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1502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1503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1504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1505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1506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78</v>
      </c>
      <c r="F18" s="304" t="s">
        <v>1507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1508</v>
      </c>
      <c r="F19" s="304" t="s">
        <v>1509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1510</v>
      </c>
      <c r="F20" s="304" t="s">
        <v>1511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1512</v>
      </c>
      <c r="F21" s="304" t="s">
        <v>77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1513</v>
      </c>
      <c r="F22" s="304" t="s">
        <v>1514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87</v>
      </c>
      <c r="F23" s="304" t="s">
        <v>1515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1516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1517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1518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1519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1520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1521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1522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1523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1524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111</v>
      </c>
      <c r="F36" s="304"/>
      <c r="G36" s="304" t="s">
        <v>1525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1526</v>
      </c>
      <c r="F37" s="304"/>
      <c r="G37" s="304" t="s">
        <v>1527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52</v>
      </c>
      <c r="F38" s="304"/>
      <c r="G38" s="304" t="s">
        <v>1528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53</v>
      </c>
      <c r="F39" s="304"/>
      <c r="G39" s="304" t="s">
        <v>1529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112</v>
      </c>
      <c r="F40" s="304"/>
      <c r="G40" s="304" t="s">
        <v>1530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113</v>
      </c>
      <c r="F41" s="304"/>
      <c r="G41" s="304" t="s">
        <v>1531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1532</v>
      </c>
      <c r="F42" s="304"/>
      <c r="G42" s="304" t="s">
        <v>1533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1534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1535</v>
      </c>
      <c r="F44" s="304"/>
      <c r="G44" s="304" t="s">
        <v>1536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115</v>
      </c>
      <c r="F45" s="304"/>
      <c r="G45" s="304" t="s">
        <v>1537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1538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1539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1540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1541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1542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1543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1544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1545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1546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1547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1548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1549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1550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1551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1552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1553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1554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1555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1556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1557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1558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1559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1560</v>
      </c>
      <c r="D76" s="322"/>
      <c r="E76" s="322"/>
      <c r="F76" s="322" t="s">
        <v>1561</v>
      </c>
      <c r="G76" s="323"/>
      <c r="H76" s="322" t="s">
        <v>53</v>
      </c>
      <c r="I76" s="322" t="s">
        <v>56</v>
      </c>
      <c r="J76" s="322" t="s">
        <v>1562</v>
      </c>
      <c r="K76" s="321"/>
    </row>
    <row r="77" s="1" customFormat="1" ht="17.25" customHeight="1">
      <c r="B77" s="319"/>
      <c r="C77" s="324" t="s">
        <v>1563</v>
      </c>
      <c r="D77" s="324"/>
      <c r="E77" s="324"/>
      <c r="F77" s="325" t="s">
        <v>1564</v>
      </c>
      <c r="G77" s="326"/>
      <c r="H77" s="324"/>
      <c r="I77" s="324"/>
      <c r="J77" s="324" t="s">
        <v>1565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52</v>
      </c>
      <c r="D79" s="329"/>
      <c r="E79" s="329"/>
      <c r="F79" s="330" t="s">
        <v>1566</v>
      </c>
      <c r="G79" s="331"/>
      <c r="H79" s="307" t="s">
        <v>1567</v>
      </c>
      <c r="I79" s="307" t="s">
        <v>1568</v>
      </c>
      <c r="J79" s="307">
        <v>20</v>
      </c>
      <c r="K79" s="321"/>
    </row>
    <row r="80" s="1" customFormat="1" ht="15" customHeight="1">
      <c r="B80" s="319"/>
      <c r="C80" s="307" t="s">
        <v>1569</v>
      </c>
      <c r="D80" s="307"/>
      <c r="E80" s="307"/>
      <c r="F80" s="330" t="s">
        <v>1566</v>
      </c>
      <c r="G80" s="331"/>
      <c r="H80" s="307" t="s">
        <v>1570</v>
      </c>
      <c r="I80" s="307" t="s">
        <v>1568</v>
      </c>
      <c r="J80" s="307">
        <v>120</v>
      </c>
      <c r="K80" s="321"/>
    </row>
    <row r="81" s="1" customFormat="1" ht="15" customHeight="1">
      <c r="B81" s="332"/>
      <c r="C81" s="307" t="s">
        <v>1571</v>
      </c>
      <c r="D81" s="307"/>
      <c r="E81" s="307"/>
      <c r="F81" s="330" t="s">
        <v>1572</v>
      </c>
      <c r="G81" s="331"/>
      <c r="H81" s="307" t="s">
        <v>1573</v>
      </c>
      <c r="I81" s="307" t="s">
        <v>1568</v>
      </c>
      <c r="J81" s="307">
        <v>50</v>
      </c>
      <c r="K81" s="321"/>
    </row>
    <row r="82" s="1" customFormat="1" ht="15" customHeight="1">
      <c r="B82" s="332"/>
      <c r="C82" s="307" t="s">
        <v>1574</v>
      </c>
      <c r="D82" s="307"/>
      <c r="E82" s="307"/>
      <c r="F82" s="330" t="s">
        <v>1566</v>
      </c>
      <c r="G82" s="331"/>
      <c r="H82" s="307" t="s">
        <v>1575</v>
      </c>
      <c r="I82" s="307" t="s">
        <v>1576</v>
      </c>
      <c r="J82" s="307"/>
      <c r="K82" s="321"/>
    </row>
    <row r="83" s="1" customFormat="1" ht="15" customHeight="1">
      <c r="B83" s="332"/>
      <c r="C83" s="333" t="s">
        <v>1577</v>
      </c>
      <c r="D83" s="333"/>
      <c r="E83" s="333"/>
      <c r="F83" s="334" t="s">
        <v>1572</v>
      </c>
      <c r="G83" s="333"/>
      <c r="H83" s="333" t="s">
        <v>1578</v>
      </c>
      <c r="I83" s="333" t="s">
        <v>1568</v>
      </c>
      <c r="J83" s="333">
        <v>15</v>
      </c>
      <c r="K83" s="321"/>
    </row>
    <row r="84" s="1" customFormat="1" ht="15" customHeight="1">
      <c r="B84" s="332"/>
      <c r="C84" s="333" t="s">
        <v>1579</v>
      </c>
      <c r="D84" s="333"/>
      <c r="E84" s="333"/>
      <c r="F84" s="334" t="s">
        <v>1572</v>
      </c>
      <c r="G84" s="333"/>
      <c r="H84" s="333" t="s">
        <v>1580</v>
      </c>
      <c r="I84" s="333" t="s">
        <v>1568</v>
      </c>
      <c r="J84" s="333">
        <v>15</v>
      </c>
      <c r="K84" s="321"/>
    </row>
    <row r="85" s="1" customFormat="1" ht="15" customHeight="1">
      <c r="B85" s="332"/>
      <c r="C85" s="333" t="s">
        <v>1581</v>
      </c>
      <c r="D85" s="333"/>
      <c r="E85" s="333"/>
      <c r="F85" s="334" t="s">
        <v>1572</v>
      </c>
      <c r="G85" s="333"/>
      <c r="H85" s="333" t="s">
        <v>1582</v>
      </c>
      <c r="I85" s="333" t="s">
        <v>1568</v>
      </c>
      <c r="J85" s="333">
        <v>20</v>
      </c>
      <c r="K85" s="321"/>
    </row>
    <row r="86" s="1" customFormat="1" ht="15" customHeight="1">
      <c r="B86" s="332"/>
      <c r="C86" s="333" t="s">
        <v>1583</v>
      </c>
      <c r="D86" s="333"/>
      <c r="E86" s="333"/>
      <c r="F86" s="334" t="s">
        <v>1572</v>
      </c>
      <c r="G86" s="333"/>
      <c r="H86" s="333" t="s">
        <v>1584</v>
      </c>
      <c r="I86" s="333" t="s">
        <v>1568</v>
      </c>
      <c r="J86" s="333">
        <v>20</v>
      </c>
      <c r="K86" s="321"/>
    </row>
    <row r="87" s="1" customFormat="1" ht="15" customHeight="1">
      <c r="B87" s="332"/>
      <c r="C87" s="307" t="s">
        <v>1585</v>
      </c>
      <c r="D87" s="307"/>
      <c r="E87" s="307"/>
      <c r="F87" s="330" t="s">
        <v>1572</v>
      </c>
      <c r="G87" s="331"/>
      <c r="H87" s="307" t="s">
        <v>1586</v>
      </c>
      <c r="I87" s="307" t="s">
        <v>1568</v>
      </c>
      <c r="J87" s="307">
        <v>50</v>
      </c>
      <c r="K87" s="321"/>
    </row>
    <row r="88" s="1" customFormat="1" ht="15" customHeight="1">
      <c r="B88" s="332"/>
      <c r="C88" s="307" t="s">
        <v>1587</v>
      </c>
      <c r="D88" s="307"/>
      <c r="E88" s="307"/>
      <c r="F88" s="330" t="s">
        <v>1572</v>
      </c>
      <c r="G88" s="331"/>
      <c r="H88" s="307" t="s">
        <v>1588</v>
      </c>
      <c r="I88" s="307" t="s">
        <v>1568</v>
      </c>
      <c r="J88" s="307">
        <v>20</v>
      </c>
      <c r="K88" s="321"/>
    </row>
    <row r="89" s="1" customFormat="1" ht="15" customHeight="1">
      <c r="B89" s="332"/>
      <c r="C89" s="307" t="s">
        <v>1589</v>
      </c>
      <c r="D89" s="307"/>
      <c r="E89" s="307"/>
      <c r="F89" s="330" t="s">
        <v>1572</v>
      </c>
      <c r="G89" s="331"/>
      <c r="H89" s="307" t="s">
        <v>1590</v>
      </c>
      <c r="I89" s="307" t="s">
        <v>1568</v>
      </c>
      <c r="J89" s="307">
        <v>20</v>
      </c>
      <c r="K89" s="321"/>
    </row>
    <row r="90" s="1" customFormat="1" ht="15" customHeight="1">
      <c r="B90" s="332"/>
      <c r="C90" s="307" t="s">
        <v>1591</v>
      </c>
      <c r="D90" s="307"/>
      <c r="E90" s="307"/>
      <c r="F90" s="330" t="s">
        <v>1572</v>
      </c>
      <c r="G90" s="331"/>
      <c r="H90" s="307" t="s">
        <v>1592</v>
      </c>
      <c r="I90" s="307" t="s">
        <v>1568</v>
      </c>
      <c r="J90" s="307">
        <v>50</v>
      </c>
      <c r="K90" s="321"/>
    </row>
    <row r="91" s="1" customFormat="1" ht="15" customHeight="1">
      <c r="B91" s="332"/>
      <c r="C91" s="307" t="s">
        <v>1593</v>
      </c>
      <c r="D91" s="307"/>
      <c r="E91" s="307"/>
      <c r="F91" s="330" t="s">
        <v>1572</v>
      </c>
      <c r="G91" s="331"/>
      <c r="H91" s="307" t="s">
        <v>1593</v>
      </c>
      <c r="I91" s="307" t="s">
        <v>1568</v>
      </c>
      <c r="J91" s="307">
        <v>50</v>
      </c>
      <c r="K91" s="321"/>
    </row>
    <row r="92" s="1" customFormat="1" ht="15" customHeight="1">
      <c r="B92" s="332"/>
      <c r="C92" s="307" t="s">
        <v>1594</v>
      </c>
      <c r="D92" s="307"/>
      <c r="E92" s="307"/>
      <c r="F92" s="330" t="s">
        <v>1572</v>
      </c>
      <c r="G92" s="331"/>
      <c r="H92" s="307" t="s">
        <v>1595</v>
      </c>
      <c r="I92" s="307" t="s">
        <v>1568</v>
      </c>
      <c r="J92" s="307">
        <v>255</v>
      </c>
      <c r="K92" s="321"/>
    </row>
    <row r="93" s="1" customFormat="1" ht="15" customHeight="1">
      <c r="B93" s="332"/>
      <c r="C93" s="307" t="s">
        <v>1596</v>
      </c>
      <c r="D93" s="307"/>
      <c r="E93" s="307"/>
      <c r="F93" s="330" t="s">
        <v>1566</v>
      </c>
      <c r="G93" s="331"/>
      <c r="H93" s="307" t="s">
        <v>1597</v>
      </c>
      <c r="I93" s="307" t="s">
        <v>1598</v>
      </c>
      <c r="J93" s="307"/>
      <c r="K93" s="321"/>
    </row>
    <row r="94" s="1" customFormat="1" ht="15" customHeight="1">
      <c r="B94" s="332"/>
      <c r="C94" s="307" t="s">
        <v>1599</v>
      </c>
      <c r="D94" s="307"/>
      <c r="E94" s="307"/>
      <c r="F94" s="330" t="s">
        <v>1566</v>
      </c>
      <c r="G94" s="331"/>
      <c r="H94" s="307" t="s">
        <v>1600</v>
      </c>
      <c r="I94" s="307" t="s">
        <v>1601</v>
      </c>
      <c r="J94" s="307"/>
      <c r="K94" s="321"/>
    </row>
    <row r="95" s="1" customFormat="1" ht="15" customHeight="1">
      <c r="B95" s="332"/>
      <c r="C95" s="307" t="s">
        <v>1602</v>
      </c>
      <c r="D95" s="307"/>
      <c r="E95" s="307"/>
      <c r="F95" s="330" t="s">
        <v>1566</v>
      </c>
      <c r="G95" s="331"/>
      <c r="H95" s="307" t="s">
        <v>1602</v>
      </c>
      <c r="I95" s="307" t="s">
        <v>1601</v>
      </c>
      <c r="J95" s="307"/>
      <c r="K95" s="321"/>
    </row>
    <row r="96" s="1" customFormat="1" ht="15" customHeight="1">
      <c r="B96" s="332"/>
      <c r="C96" s="307" t="s">
        <v>37</v>
      </c>
      <c r="D96" s="307"/>
      <c r="E96" s="307"/>
      <c r="F96" s="330" t="s">
        <v>1566</v>
      </c>
      <c r="G96" s="331"/>
      <c r="H96" s="307" t="s">
        <v>1603</v>
      </c>
      <c r="I96" s="307" t="s">
        <v>1601</v>
      </c>
      <c r="J96" s="307"/>
      <c r="K96" s="321"/>
    </row>
    <row r="97" s="1" customFormat="1" ht="15" customHeight="1">
      <c r="B97" s="332"/>
      <c r="C97" s="307" t="s">
        <v>47</v>
      </c>
      <c r="D97" s="307"/>
      <c r="E97" s="307"/>
      <c r="F97" s="330" t="s">
        <v>1566</v>
      </c>
      <c r="G97" s="331"/>
      <c r="H97" s="307" t="s">
        <v>1604</v>
      </c>
      <c r="I97" s="307" t="s">
        <v>1601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1605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1560</v>
      </c>
      <c r="D103" s="322"/>
      <c r="E103" s="322"/>
      <c r="F103" s="322" t="s">
        <v>1561</v>
      </c>
      <c r="G103" s="323"/>
      <c r="H103" s="322" t="s">
        <v>53</v>
      </c>
      <c r="I103" s="322" t="s">
        <v>56</v>
      </c>
      <c r="J103" s="322" t="s">
        <v>1562</v>
      </c>
      <c r="K103" s="321"/>
    </row>
    <row r="104" s="1" customFormat="1" ht="17.25" customHeight="1">
      <c r="B104" s="319"/>
      <c r="C104" s="324" t="s">
        <v>1563</v>
      </c>
      <c r="D104" s="324"/>
      <c r="E104" s="324"/>
      <c r="F104" s="325" t="s">
        <v>1564</v>
      </c>
      <c r="G104" s="326"/>
      <c r="H104" s="324"/>
      <c r="I104" s="324"/>
      <c r="J104" s="324" t="s">
        <v>1565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52</v>
      </c>
      <c r="D106" s="329"/>
      <c r="E106" s="329"/>
      <c r="F106" s="330" t="s">
        <v>1566</v>
      </c>
      <c r="G106" s="307"/>
      <c r="H106" s="307" t="s">
        <v>1606</v>
      </c>
      <c r="I106" s="307" t="s">
        <v>1568</v>
      </c>
      <c r="J106" s="307">
        <v>20</v>
      </c>
      <c r="K106" s="321"/>
    </row>
    <row r="107" s="1" customFormat="1" ht="15" customHeight="1">
      <c r="B107" s="319"/>
      <c r="C107" s="307" t="s">
        <v>1569</v>
      </c>
      <c r="D107" s="307"/>
      <c r="E107" s="307"/>
      <c r="F107" s="330" t="s">
        <v>1566</v>
      </c>
      <c r="G107" s="307"/>
      <c r="H107" s="307" t="s">
        <v>1606</v>
      </c>
      <c r="I107" s="307" t="s">
        <v>1568</v>
      </c>
      <c r="J107" s="307">
        <v>120</v>
      </c>
      <c r="K107" s="321"/>
    </row>
    <row r="108" s="1" customFormat="1" ht="15" customHeight="1">
      <c r="B108" s="332"/>
      <c r="C108" s="307" t="s">
        <v>1571</v>
      </c>
      <c r="D108" s="307"/>
      <c r="E108" s="307"/>
      <c r="F108" s="330" t="s">
        <v>1572</v>
      </c>
      <c r="G108" s="307"/>
      <c r="H108" s="307" t="s">
        <v>1606</v>
      </c>
      <c r="I108" s="307" t="s">
        <v>1568</v>
      </c>
      <c r="J108" s="307">
        <v>50</v>
      </c>
      <c r="K108" s="321"/>
    </row>
    <row r="109" s="1" customFormat="1" ht="15" customHeight="1">
      <c r="B109" s="332"/>
      <c r="C109" s="307" t="s">
        <v>1574</v>
      </c>
      <c r="D109" s="307"/>
      <c r="E109" s="307"/>
      <c r="F109" s="330" t="s">
        <v>1566</v>
      </c>
      <c r="G109" s="307"/>
      <c r="H109" s="307" t="s">
        <v>1606</v>
      </c>
      <c r="I109" s="307" t="s">
        <v>1576</v>
      </c>
      <c r="J109" s="307"/>
      <c r="K109" s="321"/>
    </row>
    <row r="110" s="1" customFormat="1" ht="15" customHeight="1">
      <c r="B110" s="332"/>
      <c r="C110" s="307" t="s">
        <v>1585</v>
      </c>
      <c r="D110" s="307"/>
      <c r="E110" s="307"/>
      <c r="F110" s="330" t="s">
        <v>1572</v>
      </c>
      <c r="G110" s="307"/>
      <c r="H110" s="307" t="s">
        <v>1606</v>
      </c>
      <c r="I110" s="307" t="s">
        <v>1568</v>
      </c>
      <c r="J110" s="307">
        <v>50</v>
      </c>
      <c r="K110" s="321"/>
    </row>
    <row r="111" s="1" customFormat="1" ht="15" customHeight="1">
      <c r="B111" s="332"/>
      <c r="C111" s="307" t="s">
        <v>1593</v>
      </c>
      <c r="D111" s="307"/>
      <c r="E111" s="307"/>
      <c r="F111" s="330" t="s">
        <v>1572</v>
      </c>
      <c r="G111" s="307"/>
      <c r="H111" s="307" t="s">
        <v>1606</v>
      </c>
      <c r="I111" s="307" t="s">
        <v>1568</v>
      </c>
      <c r="J111" s="307">
        <v>50</v>
      </c>
      <c r="K111" s="321"/>
    </row>
    <row r="112" s="1" customFormat="1" ht="15" customHeight="1">
      <c r="B112" s="332"/>
      <c r="C112" s="307" t="s">
        <v>1591</v>
      </c>
      <c r="D112" s="307"/>
      <c r="E112" s="307"/>
      <c r="F112" s="330" t="s">
        <v>1572</v>
      </c>
      <c r="G112" s="307"/>
      <c r="H112" s="307" t="s">
        <v>1606</v>
      </c>
      <c r="I112" s="307" t="s">
        <v>1568</v>
      </c>
      <c r="J112" s="307">
        <v>50</v>
      </c>
      <c r="K112" s="321"/>
    </row>
    <row r="113" s="1" customFormat="1" ht="15" customHeight="1">
      <c r="B113" s="332"/>
      <c r="C113" s="307" t="s">
        <v>52</v>
      </c>
      <c r="D113" s="307"/>
      <c r="E113" s="307"/>
      <c r="F113" s="330" t="s">
        <v>1566</v>
      </c>
      <c r="G113" s="307"/>
      <c r="H113" s="307" t="s">
        <v>1607</v>
      </c>
      <c r="I113" s="307" t="s">
        <v>1568</v>
      </c>
      <c r="J113" s="307">
        <v>20</v>
      </c>
      <c r="K113" s="321"/>
    </row>
    <row r="114" s="1" customFormat="1" ht="15" customHeight="1">
      <c r="B114" s="332"/>
      <c r="C114" s="307" t="s">
        <v>1608</v>
      </c>
      <c r="D114" s="307"/>
      <c r="E114" s="307"/>
      <c r="F114" s="330" t="s">
        <v>1566</v>
      </c>
      <c r="G114" s="307"/>
      <c r="H114" s="307" t="s">
        <v>1609</v>
      </c>
      <c r="I114" s="307" t="s">
        <v>1568</v>
      </c>
      <c r="J114" s="307">
        <v>120</v>
      </c>
      <c r="K114" s="321"/>
    </row>
    <row r="115" s="1" customFormat="1" ht="15" customHeight="1">
      <c r="B115" s="332"/>
      <c r="C115" s="307" t="s">
        <v>37</v>
      </c>
      <c r="D115" s="307"/>
      <c r="E115" s="307"/>
      <c r="F115" s="330" t="s">
        <v>1566</v>
      </c>
      <c r="G115" s="307"/>
      <c r="H115" s="307" t="s">
        <v>1610</v>
      </c>
      <c r="I115" s="307" t="s">
        <v>1601</v>
      </c>
      <c r="J115" s="307"/>
      <c r="K115" s="321"/>
    </row>
    <row r="116" s="1" customFormat="1" ht="15" customHeight="1">
      <c r="B116" s="332"/>
      <c r="C116" s="307" t="s">
        <v>47</v>
      </c>
      <c r="D116" s="307"/>
      <c r="E116" s="307"/>
      <c r="F116" s="330" t="s">
        <v>1566</v>
      </c>
      <c r="G116" s="307"/>
      <c r="H116" s="307" t="s">
        <v>1611</v>
      </c>
      <c r="I116" s="307" t="s">
        <v>1601</v>
      </c>
      <c r="J116" s="307"/>
      <c r="K116" s="321"/>
    </row>
    <row r="117" s="1" customFormat="1" ht="15" customHeight="1">
      <c r="B117" s="332"/>
      <c r="C117" s="307" t="s">
        <v>56</v>
      </c>
      <c r="D117" s="307"/>
      <c r="E117" s="307"/>
      <c r="F117" s="330" t="s">
        <v>1566</v>
      </c>
      <c r="G117" s="307"/>
      <c r="H117" s="307" t="s">
        <v>1612</v>
      </c>
      <c r="I117" s="307" t="s">
        <v>1613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1614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1560</v>
      </c>
      <c r="D123" s="322"/>
      <c r="E123" s="322"/>
      <c r="F123" s="322" t="s">
        <v>1561</v>
      </c>
      <c r="G123" s="323"/>
      <c r="H123" s="322" t="s">
        <v>53</v>
      </c>
      <c r="I123" s="322" t="s">
        <v>56</v>
      </c>
      <c r="J123" s="322" t="s">
        <v>1562</v>
      </c>
      <c r="K123" s="351"/>
    </row>
    <row r="124" s="1" customFormat="1" ht="17.25" customHeight="1">
      <c r="B124" s="350"/>
      <c r="C124" s="324" t="s">
        <v>1563</v>
      </c>
      <c r="D124" s="324"/>
      <c r="E124" s="324"/>
      <c r="F124" s="325" t="s">
        <v>1564</v>
      </c>
      <c r="G124" s="326"/>
      <c r="H124" s="324"/>
      <c r="I124" s="324"/>
      <c r="J124" s="324" t="s">
        <v>1565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1569</v>
      </c>
      <c r="D126" s="329"/>
      <c r="E126" s="329"/>
      <c r="F126" s="330" t="s">
        <v>1566</v>
      </c>
      <c r="G126" s="307"/>
      <c r="H126" s="307" t="s">
        <v>1606</v>
      </c>
      <c r="I126" s="307" t="s">
        <v>1568</v>
      </c>
      <c r="J126" s="307">
        <v>120</v>
      </c>
      <c r="K126" s="355"/>
    </row>
    <row r="127" s="1" customFormat="1" ht="15" customHeight="1">
      <c r="B127" s="352"/>
      <c r="C127" s="307" t="s">
        <v>1615</v>
      </c>
      <c r="D127" s="307"/>
      <c r="E127" s="307"/>
      <c r="F127" s="330" t="s">
        <v>1566</v>
      </c>
      <c r="G127" s="307"/>
      <c r="H127" s="307" t="s">
        <v>1616</v>
      </c>
      <c r="I127" s="307" t="s">
        <v>1568</v>
      </c>
      <c r="J127" s="307" t="s">
        <v>1617</v>
      </c>
      <c r="K127" s="355"/>
    </row>
    <row r="128" s="1" customFormat="1" ht="15" customHeight="1">
      <c r="B128" s="352"/>
      <c r="C128" s="307" t="s">
        <v>87</v>
      </c>
      <c r="D128" s="307"/>
      <c r="E128" s="307"/>
      <c r="F128" s="330" t="s">
        <v>1566</v>
      </c>
      <c r="G128" s="307"/>
      <c r="H128" s="307" t="s">
        <v>1618</v>
      </c>
      <c r="I128" s="307" t="s">
        <v>1568</v>
      </c>
      <c r="J128" s="307" t="s">
        <v>1617</v>
      </c>
      <c r="K128" s="355"/>
    </row>
    <row r="129" s="1" customFormat="1" ht="15" customHeight="1">
      <c r="B129" s="352"/>
      <c r="C129" s="307" t="s">
        <v>1577</v>
      </c>
      <c r="D129" s="307"/>
      <c r="E129" s="307"/>
      <c r="F129" s="330" t="s">
        <v>1572</v>
      </c>
      <c r="G129" s="307"/>
      <c r="H129" s="307" t="s">
        <v>1578</v>
      </c>
      <c r="I129" s="307" t="s">
        <v>1568</v>
      </c>
      <c r="J129" s="307">
        <v>15</v>
      </c>
      <c r="K129" s="355"/>
    </row>
    <row r="130" s="1" customFormat="1" ht="15" customHeight="1">
      <c r="B130" s="352"/>
      <c r="C130" s="333" t="s">
        <v>1579</v>
      </c>
      <c r="D130" s="333"/>
      <c r="E130" s="333"/>
      <c r="F130" s="334" t="s">
        <v>1572</v>
      </c>
      <c r="G130" s="333"/>
      <c r="H130" s="333" t="s">
        <v>1580</v>
      </c>
      <c r="I130" s="333" t="s">
        <v>1568</v>
      </c>
      <c r="J130" s="333">
        <v>15</v>
      </c>
      <c r="K130" s="355"/>
    </row>
    <row r="131" s="1" customFormat="1" ht="15" customHeight="1">
      <c r="B131" s="352"/>
      <c r="C131" s="333" t="s">
        <v>1581</v>
      </c>
      <c r="D131" s="333"/>
      <c r="E131" s="333"/>
      <c r="F131" s="334" t="s">
        <v>1572</v>
      </c>
      <c r="G131" s="333"/>
      <c r="H131" s="333" t="s">
        <v>1582</v>
      </c>
      <c r="I131" s="333" t="s">
        <v>1568</v>
      </c>
      <c r="J131" s="333">
        <v>20</v>
      </c>
      <c r="K131" s="355"/>
    </row>
    <row r="132" s="1" customFormat="1" ht="15" customHeight="1">
      <c r="B132" s="352"/>
      <c r="C132" s="333" t="s">
        <v>1583</v>
      </c>
      <c r="D132" s="333"/>
      <c r="E132" s="333"/>
      <c r="F132" s="334" t="s">
        <v>1572</v>
      </c>
      <c r="G132" s="333"/>
      <c r="H132" s="333" t="s">
        <v>1584</v>
      </c>
      <c r="I132" s="333" t="s">
        <v>1568</v>
      </c>
      <c r="J132" s="333">
        <v>20</v>
      </c>
      <c r="K132" s="355"/>
    </row>
    <row r="133" s="1" customFormat="1" ht="15" customHeight="1">
      <c r="B133" s="352"/>
      <c r="C133" s="307" t="s">
        <v>1571</v>
      </c>
      <c r="D133" s="307"/>
      <c r="E133" s="307"/>
      <c r="F133" s="330" t="s">
        <v>1572</v>
      </c>
      <c r="G133" s="307"/>
      <c r="H133" s="307" t="s">
        <v>1606</v>
      </c>
      <c r="I133" s="307" t="s">
        <v>1568</v>
      </c>
      <c r="J133" s="307">
        <v>50</v>
      </c>
      <c r="K133" s="355"/>
    </row>
    <row r="134" s="1" customFormat="1" ht="15" customHeight="1">
      <c r="B134" s="352"/>
      <c r="C134" s="307" t="s">
        <v>1585</v>
      </c>
      <c r="D134" s="307"/>
      <c r="E134" s="307"/>
      <c r="F134" s="330" t="s">
        <v>1572</v>
      </c>
      <c r="G134" s="307"/>
      <c r="H134" s="307" t="s">
        <v>1606</v>
      </c>
      <c r="I134" s="307" t="s">
        <v>1568</v>
      </c>
      <c r="J134" s="307">
        <v>50</v>
      </c>
      <c r="K134" s="355"/>
    </row>
    <row r="135" s="1" customFormat="1" ht="15" customHeight="1">
      <c r="B135" s="352"/>
      <c r="C135" s="307" t="s">
        <v>1591</v>
      </c>
      <c r="D135" s="307"/>
      <c r="E135" s="307"/>
      <c r="F135" s="330" t="s">
        <v>1572</v>
      </c>
      <c r="G135" s="307"/>
      <c r="H135" s="307" t="s">
        <v>1606</v>
      </c>
      <c r="I135" s="307" t="s">
        <v>1568</v>
      </c>
      <c r="J135" s="307">
        <v>50</v>
      </c>
      <c r="K135" s="355"/>
    </row>
    <row r="136" s="1" customFormat="1" ht="15" customHeight="1">
      <c r="B136" s="352"/>
      <c r="C136" s="307" t="s">
        <v>1593</v>
      </c>
      <c r="D136" s="307"/>
      <c r="E136" s="307"/>
      <c r="F136" s="330" t="s">
        <v>1572</v>
      </c>
      <c r="G136" s="307"/>
      <c r="H136" s="307" t="s">
        <v>1606</v>
      </c>
      <c r="I136" s="307" t="s">
        <v>1568</v>
      </c>
      <c r="J136" s="307">
        <v>50</v>
      </c>
      <c r="K136" s="355"/>
    </row>
    <row r="137" s="1" customFormat="1" ht="15" customHeight="1">
      <c r="B137" s="352"/>
      <c r="C137" s="307" t="s">
        <v>1594</v>
      </c>
      <c r="D137" s="307"/>
      <c r="E137" s="307"/>
      <c r="F137" s="330" t="s">
        <v>1572</v>
      </c>
      <c r="G137" s="307"/>
      <c r="H137" s="307" t="s">
        <v>1619</v>
      </c>
      <c r="I137" s="307" t="s">
        <v>1568</v>
      </c>
      <c r="J137" s="307">
        <v>255</v>
      </c>
      <c r="K137" s="355"/>
    </row>
    <row r="138" s="1" customFormat="1" ht="15" customHeight="1">
      <c r="B138" s="352"/>
      <c r="C138" s="307" t="s">
        <v>1596</v>
      </c>
      <c r="D138" s="307"/>
      <c r="E138" s="307"/>
      <c r="F138" s="330" t="s">
        <v>1566</v>
      </c>
      <c r="G138" s="307"/>
      <c r="H138" s="307" t="s">
        <v>1620</v>
      </c>
      <c r="I138" s="307" t="s">
        <v>1598</v>
      </c>
      <c r="J138" s="307"/>
      <c r="K138" s="355"/>
    </row>
    <row r="139" s="1" customFormat="1" ht="15" customHeight="1">
      <c r="B139" s="352"/>
      <c r="C139" s="307" t="s">
        <v>1599</v>
      </c>
      <c r="D139" s="307"/>
      <c r="E139" s="307"/>
      <c r="F139" s="330" t="s">
        <v>1566</v>
      </c>
      <c r="G139" s="307"/>
      <c r="H139" s="307" t="s">
        <v>1621</v>
      </c>
      <c r="I139" s="307" t="s">
        <v>1601</v>
      </c>
      <c r="J139" s="307"/>
      <c r="K139" s="355"/>
    </row>
    <row r="140" s="1" customFormat="1" ht="15" customHeight="1">
      <c r="B140" s="352"/>
      <c r="C140" s="307" t="s">
        <v>1602</v>
      </c>
      <c r="D140" s="307"/>
      <c r="E140" s="307"/>
      <c r="F140" s="330" t="s">
        <v>1566</v>
      </c>
      <c r="G140" s="307"/>
      <c r="H140" s="307" t="s">
        <v>1602</v>
      </c>
      <c r="I140" s="307" t="s">
        <v>1601</v>
      </c>
      <c r="J140" s="307"/>
      <c r="K140" s="355"/>
    </row>
    <row r="141" s="1" customFormat="1" ht="15" customHeight="1">
      <c r="B141" s="352"/>
      <c r="C141" s="307" t="s">
        <v>37</v>
      </c>
      <c r="D141" s="307"/>
      <c r="E141" s="307"/>
      <c r="F141" s="330" t="s">
        <v>1566</v>
      </c>
      <c r="G141" s="307"/>
      <c r="H141" s="307" t="s">
        <v>1622</v>
      </c>
      <c r="I141" s="307" t="s">
        <v>1601</v>
      </c>
      <c r="J141" s="307"/>
      <c r="K141" s="355"/>
    </row>
    <row r="142" s="1" customFormat="1" ht="15" customHeight="1">
      <c r="B142" s="352"/>
      <c r="C142" s="307" t="s">
        <v>1623</v>
      </c>
      <c r="D142" s="307"/>
      <c r="E142" s="307"/>
      <c r="F142" s="330" t="s">
        <v>1566</v>
      </c>
      <c r="G142" s="307"/>
      <c r="H142" s="307" t="s">
        <v>1624</v>
      </c>
      <c r="I142" s="307" t="s">
        <v>1601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1625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1560</v>
      </c>
      <c r="D148" s="322"/>
      <c r="E148" s="322"/>
      <c r="F148" s="322" t="s">
        <v>1561</v>
      </c>
      <c r="G148" s="323"/>
      <c r="H148" s="322" t="s">
        <v>53</v>
      </c>
      <c r="I148" s="322" t="s">
        <v>56</v>
      </c>
      <c r="J148" s="322" t="s">
        <v>1562</v>
      </c>
      <c r="K148" s="321"/>
    </row>
    <row r="149" s="1" customFormat="1" ht="17.25" customHeight="1">
      <c r="B149" s="319"/>
      <c r="C149" s="324" t="s">
        <v>1563</v>
      </c>
      <c r="D149" s="324"/>
      <c r="E149" s="324"/>
      <c r="F149" s="325" t="s">
        <v>1564</v>
      </c>
      <c r="G149" s="326"/>
      <c r="H149" s="324"/>
      <c r="I149" s="324"/>
      <c r="J149" s="324" t="s">
        <v>1565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1569</v>
      </c>
      <c r="D151" s="307"/>
      <c r="E151" s="307"/>
      <c r="F151" s="360" t="s">
        <v>1566</v>
      </c>
      <c r="G151" s="307"/>
      <c r="H151" s="359" t="s">
        <v>1606</v>
      </c>
      <c r="I151" s="359" t="s">
        <v>1568</v>
      </c>
      <c r="J151" s="359">
        <v>120</v>
      </c>
      <c r="K151" s="355"/>
    </row>
    <row r="152" s="1" customFormat="1" ht="15" customHeight="1">
      <c r="B152" s="332"/>
      <c r="C152" s="359" t="s">
        <v>1615</v>
      </c>
      <c r="D152" s="307"/>
      <c r="E152" s="307"/>
      <c r="F152" s="360" t="s">
        <v>1566</v>
      </c>
      <c r="G152" s="307"/>
      <c r="H152" s="359" t="s">
        <v>1626</v>
      </c>
      <c r="I152" s="359" t="s">
        <v>1568</v>
      </c>
      <c r="J152" s="359" t="s">
        <v>1617</v>
      </c>
      <c r="K152" s="355"/>
    </row>
    <row r="153" s="1" customFormat="1" ht="15" customHeight="1">
      <c r="B153" s="332"/>
      <c r="C153" s="359" t="s">
        <v>87</v>
      </c>
      <c r="D153" s="307"/>
      <c r="E153" s="307"/>
      <c r="F153" s="360" t="s">
        <v>1566</v>
      </c>
      <c r="G153" s="307"/>
      <c r="H153" s="359" t="s">
        <v>1627</v>
      </c>
      <c r="I153" s="359" t="s">
        <v>1568</v>
      </c>
      <c r="J153" s="359" t="s">
        <v>1617</v>
      </c>
      <c r="K153" s="355"/>
    </row>
    <row r="154" s="1" customFormat="1" ht="15" customHeight="1">
      <c r="B154" s="332"/>
      <c r="C154" s="359" t="s">
        <v>1571</v>
      </c>
      <c r="D154" s="307"/>
      <c r="E154" s="307"/>
      <c r="F154" s="360" t="s">
        <v>1572</v>
      </c>
      <c r="G154" s="307"/>
      <c r="H154" s="359" t="s">
        <v>1606</v>
      </c>
      <c r="I154" s="359" t="s">
        <v>1568</v>
      </c>
      <c r="J154" s="359">
        <v>50</v>
      </c>
      <c r="K154" s="355"/>
    </row>
    <row r="155" s="1" customFormat="1" ht="15" customHeight="1">
      <c r="B155" s="332"/>
      <c r="C155" s="359" t="s">
        <v>1574</v>
      </c>
      <c r="D155" s="307"/>
      <c r="E155" s="307"/>
      <c r="F155" s="360" t="s">
        <v>1566</v>
      </c>
      <c r="G155" s="307"/>
      <c r="H155" s="359" t="s">
        <v>1606</v>
      </c>
      <c r="I155" s="359" t="s">
        <v>1576</v>
      </c>
      <c r="J155" s="359"/>
      <c r="K155" s="355"/>
    </row>
    <row r="156" s="1" customFormat="1" ht="15" customHeight="1">
      <c r="B156" s="332"/>
      <c r="C156" s="359" t="s">
        <v>1585</v>
      </c>
      <c r="D156" s="307"/>
      <c r="E156" s="307"/>
      <c r="F156" s="360" t="s">
        <v>1572</v>
      </c>
      <c r="G156" s="307"/>
      <c r="H156" s="359" t="s">
        <v>1606</v>
      </c>
      <c r="I156" s="359" t="s">
        <v>1568</v>
      </c>
      <c r="J156" s="359">
        <v>50</v>
      </c>
      <c r="K156" s="355"/>
    </row>
    <row r="157" s="1" customFormat="1" ht="15" customHeight="1">
      <c r="B157" s="332"/>
      <c r="C157" s="359" t="s">
        <v>1593</v>
      </c>
      <c r="D157" s="307"/>
      <c r="E157" s="307"/>
      <c r="F157" s="360" t="s">
        <v>1572</v>
      </c>
      <c r="G157" s="307"/>
      <c r="H157" s="359" t="s">
        <v>1606</v>
      </c>
      <c r="I157" s="359" t="s">
        <v>1568</v>
      </c>
      <c r="J157" s="359">
        <v>50</v>
      </c>
      <c r="K157" s="355"/>
    </row>
    <row r="158" s="1" customFormat="1" ht="15" customHeight="1">
      <c r="B158" s="332"/>
      <c r="C158" s="359" t="s">
        <v>1591</v>
      </c>
      <c r="D158" s="307"/>
      <c r="E158" s="307"/>
      <c r="F158" s="360" t="s">
        <v>1572</v>
      </c>
      <c r="G158" s="307"/>
      <c r="H158" s="359" t="s">
        <v>1606</v>
      </c>
      <c r="I158" s="359" t="s">
        <v>1568</v>
      </c>
      <c r="J158" s="359">
        <v>50</v>
      </c>
      <c r="K158" s="355"/>
    </row>
    <row r="159" s="1" customFormat="1" ht="15" customHeight="1">
      <c r="B159" s="332"/>
      <c r="C159" s="359" t="s">
        <v>102</v>
      </c>
      <c r="D159" s="307"/>
      <c r="E159" s="307"/>
      <c r="F159" s="360" t="s">
        <v>1566</v>
      </c>
      <c r="G159" s="307"/>
      <c r="H159" s="359" t="s">
        <v>1628</v>
      </c>
      <c r="I159" s="359" t="s">
        <v>1568</v>
      </c>
      <c r="J159" s="359" t="s">
        <v>1629</v>
      </c>
      <c r="K159" s="355"/>
    </row>
    <row r="160" s="1" customFormat="1" ht="15" customHeight="1">
      <c r="B160" s="332"/>
      <c r="C160" s="359" t="s">
        <v>1630</v>
      </c>
      <c r="D160" s="307"/>
      <c r="E160" s="307"/>
      <c r="F160" s="360" t="s">
        <v>1566</v>
      </c>
      <c r="G160" s="307"/>
      <c r="H160" s="359" t="s">
        <v>1631</v>
      </c>
      <c r="I160" s="359" t="s">
        <v>1601</v>
      </c>
      <c r="J160" s="359"/>
      <c r="K160" s="355"/>
    </row>
    <row r="161" s="1" customFormat="1" ht="15" customHeight="1">
      <c r="B161" s="361"/>
      <c r="C161" s="362"/>
      <c r="D161" s="362"/>
      <c r="E161" s="362"/>
      <c r="F161" s="362"/>
      <c r="G161" s="362"/>
      <c r="H161" s="362"/>
      <c r="I161" s="362"/>
      <c r="J161" s="362"/>
      <c r="K161" s="363"/>
    </row>
    <row r="162" s="1" customFormat="1" ht="18.75" customHeight="1">
      <c r="B162" s="343"/>
      <c r="C162" s="353"/>
      <c r="D162" s="353"/>
      <c r="E162" s="353"/>
      <c r="F162" s="364"/>
      <c r="G162" s="353"/>
      <c r="H162" s="353"/>
      <c r="I162" s="353"/>
      <c r="J162" s="353"/>
      <c r="K162" s="343"/>
    </row>
    <row r="163" s="1" customFormat="1" ht="18.75" customHeight="1">
      <c r="B163" s="343"/>
      <c r="C163" s="353"/>
      <c r="D163" s="353"/>
      <c r="E163" s="353"/>
      <c r="F163" s="364"/>
      <c r="G163" s="353"/>
      <c r="H163" s="353"/>
      <c r="I163" s="353"/>
      <c r="J163" s="353"/>
      <c r="K163" s="343"/>
    </row>
    <row r="164" s="1" customFormat="1" ht="18.75" customHeight="1">
      <c r="B164" s="343"/>
      <c r="C164" s="353"/>
      <c r="D164" s="353"/>
      <c r="E164" s="353"/>
      <c r="F164" s="364"/>
      <c r="G164" s="353"/>
      <c r="H164" s="353"/>
      <c r="I164" s="353"/>
      <c r="J164" s="353"/>
      <c r="K164" s="343"/>
    </row>
    <row r="165" s="1" customFormat="1" ht="18.75" customHeight="1">
      <c r="B165" s="343"/>
      <c r="C165" s="353"/>
      <c r="D165" s="353"/>
      <c r="E165" s="353"/>
      <c r="F165" s="364"/>
      <c r="G165" s="353"/>
      <c r="H165" s="353"/>
      <c r="I165" s="353"/>
      <c r="J165" s="353"/>
      <c r="K165" s="343"/>
    </row>
    <row r="166" s="1" customFormat="1" ht="18.75" customHeight="1">
      <c r="B166" s="343"/>
      <c r="C166" s="353"/>
      <c r="D166" s="353"/>
      <c r="E166" s="353"/>
      <c r="F166" s="364"/>
      <c r="G166" s="353"/>
      <c r="H166" s="353"/>
      <c r="I166" s="353"/>
      <c r="J166" s="353"/>
      <c r="K166" s="343"/>
    </row>
    <row r="167" s="1" customFormat="1" ht="18.75" customHeight="1">
      <c r="B167" s="343"/>
      <c r="C167" s="353"/>
      <c r="D167" s="353"/>
      <c r="E167" s="353"/>
      <c r="F167" s="364"/>
      <c r="G167" s="353"/>
      <c r="H167" s="353"/>
      <c r="I167" s="353"/>
      <c r="J167" s="353"/>
      <c r="K167" s="343"/>
    </row>
    <row r="168" s="1" customFormat="1" ht="18.75" customHeight="1">
      <c r="B168" s="343"/>
      <c r="C168" s="353"/>
      <c r="D168" s="353"/>
      <c r="E168" s="353"/>
      <c r="F168" s="364"/>
      <c r="G168" s="353"/>
      <c r="H168" s="353"/>
      <c r="I168" s="353"/>
      <c r="J168" s="353"/>
      <c r="K168" s="343"/>
    </row>
    <row r="169" s="1" customFormat="1" ht="18.75" customHeight="1">
      <c r="B169" s="315"/>
      <c r="C169" s="315"/>
      <c r="D169" s="315"/>
      <c r="E169" s="315"/>
      <c r="F169" s="315"/>
      <c r="G169" s="315"/>
      <c r="H169" s="315"/>
      <c r="I169" s="315"/>
      <c r="J169" s="315"/>
      <c r="K169" s="315"/>
    </row>
    <row r="170" s="1" customFormat="1" ht="7.5" customHeight="1">
      <c r="B170" s="294"/>
      <c r="C170" s="295"/>
      <c r="D170" s="295"/>
      <c r="E170" s="295"/>
      <c r="F170" s="295"/>
      <c r="G170" s="295"/>
      <c r="H170" s="295"/>
      <c r="I170" s="295"/>
      <c r="J170" s="295"/>
      <c r="K170" s="296"/>
    </row>
    <row r="171" s="1" customFormat="1" ht="45" customHeight="1">
      <c r="B171" s="297"/>
      <c r="C171" s="298" t="s">
        <v>1632</v>
      </c>
      <c r="D171" s="298"/>
      <c r="E171" s="298"/>
      <c r="F171" s="298"/>
      <c r="G171" s="298"/>
      <c r="H171" s="298"/>
      <c r="I171" s="298"/>
      <c r="J171" s="298"/>
      <c r="K171" s="299"/>
    </row>
    <row r="172" s="1" customFormat="1" ht="17.25" customHeight="1">
      <c r="B172" s="297"/>
      <c r="C172" s="322" t="s">
        <v>1560</v>
      </c>
      <c r="D172" s="322"/>
      <c r="E172" s="322"/>
      <c r="F172" s="322" t="s">
        <v>1561</v>
      </c>
      <c r="G172" s="365"/>
      <c r="H172" s="366" t="s">
        <v>53</v>
      </c>
      <c r="I172" s="366" t="s">
        <v>56</v>
      </c>
      <c r="J172" s="322" t="s">
        <v>1562</v>
      </c>
      <c r="K172" s="299"/>
    </row>
    <row r="173" s="1" customFormat="1" ht="17.25" customHeight="1">
      <c r="B173" s="300"/>
      <c r="C173" s="324" t="s">
        <v>1563</v>
      </c>
      <c r="D173" s="324"/>
      <c r="E173" s="324"/>
      <c r="F173" s="325" t="s">
        <v>1564</v>
      </c>
      <c r="G173" s="367"/>
      <c r="H173" s="368"/>
      <c r="I173" s="368"/>
      <c r="J173" s="324" t="s">
        <v>1565</v>
      </c>
      <c r="K173" s="302"/>
    </row>
    <row r="174" s="1" customFormat="1" ht="5.25" customHeight="1">
      <c r="B174" s="332"/>
      <c r="C174" s="327"/>
      <c r="D174" s="327"/>
      <c r="E174" s="327"/>
      <c r="F174" s="327"/>
      <c r="G174" s="328"/>
      <c r="H174" s="327"/>
      <c r="I174" s="327"/>
      <c r="J174" s="327"/>
      <c r="K174" s="355"/>
    </row>
    <row r="175" s="1" customFormat="1" ht="15" customHeight="1">
      <c r="B175" s="332"/>
      <c r="C175" s="307" t="s">
        <v>1569</v>
      </c>
      <c r="D175" s="307"/>
      <c r="E175" s="307"/>
      <c r="F175" s="330" t="s">
        <v>1566</v>
      </c>
      <c r="G175" s="307"/>
      <c r="H175" s="307" t="s">
        <v>1606</v>
      </c>
      <c r="I175" s="307" t="s">
        <v>1568</v>
      </c>
      <c r="J175" s="307">
        <v>120</v>
      </c>
      <c r="K175" s="355"/>
    </row>
    <row r="176" s="1" customFormat="1" ht="15" customHeight="1">
      <c r="B176" s="332"/>
      <c r="C176" s="307" t="s">
        <v>1615</v>
      </c>
      <c r="D176" s="307"/>
      <c r="E176" s="307"/>
      <c r="F176" s="330" t="s">
        <v>1566</v>
      </c>
      <c r="G176" s="307"/>
      <c r="H176" s="307" t="s">
        <v>1616</v>
      </c>
      <c r="I176" s="307" t="s">
        <v>1568</v>
      </c>
      <c r="J176" s="307" t="s">
        <v>1617</v>
      </c>
      <c r="K176" s="355"/>
    </row>
    <row r="177" s="1" customFormat="1" ht="15" customHeight="1">
      <c r="B177" s="332"/>
      <c r="C177" s="307" t="s">
        <v>87</v>
      </c>
      <c r="D177" s="307"/>
      <c r="E177" s="307"/>
      <c r="F177" s="330" t="s">
        <v>1566</v>
      </c>
      <c r="G177" s="307"/>
      <c r="H177" s="307" t="s">
        <v>1633</v>
      </c>
      <c r="I177" s="307" t="s">
        <v>1568</v>
      </c>
      <c r="J177" s="307" t="s">
        <v>1617</v>
      </c>
      <c r="K177" s="355"/>
    </row>
    <row r="178" s="1" customFormat="1" ht="15" customHeight="1">
      <c r="B178" s="332"/>
      <c r="C178" s="307" t="s">
        <v>1571</v>
      </c>
      <c r="D178" s="307"/>
      <c r="E178" s="307"/>
      <c r="F178" s="330" t="s">
        <v>1572</v>
      </c>
      <c r="G178" s="307"/>
      <c r="H178" s="307" t="s">
        <v>1633</v>
      </c>
      <c r="I178" s="307" t="s">
        <v>1568</v>
      </c>
      <c r="J178" s="307">
        <v>50</v>
      </c>
      <c r="K178" s="355"/>
    </row>
    <row r="179" s="1" customFormat="1" ht="15" customHeight="1">
      <c r="B179" s="332"/>
      <c r="C179" s="307" t="s">
        <v>1574</v>
      </c>
      <c r="D179" s="307"/>
      <c r="E179" s="307"/>
      <c r="F179" s="330" t="s">
        <v>1566</v>
      </c>
      <c r="G179" s="307"/>
      <c r="H179" s="307" t="s">
        <v>1633</v>
      </c>
      <c r="I179" s="307" t="s">
        <v>1576</v>
      </c>
      <c r="J179" s="307"/>
      <c r="K179" s="355"/>
    </row>
    <row r="180" s="1" customFormat="1" ht="15" customHeight="1">
      <c r="B180" s="332"/>
      <c r="C180" s="307" t="s">
        <v>1585</v>
      </c>
      <c r="D180" s="307"/>
      <c r="E180" s="307"/>
      <c r="F180" s="330" t="s">
        <v>1572</v>
      </c>
      <c r="G180" s="307"/>
      <c r="H180" s="307" t="s">
        <v>1633</v>
      </c>
      <c r="I180" s="307" t="s">
        <v>1568</v>
      </c>
      <c r="J180" s="307">
        <v>50</v>
      </c>
      <c r="K180" s="355"/>
    </row>
    <row r="181" s="1" customFormat="1" ht="15" customHeight="1">
      <c r="B181" s="332"/>
      <c r="C181" s="307" t="s">
        <v>1593</v>
      </c>
      <c r="D181" s="307"/>
      <c r="E181" s="307"/>
      <c r="F181" s="330" t="s">
        <v>1572</v>
      </c>
      <c r="G181" s="307"/>
      <c r="H181" s="307" t="s">
        <v>1633</v>
      </c>
      <c r="I181" s="307" t="s">
        <v>1568</v>
      </c>
      <c r="J181" s="307">
        <v>50</v>
      </c>
      <c r="K181" s="355"/>
    </row>
    <row r="182" s="1" customFormat="1" ht="15" customHeight="1">
      <c r="B182" s="332"/>
      <c r="C182" s="307" t="s">
        <v>1591</v>
      </c>
      <c r="D182" s="307"/>
      <c r="E182" s="307"/>
      <c r="F182" s="330" t="s">
        <v>1572</v>
      </c>
      <c r="G182" s="307"/>
      <c r="H182" s="307" t="s">
        <v>1633</v>
      </c>
      <c r="I182" s="307" t="s">
        <v>1568</v>
      </c>
      <c r="J182" s="307">
        <v>50</v>
      </c>
      <c r="K182" s="355"/>
    </row>
    <row r="183" s="1" customFormat="1" ht="15" customHeight="1">
      <c r="B183" s="332"/>
      <c r="C183" s="307" t="s">
        <v>111</v>
      </c>
      <c r="D183" s="307"/>
      <c r="E183" s="307"/>
      <c r="F183" s="330" t="s">
        <v>1566</v>
      </c>
      <c r="G183" s="307"/>
      <c r="H183" s="307" t="s">
        <v>1634</v>
      </c>
      <c r="I183" s="307" t="s">
        <v>1635</v>
      </c>
      <c r="J183" s="307"/>
      <c r="K183" s="355"/>
    </row>
    <row r="184" s="1" customFormat="1" ht="15" customHeight="1">
      <c r="B184" s="332"/>
      <c r="C184" s="307" t="s">
        <v>56</v>
      </c>
      <c r="D184" s="307"/>
      <c r="E184" s="307"/>
      <c r="F184" s="330" t="s">
        <v>1566</v>
      </c>
      <c r="G184" s="307"/>
      <c r="H184" s="307" t="s">
        <v>1636</v>
      </c>
      <c r="I184" s="307" t="s">
        <v>1637</v>
      </c>
      <c r="J184" s="307">
        <v>1</v>
      </c>
      <c r="K184" s="355"/>
    </row>
    <row r="185" s="1" customFormat="1" ht="15" customHeight="1">
      <c r="B185" s="332"/>
      <c r="C185" s="307" t="s">
        <v>52</v>
      </c>
      <c r="D185" s="307"/>
      <c r="E185" s="307"/>
      <c r="F185" s="330" t="s">
        <v>1566</v>
      </c>
      <c r="G185" s="307"/>
      <c r="H185" s="307" t="s">
        <v>1638</v>
      </c>
      <c r="I185" s="307" t="s">
        <v>1568</v>
      </c>
      <c r="J185" s="307">
        <v>20</v>
      </c>
      <c r="K185" s="355"/>
    </row>
    <row r="186" s="1" customFormat="1" ht="15" customHeight="1">
      <c r="B186" s="332"/>
      <c r="C186" s="307" t="s">
        <v>53</v>
      </c>
      <c r="D186" s="307"/>
      <c r="E186" s="307"/>
      <c r="F186" s="330" t="s">
        <v>1566</v>
      </c>
      <c r="G186" s="307"/>
      <c r="H186" s="307" t="s">
        <v>1639</v>
      </c>
      <c r="I186" s="307" t="s">
        <v>1568</v>
      </c>
      <c r="J186" s="307">
        <v>255</v>
      </c>
      <c r="K186" s="355"/>
    </row>
    <row r="187" s="1" customFormat="1" ht="15" customHeight="1">
      <c r="B187" s="332"/>
      <c r="C187" s="307" t="s">
        <v>112</v>
      </c>
      <c r="D187" s="307"/>
      <c r="E187" s="307"/>
      <c r="F187" s="330" t="s">
        <v>1566</v>
      </c>
      <c r="G187" s="307"/>
      <c r="H187" s="307" t="s">
        <v>1530</v>
      </c>
      <c r="I187" s="307" t="s">
        <v>1568</v>
      </c>
      <c r="J187" s="307">
        <v>10</v>
      </c>
      <c r="K187" s="355"/>
    </row>
    <row r="188" s="1" customFormat="1" ht="15" customHeight="1">
      <c r="B188" s="332"/>
      <c r="C188" s="307" t="s">
        <v>113</v>
      </c>
      <c r="D188" s="307"/>
      <c r="E188" s="307"/>
      <c r="F188" s="330" t="s">
        <v>1566</v>
      </c>
      <c r="G188" s="307"/>
      <c r="H188" s="307" t="s">
        <v>1640</v>
      </c>
      <c r="I188" s="307" t="s">
        <v>1601</v>
      </c>
      <c r="J188" s="307"/>
      <c r="K188" s="355"/>
    </row>
    <row r="189" s="1" customFormat="1" ht="15" customHeight="1">
      <c r="B189" s="332"/>
      <c r="C189" s="307" t="s">
        <v>1641</v>
      </c>
      <c r="D189" s="307"/>
      <c r="E189" s="307"/>
      <c r="F189" s="330" t="s">
        <v>1566</v>
      </c>
      <c r="G189" s="307"/>
      <c r="H189" s="307" t="s">
        <v>1642</v>
      </c>
      <c r="I189" s="307" t="s">
        <v>1601</v>
      </c>
      <c r="J189" s="307"/>
      <c r="K189" s="355"/>
    </row>
    <row r="190" s="1" customFormat="1" ht="15" customHeight="1">
      <c r="B190" s="332"/>
      <c r="C190" s="307" t="s">
        <v>1630</v>
      </c>
      <c r="D190" s="307"/>
      <c r="E190" s="307"/>
      <c r="F190" s="330" t="s">
        <v>1566</v>
      </c>
      <c r="G190" s="307"/>
      <c r="H190" s="307" t="s">
        <v>1643</v>
      </c>
      <c r="I190" s="307" t="s">
        <v>1601</v>
      </c>
      <c r="J190" s="307"/>
      <c r="K190" s="355"/>
    </row>
    <row r="191" s="1" customFormat="1" ht="15" customHeight="1">
      <c r="B191" s="332"/>
      <c r="C191" s="307" t="s">
        <v>115</v>
      </c>
      <c r="D191" s="307"/>
      <c r="E191" s="307"/>
      <c r="F191" s="330" t="s">
        <v>1572</v>
      </c>
      <c r="G191" s="307"/>
      <c r="H191" s="307" t="s">
        <v>1644</v>
      </c>
      <c r="I191" s="307" t="s">
        <v>1568</v>
      </c>
      <c r="J191" s="307">
        <v>50</v>
      </c>
      <c r="K191" s="355"/>
    </row>
    <row r="192" s="1" customFormat="1" ht="15" customHeight="1">
      <c r="B192" s="332"/>
      <c r="C192" s="307" t="s">
        <v>1645</v>
      </c>
      <c r="D192" s="307"/>
      <c r="E192" s="307"/>
      <c r="F192" s="330" t="s">
        <v>1572</v>
      </c>
      <c r="G192" s="307"/>
      <c r="H192" s="307" t="s">
        <v>1646</v>
      </c>
      <c r="I192" s="307" t="s">
        <v>1647</v>
      </c>
      <c r="J192" s="307"/>
      <c r="K192" s="355"/>
    </row>
    <row r="193" s="1" customFormat="1" ht="15" customHeight="1">
      <c r="B193" s="332"/>
      <c r="C193" s="307" t="s">
        <v>1648</v>
      </c>
      <c r="D193" s="307"/>
      <c r="E193" s="307"/>
      <c r="F193" s="330" t="s">
        <v>1572</v>
      </c>
      <c r="G193" s="307"/>
      <c r="H193" s="307" t="s">
        <v>1649</v>
      </c>
      <c r="I193" s="307" t="s">
        <v>1647</v>
      </c>
      <c r="J193" s="307"/>
      <c r="K193" s="355"/>
    </row>
    <row r="194" s="1" customFormat="1" ht="15" customHeight="1">
      <c r="B194" s="332"/>
      <c r="C194" s="307" t="s">
        <v>1650</v>
      </c>
      <c r="D194" s="307"/>
      <c r="E194" s="307"/>
      <c r="F194" s="330" t="s">
        <v>1572</v>
      </c>
      <c r="G194" s="307"/>
      <c r="H194" s="307" t="s">
        <v>1651</v>
      </c>
      <c r="I194" s="307" t="s">
        <v>1647</v>
      </c>
      <c r="J194" s="307"/>
      <c r="K194" s="355"/>
    </row>
    <row r="195" s="1" customFormat="1" ht="15" customHeight="1">
      <c r="B195" s="332"/>
      <c r="C195" s="369" t="s">
        <v>1652</v>
      </c>
      <c r="D195" s="307"/>
      <c r="E195" s="307"/>
      <c r="F195" s="330" t="s">
        <v>1572</v>
      </c>
      <c r="G195" s="307"/>
      <c r="H195" s="307" t="s">
        <v>1653</v>
      </c>
      <c r="I195" s="307" t="s">
        <v>1654</v>
      </c>
      <c r="J195" s="370" t="s">
        <v>1655</v>
      </c>
      <c r="K195" s="355"/>
    </row>
    <row r="196" s="17" customFormat="1" ht="15" customHeight="1">
      <c r="B196" s="371"/>
      <c r="C196" s="372" t="s">
        <v>1656</v>
      </c>
      <c r="D196" s="373"/>
      <c r="E196" s="373"/>
      <c r="F196" s="374" t="s">
        <v>1572</v>
      </c>
      <c r="G196" s="373"/>
      <c r="H196" s="373" t="s">
        <v>1657</v>
      </c>
      <c r="I196" s="373" t="s">
        <v>1654</v>
      </c>
      <c r="J196" s="375" t="s">
        <v>1655</v>
      </c>
      <c r="K196" s="376"/>
    </row>
    <row r="197" s="1" customFormat="1" ht="15" customHeight="1">
      <c r="B197" s="332"/>
      <c r="C197" s="369" t="s">
        <v>41</v>
      </c>
      <c r="D197" s="307"/>
      <c r="E197" s="307"/>
      <c r="F197" s="330" t="s">
        <v>1566</v>
      </c>
      <c r="G197" s="307"/>
      <c r="H197" s="304" t="s">
        <v>1658</v>
      </c>
      <c r="I197" s="307" t="s">
        <v>1659</v>
      </c>
      <c r="J197" s="307"/>
      <c r="K197" s="355"/>
    </row>
    <row r="198" s="1" customFormat="1" ht="15" customHeight="1">
      <c r="B198" s="332"/>
      <c r="C198" s="369" t="s">
        <v>1660</v>
      </c>
      <c r="D198" s="307"/>
      <c r="E198" s="307"/>
      <c r="F198" s="330" t="s">
        <v>1566</v>
      </c>
      <c r="G198" s="307"/>
      <c r="H198" s="307" t="s">
        <v>1661</v>
      </c>
      <c r="I198" s="307" t="s">
        <v>1601</v>
      </c>
      <c r="J198" s="307"/>
      <c r="K198" s="355"/>
    </row>
    <row r="199" s="1" customFormat="1" ht="15" customHeight="1">
      <c r="B199" s="332"/>
      <c r="C199" s="369" t="s">
        <v>1662</v>
      </c>
      <c r="D199" s="307"/>
      <c r="E199" s="307"/>
      <c r="F199" s="330" t="s">
        <v>1566</v>
      </c>
      <c r="G199" s="307"/>
      <c r="H199" s="307" t="s">
        <v>1663</v>
      </c>
      <c r="I199" s="307" t="s">
        <v>1601</v>
      </c>
      <c r="J199" s="307"/>
      <c r="K199" s="355"/>
    </row>
    <row r="200" s="1" customFormat="1" ht="15" customHeight="1">
      <c r="B200" s="332"/>
      <c r="C200" s="369" t="s">
        <v>1664</v>
      </c>
      <c r="D200" s="307"/>
      <c r="E200" s="307"/>
      <c r="F200" s="330" t="s">
        <v>1572</v>
      </c>
      <c r="G200" s="307"/>
      <c r="H200" s="307" t="s">
        <v>1665</v>
      </c>
      <c r="I200" s="307" t="s">
        <v>1601</v>
      </c>
      <c r="J200" s="307"/>
      <c r="K200" s="355"/>
    </row>
    <row r="201" s="1" customFormat="1" ht="15" customHeight="1">
      <c r="B201" s="361"/>
      <c r="C201" s="377"/>
      <c r="D201" s="362"/>
      <c r="E201" s="362"/>
      <c r="F201" s="362"/>
      <c r="G201" s="362"/>
      <c r="H201" s="362"/>
      <c r="I201" s="362"/>
      <c r="J201" s="362"/>
      <c r="K201" s="363"/>
    </row>
    <row r="202" s="1" customFormat="1" ht="18.75" customHeight="1">
      <c r="B202" s="343"/>
      <c r="C202" s="353"/>
      <c r="D202" s="353"/>
      <c r="E202" s="353"/>
      <c r="F202" s="364"/>
      <c r="G202" s="353"/>
      <c r="H202" s="353"/>
      <c r="I202" s="353"/>
      <c r="J202" s="353"/>
      <c r="K202" s="343"/>
    </row>
    <row r="203" s="1" customFormat="1" ht="18.75" customHeight="1">
      <c r="B203" s="315"/>
      <c r="C203" s="315"/>
      <c r="D203" s="315"/>
      <c r="E203" s="315"/>
      <c r="F203" s="315"/>
      <c r="G203" s="315"/>
      <c r="H203" s="315"/>
      <c r="I203" s="315"/>
      <c r="J203" s="315"/>
      <c r="K203" s="315"/>
    </row>
    <row r="204" s="1" customFormat="1" ht="13.5">
      <c r="B204" s="294"/>
      <c r="C204" s="295"/>
      <c r="D204" s="295"/>
      <c r="E204" s="295"/>
      <c r="F204" s="295"/>
      <c r="G204" s="295"/>
      <c r="H204" s="295"/>
      <c r="I204" s="295"/>
      <c r="J204" s="295"/>
      <c r="K204" s="296"/>
    </row>
    <row r="205" s="1" customFormat="1" ht="21" customHeight="1">
      <c r="B205" s="297"/>
      <c r="C205" s="298" t="s">
        <v>1666</v>
      </c>
      <c r="D205" s="298"/>
      <c r="E205" s="298"/>
      <c r="F205" s="298"/>
      <c r="G205" s="298"/>
      <c r="H205" s="298"/>
      <c r="I205" s="298"/>
      <c r="J205" s="298"/>
      <c r="K205" s="299"/>
    </row>
    <row r="206" s="1" customFormat="1" ht="25.5" customHeight="1">
      <c r="B206" s="297"/>
      <c r="C206" s="378" t="s">
        <v>1667</v>
      </c>
      <c r="D206" s="378"/>
      <c r="E206" s="378"/>
      <c r="F206" s="378" t="s">
        <v>1668</v>
      </c>
      <c r="G206" s="379"/>
      <c r="H206" s="378" t="s">
        <v>1669</v>
      </c>
      <c r="I206" s="378"/>
      <c r="J206" s="378"/>
      <c r="K206" s="299"/>
    </row>
    <row r="207" s="1" customFormat="1" ht="5.25" customHeight="1">
      <c r="B207" s="332"/>
      <c r="C207" s="327"/>
      <c r="D207" s="327"/>
      <c r="E207" s="327"/>
      <c r="F207" s="327"/>
      <c r="G207" s="353"/>
      <c r="H207" s="327"/>
      <c r="I207" s="327"/>
      <c r="J207" s="327"/>
      <c r="K207" s="355"/>
    </row>
    <row r="208" s="1" customFormat="1" ht="15" customHeight="1">
      <c r="B208" s="332"/>
      <c r="C208" s="307" t="s">
        <v>1659</v>
      </c>
      <c r="D208" s="307"/>
      <c r="E208" s="307"/>
      <c r="F208" s="330" t="s">
        <v>42</v>
      </c>
      <c r="G208" s="307"/>
      <c r="H208" s="307" t="s">
        <v>1670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43</v>
      </c>
      <c r="G209" s="307"/>
      <c r="H209" s="307" t="s">
        <v>1671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46</v>
      </c>
      <c r="G210" s="307"/>
      <c r="H210" s="307" t="s">
        <v>1672</v>
      </c>
      <c r="I210" s="307"/>
      <c r="J210" s="307"/>
      <c r="K210" s="355"/>
    </row>
    <row r="211" s="1" customFormat="1" ht="15" customHeight="1">
      <c r="B211" s="332"/>
      <c r="C211" s="307"/>
      <c r="D211" s="307"/>
      <c r="E211" s="307"/>
      <c r="F211" s="330" t="s">
        <v>44</v>
      </c>
      <c r="G211" s="307"/>
      <c r="H211" s="307" t="s">
        <v>1673</v>
      </c>
      <c r="I211" s="307"/>
      <c r="J211" s="307"/>
      <c r="K211" s="355"/>
    </row>
    <row r="212" s="1" customFormat="1" ht="15" customHeight="1">
      <c r="B212" s="332"/>
      <c r="C212" s="307"/>
      <c r="D212" s="307"/>
      <c r="E212" s="307"/>
      <c r="F212" s="330" t="s">
        <v>45</v>
      </c>
      <c r="G212" s="307"/>
      <c r="H212" s="307" t="s">
        <v>1674</v>
      </c>
      <c r="I212" s="307"/>
      <c r="J212" s="307"/>
      <c r="K212" s="355"/>
    </row>
    <row r="213" s="1" customFormat="1" ht="15" customHeight="1">
      <c r="B213" s="332"/>
      <c r="C213" s="307"/>
      <c r="D213" s="307"/>
      <c r="E213" s="307"/>
      <c r="F213" s="330"/>
      <c r="G213" s="307"/>
      <c r="H213" s="307"/>
      <c r="I213" s="307"/>
      <c r="J213" s="307"/>
      <c r="K213" s="355"/>
    </row>
    <row r="214" s="1" customFormat="1" ht="15" customHeight="1">
      <c r="B214" s="332"/>
      <c r="C214" s="307" t="s">
        <v>1613</v>
      </c>
      <c r="D214" s="307"/>
      <c r="E214" s="307"/>
      <c r="F214" s="330" t="s">
        <v>78</v>
      </c>
      <c r="G214" s="307"/>
      <c r="H214" s="307" t="s">
        <v>1675</v>
      </c>
      <c r="I214" s="307"/>
      <c r="J214" s="307"/>
      <c r="K214" s="355"/>
    </row>
    <row r="215" s="1" customFormat="1" ht="15" customHeight="1">
      <c r="B215" s="332"/>
      <c r="C215" s="307"/>
      <c r="D215" s="307"/>
      <c r="E215" s="307"/>
      <c r="F215" s="330" t="s">
        <v>1510</v>
      </c>
      <c r="G215" s="307"/>
      <c r="H215" s="307" t="s">
        <v>1511</v>
      </c>
      <c r="I215" s="307"/>
      <c r="J215" s="307"/>
      <c r="K215" s="355"/>
    </row>
    <row r="216" s="1" customFormat="1" ht="15" customHeight="1">
      <c r="B216" s="332"/>
      <c r="C216" s="307"/>
      <c r="D216" s="307"/>
      <c r="E216" s="307"/>
      <c r="F216" s="330" t="s">
        <v>1508</v>
      </c>
      <c r="G216" s="307"/>
      <c r="H216" s="307" t="s">
        <v>1676</v>
      </c>
      <c r="I216" s="307"/>
      <c r="J216" s="307"/>
      <c r="K216" s="355"/>
    </row>
    <row r="217" s="1" customFormat="1" ht="15" customHeight="1">
      <c r="B217" s="380"/>
      <c r="C217" s="307"/>
      <c r="D217" s="307"/>
      <c r="E217" s="307"/>
      <c r="F217" s="330" t="s">
        <v>1512</v>
      </c>
      <c r="G217" s="369"/>
      <c r="H217" s="359" t="s">
        <v>77</v>
      </c>
      <c r="I217" s="359"/>
      <c r="J217" s="359"/>
      <c r="K217" s="381"/>
    </row>
    <row r="218" s="1" customFormat="1" ht="15" customHeight="1">
      <c r="B218" s="380"/>
      <c r="C218" s="307"/>
      <c r="D218" s="307"/>
      <c r="E218" s="307"/>
      <c r="F218" s="330" t="s">
        <v>1513</v>
      </c>
      <c r="G218" s="369"/>
      <c r="H218" s="359" t="s">
        <v>1677</v>
      </c>
      <c r="I218" s="359"/>
      <c r="J218" s="359"/>
      <c r="K218" s="381"/>
    </row>
    <row r="219" s="1" customFormat="1" ht="15" customHeight="1">
      <c r="B219" s="380"/>
      <c r="C219" s="307"/>
      <c r="D219" s="307"/>
      <c r="E219" s="307"/>
      <c r="F219" s="330"/>
      <c r="G219" s="369"/>
      <c r="H219" s="359"/>
      <c r="I219" s="359"/>
      <c r="J219" s="359"/>
      <c r="K219" s="381"/>
    </row>
    <row r="220" s="1" customFormat="1" ht="15" customHeight="1">
      <c r="B220" s="380"/>
      <c r="C220" s="307" t="s">
        <v>1637</v>
      </c>
      <c r="D220" s="307"/>
      <c r="E220" s="307"/>
      <c r="F220" s="330">
        <v>1</v>
      </c>
      <c r="G220" s="369"/>
      <c r="H220" s="359" t="s">
        <v>1678</v>
      </c>
      <c r="I220" s="359"/>
      <c r="J220" s="359"/>
      <c r="K220" s="381"/>
    </row>
    <row r="221" s="1" customFormat="1" ht="15" customHeight="1">
      <c r="B221" s="380"/>
      <c r="C221" s="307"/>
      <c r="D221" s="307"/>
      <c r="E221" s="307"/>
      <c r="F221" s="330">
        <v>2</v>
      </c>
      <c r="G221" s="369"/>
      <c r="H221" s="359" t="s">
        <v>1679</v>
      </c>
      <c r="I221" s="359"/>
      <c r="J221" s="359"/>
      <c r="K221" s="381"/>
    </row>
    <row r="222" s="1" customFormat="1" ht="15" customHeight="1">
      <c r="B222" s="380"/>
      <c r="C222" s="307"/>
      <c r="D222" s="307"/>
      <c r="E222" s="307"/>
      <c r="F222" s="330">
        <v>3</v>
      </c>
      <c r="G222" s="369"/>
      <c r="H222" s="359" t="s">
        <v>1680</v>
      </c>
      <c r="I222" s="359"/>
      <c r="J222" s="359"/>
      <c r="K222" s="381"/>
    </row>
    <row r="223" s="1" customFormat="1" ht="15" customHeight="1">
      <c r="B223" s="380"/>
      <c r="C223" s="307"/>
      <c r="D223" s="307"/>
      <c r="E223" s="307"/>
      <c r="F223" s="330">
        <v>4</v>
      </c>
      <c r="G223" s="369"/>
      <c r="H223" s="359" t="s">
        <v>1681</v>
      </c>
      <c r="I223" s="359"/>
      <c r="J223" s="359"/>
      <c r="K223" s="381"/>
    </row>
    <row r="224" s="1" customFormat="1" ht="12.75" customHeight="1">
      <c r="B224" s="382"/>
      <c r="C224" s="383"/>
      <c r="D224" s="383"/>
      <c r="E224" s="383"/>
      <c r="F224" s="383"/>
      <c r="G224" s="383"/>
      <c r="H224" s="383"/>
      <c r="I224" s="383"/>
      <c r="J224" s="383"/>
      <c r="K224" s="38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2024-05-09T19:26:49Z</dcterms:created>
  <dcterms:modified xsi:type="dcterms:W3CDTF">2024-05-09T19:27:00Z</dcterms:modified>
</cp:coreProperties>
</file>