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66925"/>
  <bookViews>
    <workbookView xWindow="65416" yWindow="65416" windowWidth="29040" windowHeight="15840" activeTab="0"/>
  </bookViews>
  <sheets>
    <sheet name="SO 1 - Oprva chodníku - I..." sheetId="1" r:id="rId1"/>
  </sheets>
  <externalReferences>
    <externalReference r:id="rId4"/>
  </externalReferences>
  <definedNames>
    <definedName name="_xlnm._FilterDatabase" localSheetId="0" hidden="1">'SO 1 - Oprva chodníku - I...'!$C$91:$K$440</definedName>
    <definedName name="_xlnm.Print_Area" localSheetId="0">'SO 1 - Oprva chodníku - I...'!$C$4:$J$39,'SO 1 - Oprva chodníku - I...'!$C$45:$J$73,'SO 1 - Oprva chodníku - I...'!$C$79:$K$440</definedName>
    <definedName name="_xlnm.Print_Titles" localSheetId="0">'SO 1 - Oprva chodníku - I...'!$91:$91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<sst xmlns="http://schemas.openxmlformats.org/spreadsheetml/2006/main" count="3311" uniqueCount="511">
  <si>
    <t>{9dac20ae-b1ce-4ff5-b54c-2e166f9b029a}</t>
  </si>
  <si>
    <t>2</t>
  </si>
  <si>
    <t>KRYCÍ LIST SOUPISU PRACÍ</t>
  </si>
  <si>
    <t>v ---  níže se nacházejí doplnkové a pomocné údaje k sestavám  --- v</t>
  </si>
  <si>
    <t>False</t>
  </si>
  <si>
    <t>Zakázka:</t>
  </si>
  <si>
    <t>Objekt:</t>
  </si>
  <si>
    <t>SO 1 - Oprva chodníku - I. etapa</t>
  </si>
  <si>
    <t>KSO:</t>
  </si>
  <si>
    <t/>
  </si>
  <si>
    <t>CC-CZ:</t>
  </si>
  <si>
    <t>Místo:</t>
  </si>
  <si>
    <t>k.ú. Varnsdorf</t>
  </si>
  <si>
    <t>Datum:</t>
  </si>
  <si>
    <t>Zadavatel:</t>
  </si>
  <si>
    <t>IČ:</t>
  </si>
  <si>
    <t>00261718</t>
  </si>
  <si>
    <t>Město Varnsdorf</t>
  </si>
  <si>
    <t>DIČ:</t>
  </si>
  <si>
    <t>Uchazeč:</t>
  </si>
  <si>
    <t>Projektant:</t>
  </si>
  <si>
    <t>25487892</t>
  </si>
  <si>
    <t xml:space="preserve">ProProjekt s.r.o. </t>
  </si>
  <si>
    <t>CZ25487892</t>
  </si>
  <si>
    <t>Zpracovatel:</t>
  </si>
  <si>
    <t>Martin Rousek</t>
  </si>
  <si>
    <t>Poznámka: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</si>
  <si>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</si>
  <si>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</si>
  <si>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</si>
  <si>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</si>
  <si>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</si>
  <si>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</si>
  <si>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</si>
  <si>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</si>
  <si>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</si>
  <si>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</si>
  <si>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</si>
  <si>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</si>
  <si>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</si>
  <si>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ČLENĚNÍ SOUPISU PRACÍ</t>
  </si>
  <si>
    <t>Kód dílu - Popis</t>
  </si>
  <si>
    <t>Cena celkem [CZK]</t>
  </si>
  <si>
    <t>Náklady zakázky celkem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</si>
  <si>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</si>
  <si>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</si>
  <si>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</si>
  <si>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</si>
  <si>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</si>
  <si>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</si>
  <si>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</si>
  <si>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</si>
  <si>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</si>
  <si>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</si>
  <si>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</si>
  <si>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</si>
  <si>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</si>
  <si>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</si>
  <si>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SOUPIS PRACÍ</t>
  </si>
  <si>
    <t>PČ</t>
  </si>
  <si>
    <t>Typ</t>
  </si>
  <si>
    <t>Kód</t>
  </si>
  <si>
    <t>Popis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</si>
  <si>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</si>
  <si>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</si>
  <si>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</si>
  <si>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</si>
  <si>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</si>
  <si>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</si>
  <si>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</si>
  <si>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</si>
  <si>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</si>
  <si>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</si>
  <si>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</si>
  <si>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</t>
  </si>
  <si>
    <t>HSV</t>
  </si>
  <si>
    <t>Práce a dodávky HSV</t>
  </si>
  <si>
    <t>1</t>
  </si>
  <si>
    <t>0</t>
  </si>
  <si>
    <t>ROZPOCET</t>
  </si>
  <si>
    <t>Zemní práce</t>
  </si>
  <si>
    <t>K</t>
  </si>
  <si>
    <t>113107321</t>
  </si>
  <si>
    <t>Odstranění podkladů nebo krytů strojně plochy jednotlivě do 50 m2 s přemístěním hmot na skládku na vzdálenost do 3 m nebo s naložením na dopravní prostředek z kameniva hrubého drceného, o tl. vrstvy do 100 mm</t>
  </si>
  <si>
    <t>m2</t>
  </si>
  <si>
    <t>CS ÚRS 2024 01</t>
  </si>
  <si>
    <t>4</t>
  </si>
  <si>
    <t>-1204754682</t>
  </si>
  <si>
    <t>Online PSC</t>
  </si>
  <si>
    <t>https://podminky.urs.cz/item/CS_URS_2024_01/113107321</t>
  </si>
  <si>
    <t>VV</t>
  </si>
  <si>
    <t>317*0,25"pro osazení silničního obrubníku - odstranění skladby vozovky</t>
  </si>
  <si>
    <t>True</t>
  </si>
  <si>
    <t>113107330</t>
  </si>
  <si>
    <t>Odstranění podkladů nebo krytů strojně plochy jednotlivě do 50 m2 s přemístěním hmot na skládku na vzdálenost do 3 m nebo s naložením na dopravní prostředek z betonu prostého, o tl. vrstvy do 100 mm</t>
  </si>
  <si>
    <t>-369389632</t>
  </si>
  <si>
    <t>https://podminky.urs.cz/item/CS_URS_2024_01/113107330</t>
  </si>
  <si>
    <t>3</t>
  </si>
  <si>
    <t>113107331</t>
  </si>
  <si>
    <t>Odstranění podkladů nebo krytů strojně plochy jednotlivě do 50 m2 s přemístěním hmot na skládku na vzdálenost do 3 m nebo s naložením na dopravní prostředek z betonu prostého, o tl. vrstvy přes 100 do 150 mm</t>
  </si>
  <si>
    <t>-602874033</t>
  </si>
  <si>
    <t>https://podminky.urs.cz/item/CS_URS_2024_01/113107331</t>
  </si>
  <si>
    <t>7*6,3-(6,1*1,35)"ostrůvek - úsek 0 m</t>
  </si>
  <si>
    <t>(3*2,5)/2"rozšíření chodníku úsek 335 m</t>
  </si>
  <si>
    <t>124*(1,35-0,1)"ze stávajícího chodníku úsek cca 211-335 m</t>
  </si>
  <si>
    <t>Mezisoučet</t>
  </si>
  <si>
    <t>8,4*3,7"vchod A1</t>
  </si>
  <si>
    <t>12,5*3,7"vchod A2</t>
  </si>
  <si>
    <t>15,6*3,7"vchod A3</t>
  </si>
  <si>
    <t>19*3,7"vchod A4</t>
  </si>
  <si>
    <t>14,4*3,7"vhod A5</t>
  </si>
  <si>
    <t>12,5*3,7"vchod A6</t>
  </si>
  <si>
    <t>6,9*3,7"vchod A7</t>
  </si>
  <si>
    <t>6*3,7"vchod A8</t>
  </si>
  <si>
    <t>4,4*2,3"vchod B1</t>
  </si>
  <si>
    <t>4,6*2,3"vchod B2</t>
  </si>
  <si>
    <t>6,7*2,3"vchod B3</t>
  </si>
  <si>
    <t>6,9*2,3"vchod B4</t>
  </si>
  <si>
    <t>9,1*2,3"vchod B5</t>
  </si>
  <si>
    <t>9,2*2,3"vchod B6</t>
  </si>
  <si>
    <t>12*2,3"vchod B7</t>
  </si>
  <si>
    <t>12,1*2,3"vchod B8</t>
  </si>
  <si>
    <t>Součet</t>
  </si>
  <si>
    <t>113107341</t>
  </si>
  <si>
    <t>Odstranění podkladů nebo krytů strojně plochy jednotlivě do 50 m2 s přemístěním hmot na skládku na vzdálenost do 3 m nebo s naložením na dopravní prostředek živičných, o tl. vrstvy do 50 mm</t>
  </si>
  <si>
    <t>-637285175</t>
  </si>
  <si>
    <t>https://podminky.urs.cz/item/CS_URS_2024_01/113107341</t>
  </si>
  <si>
    <t>5</t>
  </si>
  <si>
    <t>113107342</t>
  </si>
  <si>
    <t>Odstranění podkladů nebo krytů strojně plochy jednotlivě do 50 m2 s přemístěním hmot na skládku na vzdálenost do 3 m nebo s naložením na dopravní prostředek živičných, o tl. vrstvy přes 50 do 100 mm</t>
  </si>
  <si>
    <t>557582235</t>
  </si>
  <si>
    <t>https://podminky.urs.cz/item/CS_URS_2024_01/113107342</t>
  </si>
  <si>
    <t>6</t>
  </si>
  <si>
    <t>113202111</t>
  </si>
  <si>
    <t>Vytrhání obrub s vybouráním lože, s přemístěním hmot na skládku na vzdálenost do 3 m nebo s naložením na dopravní prostředek z krajníků nebo obrubníků stojatých</t>
  </si>
  <si>
    <t>m</t>
  </si>
  <si>
    <t>-1924513518</t>
  </si>
  <si>
    <t>https://podminky.urs.cz/item/CS_URS_2024_01/113202111</t>
  </si>
  <si>
    <t>335"délka úseku</t>
  </si>
  <si>
    <t>10"plocha na začátku úseku</t>
  </si>
  <si>
    <t>2,3*2+2,3*3+2,3*2"schody u vstupu B2</t>
  </si>
  <si>
    <t>7</t>
  </si>
  <si>
    <t>113204111</t>
  </si>
  <si>
    <t>Vytrhání obrub s vybouráním lože, s přemístěním hmot na skládku na vzdálenost do 3 m nebo s naložením na dopravní prostředek záhonových</t>
  </si>
  <si>
    <t>-393970924</t>
  </si>
  <si>
    <t>https://podminky.urs.cz/item/CS_URS_2024_01/113204111</t>
  </si>
  <si>
    <t>335-(6-3,7*8+2,3*8)+1,5+0,5"obrubník na trase chodníku 000-335 m</t>
  </si>
  <si>
    <t>(6*2)+(6,9*2)+(12,5*2)+(14,4*2)+(19*2)+(15,6*2)+(12,5*2)+(8,4*2)"vchody A</t>
  </si>
  <si>
    <t>(4,4*2)+(4,6*2)+(6,7*2)+(6,9*2)+(9,1*2)+(9,2*2)+(12*2)+(12,1*2)+2,3*8"vchody B</t>
  </si>
  <si>
    <t>8</t>
  </si>
  <si>
    <t>121112003</t>
  </si>
  <si>
    <t>Sejmutí ornice ručně při souvislé ploše, tl. vrstvy do 200 mm</t>
  </si>
  <si>
    <t>2099801298</t>
  </si>
  <si>
    <t>https://podminky.urs.cz/item/CS_URS_2024_01/121112003</t>
  </si>
  <si>
    <t>(335-(6-3,7*8+2,3*8)+1,5+0,5)*0,25"obrubník na trase chodníku 000-335 m = pro rozšíření chodníku</t>
  </si>
  <si>
    <t>((6*2)+(6,9*2)+(12,5*2)+(14,4*2)+(19*2)+(15,6*2)+(12,5*2)+(8,4*2))*0,25"vchody A</t>
  </si>
  <si>
    <t>((4,4*2)+(4,6*2)+(6,7*2)+(6,9*2)+(9,1*2)+(9,2*2)+(12*2)+(12,1*2))*0,25"vchody B</t>
  </si>
  <si>
    <t>9</t>
  </si>
  <si>
    <t>122251302</t>
  </si>
  <si>
    <t>Odkopávky a prokopávky nezapažené strojně v omezeném prostoru v hornině třídy těžitelnosti I skupiny 3 přes 20 do 50 m3</t>
  </si>
  <si>
    <t>m3</t>
  </si>
  <si>
    <t>-1191099412</t>
  </si>
  <si>
    <t>https://podminky.urs.cz/item/CS_URS_2024_01/122251302</t>
  </si>
  <si>
    <t xml:space="preserve">(211*(1,35-0,1))*0,1"odkopávka v úseku 000-211 </t>
  </si>
  <si>
    <t>(335-(6-3,7*8+2,3*8)+1,5+0,5)*0,25*0,05"obrubník na trase chodníku 000-335 m = pro rozšíření chodníku</t>
  </si>
  <si>
    <t>(1,5*1,5)*(4+5)*0,1"pro snížená místa</t>
  </si>
  <si>
    <t>10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</si>
  <si>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</si>
  <si>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</si>
  <si>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621868460</t>
  </si>
  <si>
    <t>https://podminky.urs.cz/item/CS_URS_2024_01/162351103</t>
  </si>
  <si>
    <t>165,7*0,2"ornice - na dočasnou deponii</t>
  </si>
  <si>
    <t>165,7*0,2"ornice - k rozprostření</t>
  </si>
  <si>
    <t>11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</si>
  <si>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</si>
  <si>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</si>
  <si>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-1879894312</t>
  </si>
  <si>
    <t>https://podminky.urs.cz/item/CS_URS_2024_01/162751117</t>
  </si>
  <si>
    <t>32,678"vykopaná zemina - na skládku</t>
  </si>
  <si>
    <t>12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</si>
  <si>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</si>
  <si>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</si>
  <si>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1670043373</t>
  </si>
  <si>
    <t>https://podminky.urs.cz/item/CS_URS_2024_01/162751119</t>
  </si>
  <si>
    <t>32,678*30 'Přepočtené koeficientem množství</t>
  </si>
  <si>
    <t>13</t>
  </si>
  <si>
    <t>167151101</t>
  </si>
  <si>
    <t>Nakládání, skládání a překládání neulehlého výkopku nebo sypaniny strojně nakládání, množství do 100 m3, z horniny třídy těžitelnosti I, skupiny 1 až 3</t>
  </si>
  <si>
    <t>400435307</t>
  </si>
  <si>
    <t>https://podminky.urs.cz/item/CS_URS_2024_01/167151101</t>
  </si>
  <si>
    <t>14</t>
  </si>
  <si>
    <t>171151112</t>
  </si>
  <si>
    <t>Uložení sypanin do násypů strojně s rozprostřením sypaniny ve vrstvách a s hrubým urovnáním zhutněných z hornin nesoudržných kamenitých</t>
  </si>
  <si>
    <t>-354645343</t>
  </si>
  <si>
    <t>https://podminky.urs.cz/item/CS_URS_2024_01/171151112</t>
  </si>
  <si>
    <t>1043,31*0,05"podsyp pod navrhovanou skladbu (navýšení nivelety) = celková plocha (viz. úprava pláně) * tloušťka</t>
  </si>
  <si>
    <t>15</t>
  </si>
  <si>
    <t>M</t>
  </si>
  <si>
    <t>58344171</t>
  </si>
  <si>
    <t>štěrkodrť frakce 0/32</t>
  </si>
  <si>
    <t>t</t>
  </si>
  <si>
    <t>-1379228180</t>
  </si>
  <si>
    <t>52,166*2 'Přepočtené koeficientem množství</t>
  </si>
  <si>
    <t>16</t>
  </si>
  <si>
    <t>171201231</t>
  </si>
  <si>
    <t>Poplatek za uložení stavebního odpadu na recyklační skládce (skládkovné) zeminy a kamení zatříděného do Katalogu odpadů pod kódem 17 05 04</t>
  </si>
  <si>
    <t>355295803</t>
  </si>
  <si>
    <t>https://podminky.urs.cz/item/CS_URS_2024_01/171201231</t>
  </si>
  <si>
    <t>32,678*2 'Přepočtené koeficientem množství</t>
  </si>
  <si>
    <t>17</t>
  </si>
  <si>
    <t>171251201</t>
  </si>
  <si>
    <t>Uložení sypaniny na skládky nebo meziskládky bez hutnění s upravením uložené sypaniny do předepsaného tvaru</t>
  </si>
  <si>
    <t>1254396120</t>
  </si>
  <si>
    <t>https://podminky.urs.cz/item/CS_URS_2024_01/171251201</t>
  </si>
  <si>
    <t>18</t>
  </si>
  <si>
    <t>181411131</t>
  </si>
  <si>
    <t>Založení trávníku na půdě předem připravené plochy do 1000 m2 výsevem včetně utažení parkového v rovině nebo na svahu do 1:5</t>
  </si>
  <si>
    <t>-1091249312</t>
  </si>
  <si>
    <t>https://podminky.urs.cz/item/CS_URS_2024_01/181411131</t>
  </si>
  <si>
    <t>165,7"dosyp za sadovou obrubou</t>
  </si>
  <si>
    <t>19</t>
  </si>
  <si>
    <t>00572410</t>
  </si>
  <si>
    <t>osivo směs travní parková</t>
  </si>
  <si>
    <t>kg</t>
  </si>
  <si>
    <t>1161745978</t>
  </si>
  <si>
    <t>165,7*0,02 'Přepočtené koeficientem množství</t>
  </si>
  <si>
    <t>20</t>
  </si>
  <si>
    <t>181951112</t>
  </si>
  <si>
    <t>Úprava pláně vyrovnáním výškových rozdílů strojně v hornině třídy těžitelnosti I, skupiny 1 až 3 se zhutněním</t>
  </si>
  <si>
    <t>999167318</t>
  </si>
  <si>
    <t>https://podminky.urs.cz/item/CS_URS_2024_01/181951112</t>
  </si>
  <si>
    <t>7*6,3-(6,1*1,5)"ostrůvek - úsek 0 m</t>
  </si>
  <si>
    <t xml:space="preserve">211*1,5"odkopávka v úseku 000-211 </t>
  </si>
  <si>
    <t>124*1,5"ze stávajícího chodníku úsek cca 211-335 m</t>
  </si>
  <si>
    <t>21</t>
  </si>
  <si>
    <t>182311123</t>
  </si>
  <si>
    <t>Rozprostření a urovnání ornice ve svahu sklonu přes 1:5 ručně při souvislé ploše, tl. vrstvy do 200 mm</t>
  </si>
  <si>
    <t>-1105307491</t>
  </si>
  <si>
    <t>https://podminky.urs.cz/item/CS_URS_2024_01/182311123</t>
  </si>
  <si>
    <t>Komunikace pozemní</t>
  </si>
  <si>
    <t>22</t>
  </si>
  <si>
    <t>564851111</t>
  </si>
  <si>
    <t>Podklad ze štěrkodrti ŠD s rozprostřením a zhutněním plochy přes 100 m2, po zhutnění tl. 150 mm</t>
  </si>
  <si>
    <t>1145634398</t>
  </si>
  <si>
    <t>https://podminky.urs.cz/item/CS_URS_2024_01/564851111</t>
  </si>
  <si>
    <t>Součet - nová skladba chodníku S1</t>
  </si>
  <si>
    <t>23</t>
  </si>
  <si>
    <t>564831011</t>
  </si>
  <si>
    <t>Podklad ze štěrkodrti ŠD s rozprostřením a zhutněním plochy jednotlivě do 100 m2, po zhutnění tl. 100 mm</t>
  </si>
  <si>
    <t>-1930934890</t>
  </si>
  <si>
    <t>https://podminky.urs.cz/item/CS_URS_2024_01/564831011</t>
  </si>
  <si>
    <t>317*0,25"pro osazení silničního obrubníku - doplnění skladby vozovky - skladba S2</t>
  </si>
  <si>
    <t>24</t>
  </si>
  <si>
    <t>565135101</t>
  </si>
  <si>
    <t>Asfaltový beton vrstva podkladní ACP 16 (obalované kamenivo střednězrnné - OKS) s rozprostřením a zhutněním v pruhu šířky do 1,5 m, po zhutnění tl. 50 mm</t>
  </si>
  <si>
    <t>-1339690034</t>
  </si>
  <si>
    <t>https://podminky.urs.cz/item/CS_URS_2024_01/565135101</t>
  </si>
  <si>
    <t>25</t>
  </si>
  <si>
    <t>567122111</t>
  </si>
  <si>
    <t>Podklad ze směsi stmelené cementem SC bez dilatačních spár, s rozprostřením a zhutněním SC C 8/10 (KSC I), po zhutnění tl. 120 mm</t>
  </si>
  <si>
    <t>461219976</t>
  </si>
  <si>
    <t>https://podminky.urs.cz/item/CS_URS_2024_01/567122111</t>
  </si>
  <si>
    <t>26</t>
  </si>
  <si>
    <t>573231106</t>
  </si>
  <si>
    <t>Postřik spojovací PS bez posypu kamenivem ze silniční emulze, v množství 0,30 kg/m2</t>
  </si>
  <si>
    <t>1229319850</t>
  </si>
  <si>
    <t>https://podminky.urs.cz/item/CS_URS_2024_01/573231106</t>
  </si>
  <si>
    <t>79,25*2 'Přepočtené koeficientem množství</t>
  </si>
  <si>
    <t>27</t>
  </si>
  <si>
    <t>577134111</t>
  </si>
  <si>
    <t>Asfaltový beton vrstva obrusná ACO 11 (ABS) s rozprostřením a se zhutněním z nemodifikovaného asfaltu v pruhu šířky do 3 m tř. I (ACO 11+), po zhutnění tl. 40 mm</t>
  </si>
  <si>
    <t>517635203</t>
  </si>
  <si>
    <t>https://podminky.urs.cz/item/CS_URS_2024_01/577134111</t>
  </si>
  <si>
    <t>28</t>
  </si>
  <si>
    <t>596211113</t>
  </si>
  <si>
    <t>Kladení dlažby z betonových zámkových dlaždic komunikací pro pěší ručně s ložem z kameniva těženého nebo drceného tl. do 40 mm, s vyplněním spár s dvojitým hutněním, vibrováním a se smetením přebytečného materiálu na krajnici tl. 60 mm skupiny A, pro plochy přes 300 m2</t>
  </si>
  <si>
    <t>549859585</t>
  </si>
  <si>
    <t>https://podminky.urs.cz/item/CS_URS_2024_01/596211113</t>
  </si>
  <si>
    <t>7*6,3-(6,1*(1,5-0,1)"ostrůvek - úsek 0 m</t>
  </si>
  <si>
    <t xml:space="preserve">211*(1,5-0,1)"odkopávka v úseku 000-211 </t>
  </si>
  <si>
    <t>124*(1,5-0,1)"ze stávajícího chodníku úsek cca 211-335 m</t>
  </si>
  <si>
    <t>29</t>
  </si>
  <si>
    <t>59245018</t>
  </si>
  <si>
    <t>dlažba skladebná betonová 200x100mm tl 60mm přírodní</t>
  </si>
  <si>
    <t>1407054892</t>
  </si>
  <si>
    <t>974,86-(9+10,53)</t>
  </si>
  <si>
    <t>955,33*1,01 'Přepočtené koeficientem množství</t>
  </si>
  <si>
    <t>30</t>
  </si>
  <si>
    <t>59245006</t>
  </si>
  <si>
    <t>dlažba pro nevidomé betonová 200x100mm tl 60mm barevná</t>
  </si>
  <si>
    <t>-464355901</t>
  </si>
  <si>
    <t>((1,5+0,5*2)*0,4)*4"imobil. stání</t>
  </si>
  <si>
    <t>((1,5+0,5*2)*0,4)*5"snížená místa</t>
  </si>
  <si>
    <t>9*1,03 'Přepočtené koeficientem množství</t>
  </si>
  <si>
    <t>31</t>
  </si>
  <si>
    <t>5924501-R</t>
  </si>
  <si>
    <t xml:space="preserve">dlažba tvar čtverec betonová 200x200x60mm přírodní, rovné hrany po obvodu-bez zkosení, spára mezi prvky max. 4 mm </t>
  </si>
  <si>
    <t>512300244</t>
  </si>
  <si>
    <t>((1,5+0,5*2+0,7*2)*0,3)*4"imobil. stání</t>
  </si>
  <si>
    <t>((1,5+0,5*2+0,7*2)*0,3)*5"snížená místa</t>
  </si>
  <si>
    <t>10,53*1,03 'Přepočtené koeficientem množství</t>
  </si>
  <si>
    <t>32</t>
  </si>
  <si>
    <t>596211114</t>
  </si>
  <si>
    <t>Kladení dlažby z betonových zámkových dlaždic komunikací pro pěší ručně s ložem z kameniva těženého nebo drceného tl. do 40 mm, s vyplněním spár s dvojitým hutněním, vibrováním a se smetením přebytečného materiálu na krajnici tl. 60 mm skupiny A, pro plochy Příplatek k cenám za dlažbu z prvků dvou barev</t>
  </si>
  <si>
    <t>-861792445</t>
  </si>
  <si>
    <t>https://podminky.urs.cz/item/CS_URS_2024_01/596211114</t>
  </si>
  <si>
    <t>9+10,53</t>
  </si>
  <si>
    <t>Ostatní konstrukce a práce, bourání</t>
  </si>
  <si>
    <t>33</t>
  </si>
  <si>
    <t>914511111</t>
  </si>
  <si>
    <t>Montáž sloupku dopravních značek délky do 3,5 m do betonového základu</t>
  </si>
  <si>
    <t>kus</t>
  </si>
  <si>
    <t>-701540296</t>
  </si>
  <si>
    <t>https://podminky.urs.cz/item/CS_URS_2024_01/914511111</t>
  </si>
  <si>
    <t>4"přemístění dopravních značek</t>
  </si>
  <si>
    <t>34</t>
  </si>
  <si>
    <t>915111112</t>
  </si>
  <si>
    <t>Vodorovné dopravní značení stříkané barvou dělící čára šířky 125 mm souvislá bílá retroreflexní</t>
  </si>
  <si>
    <t>1698478307</t>
  </si>
  <si>
    <t>https://podminky.urs.cz/item/CS_URS_2024_01/915111112</t>
  </si>
  <si>
    <t>5,5*70"oddělení stání</t>
  </si>
  <si>
    <t>35</t>
  </si>
  <si>
    <t>915131112</t>
  </si>
  <si>
    <t>Vodorovné dopravní značení stříkané barvou přechody pro chodce, šipky, symboly bílé retroreflexní</t>
  </si>
  <si>
    <t>94603091</t>
  </si>
  <si>
    <t>https://podminky.urs.cz/item/CS_URS_2024_01/915131112</t>
  </si>
  <si>
    <t>(1,5*1,5)*4"symbol imobil</t>
  </si>
  <si>
    <t>36</t>
  </si>
  <si>
    <t>915611111</t>
  </si>
  <si>
    <t>Předznačení pro vodorovné značení stříkané barvou nebo prováděné z nátěrových hmot liniové dělicí čáry, vodicí proužky</t>
  </si>
  <si>
    <t>-2081084764</t>
  </si>
  <si>
    <t>https://podminky.urs.cz/item/CS_URS_2024_01/915611111</t>
  </si>
  <si>
    <t>37</t>
  </si>
  <si>
    <t>915621111</t>
  </si>
  <si>
    <t>Předznačení pro vodorovné značení stříkané barvou nebo prováděné z nátěrových hmot plošné šipky, symboly, nápisy</t>
  </si>
  <si>
    <t>604796731</t>
  </si>
  <si>
    <t>https://podminky.urs.cz/item/CS_URS_2024_01/915621111</t>
  </si>
  <si>
    <t>38</t>
  </si>
  <si>
    <t>916131213</t>
  </si>
  <si>
    <t>Osazení silničního obrubníku betonového se zřízením lože, s vyplněním a zatřením spár cementovou maltou stojatého s boční opěrou z betonu prostého, do lože z betonu prostého</t>
  </si>
  <si>
    <t>2137184390</t>
  </si>
  <si>
    <t>https://podminky.urs.cz/item/CS_URS_2024_01/916131213</t>
  </si>
  <si>
    <t>39</t>
  </si>
  <si>
    <t>59217031</t>
  </si>
  <si>
    <t>obrubník silniční betonový 1000x150x250mm</t>
  </si>
  <si>
    <t>1951821377</t>
  </si>
  <si>
    <t>361-(13,5+18)</t>
  </si>
  <si>
    <t>329,5*1,02 'Přepočtené koeficientem množství</t>
  </si>
  <si>
    <t>40</t>
  </si>
  <si>
    <t>59217029</t>
  </si>
  <si>
    <t>obrubník silniční betonový nájezdový 1000x150x150mm</t>
  </si>
  <si>
    <t>-1510876488</t>
  </si>
  <si>
    <t>1,5*4"imobil stání</t>
  </si>
  <si>
    <t>1,5*5"snížená místa</t>
  </si>
  <si>
    <t>13,5*1,02 'Přepočtené koeficientem množství</t>
  </si>
  <si>
    <t>41</t>
  </si>
  <si>
    <t>59217076</t>
  </si>
  <si>
    <t>obrubník silniční betonový přechodový 1000x150x250mm</t>
  </si>
  <si>
    <t>1542745215</t>
  </si>
  <si>
    <t>(1+1)*9</t>
  </si>
  <si>
    <t>18*1,02 'Přepočtené koeficientem množství</t>
  </si>
  <si>
    <t>42</t>
  </si>
  <si>
    <t>916331112</t>
  </si>
  <si>
    <t>Osazení zahradního obrubníku betonového s ložem tl. od 50 do 100 mm z betonu prostého tř. C 12/15 s boční opěrou z betonu prostého tř. C 12/15</t>
  </si>
  <si>
    <t>-332080256</t>
  </si>
  <si>
    <t>https://podminky.urs.cz/item/CS_URS_2024_01/916331112</t>
  </si>
  <si>
    <t>43</t>
  </si>
  <si>
    <t>59217001</t>
  </si>
  <si>
    <t>obrubník zahradní betonový 1000x50x250mm</t>
  </si>
  <si>
    <t>-66499044</t>
  </si>
  <si>
    <t>44</t>
  </si>
  <si>
    <t>919732221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</si>
  <si>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</si>
  <si>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2075187354</t>
  </si>
  <si>
    <t>https://podminky.urs.cz/item/CS_URS_2024_01/919732221</t>
  </si>
  <si>
    <t>-(10+8)"zelené ostrůvky</t>
  </si>
  <si>
    <t>Součet - napojení asfaltu pro osazení silničních obrubníků - doplnění skladby vozovky</t>
  </si>
  <si>
    <t>45</t>
  </si>
  <si>
    <t>919735111</t>
  </si>
  <si>
    <t>Řezání stávajícího živičného krytu nebo podkladu hloubky do 50 mm</t>
  </si>
  <si>
    <t>-360112173</t>
  </si>
  <si>
    <t>https://podminky.urs.cz/item/CS_URS_2024_01/919735111</t>
  </si>
  <si>
    <t>1,35+2+3"oddělění etap</t>
  </si>
  <si>
    <t>46</t>
  </si>
  <si>
    <t>919735112</t>
  </si>
  <si>
    <t>Řezání stávajícího živičného krytu nebo podkladu hloubky přes 50 do 100 mm</t>
  </si>
  <si>
    <t>-1919652974</t>
  </si>
  <si>
    <t>https://podminky.urs.cz/item/CS_URS_2024_01/919735112</t>
  </si>
  <si>
    <t>Součet - řezání asfaltu pro osazení silničních obrubníků - bourání vozovky</t>
  </si>
  <si>
    <t>47</t>
  </si>
  <si>
    <t>919735122</t>
  </si>
  <si>
    <t>Řezání stávajícího betonového krytu nebo podkladu hloubky přes 50 do 100 mm</t>
  </si>
  <si>
    <t>-1068455162</t>
  </si>
  <si>
    <t>https://podminky.urs.cz/item/CS_URS_2024_01/919735122</t>
  </si>
  <si>
    <t>48</t>
  </si>
  <si>
    <t>919735123</t>
  </si>
  <si>
    <t>Řezání stávajícího betonového krytu nebo podkladu hloubky přes 100 do 150 mm</t>
  </si>
  <si>
    <t>1504201392</t>
  </si>
  <si>
    <t>https://podminky.urs.cz/item/CS_URS_2024_01/919735123</t>
  </si>
  <si>
    <t>49</t>
  </si>
  <si>
    <t>966006132</t>
  </si>
  <si>
    <t>Odstranění dopravních nebo orientačních značek se sloupkem s uložením hmot na vzdálenost do 20 m nebo s naložením na dopravní prostředek, se zásypem jam a jeho zhutněním s betonovou patkou</t>
  </si>
  <si>
    <t>-384205143</t>
  </si>
  <si>
    <t>https://podminky.urs.cz/item/CS_URS_2024_01/966006132</t>
  </si>
  <si>
    <t>997</t>
  </si>
  <si>
    <t>Přesun sutě</t>
  </si>
  <si>
    <t>50</t>
  </si>
  <si>
    <t>997221551</t>
  </si>
  <si>
    <t>Vodorovná doprava suti bez naložení, ale se složením a s hrubým urovnáním ze sypkých materiálů, na vzdálenost do 1 km</t>
  </si>
  <si>
    <t>-1037518199</t>
  </si>
  <si>
    <t>https://podminky.urs.cz/item/CS_URS_2024_01/997221551</t>
  </si>
  <si>
    <t>13,473"šd/zemin</t>
  </si>
  <si>
    <t>51</t>
  </si>
  <si>
    <t>997221559</t>
  </si>
  <si>
    <t>Vodorovná doprava suti bez naložení, ale se složením a s hrubým urovnáním Příplatek k ceně za každý další započatý 1 km přes 1 km</t>
  </si>
  <si>
    <t>1325931224</t>
  </si>
  <si>
    <t>https://podminky.urs.cz/item/CS_URS_2024_01/997221559</t>
  </si>
  <si>
    <t>13,473*39 'Přepočtené koeficientem množství</t>
  </si>
  <si>
    <t>52</t>
  </si>
  <si>
    <t>997221561</t>
  </si>
  <si>
    <t>Vodorovná doprava suti bez naložení, ale se složením a s hrubým urovnáním z kusových materiálů, na vzdálenost do 1 km</t>
  </si>
  <si>
    <t>1072675042</t>
  </si>
  <si>
    <t>https://podminky.urs.cz/item/CS_URS_2024_01/997221561</t>
  </si>
  <si>
    <t>19,02+226,436+74,026+27,248+0,328"beton</t>
  </si>
  <si>
    <t>68,279+17,435"asfalt</t>
  </si>
  <si>
    <t>53</t>
  </si>
  <si>
    <t>997221569</t>
  </si>
  <si>
    <t>-1811544637</t>
  </si>
  <si>
    <t>https://podminky.urs.cz/item/CS_URS_2024_01/997221569</t>
  </si>
  <si>
    <t>432,772*39 'Přepočtené koeficientem množství</t>
  </si>
  <si>
    <t>54</t>
  </si>
  <si>
    <t>997221861</t>
  </si>
  <si>
    <t>Poplatek za uložení stavebního odpadu na recyklační skládce (skládkovné) z prostého betonu zatříděného do Katalogu odpadů pod kódem 17 01 01</t>
  </si>
  <si>
    <t>-297801324</t>
  </si>
  <si>
    <t>https://podminky.urs.cz/item/CS_URS_2024_01/997221861</t>
  </si>
  <si>
    <t>55</t>
  </si>
  <si>
    <t>997221873</t>
  </si>
  <si>
    <t>-830170086</t>
  </si>
  <si>
    <t>https://podminky.urs.cz/item/CS_URS_2024_01/997221873</t>
  </si>
  <si>
    <t>56</t>
  </si>
  <si>
    <t>997221875</t>
  </si>
  <si>
    <t>Poplatek za uložení stavebního odpadu na recyklační skládce (skládkovné) asfaltového bez obsahu dehtu zatříděného do Katalogu odpadů pod kódem 17 03 02</t>
  </si>
  <si>
    <t>-2072780593</t>
  </si>
  <si>
    <t>https://podminky.urs.cz/item/CS_URS_2024_01/997221875</t>
  </si>
  <si>
    <t>998</t>
  </si>
  <si>
    <t>Přesun hmot</t>
  </si>
  <si>
    <t>57</t>
  </si>
  <si>
    <t>998223011</t>
  </si>
  <si>
    <t>Přesun hmot pro pozemní komunikace s krytem dlážděným dopravní vzdálenost do 200 m jakékoliv délky objektu</t>
  </si>
  <si>
    <t>645206118</t>
  </si>
  <si>
    <t>https://podminky.urs.cz/item/CS_URS_2024_01/998223011</t>
  </si>
  <si>
    <t>58</t>
  </si>
  <si>
    <t>998223091</t>
  </si>
  <si>
    <t>Přesun hmot pro pozemní komunikace s krytem dlážděným Příplatek k ceně za zvětšený přesun přes vymezenou vodorovnou dopravní vzdálenost do 1000 m</t>
  </si>
  <si>
    <t>-791478702</t>
  </si>
  <si>
    <t>https://podminky.urs.cz/item/CS_URS_2024_01/998223091</t>
  </si>
  <si>
    <t>VRN</t>
  </si>
  <si>
    <t>Vedlejší rozpočtové náklady</t>
  </si>
  <si>
    <t>VRN1</t>
  </si>
  <si>
    <t>Průzkumné, geodetické a projektové práce</t>
  </si>
  <si>
    <t>59</t>
  </si>
  <si>
    <t>012103000</t>
  </si>
  <si>
    <t>Geodetické práce před výstavbou včetně vytyčení inženýrských sítí</t>
  </si>
  <si>
    <t>…</t>
  </si>
  <si>
    <t>1024</t>
  </si>
  <si>
    <t>1419914400</t>
  </si>
  <si>
    <t>https://podminky.urs.cz/item/CS_URS_2024_01/012103000</t>
  </si>
  <si>
    <t>60</t>
  </si>
  <si>
    <t>012203000</t>
  </si>
  <si>
    <t>Geodetické práce při provádění stavby</t>
  </si>
  <si>
    <t>-446780639</t>
  </si>
  <si>
    <t>https://podminky.urs.cz/item/CS_URS_2024_01/012203000</t>
  </si>
  <si>
    <t>61</t>
  </si>
  <si>
    <t>012303000</t>
  </si>
  <si>
    <t>Geodetické práce po výstavbě včetně geometrického plánu a zaměření stavby</t>
  </si>
  <si>
    <t>-1141666917</t>
  </si>
  <si>
    <t>https://podminky.urs.cz/item/CS_URS_2024_01/012303000</t>
  </si>
  <si>
    <t>VRN2</t>
  </si>
  <si>
    <t>Příprava staveniště</t>
  </si>
  <si>
    <t>62</t>
  </si>
  <si>
    <t>021103000</t>
  </si>
  <si>
    <t>Zabezpečení přírodních hodnot na místě - ochrana stávající zeleně během provádění prací</t>
  </si>
  <si>
    <t>1847176500</t>
  </si>
  <si>
    <t>https://podminky.urs.cz/item/CS_URS_2024_01/021103000</t>
  </si>
  <si>
    <t>VRN3</t>
  </si>
  <si>
    <t>Zařízení staveniště</t>
  </si>
  <si>
    <t>63</t>
  </si>
  <si>
    <t>030001000</t>
  </si>
  <si>
    <t>-801943232</t>
  </si>
  <si>
    <t>https://podminky.urs.cz/item/CS_URS_2024_01/030001000</t>
  </si>
  <si>
    <t>VRN4</t>
  </si>
  <si>
    <t>Inženýrská činnost</t>
  </si>
  <si>
    <t>64</t>
  </si>
  <si>
    <t>045002000</t>
  </si>
  <si>
    <t>Kompletační a koordinační činnost včetně, poplatků a dokladové části</t>
  </si>
  <si>
    <t>670652897</t>
  </si>
  <si>
    <t>https://podminky.urs.cz/item/CS_URS_2024_01/045002000</t>
  </si>
  <si>
    <t>VRN6</t>
  </si>
  <si>
    <t>Územní vlivy</t>
  </si>
  <si>
    <t>65</t>
  </si>
  <si>
    <t>060001000</t>
  </si>
  <si>
    <t>Územní vlivy včetně opatření proti prašnosti a čištění komunikací v přůběhu výstavby</t>
  </si>
  <si>
    <t>-1695463915</t>
  </si>
  <si>
    <t>https://podminky.urs.cz/item/CS_URS_2024_01/060001000</t>
  </si>
  <si>
    <t>VRN7</t>
  </si>
  <si>
    <t>Provozní vlivy</t>
  </si>
  <si>
    <t>66</t>
  </si>
  <si>
    <t>070001000</t>
  </si>
  <si>
    <t>Provozní vlivy včetně DIR, DIO vč. dopravního značení, zajištění přístupu do objektu a zabezpečení výkopů</t>
  </si>
  <si>
    <t>-2039555900</t>
  </si>
  <si>
    <t>https://podminky.urs.cz/item/CS_URS_2024_01/070001000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</si>
</sst>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"/>
    <numFmt numFmtId="165" formatCode="#,##0.00%"/>
    <numFmt numFmtId="166" formatCode="#,##0.00000"/>
    <numFmt numFmtId="167" formatCode="#,##0.000"/>
  </numFmts>
  <fonts count="29">
    <font>
      <sz val="8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sz val="10"/>
      <color rgb="FF3366FF"/>
      <name val="Arial CE"/>
      <family val="2"/>
    </font>
    <font>
      <sz val="10"/>
      <color rgb="FF969696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color rgb="FF960000"/>
      <name val="Arial CE"/>
      <family val="2"/>
    </font>
    <font>
      <sz val="8"/>
      <color rgb="FF969696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9"/>
      <color rgb="FF96969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3366"/>
      <name val="Arial CE"/>
      <family val="2"/>
    </font>
    <font>
      <sz val="7"/>
      <color rgb="FF979797"/>
      <name val="Arial CE"/>
      <family val="2"/>
    </font>
    <font>
      <u val="single"/>
      <sz val="11"/>
      <color theme="10"/>
      <name val="Calibri"/>
      <family val="2"/>
      <scheme val="minor"/>
    </font>
    <font>
      <i/>
      <u val="single"/>
      <sz val="7"/>
      <color rgb="FF979797"/>
      <name val="Calibri"/>
      <family val="2"/>
      <scheme val="minor"/>
    </font>
    <font>
      <sz val="8"/>
      <color rgb="FF505050"/>
      <name val="Arial CE"/>
      <family val="2"/>
    </font>
    <font>
      <sz val="7"/>
      <color rgb="FF969696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color rgb="FF800080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45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7" fillId="0" borderId="0" xfId="0" applyFont="1" applyAlignment="1">
      <alignment horizontal="left" vertical="center"/>
    </xf>
    <xf numFmtId="4" fontId="8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10" fillId="3" borderId="5" xfId="0" applyFont="1" applyFill="1" applyBorder="1" applyAlignment="1">
      <alignment horizontal="left" vertical="center"/>
    </xf>
    <xf numFmtId="0" fontId="0" fillId="3" borderId="6" xfId="0" applyFill="1" applyBorder="1" applyAlignment="1">
      <alignment vertical="center"/>
    </xf>
    <xf numFmtId="0" fontId="10" fillId="3" borderId="6" xfId="0" applyFont="1" applyFill="1" applyBorder="1" applyAlignment="1">
      <alignment horizontal="right" vertical="center"/>
    </xf>
    <xf numFmtId="0" fontId="10" fillId="3" borderId="6" xfId="0" applyFont="1" applyFill="1" applyBorder="1" applyAlignment="1">
      <alignment horizontal="center" vertical="center"/>
    </xf>
    <xf numFmtId="4" fontId="10" fillId="3" borderId="6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11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4" fontId="14" fillId="0" borderId="1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" fontId="8" fillId="0" borderId="0" xfId="0" applyNumberFormat="1" applyFont="1"/>
    <xf numFmtId="0" fontId="0" fillId="0" borderId="14" xfId="0" applyBorder="1" applyAlignment="1">
      <alignment vertical="center"/>
    </xf>
    <xf numFmtId="166" fontId="16" fillId="0" borderId="4" xfId="0" applyNumberFormat="1" applyFont="1" applyBorder="1"/>
    <xf numFmtId="166" fontId="16" fillId="0" borderId="15" xfId="0" applyNumberFormat="1" applyFont="1" applyBorder="1"/>
    <xf numFmtId="4" fontId="17" fillId="0" borderId="0" xfId="0" applyNumberFormat="1" applyFont="1" applyAlignment="1">
      <alignment vertical="center"/>
    </xf>
    <xf numFmtId="0" fontId="18" fillId="0" borderId="3" xfId="0" applyFont="1" applyBorder="1"/>
    <xf numFmtId="0" fontId="18" fillId="0" borderId="0" xfId="0" applyFont="1"/>
    <xf numFmtId="0" fontId="1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8" fillId="0" borderId="0" xfId="0" applyFont="1" applyProtection="1">
      <protection locked="0"/>
    </xf>
    <xf numFmtId="4" fontId="13" fillId="0" borderId="0" xfId="0" applyNumberFormat="1" applyFont="1"/>
    <xf numFmtId="0" fontId="18" fillId="0" borderId="16" xfId="0" applyFont="1" applyBorder="1"/>
    <xf numFmtId="166" fontId="18" fillId="0" borderId="0" xfId="0" applyNumberFormat="1" applyFont="1"/>
    <xf numFmtId="166" fontId="18" fillId="0" borderId="17" xfId="0" applyNumberFormat="1" applyFont="1" applyBorder="1"/>
    <xf numFmtId="0" fontId="18" fillId="0" borderId="0" xfId="0" applyFont="1" applyAlignment="1">
      <alignment horizontal="center"/>
    </xf>
    <xf numFmtId="4" fontId="18" fillId="0" borderId="0" xfId="0" applyNumberFormat="1" applyFont="1" applyAlignment="1">
      <alignment vertical="center"/>
    </xf>
    <xf numFmtId="0" fontId="14" fillId="0" borderId="0" xfId="0" applyFont="1" applyAlignment="1">
      <alignment horizontal="left"/>
    </xf>
    <xf numFmtId="4" fontId="14" fillId="0" borderId="0" xfId="0" applyNumberFormat="1" applyFont="1"/>
    <xf numFmtId="0" fontId="11" fillId="0" borderId="18" xfId="0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wrapText="1"/>
    </xf>
    <xf numFmtId="167" fontId="11" fillId="0" borderId="18" xfId="0" applyNumberFormat="1" applyFont="1" applyBorder="1" applyAlignment="1">
      <alignment vertical="center"/>
    </xf>
    <xf numFmtId="4" fontId="11" fillId="2" borderId="18" xfId="0" applyNumberFormat="1" applyFont="1" applyFill="1" applyBorder="1" applyAlignment="1" applyProtection="1">
      <alignment vertical="center"/>
      <protection locked="0"/>
    </xf>
    <xf numFmtId="4" fontId="11" fillId="0" borderId="18" xfId="0" applyNumberFormat="1" applyFont="1" applyBorder="1" applyAlignment="1">
      <alignment vertical="center"/>
    </xf>
    <xf numFmtId="0" fontId="15" fillId="2" borderId="16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center" vertical="center"/>
    </xf>
    <xf numFmtId="166" fontId="15" fillId="0" borderId="0" xfId="0" applyNumberFormat="1" applyFont="1" applyAlignment="1">
      <alignment vertical="center"/>
    </xf>
    <xf numFmtId="166" fontId="15" fillId="0" borderId="17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67" fontId="22" fillId="0" borderId="0" xfId="0" applyNumberFormat="1" applyFont="1" applyAlignment="1">
      <alignment vertical="center"/>
    </xf>
    <xf numFmtId="0" fontId="22" fillId="0" borderId="0" xfId="0" applyFont="1" applyAlignment="1" applyProtection="1">
      <alignment vertical="center"/>
      <protection locked="0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167" fontId="24" fillId="0" borderId="0" xfId="0" applyNumberFormat="1" applyFont="1" applyAlignment="1">
      <alignment vertical="center"/>
    </xf>
    <xf numFmtId="0" fontId="24" fillId="0" borderId="0" xfId="0" applyFont="1" applyAlignment="1" applyProtection="1">
      <alignment vertical="center"/>
      <protection locked="0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167" fontId="25" fillId="0" borderId="0" xfId="0" applyNumberFormat="1" applyFont="1" applyAlignment="1">
      <alignment vertical="center"/>
    </xf>
    <xf numFmtId="0" fontId="25" fillId="0" borderId="0" xfId="0" applyFont="1" applyAlignment="1" applyProtection="1">
      <alignment vertical="center"/>
      <protection locked="0"/>
    </xf>
    <xf numFmtId="0" fontId="25" fillId="0" borderId="16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6" fillId="0" borderId="18" xfId="0" applyFont="1" applyBorder="1" applyAlignment="1">
      <alignment horizontal="center" vertical="center"/>
    </xf>
    <xf numFmtId="49" fontId="26" fillId="0" borderId="18" xfId="0" applyNumberFormat="1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center" vertical="center" wrapText="1"/>
    </xf>
    <xf numFmtId="167" fontId="26" fillId="0" borderId="18" xfId="0" applyNumberFormat="1" applyFont="1" applyBorder="1" applyAlignment="1">
      <alignment vertical="center"/>
    </xf>
    <xf numFmtId="4" fontId="26" fillId="2" borderId="18" xfId="0" applyNumberFormat="1" applyFont="1" applyFill="1" applyBorder="1" applyAlignment="1" applyProtection="1">
      <alignment vertical="center"/>
      <protection locked="0"/>
    </xf>
    <xf numFmtId="4" fontId="26" fillId="0" borderId="18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0" fontId="26" fillId="2" borderId="16" xfId="0" applyFont="1" applyFill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center" vertical="center"/>
    </xf>
    <xf numFmtId="0" fontId="28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 applyProtection="1">
      <alignment vertical="center"/>
      <protection locked="0"/>
    </xf>
    <xf numFmtId="0" fontId="28" fillId="0" borderId="16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/>
    <xf numFmtId="0" fontId="6" fillId="2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gabriel\Desktop\zkou&#353;k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zakázky"/>
      <sheetName val="SO 1 - Oprva chodníku - I..."/>
      <sheetName val="SO 2 - Oprava chodníku - ..."/>
      <sheetName val="SO 3 - Oprava chodníku - ..."/>
      <sheetName val="Pokyny pro vyplnění"/>
    </sheetNames>
    <sheetDataSet>
      <sheetData sheetId="0">
        <row r="6">
          <cell r="K6" t="str">
            <v>Varnsdorf - oprava chodníku Lesní ul.</v>
          </cell>
        </row>
        <row r="8">
          <cell r="AN8" t="str">
            <v>17. 4. 2024</v>
          </cell>
        </row>
        <row r="13">
          <cell r="AN13" t="str">
            <v>Vyplň údaj</v>
          </cell>
        </row>
        <row r="14">
          <cell r="E14" t="str">
            <v>Vyplň údaj</v>
          </cell>
          <cell r="AN14" t="str">
            <v>Vyplň údaj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7321" TargetMode="External" /><Relationship Id="rId2" Type="http://schemas.openxmlformats.org/officeDocument/2006/relationships/hyperlink" Target="https://podminky.urs.cz/item/CS_URS_2024_01/113107330" TargetMode="External" /><Relationship Id="rId3" Type="http://schemas.openxmlformats.org/officeDocument/2006/relationships/hyperlink" Target="https://podminky.urs.cz/item/CS_URS_2024_01/113107331" TargetMode="External" /><Relationship Id="rId4" Type="http://schemas.openxmlformats.org/officeDocument/2006/relationships/hyperlink" Target="https://podminky.urs.cz/item/CS_URS_2024_01/113107341" TargetMode="External" /><Relationship Id="rId5" Type="http://schemas.openxmlformats.org/officeDocument/2006/relationships/hyperlink" Target="https://podminky.urs.cz/item/CS_URS_2024_01/113107342" TargetMode="External" /><Relationship Id="rId6" Type="http://schemas.openxmlformats.org/officeDocument/2006/relationships/hyperlink" Target="https://podminky.urs.cz/item/CS_URS_2024_01/113202111" TargetMode="External" /><Relationship Id="rId7" Type="http://schemas.openxmlformats.org/officeDocument/2006/relationships/hyperlink" Target="https://podminky.urs.cz/item/CS_URS_2024_01/113204111" TargetMode="External" /><Relationship Id="rId8" Type="http://schemas.openxmlformats.org/officeDocument/2006/relationships/hyperlink" Target="https://podminky.urs.cz/item/CS_URS_2024_01/121112003" TargetMode="External" /><Relationship Id="rId9" Type="http://schemas.openxmlformats.org/officeDocument/2006/relationships/hyperlink" Target="https://podminky.urs.cz/item/CS_URS_2024_01/122251302" TargetMode="External" /><Relationship Id="rId10" Type="http://schemas.openxmlformats.org/officeDocument/2006/relationships/hyperlink" Target="https://podminky.urs.cz/item/CS_URS_2024_01/162351103" TargetMode="External" /><Relationship Id="rId11" Type="http://schemas.openxmlformats.org/officeDocument/2006/relationships/hyperlink" Target="https://podminky.urs.cz/item/CS_URS_2024_01/162751117" TargetMode="External" /><Relationship Id="rId12" Type="http://schemas.openxmlformats.org/officeDocument/2006/relationships/hyperlink" Target="https://podminky.urs.cz/item/CS_URS_2024_01/162751119" TargetMode="External" /><Relationship Id="rId13" Type="http://schemas.openxmlformats.org/officeDocument/2006/relationships/hyperlink" Target="https://podminky.urs.cz/item/CS_URS_2024_01/167151101" TargetMode="External" /><Relationship Id="rId14" Type="http://schemas.openxmlformats.org/officeDocument/2006/relationships/hyperlink" Target="https://podminky.urs.cz/item/CS_URS_2024_01/171151112" TargetMode="External" /><Relationship Id="rId15" Type="http://schemas.openxmlformats.org/officeDocument/2006/relationships/hyperlink" Target="https://podminky.urs.cz/item/CS_URS_2024_01/171201231" TargetMode="External" /><Relationship Id="rId16" Type="http://schemas.openxmlformats.org/officeDocument/2006/relationships/hyperlink" Target="https://podminky.urs.cz/item/CS_URS_2024_01/171251201" TargetMode="External" /><Relationship Id="rId17" Type="http://schemas.openxmlformats.org/officeDocument/2006/relationships/hyperlink" Target="https://podminky.urs.cz/item/CS_URS_2024_01/181411131" TargetMode="External" /><Relationship Id="rId18" Type="http://schemas.openxmlformats.org/officeDocument/2006/relationships/hyperlink" Target="https://podminky.urs.cz/item/CS_URS_2024_01/181951112" TargetMode="External" /><Relationship Id="rId19" Type="http://schemas.openxmlformats.org/officeDocument/2006/relationships/hyperlink" Target="https://podminky.urs.cz/item/CS_URS_2024_01/182311123" TargetMode="External" /><Relationship Id="rId20" Type="http://schemas.openxmlformats.org/officeDocument/2006/relationships/hyperlink" Target="https://podminky.urs.cz/item/CS_URS_2024_01/564851111" TargetMode="External" /><Relationship Id="rId21" Type="http://schemas.openxmlformats.org/officeDocument/2006/relationships/hyperlink" Target="https://podminky.urs.cz/item/CS_URS_2024_01/564831011" TargetMode="External" /><Relationship Id="rId22" Type="http://schemas.openxmlformats.org/officeDocument/2006/relationships/hyperlink" Target="https://podminky.urs.cz/item/CS_URS_2024_01/565135101" TargetMode="External" /><Relationship Id="rId23" Type="http://schemas.openxmlformats.org/officeDocument/2006/relationships/hyperlink" Target="https://podminky.urs.cz/item/CS_URS_2024_01/567122111" TargetMode="External" /><Relationship Id="rId24" Type="http://schemas.openxmlformats.org/officeDocument/2006/relationships/hyperlink" Target="https://podminky.urs.cz/item/CS_URS_2024_01/573231106" TargetMode="External" /><Relationship Id="rId25" Type="http://schemas.openxmlformats.org/officeDocument/2006/relationships/hyperlink" Target="https://podminky.urs.cz/item/CS_URS_2024_01/577134111" TargetMode="External" /><Relationship Id="rId26" Type="http://schemas.openxmlformats.org/officeDocument/2006/relationships/hyperlink" Target="https://podminky.urs.cz/item/CS_URS_2024_01/596211113" TargetMode="External" /><Relationship Id="rId27" Type="http://schemas.openxmlformats.org/officeDocument/2006/relationships/hyperlink" Target="https://podminky.urs.cz/item/CS_URS_2024_01/596211114" TargetMode="External" /><Relationship Id="rId28" Type="http://schemas.openxmlformats.org/officeDocument/2006/relationships/hyperlink" Target="https://podminky.urs.cz/item/CS_URS_2024_01/914511111" TargetMode="External" /><Relationship Id="rId29" Type="http://schemas.openxmlformats.org/officeDocument/2006/relationships/hyperlink" Target="https://podminky.urs.cz/item/CS_URS_2024_01/915111112" TargetMode="External" /><Relationship Id="rId30" Type="http://schemas.openxmlformats.org/officeDocument/2006/relationships/hyperlink" Target="https://podminky.urs.cz/item/CS_URS_2024_01/915131112" TargetMode="External" /><Relationship Id="rId31" Type="http://schemas.openxmlformats.org/officeDocument/2006/relationships/hyperlink" Target="https://podminky.urs.cz/item/CS_URS_2024_01/915611111" TargetMode="External" /><Relationship Id="rId32" Type="http://schemas.openxmlformats.org/officeDocument/2006/relationships/hyperlink" Target="https://podminky.urs.cz/item/CS_URS_2024_01/915621111" TargetMode="External" /><Relationship Id="rId33" Type="http://schemas.openxmlformats.org/officeDocument/2006/relationships/hyperlink" Target="https://podminky.urs.cz/item/CS_URS_2024_01/916131213" TargetMode="External" /><Relationship Id="rId34" Type="http://schemas.openxmlformats.org/officeDocument/2006/relationships/hyperlink" Target="https://podminky.urs.cz/item/CS_URS_2024_01/916331112" TargetMode="External" /><Relationship Id="rId35" Type="http://schemas.openxmlformats.org/officeDocument/2006/relationships/hyperlink" Target="https://podminky.urs.cz/item/CS_URS_2024_01/919732221" TargetMode="External" /><Relationship Id="rId36" Type="http://schemas.openxmlformats.org/officeDocument/2006/relationships/hyperlink" Target="https://podminky.urs.cz/item/CS_URS_2024_01/919735111" TargetMode="External" /><Relationship Id="rId37" Type="http://schemas.openxmlformats.org/officeDocument/2006/relationships/hyperlink" Target="https://podminky.urs.cz/item/CS_URS_2024_01/919735112" TargetMode="External" /><Relationship Id="rId38" Type="http://schemas.openxmlformats.org/officeDocument/2006/relationships/hyperlink" Target="https://podminky.urs.cz/item/CS_URS_2024_01/919735122" TargetMode="External" /><Relationship Id="rId39" Type="http://schemas.openxmlformats.org/officeDocument/2006/relationships/hyperlink" Target="https://podminky.urs.cz/item/CS_URS_2024_01/919735123" TargetMode="External" /><Relationship Id="rId40" Type="http://schemas.openxmlformats.org/officeDocument/2006/relationships/hyperlink" Target="https://podminky.urs.cz/item/CS_URS_2024_01/966006132" TargetMode="External" /><Relationship Id="rId41" Type="http://schemas.openxmlformats.org/officeDocument/2006/relationships/hyperlink" Target="https://podminky.urs.cz/item/CS_URS_2024_01/997221551" TargetMode="External" /><Relationship Id="rId42" Type="http://schemas.openxmlformats.org/officeDocument/2006/relationships/hyperlink" Target="https://podminky.urs.cz/item/CS_URS_2024_01/997221559" TargetMode="External" /><Relationship Id="rId43" Type="http://schemas.openxmlformats.org/officeDocument/2006/relationships/hyperlink" Target="https://podminky.urs.cz/item/CS_URS_2024_01/997221561" TargetMode="External" /><Relationship Id="rId44" Type="http://schemas.openxmlformats.org/officeDocument/2006/relationships/hyperlink" Target="https://podminky.urs.cz/item/CS_URS_2024_01/997221569" TargetMode="External" /><Relationship Id="rId45" Type="http://schemas.openxmlformats.org/officeDocument/2006/relationships/hyperlink" Target="https://podminky.urs.cz/item/CS_URS_2024_01/997221861" TargetMode="External" /><Relationship Id="rId46" Type="http://schemas.openxmlformats.org/officeDocument/2006/relationships/hyperlink" Target="https://podminky.urs.cz/item/CS_URS_2024_01/997221873" TargetMode="External" /><Relationship Id="rId47" Type="http://schemas.openxmlformats.org/officeDocument/2006/relationships/hyperlink" Target="https://podminky.urs.cz/item/CS_URS_2024_01/997221875" TargetMode="External" /><Relationship Id="rId48" Type="http://schemas.openxmlformats.org/officeDocument/2006/relationships/hyperlink" Target="https://podminky.urs.cz/item/CS_URS_2024_01/998223011" TargetMode="External" /><Relationship Id="rId49" Type="http://schemas.openxmlformats.org/officeDocument/2006/relationships/hyperlink" Target="https://podminky.urs.cz/item/CS_URS_2024_01/998223091" TargetMode="External" /><Relationship Id="rId50" Type="http://schemas.openxmlformats.org/officeDocument/2006/relationships/hyperlink" Target="https://podminky.urs.cz/item/CS_URS_2024_01/012103000" TargetMode="External" /><Relationship Id="rId51" Type="http://schemas.openxmlformats.org/officeDocument/2006/relationships/hyperlink" Target="https://podminky.urs.cz/item/CS_URS_2024_01/012203000" TargetMode="External" /><Relationship Id="rId52" Type="http://schemas.openxmlformats.org/officeDocument/2006/relationships/hyperlink" Target="https://podminky.urs.cz/item/CS_URS_2024_01/012303000" TargetMode="External" /><Relationship Id="rId53" Type="http://schemas.openxmlformats.org/officeDocument/2006/relationships/hyperlink" Target="https://podminky.urs.cz/item/CS_URS_2024_01/021103000" TargetMode="External" /><Relationship Id="rId54" Type="http://schemas.openxmlformats.org/officeDocument/2006/relationships/hyperlink" Target="https://podminky.urs.cz/item/CS_URS_2024_01/030001000" TargetMode="External" /><Relationship Id="rId55" Type="http://schemas.openxmlformats.org/officeDocument/2006/relationships/hyperlink" Target="https://podminky.urs.cz/item/CS_URS_2024_01/045002000" TargetMode="External" /><Relationship Id="rId56" Type="http://schemas.openxmlformats.org/officeDocument/2006/relationships/hyperlink" Target="https://podminky.urs.cz/item/CS_URS_2024_01/060001000" TargetMode="External" /><Relationship Id="rId57" Type="http://schemas.openxmlformats.org/officeDocument/2006/relationships/hyperlink" Target="https://podminky.urs.cz/item/CS_URS_2024_01/070001000" TargetMode="External" /><Relationship Id="rId58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CCFB6-84A0-4E39-AF31-CAE3F07AF1FE}">
  <sheetPr>
    <pageSetUpPr fitToPage="1"/>
  </sheetPr>
  <dimension ref="B2:BM441"/>
  <sheetViews>
    <sheetView showGridLines="0" tabSelected="1" workbookViewId="0" topLeftCell="A1">
      <selection activeCell="H95" sqref="H95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</cols>
  <sheetData>
    <row r="2" spans="12:46" ht="36.95" customHeight="1"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AT2" s="1" t="s">
        <v>0</v>
      </c>
    </row>
    <row r="3" spans="2:46" ht="6.9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4"/>
      <c r="AT3" s="1" t="s">
        <v>1</v>
      </c>
    </row>
    <row r="4" spans="2:46" ht="24.95" customHeight="1">
      <c r="B4" s="4"/>
      <c r="D4" s="5" t="s">
        <v>2</v>
      </c>
      <c r="L4" s="4"/>
      <c r="M4" s="6" t="s">
        <v>3</v>
      </c>
      <c r="AT4" s="1" t="s">
        <v>4</v>
      </c>
    </row>
    <row r="5" spans="2:12" ht="6.95" customHeight="1">
      <c r="B5" s="4"/>
      <c r="L5" s="4"/>
    </row>
    <row r="6" spans="2:12" ht="12" customHeight="1">
      <c r="B6" s="4"/>
      <c r="D6" s="7" t="s">
        <v>5</v>
      </c>
      <c r="L6" s="4"/>
    </row>
    <row r="7" spans="2:12" ht="16.5" customHeight="1">
      <c r="B7" s="4"/>
      <c r="E7" s="139" t="str">
        <f>'[1]Rekapitulace zakázky'!K6</f>
        <v>Varnsdorf - oprava chodníku Lesní ul.</v>
      </c>
      <c r="F7" s="140"/>
      <c r="G7" s="140"/>
      <c r="H7" s="140"/>
      <c r="L7" s="4"/>
    </row>
    <row r="8" spans="2:12" s="9" customFormat="1" ht="12" customHeight="1">
      <c r="B8" s="8"/>
      <c r="D8" s="7" t="s">
        <v>6</v>
      </c>
      <c r="L8" s="8"/>
    </row>
    <row r="9" spans="2:12" s="9" customFormat="1" ht="16.5" customHeight="1">
      <c r="B9" s="8"/>
      <c r="E9" s="137" t="s">
        <v>7</v>
      </c>
      <c r="F9" s="138"/>
      <c r="G9" s="138"/>
      <c r="H9" s="138"/>
      <c r="L9" s="8"/>
    </row>
    <row r="10" spans="2:12" s="9" customFormat="1" ht="12">
      <c r="B10" s="8"/>
      <c r="L10" s="8"/>
    </row>
    <row r="11" spans="2:12" s="9" customFormat="1" ht="12" customHeight="1">
      <c r="B11" s="8"/>
      <c r="D11" s="7" t="s">
        <v>8</v>
      </c>
      <c r="F11" s="10" t="s">
        <v>9</v>
      </c>
      <c r="I11" s="7" t="s">
        <v>10</v>
      </c>
      <c r="J11" s="10" t="s">
        <v>9</v>
      </c>
      <c r="L11" s="8"/>
    </row>
    <row r="12" spans="2:12" s="9" customFormat="1" ht="12" customHeight="1">
      <c r="B12" s="8"/>
      <c r="D12" s="7" t="s">
        <v>11</v>
      </c>
      <c r="F12" s="10" t="s">
        <v>12</v>
      </c>
      <c r="I12" s="7" t="s">
        <v>13</v>
      </c>
      <c r="J12" s="11" t="str">
        <f>'[1]Rekapitulace zakázky'!AN8</f>
        <v>17. 4. 2024</v>
      </c>
      <c r="L12" s="8"/>
    </row>
    <row r="13" spans="2:12" s="9" customFormat="1" ht="10.9" customHeight="1">
      <c r="B13" s="8"/>
      <c r="L13" s="8"/>
    </row>
    <row r="14" spans="2:12" s="9" customFormat="1" ht="12" customHeight="1">
      <c r="B14" s="8"/>
      <c r="D14" s="7" t="s">
        <v>14</v>
      </c>
      <c r="I14" s="7" t="s">
        <v>15</v>
      </c>
      <c r="J14" s="10" t="s">
        <v>16</v>
      </c>
      <c r="L14" s="8"/>
    </row>
    <row r="15" spans="2:12" s="9" customFormat="1" ht="18" customHeight="1">
      <c r="B15" s="8"/>
      <c r="E15" s="10" t="s">
        <v>17</v>
      </c>
      <c r="I15" s="7" t="s">
        <v>18</v>
      </c>
      <c r="J15" s="10" t="s">
        <v>9</v>
      </c>
      <c r="L15" s="8"/>
    </row>
    <row r="16" spans="2:12" s="9" customFormat="1" ht="6.95" customHeight="1">
      <c r="B16" s="8"/>
      <c r="L16" s="8"/>
    </row>
    <row r="17" spans="2:12" s="9" customFormat="1" ht="12" customHeight="1">
      <c r="B17" s="8"/>
      <c r="D17" s="7" t="s">
        <v>19</v>
      </c>
      <c r="I17" s="7" t="s">
        <v>15</v>
      </c>
      <c r="J17" s="12" t="str">
        <f>'[1]Rekapitulace zakázky'!AN13</f>
        <v>Vyplň údaj</v>
      </c>
      <c r="L17" s="8"/>
    </row>
    <row r="18" spans="2:12" s="9" customFormat="1" ht="18" customHeight="1">
      <c r="B18" s="8"/>
      <c r="E18" s="142" t="str">
        <f>'[1]Rekapitulace zakázky'!E14</f>
        <v>Vyplň údaj</v>
      </c>
      <c r="F18" s="143"/>
      <c r="G18" s="143"/>
      <c r="H18" s="143"/>
      <c r="I18" s="7" t="s">
        <v>18</v>
      </c>
      <c r="J18" s="12" t="str">
        <f>'[1]Rekapitulace zakázky'!AN14</f>
        <v>Vyplň údaj</v>
      </c>
      <c r="L18" s="8"/>
    </row>
    <row r="19" spans="2:12" s="9" customFormat="1" ht="6.95" customHeight="1">
      <c r="B19" s="8"/>
      <c r="L19" s="8"/>
    </row>
    <row r="20" spans="2:12" s="9" customFormat="1" ht="12" customHeight="1">
      <c r="B20" s="8"/>
      <c r="D20" s="7" t="s">
        <v>20</v>
      </c>
      <c r="I20" s="7" t="s">
        <v>15</v>
      </c>
      <c r="J20" s="10" t="s">
        <v>21</v>
      </c>
      <c r="L20" s="8"/>
    </row>
    <row r="21" spans="2:12" s="9" customFormat="1" ht="18" customHeight="1">
      <c r="B21" s="8"/>
      <c r="E21" s="10" t="s">
        <v>22</v>
      </c>
      <c r="I21" s="7" t="s">
        <v>18</v>
      </c>
      <c r="J21" s="10" t="s">
        <v>23</v>
      </c>
      <c r="L21" s="8"/>
    </row>
    <row r="22" spans="2:12" s="9" customFormat="1" ht="6.95" customHeight="1">
      <c r="B22" s="8"/>
      <c r="L22" s="8"/>
    </row>
    <row r="23" spans="2:12" s="9" customFormat="1" ht="12" customHeight="1">
      <c r="B23" s="8"/>
      <c r="D23" s="7" t="s">
        <v>24</v>
      </c>
      <c r="I23" s="7" t="s">
        <v>15</v>
      </c>
      <c r="J23" s="10" t="s">
        <v>9</v>
      </c>
      <c r="L23" s="8"/>
    </row>
    <row r="24" spans="2:12" s="9" customFormat="1" ht="18" customHeight="1">
      <c r="B24" s="8"/>
      <c r="E24" s="10" t="s">
        <v>25</v>
      </c>
      <c r="I24" s="7" t="s">
        <v>18</v>
      </c>
      <c r="J24" s="10" t="s">
        <v>9</v>
      </c>
      <c r="L24" s="8"/>
    </row>
    <row r="25" spans="2:12" s="9" customFormat="1" ht="6.95" customHeight="1">
      <c r="B25" s="8"/>
      <c r="L25" s="8"/>
    </row>
    <row r="26" spans="2:12" s="9" customFormat="1" ht="12" customHeight="1">
      <c r="B26" s="8"/>
      <c r="D26" s="7" t="s">
        <v>26</v>
      </c>
      <c r="L26" s="8"/>
    </row>
    <row r="27" spans="2:12" s="14" customFormat="1" ht="16.5" customHeight="1">
      <c r="B27" s="13"/>
      <c r="E27" s="144" t="s">
        <v>9</v>
      </c>
      <c r="F27" s="144"/>
      <c r="G27" s="144"/>
      <c r="H27" s="144"/>
      <c r="L27" s="13"/>
    </row>
    <row r="28" spans="2:12" s="9" customFormat="1" ht="6.95" customHeight="1">
      <c r="B28" s="8"/>
      <c r="L28" s="8"/>
    </row>
    <row r="29" spans="2:12" s="9" customFormat="1" ht="6.95" customHeight="1">
      <c r="B29" s="8"/>
      <c r="D29" s="16"/>
      <c r="E29" s="16"/>
      <c r="F29" s="16"/>
      <c r="G29" s="16"/>
      <c r="H29" s="16"/>
      <c r="I29" s="16"/>
      <c r="J29" s="16"/>
      <c r="K29" s="16"/>
      <c r="L29" s="8"/>
    </row>
    <row r="30" spans="2:12" s="9" customFormat="1" ht="25.35" customHeight="1">
      <c r="B30" s="8"/>
      <c r="D30" s="17" t="s">
        <v>27</v>
      </c>
      <c r="J30" s="18">
        <f>ROUND(J92,2)</f>
        <v>0</v>
      </c>
      <c r="L30" s="8"/>
    </row>
    <row r="31" spans="2:12" s="9" customFormat="1" ht="6.95" customHeight="1">
      <c r="B31" s="8"/>
      <c r="D31" s="16"/>
      <c r="E31" s="16"/>
      <c r="F31" s="16"/>
      <c r="G31" s="16"/>
      <c r="H31" s="16"/>
      <c r="I31" s="16"/>
      <c r="J31" s="16"/>
      <c r="K31" s="16"/>
      <c r="L31" s="8"/>
    </row>
    <row r="32" spans="2:12" s="9" customFormat="1" ht="14.45" customHeight="1">
      <c r="B32" s="8"/>
      <c r="F32" s="19" t="s">
        <v>28</v>
      </c>
      <c r="I32" s="19" t="s">
        <v>29</v>
      </c>
      <c r="J32" s="19" t="s">
        <v>30</v>
      </c>
      <c r="L32" s="8"/>
    </row>
    <row r="33" spans="2:12" s="9" customFormat="1" ht="14.45" customHeight="1">
      <c r="B33" s="8"/>
      <c r="D33" s="20" t="s">
        <v>31</v>
      </c>
      <c r="E33" s="7" t="s">
        <v>32</v>
      </c>
      <c r="F33" s="21">
        <f>ROUND((SUM(BE92:BE440)),2)</f>
        <v>0</v>
      </c>
      <c r="I33" s="22">
        <v>0.21</v>
      </c>
      <c r="J33" s="21">
        <f>ROUND(((SUM(BE92:BE440))*I33),2)</f>
        <v>0</v>
      </c>
      <c r="L33" s="8"/>
    </row>
    <row r="34" spans="2:12" s="9" customFormat="1" ht="14.45" customHeight="1">
      <c r="B34" s="8"/>
      <c r="E34" s="7" t="s">
        <v>33</v>
      </c>
      <c r="F34" s="21">
        <f>ROUND((SUM(BF92:BF440)),2)</f>
        <v>0</v>
      </c>
      <c r="I34" s="22">
        <v>0.12</v>
      </c>
      <c r="J34" s="21">
        <f>ROUND(((SUM(BF92:BF440))*I34),2)</f>
        <v>0</v>
      </c>
      <c r="L34" s="8"/>
    </row>
    <row r="35" spans="2:12" s="9" customFormat="1" ht="14.45" customHeight="1" hidden="1">
      <c r="B35" s="8"/>
      <c r="E35" s="7" t="s">
        <v>34</v>
      </c>
      <c r="F35" s="21">
        <f>ROUND((SUM(BG92:BG440)),2)</f>
        <v>0</v>
      </c>
      <c r="I35" s="22">
        <v>0.21</v>
      </c>
      <c r="J35" s="21">
        <f>0</f>
        <v>0</v>
      </c>
      <c r="L35" s="8"/>
    </row>
    <row r="36" spans="2:12" s="9" customFormat="1" ht="14.45" customHeight="1" hidden="1">
      <c r="B36" s="8"/>
      <c r="E36" s="7" t="s">
        <v>35</v>
      </c>
      <c r="F36" s="21">
        <f>ROUND((SUM(BH92:BH440)),2)</f>
        <v>0</v>
      </c>
      <c r="I36" s="22">
        <v>0.12</v>
      </c>
      <c r="J36" s="21">
        <f>0</f>
        <v>0</v>
      </c>
      <c r="L36" s="8"/>
    </row>
    <row r="37" spans="2:12" s="9" customFormat="1" ht="14.45" customHeight="1" hidden="1">
      <c r="B37" s="8"/>
      <c r="E37" s="7" t="s">
        <v>36</v>
      </c>
      <c r="F37" s="21">
        <f>ROUND((SUM(BI92:BI440)),2)</f>
        <v>0</v>
      </c>
      <c r="I37" s="22">
        <v>0</v>
      </c>
      <c r="J37" s="21">
        <f>0</f>
        <v>0</v>
      </c>
      <c r="L37" s="8"/>
    </row>
    <row r="38" spans="2:12" s="9" customFormat="1" ht="6.95" customHeight="1">
      <c r="B38" s="8"/>
      <c r="L38" s="8"/>
    </row>
    <row r="39" spans="2:12" s="9" customFormat="1" ht="25.35" customHeight="1">
      <c r="B39" s="8"/>
      <c r="C39" s="23"/>
      <c r="D39" s="24" t="s">
        <v>37</v>
      </c>
      <c r="E39" s="25"/>
      <c r="F39" s="25"/>
      <c r="G39" s="26" t="s">
        <v>38</v>
      </c>
      <c r="H39" s="27" t="s">
        <v>39</v>
      </c>
      <c r="I39" s="25"/>
      <c r="J39" s="28">
        <f>SUM(J30:J37)</f>
        <v>0</v>
      </c>
      <c r="K39" s="29"/>
      <c r="L39" s="8"/>
    </row>
    <row r="40" spans="2:12" s="9" customFormat="1" ht="14.4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8"/>
    </row>
    <row r="44" spans="2:12" s="9" customFormat="1" ht="6.95" customHeight="1"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8"/>
    </row>
    <row r="45" spans="2:12" s="9" customFormat="1" ht="24.95" customHeight="1">
      <c r="B45" s="8"/>
      <c r="C45" s="5" t="s">
        <v>40</v>
      </c>
      <c r="L45" s="8"/>
    </row>
    <row r="46" spans="2:12" s="9" customFormat="1" ht="6.95" customHeight="1">
      <c r="B46" s="8"/>
      <c r="L46" s="8"/>
    </row>
    <row r="47" spans="2:12" s="9" customFormat="1" ht="12" customHeight="1">
      <c r="B47" s="8"/>
      <c r="C47" s="7" t="s">
        <v>5</v>
      </c>
      <c r="L47" s="8"/>
    </row>
    <row r="48" spans="2:12" s="9" customFormat="1" ht="16.5" customHeight="1">
      <c r="B48" s="8"/>
      <c r="E48" s="139" t="str">
        <f>E7</f>
        <v>Varnsdorf - oprava chodníku Lesní ul.</v>
      </c>
      <c r="F48" s="140"/>
      <c r="G48" s="140"/>
      <c r="H48" s="140"/>
      <c r="L48" s="8"/>
    </row>
    <row r="49" spans="2:12" s="9" customFormat="1" ht="12" customHeight="1">
      <c r="B49" s="8"/>
      <c r="C49" s="7" t="s">
        <v>6</v>
      </c>
      <c r="L49" s="8"/>
    </row>
    <row r="50" spans="2:12" s="9" customFormat="1" ht="16.5" customHeight="1">
      <c r="B50" s="8"/>
      <c r="E50" s="137" t="str">
        <f>E9</f>
        <v>SO 1 - Oprva chodníku - I. etapa</v>
      </c>
      <c r="F50" s="138"/>
      <c r="G50" s="138"/>
      <c r="H50" s="138"/>
      <c r="L50" s="8"/>
    </row>
    <row r="51" spans="2:12" s="9" customFormat="1" ht="6.95" customHeight="1">
      <c r="B51" s="8"/>
      <c r="L51" s="8"/>
    </row>
    <row r="52" spans="2:12" s="9" customFormat="1" ht="12" customHeight="1">
      <c r="B52" s="8"/>
      <c r="C52" s="7" t="s">
        <v>11</v>
      </c>
      <c r="F52" s="10" t="str">
        <f>F12</f>
        <v>k.ú. Varnsdorf</v>
      </c>
      <c r="I52" s="7" t="s">
        <v>13</v>
      </c>
      <c r="J52" s="11" t="str">
        <f>IF(J12="","",J12)</f>
        <v>17. 4. 2024</v>
      </c>
      <c r="L52" s="8"/>
    </row>
    <row r="53" spans="2:12" s="9" customFormat="1" ht="6.95" customHeight="1">
      <c r="B53" s="8"/>
      <c r="L53" s="8"/>
    </row>
    <row r="54" spans="2:12" s="9" customFormat="1" ht="15.2" customHeight="1">
      <c r="B54" s="8"/>
      <c r="C54" s="7" t="s">
        <v>14</v>
      </c>
      <c r="F54" s="10" t="str">
        <f>E15</f>
        <v>Město Varnsdorf</v>
      </c>
      <c r="I54" s="7" t="s">
        <v>20</v>
      </c>
      <c r="J54" s="15" t="str">
        <f>E21</f>
        <v xml:space="preserve">ProProjekt s.r.o. </v>
      </c>
      <c r="L54" s="8"/>
    </row>
    <row r="55" spans="2:12" s="9" customFormat="1" ht="15.2" customHeight="1">
      <c r="B55" s="8"/>
      <c r="C55" s="7" t="s">
        <v>19</v>
      </c>
      <c r="F55" s="10" t="str">
        <f>IF(E18="","",E18)</f>
        <v>Vyplň údaj</v>
      </c>
      <c r="I55" s="7" t="s">
        <v>24</v>
      </c>
      <c r="J55" s="15" t="str">
        <f>E24</f>
        <v>Martin Rousek</v>
      </c>
      <c r="L55" s="8"/>
    </row>
    <row r="56" spans="2:12" s="9" customFormat="1" ht="10.35" customHeight="1">
      <c r="B56" s="8"/>
      <c r="L56" s="8"/>
    </row>
    <row r="57" spans="2:12" s="9" customFormat="1" ht="29.25" customHeight="1">
      <c r="B57" s="8"/>
      <c r="C57" s="34" t="s">
        <v>41</v>
      </c>
      <c r="D57" s="23"/>
      <c r="E57" s="23"/>
      <c r="F57" s="23"/>
      <c r="G57" s="23"/>
      <c r="H57" s="23"/>
      <c r="I57" s="23"/>
      <c r="J57" s="35" t="s">
        <v>42</v>
      </c>
      <c r="K57" s="23"/>
      <c r="L57" s="8"/>
    </row>
    <row r="58" spans="2:12" s="9" customFormat="1" ht="10.35" customHeight="1">
      <c r="B58" s="8"/>
      <c r="L58" s="8"/>
    </row>
    <row r="59" spans="2:47" s="9" customFormat="1" ht="22.9" customHeight="1">
      <c r="B59" s="8"/>
      <c r="C59" s="36" t="s">
        <v>43</v>
      </c>
      <c r="J59" s="18">
        <f>J92</f>
        <v>0</v>
      </c>
      <c r="L59" s="8"/>
      <c r="AU59" s="1" t="s">
        <v>44</v>
      </c>
    </row>
    <row r="60" spans="2:12" s="38" customFormat="1" ht="24.95" customHeight="1">
      <c r="B60" s="37"/>
      <c r="D60" s="39" t="s">
        <v>45</v>
      </c>
      <c r="E60" s="40"/>
      <c r="F60" s="40"/>
      <c r="G60" s="40"/>
      <c r="H60" s="40"/>
      <c r="I60" s="40"/>
      <c r="J60" s="41">
        <f>J93</f>
        <v>0</v>
      </c>
      <c r="L60" s="37"/>
    </row>
    <row r="61" spans="2:12" s="43" customFormat="1" ht="19.9" customHeight="1">
      <c r="B61" s="42"/>
      <c r="D61" s="44" t="s">
        <v>46</v>
      </c>
      <c r="E61" s="45"/>
      <c r="F61" s="45"/>
      <c r="G61" s="45"/>
      <c r="H61" s="45"/>
      <c r="I61" s="45"/>
      <c r="J61" s="46">
        <f>J94</f>
        <v>0</v>
      </c>
      <c r="L61" s="42"/>
    </row>
    <row r="62" spans="2:12" s="43" customFormat="1" ht="19.9" customHeight="1">
      <c r="B62" s="42"/>
      <c r="D62" s="44" t="s">
        <v>47</v>
      </c>
      <c r="E62" s="45"/>
      <c r="F62" s="45"/>
      <c r="G62" s="45"/>
      <c r="H62" s="45"/>
      <c r="I62" s="45"/>
      <c r="J62" s="46">
        <f>J240</f>
        <v>0</v>
      </c>
      <c r="L62" s="42"/>
    </row>
    <row r="63" spans="2:12" s="43" customFormat="1" ht="19.9" customHeight="1">
      <c r="B63" s="42"/>
      <c r="D63" s="44" t="s">
        <v>48</v>
      </c>
      <c r="E63" s="45"/>
      <c r="F63" s="45"/>
      <c r="G63" s="45"/>
      <c r="H63" s="45"/>
      <c r="I63" s="45"/>
      <c r="J63" s="46">
        <f>J325</f>
        <v>0</v>
      </c>
      <c r="L63" s="42"/>
    </row>
    <row r="64" spans="2:12" s="43" customFormat="1" ht="19.9" customHeight="1">
      <c r="B64" s="42"/>
      <c r="D64" s="44" t="s">
        <v>49</v>
      </c>
      <c r="E64" s="45"/>
      <c r="F64" s="45"/>
      <c r="G64" s="45"/>
      <c r="H64" s="45"/>
      <c r="I64" s="45"/>
      <c r="J64" s="46">
        <f>J385</f>
        <v>0</v>
      </c>
      <c r="L64" s="42"/>
    </row>
    <row r="65" spans="2:12" s="43" customFormat="1" ht="19.9" customHeight="1">
      <c r="B65" s="42"/>
      <c r="D65" s="44" t="s">
        <v>50</v>
      </c>
      <c r="E65" s="45"/>
      <c r="F65" s="45"/>
      <c r="G65" s="45"/>
      <c r="H65" s="45"/>
      <c r="I65" s="45"/>
      <c r="J65" s="46">
        <f>J413</f>
        <v>0</v>
      </c>
      <c r="L65" s="42"/>
    </row>
    <row r="66" spans="2:12" s="38" customFormat="1" ht="24.95" customHeight="1">
      <c r="B66" s="37"/>
      <c r="D66" s="39" t="s">
        <v>51</v>
      </c>
      <c r="E66" s="40"/>
      <c r="F66" s="40"/>
      <c r="G66" s="40"/>
      <c r="H66" s="40"/>
      <c r="I66" s="40"/>
      <c r="J66" s="41">
        <f>J418</f>
        <v>0</v>
      </c>
      <c r="L66" s="37"/>
    </row>
    <row r="67" spans="2:12" s="43" customFormat="1" ht="19.9" customHeight="1">
      <c r="B67" s="42"/>
      <c r="D67" s="44" t="s">
        <v>52</v>
      </c>
      <c r="E67" s="45"/>
      <c r="F67" s="45"/>
      <c r="G67" s="45"/>
      <c r="H67" s="45"/>
      <c r="I67" s="45"/>
      <c r="J67" s="46">
        <f>J419</f>
        <v>0</v>
      </c>
      <c r="L67" s="42"/>
    </row>
    <row r="68" spans="2:12" s="43" customFormat="1" ht="19.9" customHeight="1">
      <c r="B68" s="42"/>
      <c r="D68" s="44" t="s">
        <v>53</v>
      </c>
      <c r="E68" s="45"/>
      <c r="F68" s="45"/>
      <c r="G68" s="45"/>
      <c r="H68" s="45"/>
      <c r="I68" s="45"/>
      <c r="J68" s="46">
        <f>J426</f>
        <v>0</v>
      </c>
      <c r="L68" s="42"/>
    </row>
    <row r="69" spans="2:12" s="43" customFormat="1" ht="19.9" customHeight="1">
      <c r="B69" s="42"/>
      <c r="D69" s="44" t="s">
        <v>54</v>
      </c>
      <c r="E69" s="45"/>
      <c r="F69" s="45"/>
      <c r="G69" s="45"/>
      <c r="H69" s="45"/>
      <c r="I69" s="45"/>
      <c r="J69" s="46">
        <f>J429</f>
        <v>0</v>
      </c>
      <c r="L69" s="42"/>
    </row>
    <row r="70" spans="2:12" s="43" customFormat="1" ht="19.9" customHeight="1">
      <c r="B70" s="42"/>
      <c r="D70" s="44" t="s">
        <v>55</v>
      </c>
      <c r="E70" s="45"/>
      <c r="F70" s="45"/>
      <c r="G70" s="45"/>
      <c r="H70" s="45"/>
      <c r="I70" s="45"/>
      <c r="J70" s="46">
        <f>J432</f>
        <v>0</v>
      </c>
      <c r="L70" s="42"/>
    </row>
    <row r="71" spans="2:12" s="43" customFormat="1" ht="19.9" customHeight="1">
      <c r="B71" s="42"/>
      <c r="D71" s="44" t="s">
        <v>56</v>
      </c>
      <c r="E71" s="45"/>
      <c r="F71" s="45"/>
      <c r="G71" s="45"/>
      <c r="H71" s="45"/>
      <c r="I71" s="45"/>
      <c r="J71" s="46">
        <f>J435</f>
        <v>0</v>
      </c>
      <c r="L71" s="42"/>
    </row>
    <row r="72" spans="2:12" s="43" customFormat="1" ht="19.9" customHeight="1">
      <c r="B72" s="42"/>
      <c r="D72" s="44" t="s">
        <v>57</v>
      </c>
      <c r="E72" s="45"/>
      <c r="F72" s="45"/>
      <c r="G72" s="45"/>
      <c r="H72" s="45"/>
      <c r="I72" s="45"/>
      <c r="J72" s="46">
        <f>J438</f>
        <v>0</v>
      </c>
      <c r="L72" s="42"/>
    </row>
    <row r="73" spans="2:12" s="9" customFormat="1" ht="21.75" customHeight="1">
      <c r="B73" s="8"/>
      <c r="L73" s="8"/>
    </row>
    <row r="74" spans="2:12" s="9" customFormat="1" ht="6.95" customHeight="1">
      <c r="B74" s="30"/>
      <c r="C74" s="31"/>
      <c r="D74" s="31"/>
      <c r="E74" s="31"/>
      <c r="F74" s="31"/>
      <c r="G74" s="31"/>
      <c r="H74" s="31"/>
      <c r="I74" s="31"/>
      <c r="J74" s="31"/>
      <c r="K74" s="31"/>
      <c r="L74" s="8"/>
    </row>
    <row r="78" spans="2:12" s="9" customFormat="1" ht="6.95" customHeight="1">
      <c r="B78" s="32"/>
      <c r="C78" s="33"/>
      <c r="D78" s="33"/>
      <c r="E78" s="33"/>
      <c r="F78" s="33"/>
      <c r="G78" s="33"/>
      <c r="H78" s="33"/>
      <c r="I78" s="33"/>
      <c r="J78" s="33"/>
      <c r="K78" s="33"/>
      <c r="L78" s="8"/>
    </row>
    <row r="79" spans="2:12" s="9" customFormat="1" ht="24.95" customHeight="1">
      <c r="B79" s="8"/>
      <c r="C79" s="5" t="s">
        <v>58</v>
      </c>
      <c r="L79" s="8"/>
    </row>
    <row r="80" spans="2:12" s="9" customFormat="1" ht="6.95" customHeight="1">
      <c r="B80" s="8"/>
      <c r="L80" s="8"/>
    </row>
    <row r="81" spans="2:12" s="9" customFormat="1" ht="12" customHeight="1">
      <c r="B81" s="8"/>
      <c r="C81" s="7" t="s">
        <v>5</v>
      </c>
      <c r="L81" s="8"/>
    </row>
    <row r="82" spans="2:12" s="9" customFormat="1" ht="16.5" customHeight="1">
      <c r="B82" s="8"/>
      <c r="E82" s="139" t="str">
        <f>E7</f>
        <v>Varnsdorf - oprava chodníku Lesní ul.</v>
      </c>
      <c r="F82" s="140"/>
      <c r="G82" s="140"/>
      <c r="H82" s="140"/>
      <c r="L82" s="8"/>
    </row>
    <row r="83" spans="2:12" s="9" customFormat="1" ht="12" customHeight="1">
      <c r="B83" s="8"/>
      <c r="C83" s="7" t="s">
        <v>6</v>
      </c>
      <c r="L83" s="8"/>
    </row>
    <row r="84" spans="2:12" s="9" customFormat="1" ht="16.5" customHeight="1">
      <c r="B84" s="8"/>
      <c r="E84" s="137" t="str">
        <f>E9</f>
        <v>SO 1 - Oprva chodníku - I. etapa</v>
      </c>
      <c r="F84" s="138"/>
      <c r="G84" s="138"/>
      <c r="H84" s="138"/>
      <c r="L84" s="8"/>
    </row>
    <row r="85" spans="2:12" s="9" customFormat="1" ht="6.95" customHeight="1">
      <c r="B85" s="8"/>
      <c r="L85" s="8"/>
    </row>
    <row r="86" spans="2:12" s="9" customFormat="1" ht="12" customHeight="1">
      <c r="B86" s="8"/>
      <c r="C86" s="7" t="s">
        <v>11</v>
      </c>
      <c r="F86" s="10" t="str">
        <f>F12</f>
        <v>k.ú. Varnsdorf</v>
      </c>
      <c r="I86" s="7" t="s">
        <v>13</v>
      </c>
      <c r="J86" s="11" t="str">
        <f>IF(J12="","",J12)</f>
        <v>17. 4. 2024</v>
      </c>
      <c r="L86" s="8"/>
    </row>
    <row r="87" spans="2:12" s="9" customFormat="1" ht="6.95" customHeight="1">
      <c r="B87" s="8"/>
      <c r="L87" s="8"/>
    </row>
    <row r="88" spans="2:12" s="9" customFormat="1" ht="15.2" customHeight="1">
      <c r="B88" s="8"/>
      <c r="C88" s="7" t="s">
        <v>14</v>
      </c>
      <c r="F88" s="10" t="str">
        <f>E15</f>
        <v>Město Varnsdorf</v>
      </c>
      <c r="I88" s="7" t="s">
        <v>20</v>
      </c>
      <c r="J88" s="15" t="str">
        <f>E21</f>
        <v xml:space="preserve">ProProjekt s.r.o. </v>
      </c>
      <c r="L88" s="8"/>
    </row>
    <row r="89" spans="2:12" s="9" customFormat="1" ht="15.2" customHeight="1">
      <c r="B89" s="8"/>
      <c r="C89" s="7" t="s">
        <v>19</v>
      </c>
      <c r="F89" s="10" t="str">
        <f>IF(E18="","",E18)</f>
        <v>Vyplň údaj</v>
      </c>
      <c r="I89" s="7" t="s">
        <v>24</v>
      </c>
      <c r="J89" s="15" t="str">
        <f>E24</f>
        <v>Martin Rousek</v>
      </c>
      <c r="L89" s="8"/>
    </row>
    <row r="90" spans="2:12" s="9" customFormat="1" ht="10.35" customHeight="1">
      <c r="B90" s="8"/>
      <c r="L90" s="8"/>
    </row>
    <row r="91" spans="2:20" s="54" customFormat="1" ht="29.25" customHeight="1">
      <c r="B91" s="47"/>
      <c r="C91" s="48" t="s">
        <v>59</v>
      </c>
      <c r="D91" s="49" t="s">
        <v>60</v>
      </c>
      <c r="E91" s="49" t="s">
        <v>61</v>
      </c>
      <c r="F91" s="49" t="s">
        <v>62</v>
      </c>
      <c r="G91" s="49" t="s">
        <v>63</v>
      </c>
      <c r="H91" s="49" t="s">
        <v>64</v>
      </c>
      <c r="I91" s="49" t="s">
        <v>65</v>
      </c>
      <c r="J91" s="49" t="s">
        <v>42</v>
      </c>
      <c r="K91" s="50" t="s">
        <v>66</v>
      </c>
      <c r="L91" s="47"/>
      <c r="M91" s="51" t="s">
        <v>9</v>
      </c>
      <c r="N91" s="52" t="s">
        <v>31</v>
      </c>
      <c r="O91" s="52" t="s">
        <v>67</v>
      </c>
      <c r="P91" s="52" t="s">
        <v>68</v>
      </c>
      <c r="Q91" s="52" t="s">
        <v>69</v>
      </c>
      <c r="R91" s="52" t="s">
        <v>70</v>
      </c>
      <c r="S91" s="52" t="s">
        <v>71</v>
      </c>
      <c r="T91" s="53" t="s">
        <v>72</v>
      </c>
    </row>
    <row r="92" spans="2:63" s="9" customFormat="1" ht="22.9" customHeight="1">
      <c r="B92" s="8"/>
      <c r="C92" s="55" t="s">
        <v>73</v>
      </c>
      <c r="J92" s="56">
        <f>BK92</f>
        <v>0</v>
      </c>
      <c r="L92" s="8"/>
      <c r="M92" s="57"/>
      <c r="N92" s="16"/>
      <c r="O92" s="16"/>
      <c r="P92" s="58">
        <f>P93+P418</f>
        <v>0</v>
      </c>
      <c r="Q92" s="16"/>
      <c r="R92" s="58">
        <f>R93+R418</f>
        <v>389.7996837</v>
      </c>
      <c r="S92" s="16"/>
      <c r="T92" s="59">
        <f>T93+T418</f>
        <v>446.243675</v>
      </c>
      <c r="AT92" s="1" t="s">
        <v>74</v>
      </c>
      <c r="AU92" s="1" t="s">
        <v>44</v>
      </c>
      <c r="BK92" s="60">
        <f>BK93+BK418</f>
        <v>0</v>
      </c>
    </row>
    <row r="93" spans="2:63" s="62" customFormat="1" ht="25.9" customHeight="1">
      <c r="B93" s="61"/>
      <c r="D93" s="63" t="s">
        <v>74</v>
      </c>
      <c r="E93" s="64" t="s">
        <v>75</v>
      </c>
      <c r="F93" s="64" t="s">
        <v>76</v>
      </c>
      <c r="I93" s="65"/>
      <c r="J93" s="66">
        <f>BK93</f>
        <v>0</v>
      </c>
      <c r="L93" s="61"/>
      <c r="M93" s="67"/>
      <c r="P93" s="68">
        <f>P94+P240+P325+P385+P413</f>
        <v>0</v>
      </c>
      <c r="R93" s="68">
        <f>R94+R240+R325+R385+R413</f>
        <v>389.7996837</v>
      </c>
      <c r="T93" s="69">
        <f>T94+T240+T325+T385+T413</f>
        <v>446.243675</v>
      </c>
      <c r="AR93" s="63" t="s">
        <v>77</v>
      </c>
      <c r="AT93" s="70" t="s">
        <v>74</v>
      </c>
      <c r="AU93" s="70" t="s">
        <v>78</v>
      </c>
      <c r="AY93" s="63" t="s">
        <v>79</v>
      </c>
      <c r="BK93" s="71">
        <f>BK94+BK240+BK325+BK385+BK413</f>
        <v>0</v>
      </c>
    </row>
    <row r="94" spans="2:63" s="62" customFormat="1" ht="22.9" customHeight="1">
      <c r="B94" s="61"/>
      <c r="D94" s="63" t="s">
        <v>74</v>
      </c>
      <c r="E94" s="72" t="s">
        <v>77</v>
      </c>
      <c r="F94" s="72" t="s">
        <v>80</v>
      </c>
      <c r="I94" s="65"/>
      <c r="J94" s="73">
        <f>BK94</f>
        <v>0</v>
      </c>
      <c r="L94" s="61"/>
      <c r="M94" s="67"/>
      <c r="P94" s="68">
        <f>SUM(P95:P239)</f>
        <v>0</v>
      </c>
      <c r="R94" s="68">
        <f>SUM(R95:R239)</f>
        <v>0.003314</v>
      </c>
      <c r="T94" s="69">
        <f>SUM(T95:T239)</f>
        <v>445.915675</v>
      </c>
      <c r="AR94" s="63" t="s">
        <v>77</v>
      </c>
      <c r="AT94" s="70" t="s">
        <v>74</v>
      </c>
      <c r="AU94" s="70" t="s">
        <v>77</v>
      </c>
      <c r="AY94" s="63" t="s">
        <v>79</v>
      </c>
      <c r="BK94" s="71">
        <f>SUM(BK95:BK239)</f>
        <v>0</v>
      </c>
    </row>
    <row r="95" spans="2:65" s="9" customFormat="1" ht="37.9" customHeight="1">
      <c r="B95" s="8"/>
      <c r="C95" s="74" t="s">
        <v>77</v>
      </c>
      <c r="D95" s="74" t="s">
        <v>81</v>
      </c>
      <c r="E95" s="75" t="s">
        <v>82</v>
      </c>
      <c r="F95" s="76" t="s">
        <v>83</v>
      </c>
      <c r="G95" s="77" t="s">
        <v>84</v>
      </c>
      <c r="H95" s="78">
        <v>79.25</v>
      </c>
      <c r="I95" s="79">
        <v>0</v>
      </c>
      <c r="J95" s="80">
        <f>ROUND(I95*H95,2)</f>
        <v>0</v>
      </c>
      <c r="K95" s="76" t="s">
        <v>85</v>
      </c>
      <c r="L95" s="8"/>
      <c r="M95" s="81" t="s">
        <v>9</v>
      </c>
      <c r="N95" s="82" t="s">
        <v>32</v>
      </c>
      <c r="P95" s="83">
        <f>O95*H95</f>
        <v>0</v>
      </c>
      <c r="Q95" s="83">
        <v>0</v>
      </c>
      <c r="R95" s="83">
        <f>Q95*H95</f>
        <v>0</v>
      </c>
      <c r="S95" s="83">
        <v>0.17</v>
      </c>
      <c r="T95" s="84">
        <f>S95*H95</f>
        <v>13.4725</v>
      </c>
      <c r="AR95" s="85" t="s">
        <v>86</v>
      </c>
      <c r="AT95" s="85" t="s">
        <v>81</v>
      </c>
      <c r="AU95" s="85" t="s">
        <v>1</v>
      </c>
      <c r="AY95" s="1" t="s">
        <v>79</v>
      </c>
      <c r="BE95" s="86">
        <f>IF(N95="základní",J95,0)</f>
        <v>0</v>
      </c>
      <c r="BF95" s="86">
        <f>IF(N95="snížená",J95,0)</f>
        <v>0</v>
      </c>
      <c r="BG95" s="86">
        <f>IF(N95="zákl. přenesená",J95,0)</f>
        <v>0</v>
      </c>
      <c r="BH95" s="86">
        <f>IF(N95="sníž. přenesená",J95,0)</f>
        <v>0</v>
      </c>
      <c r="BI95" s="86">
        <f>IF(N95="nulová",J95,0)</f>
        <v>0</v>
      </c>
      <c r="BJ95" s="1" t="s">
        <v>77</v>
      </c>
      <c r="BK95" s="86">
        <f>ROUND(I95*H95,2)</f>
        <v>0</v>
      </c>
      <c r="BL95" s="1" t="s">
        <v>86</v>
      </c>
      <c r="BM95" s="85" t="s">
        <v>87</v>
      </c>
    </row>
    <row r="96" spans="2:47" s="9" customFormat="1" ht="12">
      <c r="B96" s="8"/>
      <c r="D96" s="87" t="s">
        <v>88</v>
      </c>
      <c r="F96" s="88" t="s">
        <v>89</v>
      </c>
      <c r="I96" s="89"/>
      <c r="L96" s="8"/>
      <c r="M96" s="90"/>
      <c r="T96" s="91"/>
      <c r="AT96" s="1" t="s">
        <v>88</v>
      </c>
      <c r="AU96" s="1" t="s">
        <v>1</v>
      </c>
    </row>
    <row r="97" spans="2:51" s="93" customFormat="1" ht="12">
      <c r="B97" s="92"/>
      <c r="D97" s="94" t="s">
        <v>90</v>
      </c>
      <c r="E97" s="95" t="s">
        <v>9</v>
      </c>
      <c r="F97" s="96" t="s">
        <v>91</v>
      </c>
      <c r="H97" s="97">
        <v>79.25</v>
      </c>
      <c r="I97" s="98"/>
      <c r="L97" s="92"/>
      <c r="M97" s="99"/>
      <c r="T97" s="100"/>
      <c r="AT97" s="95" t="s">
        <v>90</v>
      </c>
      <c r="AU97" s="95" t="s">
        <v>1</v>
      </c>
      <c r="AV97" s="93" t="s">
        <v>1</v>
      </c>
      <c r="AW97" s="93" t="s">
        <v>92</v>
      </c>
      <c r="AX97" s="93" t="s">
        <v>77</v>
      </c>
      <c r="AY97" s="95" t="s">
        <v>79</v>
      </c>
    </row>
    <row r="98" spans="2:65" s="9" customFormat="1" ht="33" customHeight="1">
      <c r="B98" s="8"/>
      <c r="C98" s="74" t="s">
        <v>1</v>
      </c>
      <c r="D98" s="74" t="s">
        <v>81</v>
      </c>
      <c r="E98" s="75" t="s">
        <v>93</v>
      </c>
      <c r="F98" s="76" t="s">
        <v>94</v>
      </c>
      <c r="G98" s="77" t="s">
        <v>84</v>
      </c>
      <c r="H98" s="78">
        <v>79.25</v>
      </c>
      <c r="I98" s="79">
        <v>0</v>
      </c>
      <c r="J98" s="80">
        <f>ROUND(I98*H98,2)</f>
        <v>0</v>
      </c>
      <c r="K98" s="76" t="s">
        <v>85</v>
      </c>
      <c r="L98" s="8"/>
      <c r="M98" s="81" t="s">
        <v>9</v>
      </c>
      <c r="N98" s="82" t="s">
        <v>32</v>
      </c>
      <c r="P98" s="83">
        <f>O98*H98</f>
        <v>0</v>
      </c>
      <c r="Q98" s="83">
        <v>0</v>
      </c>
      <c r="R98" s="83">
        <f>Q98*H98</f>
        <v>0</v>
      </c>
      <c r="S98" s="83">
        <v>0.24</v>
      </c>
      <c r="T98" s="84">
        <f>S98*H98</f>
        <v>19.02</v>
      </c>
      <c r="AR98" s="85" t="s">
        <v>86</v>
      </c>
      <c r="AT98" s="85" t="s">
        <v>81</v>
      </c>
      <c r="AU98" s="85" t="s">
        <v>1</v>
      </c>
      <c r="AY98" s="1" t="s">
        <v>79</v>
      </c>
      <c r="BE98" s="86">
        <f>IF(N98="základní",J98,0)</f>
        <v>0</v>
      </c>
      <c r="BF98" s="86">
        <f>IF(N98="snížená",J98,0)</f>
        <v>0</v>
      </c>
      <c r="BG98" s="86">
        <f>IF(N98="zákl. přenesená",J98,0)</f>
        <v>0</v>
      </c>
      <c r="BH98" s="86">
        <f>IF(N98="sníž. přenesená",J98,0)</f>
        <v>0</v>
      </c>
      <c r="BI98" s="86">
        <f>IF(N98="nulová",J98,0)</f>
        <v>0</v>
      </c>
      <c r="BJ98" s="1" t="s">
        <v>77</v>
      </c>
      <c r="BK98" s="86">
        <f>ROUND(I98*H98,2)</f>
        <v>0</v>
      </c>
      <c r="BL98" s="1" t="s">
        <v>86</v>
      </c>
      <c r="BM98" s="85" t="s">
        <v>95</v>
      </c>
    </row>
    <row r="99" spans="2:47" s="9" customFormat="1" ht="12">
      <c r="B99" s="8"/>
      <c r="D99" s="87" t="s">
        <v>88</v>
      </c>
      <c r="F99" s="88" t="s">
        <v>96</v>
      </c>
      <c r="I99" s="89"/>
      <c r="L99" s="8"/>
      <c r="M99" s="90"/>
      <c r="T99" s="91"/>
      <c r="AT99" s="1" t="s">
        <v>88</v>
      </c>
      <c r="AU99" s="1" t="s">
        <v>1</v>
      </c>
    </row>
    <row r="100" spans="2:51" s="93" customFormat="1" ht="12">
      <c r="B100" s="92"/>
      <c r="D100" s="94" t="s">
        <v>90</v>
      </c>
      <c r="E100" s="95" t="s">
        <v>9</v>
      </c>
      <c r="F100" s="96" t="s">
        <v>91</v>
      </c>
      <c r="H100" s="97">
        <v>79.25</v>
      </c>
      <c r="I100" s="98"/>
      <c r="L100" s="92"/>
      <c r="M100" s="99"/>
      <c r="T100" s="100"/>
      <c r="AT100" s="95" t="s">
        <v>90</v>
      </c>
      <c r="AU100" s="95" t="s">
        <v>1</v>
      </c>
      <c r="AV100" s="93" t="s">
        <v>1</v>
      </c>
      <c r="AW100" s="93" t="s">
        <v>92</v>
      </c>
      <c r="AX100" s="93" t="s">
        <v>77</v>
      </c>
      <c r="AY100" s="95" t="s">
        <v>79</v>
      </c>
    </row>
    <row r="101" spans="2:65" s="9" customFormat="1" ht="33" customHeight="1">
      <c r="B101" s="8"/>
      <c r="C101" s="74" t="s">
        <v>97</v>
      </c>
      <c r="D101" s="74" t="s">
        <v>81</v>
      </c>
      <c r="E101" s="75" t="s">
        <v>98</v>
      </c>
      <c r="F101" s="76" t="s">
        <v>99</v>
      </c>
      <c r="G101" s="77" t="s">
        <v>84</v>
      </c>
      <c r="H101" s="78">
        <v>696.725</v>
      </c>
      <c r="I101" s="79">
        <v>0</v>
      </c>
      <c r="J101" s="80">
        <f>ROUND(I101*H101,2)</f>
        <v>0</v>
      </c>
      <c r="K101" s="76" t="s">
        <v>85</v>
      </c>
      <c r="L101" s="8"/>
      <c r="M101" s="81" t="s">
        <v>9</v>
      </c>
      <c r="N101" s="82" t="s">
        <v>32</v>
      </c>
      <c r="P101" s="83">
        <f>O101*H101</f>
        <v>0</v>
      </c>
      <c r="Q101" s="83">
        <v>0</v>
      </c>
      <c r="R101" s="83">
        <f>Q101*H101</f>
        <v>0</v>
      </c>
      <c r="S101" s="83">
        <v>0.325</v>
      </c>
      <c r="T101" s="84">
        <f>S101*H101</f>
        <v>226.43562500000002</v>
      </c>
      <c r="AR101" s="85" t="s">
        <v>86</v>
      </c>
      <c r="AT101" s="85" t="s">
        <v>81</v>
      </c>
      <c r="AU101" s="85" t="s">
        <v>1</v>
      </c>
      <c r="AY101" s="1" t="s">
        <v>79</v>
      </c>
      <c r="BE101" s="86">
        <f>IF(N101="základní",J101,0)</f>
        <v>0</v>
      </c>
      <c r="BF101" s="86">
        <f>IF(N101="snížená",J101,0)</f>
        <v>0</v>
      </c>
      <c r="BG101" s="86">
        <f>IF(N101="zákl. přenesená",J101,0)</f>
        <v>0</v>
      </c>
      <c r="BH101" s="86">
        <f>IF(N101="sníž. přenesená",J101,0)</f>
        <v>0</v>
      </c>
      <c r="BI101" s="86">
        <f>IF(N101="nulová",J101,0)</f>
        <v>0</v>
      </c>
      <c r="BJ101" s="1" t="s">
        <v>77</v>
      </c>
      <c r="BK101" s="86">
        <f>ROUND(I101*H101,2)</f>
        <v>0</v>
      </c>
      <c r="BL101" s="1" t="s">
        <v>86</v>
      </c>
      <c r="BM101" s="85" t="s">
        <v>100</v>
      </c>
    </row>
    <row r="102" spans="2:47" s="9" customFormat="1" ht="12">
      <c r="B102" s="8"/>
      <c r="D102" s="87" t="s">
        <v>88</v>
      </c>
      <c r="F102" s="88" t="s">
        <v>101</v>
      </c>
      <c r="I102" s="89"/>
      <c r="L102" s="8"/>
      <c r="M102" s="90"/>
      <c r="T102" s="91"/>
      <c r="AT102" s="1" t="s">
        <v>88</v>
      </c>
      <c r="AU102" s="1" t="s">
        <v>1</v>
      </c>
    </row>
    <row r="103" spans="2:51" s="93" customFormat="1" ht="12">
      <c r="B103" s="92"/>
      <c r="D103" s="94" t="s">
        <v>90</v>
      </c>
      <c r="E103" s="95" t="s">
        <v>9</v>
      </c>
      <c r="F103" s="96" t="s">
        <v>102</v>
      </c>
      <c r="H103" s="97">
        <v>35.865</v>
      </c>
      <c r="I103" s="98"/>
      <c r="L103" s="92"/>
      <c r="M103" s="99"/>
      <c r="T103" s="100"/>
      <c r="AT103" s="95" t="s">
        <v>90</v>
      </c>
      <c r="AU103" s="95" t="s">
        <v>1</v>
      </c>
      <c r="AV103" s="93" t="s">
        <v>1</v>
      </c>
      <c r="AW103" s="93" t="s">
        <v>92</v>
      </c>
      <c r="AX103" s="93" t="s">
        <v>78</v>
      </c>
      <c r="AY103" s="95" t="s">
        <v>79</v>
      </c>
    </row>
    <row r="104" spans="2:51" s="93" customFormat="1" ht="12">
      <c r="B104" s="92"/>
      <c r="D104" s="94" t="s">
        <v>90</v>
      </c>
      <c r="E104" s="95" t="s">
        <v>9</v>
      </c>
      <c r="F104" s="96" t="s">
        <v>103</v>
      </c>
      <c r="H104" s="97">
        <v>3.75</v>
      </c>
      <c r="I104" s="98"/>
      <c r="L104" s="92"/>
      <c r="M104" s="99"/>
      <c r="T104" s="100"/>
      <c r="AT104" s="95" t="s">
        <v>90</v>
      </c>
      <c r="AU104" s="95" t="s">
        <v>1</v>
      </c>
      <c r="AV104" s="93" t="s">
        <v>1</v>
      </c>
      <c r="AW104" s="93" t="s">
        <v>92</v>
      </c>
      <c r="AX104" s="93" t="s">
        <v>78</v>
      </c>
      <c r="AY104" s="95" t="s">
        <v>79</v>
      </c>
    </row>
    <row r="105" spans="2:51" s="93" customFormat="1" ht="12">
      <c r="B105" s="92"/>
      <c r="D105" s="94" t="s">
        <v>90</v>
      </c>
      <c r="E105" s="95" t="s">
        <v>9</v>
      </c>
      <c r="F105" s="96" t="s">
        <v>104</v>
      </c>
      <c r="H105" s="97">
        <v>155</v>
      </c>
      <c r="I105" s="98"/>
      <c r="L105" s="92"/>
      <c r="M105" s="99"/>
      <c r="T105" s="100"/>
      <c r="AT105" s="95" t="s">
        <v>90</v>
      </c>
      <c r="AU105" s="95" t="s">
        <v>1</v>
      </c>
      <c r="AV105" s="93" t="s">
        <v>1</v>
      </c>
      <c r="AW105" s="93" t="s">
        <v>92</v>
      </c>
      <c r="AX105" s="93" t="s">
        <v>78</v>
      </c>
      <c r="AY105" s="95" t="s">
        <v>79</v>
      </c>
    </row>
    <row r="106" spans="2:51" s="102" customFormat="1" ht="12">
      <c r="B106" s="101"/>
      <c r="D106" s="94" t="s">
        <v>90</v>
      </c>
      <c r="E106" s="103" t="s">
        <v>9</v>
      </c>
      <c r="F106" s="104" t="s">
        <v>105</v>
      </c>
      <c r="H106" s="105">
        <v>194.615</v>
      </c>
      <c r="I106" s="106"/>
      <c r="L106" s="101"/>
      <c r="M106" s="107"/>
      <c r="T106" s="108"/>
      <c r="AT106" s="103" t="s">
        <v>90</v>
      </c>
      <c r="AU106" s="103" t="s">
        <v>1</v>
      </c>
      <c r="AV106" s="102" t="s">
        <v>97</v>
      </c>
      <c r="AW106" s="102" t="s">
        <v>92</v>
      </c>
      <c r="AX106" s="102" t="s">
        <v>78</v>
      </c>
      <c r="AY106" s="103" t="s">
        <v>79</v>
      </c>
    </row>
    <row r="107" spans="2:51" s="93" customFormat="1" ht="12">
      <c r="B107" s="92"/>
      <c r="D107" s="94" t="s">
        <v>90</v>
      </c>
      <c r="E107" s="95" t="s">
        <v>9</v>
      </c>
      <c r="F107" s="96" t="s">
        <v>106</v>
      </c>
      <c r="H107" s="97">
        <v>31.08</v>
      </c>
      <c r="I107" s="98"/>
      <c r="L107" s="92"/>
      <c r="M107" s="99"/>
      <c r="T107" s="100"/>
      <c r="AT107" s="95" t="s">
        <v>90</v>
      </c>
      <c r="AU107" s="95" t="s">
        <v>1</v>
      </c>
      <c r="AV107" s="93" t="s">
        <v>1</v>
      </c>
      <c r="AW107" s="93" t="s">
        <v>92</v>
      </c>
      <c r="AX107" s="93" t="s">
        <v>78</v>
      </c>
      <c r="AY107" s="95" t="s">
        <v>79</v>
      </c>
    </row>
    <row r="108" spans="2:51" s="93" customFormat="1" ht="12">
      <c r="B108" s="92"/>
      <c r="D108" s="94" t="s">
        <v>90</v>
      </c>
      <c r="E108" s="95" t="s">
        <v>9</v>
      </c>
      <c r="F108" s="96" t="s">
        <v>107</v>
      </c>
      <c r="H108" s="97">
        <v>46.25</v>
      </c>
      <c r="I108" s="98"/>
      <c r="L108" s="92"/>
      <c r="M108" s="99"/>
      <c r="T108" s="100"/>
      <c r="AT108" s="95" t="s">
        <v>90</v>
      </c>
      <c r="AU108" s="95" t="s">
        <v>1</v>
      </c>
      <c r="AV108" s="93" t="s">
        <v>1</v>
      </c>
      <c r="AW108" s="93" t="s">
        <v>92</v>
      </c>
      <c r="AX108" s="93" t="s">
        <v>78</v>
      </c>
      <c r="AY108" s="95" t="s">
        <v>79</v>
      </c>
    </row>
    <row r="109" spans="2:51" s="93" customFormat="1" ht="12">
      <c r="B109" s="92"/>
      <c r="D109" s="94" t="s">
        <v>90</v>
      </c>
      <c r="E109" s="95" t="s">
        <v>9</v>
      </c>
      <c r="F109" s="96" t="s">
        <v>108</v>
      </c>
      <c r="H109" s="97">
        <v>57.72</v>
      </c>
      <c r="I109" s="98"/>
      <c r="L109" s="92"/>
      <c r="M109" s="99"/>
      <c r="T109" s="100"/>
      <c r="AT109" s="95" t="s">
        <v>90</v>
      </c>
      <c r="AU109" s="95" t="s">
        <v>1</v>
      </c>
      <c r="AV109" s="93" t="s">
        <v>1</v>
      </c>
      <c r="AW109" s="93" t="s">
        <v>92</v>
      </c>
      <c r="AX109" s="93" t="s">
        <v>78</v>
      </c>
      <c r="AY109" s="95" t="s">
        <v>79</v>
      </c>
    </row>
    <row r="110" spans="2:51" s="93" customFormat="1" ht="12">
      <c r="B110" s="92"/>
      <c r="D110" s="94" t="s">
        <v>90</v>
      </c>
      <c r="E110" s="95" t="s">
        <v>9</v>
      </c>
      <c r="F110" s="96" t="s">
        <v>109</v>
      </c>
      <c r="H110" s="97">
        <v>70.3</v>
      </c>
      <c r="I110" s="98"/>
      <c r="L110" s="92"/>
      <c r="M110" s="99"/>
      <c r="T110" s="100"/>
      <c r="AT110" s="95" t="s">
        <v>90</v>
      </c>
      <c r="AU110" s="95" t="s">
        <v>1</v>
      </c>
      <c r="AV110" s="93" t="s">
        <v>1</v>
      </c>
      <c r="AW110" s="93" t="s">
        <v>92</v>
      </c>
      <c r="AX110" s="93" t="s">
        <v>78</v>
      </c>
      <c r="AY110" s="95" t="s">
        <v>79</v>
      </c>
    </row>
    <row r="111" spans="2:51" s="93" customFormat="1" ht="12">
      <c r="B111" s="92"/>
      <c r="D111" s="94" t="s">
        <v>90</v>
      </c>
      <c r="E111" s="95" t="s">
        <v>9</v>
      </c>
      <c r="F111" s="96" t="s">
        <v>110</v>
      </c>
      <c r="H111" s="97">
        <v>53.28</v>
      </c>
      <c r="I111" s="98"/>
      <c r="L111" s="92"/>
      <c r="M111" s="99"/>
      <c r="T111" s="100"/>
      <c r="AT111" s="95" t="s">
        <v>90</v>
      </c>
      <c r="AU111" s="95" t="s">
        <v>1</v>
      </c>
      <c r="AV111" s="93" t="s">
        <v>1</v>
      </c>
      <c r="AW111" s="93" t="s">
        <v>92</v>
      </c>
      <c r="AX111" s="93" t="s">
        <v>78</v>
      </c>
      <c r="AY111" s="95" t="s">
        <v>79</v>
      </c>
    </row>
    <row r="112" spans="2:51" s="93" customFormat="1" ht="12">
      <c r="B112" s="92"/>
      <c r="D112" s="94" t="s">
        <v>90</v>
      </c>
      <c r="E112" s="95" t="s">
        <v>9</v>
      </c>
      <c r="F112" s="96" t="s">
        <v>111</v>
      </c>
      <c r="H112" s="97">
        <v>46.25</v>
      </c>
      <c r="I112" s="98"/>
      <c r="L112" s="92"/>
      <c r="M112" s="99"/>
      <c r="T112" s="100"/>
      <c r="AT112" s="95" t="s">
        <v>90</v>
      </c>
      <c r="AU112" s="95" t="s">
        <v>1</v>
      </c>
      <c r="AV112" s="93" t="s">
        <v>1</v>
      </c>
      <c r="AW112" s="93" t="s">
        <v>92</v>
      </c>
      <c r="AX112" s="93" t="s">
        <v>78</v>
      </c>
      <c r="AY112" s="95" t="s">
        <v>79</v>
      </c>
    </row>
    <row r="113" spans="2:51" s="93" customFormat="1" ht="12">
      <c r="B113" s="92"/>
      <c r="D113" s="94" t="s">
        <v>90</v>
      </c>
      <c r="E113" s="95" t="s">
        <v>9</v>
      </c>
      <c r="F113" s="96" t="s">
        <v>112</v>
      </c>
      <c r="H113" s="97">
        <v>25.53</v>
      </c>
      <c r="I113" s="98"/>
      <c r="L113" s="92"/>
      <c r="M113" s="99"/>
      <c r="T113" s="100"/>
      <c r="AT113" s="95" t="s">
        <v>90</v>
      </c>
      <c r="AU113" s="95" t="s">
        <v>1</v>
      </c>
      <c r="AV113" s="93" t="s">
        <v>1</v>
      </c>
      <c r="AW113" s="93" t="s">
        <v>92</v>
      </c>
      <c r="AX113" s="93" t="s">
        <v>78</v>
      </c>
      <c r="AY113" s="95" t="s">
        <v>79</v>
      </c>
    </row>
    <row r="114" spans="2:51" s="93" customFormat="1" ht="12">
      <c r="B114" s="92"/>
      <c r="D114" s="94" t="s">
        <v>90</v>
      </c>
      <c r="E114" s="95" t="s">
        <v>9</v>
      </c>
      <c r="F114" s="96" t="s">
        <v>113</v>
      </c>
      <c r="H114" s="97">
        <v>22.2</v>
      </c>
      <c r="I114" s="98"/>
      <c r="L114" s="92"/>
      <c r="M114" s="99"/>
      <c r="T114" s="100"/>
      <c r="AT114" s="95" t="s">
        <v>90</v>
      </c>
      <c r="AU114" s="95" t="s">
        <v>1</v>
      </c>
      <c r="AV114" s="93" t="s">
        <v>1</v>
      </c>
      <c r="AW114" s="93" t="s">
        <v>92</v>
      </c>
      <c r="AX114" s="93" t="s">
        <v>78</v>
      </c>
      <c r="AY114" s="95" t="s">
        <v>79</v>
      </c>
    </row>
    <row r="115" spans="2:51" s="102" customFormat="1" ht="12">
      <c r="B115" s="101"/>
      <c r="D115" s="94" t="s">
        <v>90</v>
      </c>
      <c r="E115" s="103" t="s">
        <v>9</v>
      </c>
      <c r="F115" s="104" t="s">
        <v>105</v>
      </c>
      <c r="H115" s="105">
        <v>352.60999999999996</v>
      </c>
      <c r="I115" s="106"/>
      <c r="L115" s="101"/>
      <c r="M115" s="107"/>
      <c r="T115" s="108"/>
      <c r="AT115" s="103" t="s">
        <v>90</v>
      </c>
      <c r="AU115" s="103" t="s">
        <v>1</v>
      </c>
      <c r="AV115" s="102" t="s">
        <v>97</v>
      </c>
      <c r="AW115" s="102" t="s">
        <v>92</v>
      </c>
      <c r="AX115" s="102" t="s">
        <v>78</v>
      </c>
      <c r="AY115" s="103" t="s">
        <v>79</v>
      </c>
    </row>
    <row r="116" spans="2:51" s="93" customFormat="1" ht="12">
      <c r="B116" s="92"/>
      <c r="D116" s="94" t="s">
        <v>90</v>
      </c>
      <c r="E116" s="95" t="s">
        <v>9</v>
      </c>
      <c r="F116" s="96" t="s">
        <v>114</v>
      </c>
      <c r="H116" s="97">
        <v>10.12</v>
      </c>
      <c r="I116" s="98"/>
      <c r="L116" s="92"/>
      <c r="M116" s="99"/>
      <c r="T116" s="100"/>
      <c r="AT116" s="95" t="s">
        <v>90</v>
      </c>
      <c r="AU116" s="95" t="s">
        <v>1</v>
      </c>
      <c r="AV116" s="93" t="s">
        <v>1</v>
      </c>
      <c r="AW116" s="93" t="s">
        <v>92</v>
      </c>
      <c r="AX116" s="93" t="s">
        <v>78</v>
      </c>
      <c r="AY116" s="95" t="s">
        <v>79</v>
      </c>
    </row>
    <row r="117" spans="2:51" s="93" customFormat="1" ht="12">
      <c r="B117" s="92"/>
      <c r="D117" s="94" t="s">
        <v>90</v>
      </c>
      <c r="E117" s="95" t="s">
        <v>9</v>
      </c>
      <c r="F117" s="96" t="s">
        <v>115</v>
      </c>
      <c r="H117" s="97">
        <v>10.58</v>
      </c>
      <c r="I117" s="98"/>
      <c r="L117" s="92"/>
      <c r="M117" s="99"/>
      <c r="T117" s="100"/>
      <c r="AT117" s="95" t="s">
        <v>90</v>
      </c>
      <c r="AU117" s="95" t="s">
        <v>1</v>
      </c>
      <c r="AV117" s="93" t="s">
        <v>1</v>
      </c>
      <c r="AW117" s="93" t="s">
        <v>92</v>
      </c>
      <c r="AX117" s="93" t="s">
        <v>78</v>
      </c>
      <c r="AY117" s="95" t="s">
        <v>79</v>
      </c>
    </row>
    <row r="118" spans="2:51" s="93" customFormat="1" ht="12">
      <c r="B118" s="92"/>
      <c r="D118" s="94" t="s">
        <v>90</v>
      </c>
      <c r="E118" s="95" t="s">
        <v>9</v>
      </c>
      <c r="F118" s="96" t="s">
        <v>116</v>
      </c>
      <c r="H118" s="97">
        <v>15.41</v>
      </c>
      <c r="I118" s="98"/>
      <c r="L118" s="92"/>
      <c r="M118" s="99"/>
      <c r="T118" s="100"/>
      <c r="AT118" s="95" t="s">
        <v>90</v>
      </c>
      <c r="AU118" s="95" t="s">
        <v>1</v>
      </c>
      <c r="AV118" s="93" t="s">
        <v>1</v>
      </c>
      <c r="AW118" s="93" t="s">
        <v>92</v>
      </c>
      <c r="AX118" s="93" t="s">
        <v>78</v>
      </c>
      <c r="AY118" s="95" t="s">
        <v>79</v>
      </c>
    </row>
    <row r="119" spans="2:51" s="93" customFormat="1" ht="12">
      <c r="B119" s="92"/>
      <c r="D119" s="94" t="s">
        <v>90</v>
      </c>
      <c r="E119" s="95" t="s">
        <v>9</v>
      </c>
      <c r="F119" s="96" t="s">
        <v>117</v>
      </c>
      <c r="H119" s="97">
        <v>15.87</v>
      </c>
      <c r="I119" s="98"/>
      <c r="L119" s="92"/>
      <c r="M119" s="99"/>
      <c r="T119" s="100"/>
      <c r="AT119" s="95" t="s">
        <v>90</v>
      </c>
      <c r="AU119" s="95" t="s">
        <v>1</v>
      </c>
      <c r="AV119" s="93" t="s">
        <v>1</v>
      </c>
      <c r="AW119" s="93" t="s">
        <v>92</v>
      </c>
      <c r="AX119" s="93" t="s">
        <v>78</v>
      </c>
      <c r="AY119" s="95" t="s">
        <v>79</v>
      </c>
    </row>
    <row r="120" spans="2:51" s="93" customFormat="1" ht="12">
      <c r="B120" s="92"/>
      <c r="D120" s="94" t="s">
        <v>90</v>
      </c>
      <c r="E120" s="95" t="s">
        <v>9</v>
      </c>
      <c r="F120" s="96" t="s">
        <v>118</v>
      </c>
      <c r="H120" s="97">
        <v>20.93</v>
      </c>
      <c r="I120" s="98"/>
      <c r="L120" s="92"/>
      <c r="M120" s="99"/>
      <c r="T120" s="100"/>
      <c r="AT120" s="95" t="s">
        <v>90</v>
      </c>
      <c r="AU120" s="95" t="s">
        <v>1</v>
      </c>
      <c r="AV120" s="93" t="s">
        <v>1</v>
      </c>
      <c r="AW120" s="93" t="s">
        <v>92</v>
      </c>
      <c r="AX120" s="93" t="s">
        <v>78</v>
      </c>
      <c r="AY120" s="95" t="s">
        <v>79</v>
      </c>
    </row>
    <row r="121" spans="2:51" s="93" customFormat="1" ht="12">
      <c r="B121" s="92"/>
      <c r="D121" s="94" t="s">
        <v>90</v>
      </c>
      <c r="E121" s="95" t="s">
        <v>9</v>
      </c>
      <c r="F121" s="96" t="s">
        <v>119</v>
      </c>
      <c r="H121" s="97">
        <v>21.16</v>
      </c>
      <c r="I121" s="98"/>
      <c r="L121" s="92"/>
      <c r="M121" s="99"/>
      <c r="T121" s="100"/>
      <c r="AT121" s="95" t="s">
        <v>90</v>
      </c>
      <c r="AU121" s="95" t="s">
        <v>1</v>
      </c>
      <c r="AV121" s="93" t="s">
        <v>1</v>
      </c>
      <c r="AW121" s="93" t="s">
        <v>92</v>
      </c>
      <c r="AX121" s="93" t="s">
        <v>78</v>
      </c>
      <c r="AY121" s="95" t="s">
        <v>79</v>
      </c>
    </row>
    <row r="122" spans="2:51" s="93" customFormat="1" ht="12">
      <c r="B122" s="92"/>
      <c r="D122" s="94" t="s">
        <v>90</v>
      </c>
      <c r="E122" s="95" t="s">
        <v>9</v>
      </c>
      <c r="F122" s="96" t="s">
        <v>120</v>
      </c>
      <c r="H122" s="97">
        <v>27.6</v>
      </c>
      <c r="I122" s="98"/>
      <c r="L122" s="92"/>
      <c r="M122" s="99"/>
      <c r="T122" s="100"/>
      <c r="AT122" s="95" t="s">
        <v>90</v>
      </c>
      <c r="AU122" s="95" t="s">
        <v>1</v>
      </c>
      <c r="AV122" s="93" t="s">
        <v>1</v>
      </c>
      <c r="AW122" s="93" t="s">
        <v>92</v>
      </c>
      <c r="AX122" s="93" t="s">
        <v>78</v>
      </c>
      <c r="AY122" s="95" t="s">
        <v>79</v>
      </c>
    </row>
    <row r="123" spans="2:51" s="93" customFormat="1" ht="12">
      <c r="B123" s="92"/>
      <c r="D123" s="94" t="s">
        <v>90</v>
      </c>
      <c r="E123" s="95" t="s">
        <v>9</v>
      </c>
      <c r="F123" s="96" t="s">
        <v>121</v>
      </c>
      <c r="H123" s="97">
        <v>27.83</v>
      </c>
      <c r="I123" s="98"/>
      <c r="L123" s="92"/>
      <c r="M123" s="99"/>
      <c r="T123" s="100"/>
      <c r="AT123" s="95" t="s">
        <v>90</v>
      </c>
      <c r="AU123" s="95" t="s">
        <v>1</v>
      </c>
      <c r="AV123" s="93" t="s">
        <v>1</v>
      </c>
      <c r="AW123" s="93" t="s">
        <v>92</v>
      </c>
      <c r="AX123" s="93" t="s">
        <v>78</v>
      </c>
      <c r="AY123" s="95" t="s">
        <v>79</v>
      </c>
    </row>
    <row r="124" spans="2:51" s="102" customFormat="1" ht="12">
      <c r="B124" s="101"/>
      <c r="D124" s="94" t="s">
        <v>90</v>
      </c>
      <c r="E124" s="103" t="s">
        <v>9</v>
      </c>
      <c r="F124" s="104" t="s">
        <v>105</v>
      </c>
      <c r="H124" s="105">
        <v>149.5</v>
      </c>
      <c r="I124" s="106"/>
      <c r="L124" s="101"/>
      <c r="M124" s="107"/>
      <c r="T124" s="108"/>
      <c r="AT124" s="103" t="s">
        <v>90</v>
      </c>
      <c r="AU124" s="103" t="s">
        <v>1</v>
      </c>
      <c r="AV124" s="102" t="s">
        <v>97</v>
      </c>
      <c r="AW124" s="102" t="s">
        <v>92</v>
      </c>
      <c r="AX124" s="102" t="s">
        <v>78</v>
      </c>
      <c r="AY124" s="103" t="s">
        <v>79</v>
      </c>
    </row>
    <row r="125" spans="2:51" s="110" customFormat="1" ht="12">
      <c r="B125" s="109"/>
      <c r="D125" s="94" t="s">
        <v>90</v>
      </c>
      <c r="E125" s="111" t="s">
        <v>9</v>
      </c>
      <c r="F125" s="112" t="s">
        <v>122</v>
      </c>
      <c r="H125" s="113">
        <v>696.725</v>
      </c>
      <c r="I125" s="114"/>
      <c r="L125" s="109"/>
      <c r="M125" s="115"/>
      <c r="T125" s="116"/>
      <c r="AT125" s="111" t="s">
        <v>90</v>
      </c>
      <c r="AU125" s="111" t="s">
        <v>1</v>
      </c>
      <c r="AV125" s="110" t="s">
        <v>86</v>
      </c>
      <c r="AW125" s="110" t="s">
        <v>92</v>
      </c>
      <c r="AX125" s="110" t="s">
        <v>77</v>
      </c>
      <c r="AY125" s="111" t="s">
        <v>79</v>
      </c>
    </row>
    <row r="126" spans="2:65" s="9" customFormat="1" ht="33" customHeight="1">
      <c r="B126" s="8"/>
      <c r="C126" s="74" t="s">
        <v>86</v>
      </c>
      <c r="D126" s="74" t="s">
        <v>81</v>
      </c>
      <c r="E126" s="75" t="s">
        <v>123</v>
      </c>
      <c r="F126" s="76" t="s">
        <v>124</v>
      </c>
      <c r="G126" s="77" t="s">
        <v>84</v>
      </c>
      <c r="H126" s="78">
        <v>696.725</v>
      </c>
      <c r="I126" s="79">
        <v>0</v>
      </c>
      <c r="J126" s="80">
        <f>ROUND(I126*H126,2)</f>
        <v>0</v>
      </c>
      <c r="K126" s="76" t="s">
        <v>85</v>
      </c>
      <c r="L126" s="8"/>
      <c r="M126" s="81" t="s">
        <v>9</v>
      </c>
      <c r="N126" s="82" t="s">
        <v>32</v>
      </c>
      <c r="P126" s="83">
        <f>O126*H126</f>
        <v>0</v>
      </c>
      <c r="Q126" s="83">
        <v>0</v>
      </c>
      <c r="R126" s="83">
        <f>Q126*H126</f>
        <v>0</v>
      </c>
      <c r="S126" s="83">
        <v>0.098</v>
      </c>
      <c r="T126" s="84">
        <f>S126*H126</f>
        <v>68.27905</v>
      </c>
      <c r="AR126" s="85" t="s">
        <v>86</v>
      </c>
      <c r="AT126" s="85" t="s">
        <v>81</v>
      </c>
      <c r="AU126" s="85" t="s">
        <v>1</v>
      </c>
      <c r="AY126" s="1" t="s">
        <v>79</v>
      </c>
      <c r="BE126" s="86">
        <f>IF(N126="základní",J126,0)</f>
        <v>0</v>
      </c>
      <c r="BF126" s="86">
        <f>IF(N126="snížená",J126,0)</f>
        <v>0</v>
      </c>
      <c r="BG126" s="86">
        <f>IF(N126="zákl. přenesená",J126,0)</f>
        <v>0</v>
      </c>
      <c r="BH126" s="86">
        <f>IF(N126="sníž. přenesená",J126,0)</f>
        <v>0</v>
      </c>
      <c r="BI126" s="86">
        <f>IF(N126="nulová",J126,0)</f>
        <v>0</v>
      </c>
      <c r="BJ126" s="1" t="s">
        <v>77</v>
      </c>
      <c r="BK126" s="86">
        <f>ROUND(I126*H126,2)</f>
        <v>0</v>
      </c>
      <c r="BL126" s="1" t="s">
        <v>86</v>
      </c>
      <c r="BM126" s="85" t="s">
        <v>125</v>
      </c>
    </row>
    <row r="127" spans="2:47" s="9" customFormat="1" ht="12">
      <c r="B127" s="8"/>
      <c r="D127" s="87" t="s">
        <v>88</v>
      </c>
      <c r="F127" s="88" t="s">
        <v>126</v>
      </c>
      <c r="I127" s="89"/>
      <c r="L127" s="8"/>
      <c r="M127" s="90"/>
      <c r="T127" s="91"/>
      <c r="AT127" s="1" t="s">
        <v>88</v>
      </c>
      <c r="AU127" s="1" t="s">
        <v>1</v>
      </c>
    </row>
    <row r="128" spans="2:51" s="93" customFormat="1" ht="12">
      <c r="B128" s="92"/>
      <c r="D128" s="94" t="s">
        <v>90</v>
      </c>
      <c r="E128" s="95" t="s">
        <v>9</v>
      </c>
      <c r="F128" s="96" t="s">
        <v>102</v>
      </c>
      <c r="H128" s="97">
        <v>35.865</v>
      </c>
      <c r="I128" s="98"/>
      <c r="L128" s="92"/>
      <c r="M128" s="99"/>
      <c r="T128" s="100"/>
      <c r="AT128" s="95" t="s">
        <v>90</v>
      </c>
      <c r="AU128" s="95" t="s">
        <v>1</v>
      </c>
      <c r="AV128" s="93" t="s">
        <v>1</v>
      </c>
      <c r="AW128" s="93" t="s">
        <v>92</v>
      </c>
      <c r="AX128" s="93" t="s">
        <v>78</v>
      </c>
      <c r="AY128" s="95" t="s">
        <v>79</v>
      </c>
    </row>
    <row r="129" spans="2:51" s="93" customFormat="1" ht="12">
      <c r="B129" s="92"/>
      <c r="D129" s="94" t="s">
        <v>90</v>
      </c>
      <c r="E129" s="95" t="s">
        <v>9</v>
      </c>
      <c r="F129" s="96" t="s">
        <v>103</v>
      </c>
      <c r="H129" s="97">
        <v>3.75</v>
      </c>
      <c r="I129" s="98"/>
      <c r="L129" s="92"/>
      <c r="M129" s="99"/>
      <c r="T129" s="100"/>
      <c r="AT129" s="95" t="s">
        <v>90</v>
      </c>
      <c r="AU129" s="95" t="s">
        <v>1</v>
      </c>
      <c r="AV129" s="93" t="s">
        <v>1</v>
      </c>
      <c r="AW129" s="93" t="s">
        <v>92</v>
      </c>
      <c r="AX129" s="93" t="s">
        <v>78</v>
      </c>
      <c r="AY129" s="95" t="s">
        <v>79</v>
      </c>
    </row>
    <row r="130" spans="2:51" s="93" customFormat="1" ht="12">
      <c r="B130" s="92"/>
      <c r="D130" s="94" t="s">
        <v>90</v>
      </c>
      <c r="E130" s="95" t="s">
        <v>9</v>
      </c>
      <c r="F130" s="96" t="s">
        <v>104</v>
      </c>
      <c r="H130" s="97">
        <v>155</v>
      </c>
      <c r="I130" s="98"/>
      <c r="L130" s="92"/>
      <c r="M130" s="99"/>
      <c r="T130" s="100"/>
      <c r="AT130" s="95" t="s">
        <v>90</v>
      </c>
      <c r="AU130" s="95" t="s">
        <v>1</v>
      </c>
      <c r="AV130" s="93" t="s">
        <v>1</v>
      </c>
      <c r="AW130" s="93" t="s">
        <v>92</v>
      </c>
      <c r="AX130" s="93" t="s">
        <v>78</v>
      </c>
      <c r="AY130" s="95" t="s">
        <v>79</v>
      </c>
    </row>
    <row r="131" spans="2:51" s="102" customFormat="1" ht="12">
      <c r="B131" s="101"/>
      <c r="D131" s="94" t="s">
        <v>90</v>
      </c>
      <c r="E131" s="103" t="s">
        <v>9</v>
      </c>
      <c r="F131" s="104" t="s">
        <v>105</v>
      </c>
      <c r="H131" s="105">
        <v>194.615</v>
      </c>
      <c r="I131" s="106"/>
      <c r="L131" s="101"/>
      <c r="M131" s="107"/>
      <c r="T131" s="108"/>
      <c r="AT131" s="103" t="s">
        <v>90</v>
      </c>
      <c r="AU131" s="103" t="s">
        <v>1</v>
      </c>
      <c r="AV131" s="102" t="s">
        <v>97</v>
      </c>
      <c r="AW131" s="102" t="s">
        <v>92</v>
      </c>
      <c r="AX131" s="102" t="s">
        <v>78</v>
      </c>
      <c r="AY131" s="103" t="s">
        <v>79</v>
      </c>
    </row>
    <row r="132" spans="2:51" s="93" customFormat="1" ht="12">
      <c r="B132" s="92"/>
      <c r="D132" s="94" t="s">
        <v>90</v>
      </c>
      <c r="E132" s="95" t="s">
        <v>9</v>
      </c>
      <c r="F132" s="96" t="s">
        <v>106</v>
      </c>
      <c r="H132" s="97">
        <v>31.08</v>
      </c>
      <c r="I132" s="98"/>
      <c r="L132" s="92"/>
      <c r="M132" s="99"/>
      <c r="T132" s="100"/>
      <c r="AT132" s="95" t="s">
        <v>90</v>
      </c>
      <c r="AU132" s="95" t="s">
        <v>1</v>
      </c>
      <c r="AV132" s="93" t="s">
        <v>1</v>
      </c>
      <c r="AW132" s="93" t="s">
        <v>92</v>
      </c>
      <c r="AX132" s="93" t="s">
        <v>78</v>
      </c>
      <c r="AY132" s="95" t="s">
        <v>79</v>
      </c>
    </row>
    <row r="133" spans="2:51" s="93" customFormat="1" ht="12">
      <c r="B133" s="92"/>
      <c r="D133" s="94" t="s">
        <v>90</v>
      </c>
      <c r="E133" s="95" t="s">
        <v>9</v>
      </c>
      <c r="F133" s="96" t="s">
        <v>107</v>
      </c>
      <c r="H133" s="97">
        <v>46.25</v>
      </c>
      <c r="I133" s="98"/>
      <c r="L133" s="92"/>
      <c r="M133" s="99"/>
      <c r="T133" s="100"/>
      <c r="AT133" s="95" t="s">
        <v>90</v>
      </c>
      <c r="AU133" s="95" t="s">
        <v>1</v>
      </c>
      <c r="AV133" s="93" t="s">
        <v>1</v>
      </c>
      <c r="AW133" s="93" t="s">
        <v>92</v>
      </c>
      <c r="AX133" s="93" t="s">
        <v>78</v>
      </c>
      <c r="AY133" s="95" t="s">
        <v>79</v>
      </c>
    </row>
    <row r="134" spans="2:51" s="93" customFormat="1" ht="12">
      <c r="B134" s="92"/>
      <c r="D134" s="94" t="s">
        <v>90</v>
      </c>
      <c r="E134" s="95" t="s">
        <v>9</v>
      </c>
      <c r="F134" s="96" t="s">
        <v>108</v>
      </c>
      <c r="H134" s="97">
        <v>57.72</v>
      </c>
      <c r="I134" s="98"/>
      <c r="L134" s="92"/>
      <c r="M134" s="99"/>
      <c r="T134" s="100"/>
      <c r="AT134" s="95" t="s">
        <v>90</v>
      </c>
      <c r="AU134" s="95" t="s">
        <v>1</v>
      </c>
      <c r="AV134" s="93" t="s">
        <v>1</v>
      </c>
      <c r="AW134" s="93" t="s">
        <v>92</v>
      </c>
      <c r="AX134" s="93" t="s">
        <v>78</v>
      </c>
      <c r="AY134" s="95" t="s">
        <v>79</v>
      </c>
    </row>
    <row r="135" spans="2:51" s="93" customFormat="1" ht="12">
      <c r="B135" s="92"/>
      <c r="D135" s="94" t="s">
        <v>90</v>
      </c>
      <c r="E135" s="95" t="s">
        <v>9</v>
      </c>
      <c r="F135" s="96" t="s">
        <v>109</v>
      </c>
      <c r="H135" s="97">
        <v>70.3</v>
      </c>
      <c r="I135" s="98"/>
      <c r="L135" s="92"/>
      <c r="M135" s="99"/>
      <c r="T135" s="100"/>
      <c r="AT135" s="95" t="s">
        <v>90</v>
      </c>
      <c r="AU135" s="95" t="s">
        <v>1</v>
      </c>
      <c r="AV135" s="93" t="s">
        <v>1</v>
      </c>
      <c r="AW135" s="93" t="s">
        <v>92</v>
      </c>
      <c r="AX135" s="93" t="s">
        <v>78</v>
      </c>
      <c r="AY135" s="95" t="s">
        <v>79</v>
      </c>
    </row>
    <row r="136" spans="2:51" s="93" customFormat="1" ht="12">
      <c r="B136" s="92"/>
      <c r="D136" s="94" t="s">
        <v>90</v>
      </c>
      <c r="E136" s="95" t="s">
        <v>9</v>
      </c>
      <c r="F136" s="96" t="s">
        <v>110</v>
      </c>
      <c r="H136" s="97">
        <v>53.28</v>
      </c>
      <c r="I136" s="98"/>
      <c r="L136" s="92"/>
      <c r="M136" s="99"/>
      <c r="T136" s="100"/>
      <c r="AT136" s="95" t="s">
        <v>90</v>
      </c>
      <c r="AU136" s="95" t="s">
        <v>1</v>
      </c>
      <c r="AV136" s="93" t="s">
        <v>1</v>
      </c>
      <c r="AW136" s="93" t="s">
        <v>92</v>
      </c>
      <c r="AX136" s="93" t="s">
        <v>78</v>
      </c>
      <c r="AY136" s="95" t="s">
        <v>79</v>
      </c>
    </row>
    <row r="137" spans="2:51" s="93" customFormat="1" ht="12">
      <c r="B137" s="92"/>
      <c r="D137" s="94" t="s">
        <v>90</v>
      </c>
      <c r="E137" s="95" t="s">
        <v>9</v>
      </c>
      <c r="F137" s="96" t="s">
        <v>111</v>
      </c>
      <c r="H137" s="97">
        <v>46.25</v>
      </c>
      <c r="I137" s="98"/>
      <c r="L137" s="92"/>
      <c r="M137" s="99"/>
      <c r="T137" s="100"/>
      <c r="AT137" s="95" t="s">
        <v>90</v>
      </c>
      <c r="AU137" s="95" t="s">
        <v>1</v>
      </c>
      <c r="AV137" s="93" t="s">
        <v>1</v>
      </c>
      <c r="AW137" s="93" t="s">
        <v>92</v>
      </c>
      <c r="AX137" s="93" t="s">
        <v>78</v>
      </c>
      <c r="AY137" s="95" t="s">
        <v>79</v>
      </c>
    </row>
    <row r="138" spans="2:51" s="93" customFormat="1" ht="12">
      <c r="B138" s="92"/>
      <c r="D138" s="94" t="s">
        <v>90</v>
      </c>
      <c r="E138" s="95" t="s">
        <v>9</v>
      </c>
      <c r="F138" s="96" t="s">
        <v>112</v>
      </c>
      <c r="H138" s="97">
        <v>25.53</v>
      </c>
      <c r="I138" s="98"/>
      <c r="L138" s="92"/>
      <c r="M138" s="99"/>
      <c r="T138" s="100"/>
      <c r="AT138" s="95" t="s">
        <v>90</v>
      </c>
      <c r="AU138" s="95" t="s">
        <v>1</v>
      </c>
      <c r="AV138" s="93" t="s">
        <v>1</v>
      </c>
      <c r="AW138" s="93" t="s">
        <v>92</v>
      </c>
      <c r="AX138" s="93" t="s">
        <v>78</v>
      </c>
      <c r="AY138" s="95" t="s">
        <v>79</v>
      </c>
    </row>
    <row r="139" spans="2:51" s="93" customFormat="1" ht="12">
      <c r="B139" s="92"/>
      <c r="D139" s="94" t="s">
        <v>90</v>
      </c>
      <c r="E139" s="95" t="s">
        <v>9</v>
      </c>
      <c r="F139" s="96" t="s">
        <v>113</v>
      </c>
      <c r="H139" s="97">
        <v>22.2</v>
      </c>
      <c r="I139" s="98"/>
      <c r="L139" s="92"/>
      <c r="M139" s="99"/>
      <c r="T139" s="100"/>
      <c r="AT139" s="95" t="s">
        <v>90</v>
      </c>
      <c r="AU139" s="95" t="s">
        <v>1</v>
      </c>
      <c r="AV139" s="93" t="s">
        <v>1</v>
      </c>
      <c r="AW139" s="93" t="s">
        <v>92</v>
      </c>
      <c r="AX139" s="93" t="s">
        <v>78</v>
      </c>
      <c r="AY139" s="95" t="s">
        <v>79</v>
      </c>
    </row>
    <row r="140" spans="2:51" s="102" customFormat="1" ht="12">
      <c r="B140" s="101"/>
      <c r="D140" s="94" t="s">
        <v>90</v>
      </c>
      <c r="E140" s="103" t="s">
        <v>9</v>
      </c>
      <c r="F140" s="104" t="s">
        <v>105</v>
      </c>
      <c r="H140" s="105">
        <v>352.60999999999996</v>
      </c>
      <c r="I140" s="106"/>
      <c r="L140" s="101"/>
      <c r="M140" s="107"/>
      <c r="T140" s="108"/>
      <c r="AT140" s="103" t="s">
        <v>90</v>
      </c>
      <c r="AU140" s="103" t="s">
        <v>1</v>
      </c>
      <c r="AV140" s="102" t="s">
        <v>97</v>
      </c>
      <c r="AW140" s="102" t="s">
        <v>92</v>
      </c>
      <c r="AX140" s="102" t="s">
        <v>78</v>
      </c>
      <c r="AY140" s="103" t="s">
        <v>79</v>
      </c>
    </row>
    <row r="141" spans="2:51" s="93" customFormat="1" ht="12">
      <c r="B141" s="92"/>
      <c r="D141" s="94" t="s">
        <v>90</v>
      </c>
      <c r="E141" s="95" t="s">
        <v>9</v>
      </c>
      <c r="F141" s="96" t="s">
        <v>114</v>
      </c>
      <c r="H141" s="97">
        <v>10.12</v>
      </c>
      <c r="I141" s="98"/>
      <c r="L141" s="92"/>
      <c r="M141" s="99"/>
      <c r="T141" s="100"/>
      <c r="AT141" s="95" t="s">
        <v>90</v>
      </c>
      <c r="AU141" s="95" t="s">
        <v>1</v>
      </c>
      <c r="AV141" s="93" t="s">
        <v>1</v>
      </c>
      <c r="AW141" s="93" t="s">
        <v>92</v>
      </c>
      <c r="AX141" s="93" t="s">
        <v>78</v>
      </c>
      <c r="AY141" s="95" t="s">
        <v>79</v>
      </c>
    </row>
    <row r="142" spans="2:51" s="93" customFormat="1" ht="12">
      <c r="B142" s="92"/>
      <c r="D142" s="94" t="s">
        <v>90</v>
      </c>
      <c r="E142" s="95" t="s">
        <v>9</v>
      </c>
      <c r="F142" s="96" t="s">
        <v>115</v>
      </c>
      <c r="H142" s="97">
        <v>10.58</v>
      </c>
      <c r="I142" s="98"/>
      <c r="L142" s="92"/>
      <c r="M142" s="99"/>
      <c r="T142" s="100"/>
      <c r="AT142" s="95" t="s">
        <v>90</v>
      </c>
      <c r="AU142" s="95" t="s">
        <v>1</v>
      </c>
      <c r="AV142" s="93" t="s">
        <v>1</v>
      </c>
      <c r="AW142" s="93" t="s">
        <v>92</v>
      </c>
      <c r="AX142" s="93" t="s">
        <v>78</v>
      </c>
      <c r="AY142" s="95" t="s">
        <v>79</v>
      </c>
    </row>
    <row r="143" spans="2:51" s="93" customFormat="1" ht="12">
      <c r="B143" s="92"/>
      <c r="D143" s="94" t="s">
        <v>90</v>
      </c>
      <c r="E143" s="95" t="s">
        <v>9</v>
      </c>
      <c r="F143" s="96" t="s">
        <v>116</v>
      </c>
      <c r="H143" s="97">
        <v>15.41</v>
      </c>
      <c r="I143" s="98"/>
      <c r="L143" s="92"/>
      <c r="M143" s="99"/>
      <c r="T143" s="100"/>
      <c r="AT143" s="95" t="s">
        <v>90</v>
      </c>
      <c r="AU143" s="95" t="s">
        <v>1</v>
      </c>
      <c r="AV143" s="93" t="s">
        <v>1</v>
      </c>
      <c r="AW143" s="93" t="s">
        <v>92</v>
      </c>
      <c r="AX143" s="93" t="s">
        <v>78</v>
      </c>
      <c r="AY143" s="95" t="s">
        <v>79</v>
      </c>
    </row>
    <row r="144" spans="2:51" s="93" customFormat="1" ht="12">
      <c r="B144" s="92"/>
      <c r="D144" s="94" t="s">
        <v>90</v>
      </c>
      <c r="E144" s="95" t="s">
        <v>9</v>
      </c>
      <c r="F144" s="96" t="s">
        <v>117</v>
      </c>
      <c r="H144" s="97">
        <v>15.87</v>
      </c>
      <c r="I144" s="98"/>
      <c r="L144" s="92"/>
      <c r="M144" s="99"/>
      <c r="T144" s="100"/>
      <c r="AT144" s="95" t="s">
        <v>90</v>
      </c>
      <c r="AU144" s="95" t="s">
        <v>1</v>
      </c>
      <c r="AV144" s="93" t="s">
        <v>1</v>
      </c>
      <c r="AW144" s="93" t="s">
        <v>92</v>
      </c>
      <c r="AX144" s="93" t="s">
        <v>78</v>
      </c>
      <c r="AY144" s="95" t="s">
        <v>79</v>
      </c>
    </row>
    <row r="145" spans="2:51" s="93" customFormat="1" ht="12">
      <c r="B145" s="92"/>
      <c r="D145" s="94" t="s">
        <v>90</v>
      </c>
      <c r="E145" s="95" t="s">
        <v>9</v>
      </c>
      <c r="F145" s="96" t="s">
        <v>118</v>
      </c>
      <c r="H145" s="97">
        <v>20.93</v>
      </c>
      <c r="I145" s="98"/>
      <c r="L145" s="92"/>
      <c r="M145" s="99"/>
      <c r="T145" s="100"/>
      <c r="AT145" s="95" t="s">
        <v>90</v>
      </c>
      <c r="AU145" s="95" t="s">
        <v>1</v>
      </c>
      <c r="AV145" s="93" t="s">
        <v>1</v>
      </c>
      <c r="AW145" s="93" t="s">
        <v>92</v>
      </c>
      <c r="AX145" s="93" t="s">
        <v>78</v>
      </c>
      <c r="AY145" s="95" t="s">
        <v>79</v>
      </c>
    </row>
    <row r="146" spans="2:51" s="93" customFormat="1" ht="12">
      <c r="B146" s="92"/>
      <c r="D146" s="94" t="s">
        <v>90</v>
      </c>
      <c r="E146" s="95" t="s">
        <v>9</v>
      </c>
      <c r="F146" s="96" t="s">
        <v>119</v>
      </c>
      <c r="H146" s="97">
        <v>21.16</v>
      </c>
      <c r="I146" s="98"/>
      <c r="L146" s="92"/>
      <c r="M146" s="99"/>
      <c r="T146" s="100"/>
      <c r="AT146" s="95" t="s">
        <v>90</v>
      </c>
      <c r="AU146" s="95" t="s">
        <v>1</v>
      </c>
      <c r="AV146" s="93" t="s">
        <v>1</v>
      </c>
      <c r="AW146" s="93" t="s">
        <v>92</v>
      </c>
      <c r="AX146" s="93" t="s">
        <v>78</v>
      </c>
      <c r="AY146" s="95" t="s">
        <v>79</v>
      </c>
    </row>
    <row r="147" spans="2:51" s="93" customFormat="1" ht="12">
      <c r="B147" s="92"/>
      <c r="D147" s="94" t="s">
        <v>90</v>
      </c>
      <c r="E147" s="95" t="s">
        <v>9</v>
      </c>
      <c r="F147" s="96" t="s">
        <v>120</v>
      </c>
      <c r="H147" s="97">
        <v>27.6</v>
      </c>
      <c r="I147" s="98"/>
      <c r="L147" s="92"/>
      <c r="M147" s="99"/>
      <c r="T147" s="100"/>
      <c r="AT147" s="95" t="s">
        <v>90</v>
      </c>
      <c r="AU147" s="95" t="s">
        <v>1</v>
      </c>
      <c r="AV147" s="93" t="s">
        <v>1</v>
      </c>
      <c r="AW147" s="93" t="s">
        <v>92</v>
      </c>
      <c r="AX147" s="93" t="s">
        <v>78</v>
      </c>
      <c r="AY147" s="95" t="s">
        <v>79</v>
      </c>
    </row>
    <row r="148" spans="2:51" s="93" customFormat="1" ht="12">
      <c r="B148" s="92"/>
      <c r="D148" s="94" t="s">
        <v>90</v>
      </c>
      <c r="E148" s="95" t="s">
        <v>9</v>
      </c>
      <c r="F148" s="96" t="s">
        <v>121</v>
      </c>
      <c r="H148" s="97">
        <v>27.83</v>
      </c>
      <c r="I148" s="98"/>
      <c r="L148" s="92"/>
      <c r="M148" s="99"/>
      <c r="T148" s="100"/>
      <c r="AT148" s="95" t="s">
        <v>90</v>
      </c>
      <c r="AU148" s="95" t="s">
        <v>1</v>
      </c>
      <c r="AV148" s="93" t="s">
        <v>1</v>
      </c>
      <c r="AW148" s="93" t="s">
        <v>92</v>
      </c>
      <c r="AX148" s="93" t="s">
        <v>78</v>
      </c>
      <c r="AY148" s="95" t="s">
        <v>79</v>
      </c>
    </row>
    <row r="149" spans="2:51" s="102" customFormat="1" ht="12">
      <c r="B149" s="101"/>
      <c r="D149" s="94" t="s">
        <v>90</v>
      </c>
      <c r="E149" s="103" t="s">
        <v>9</v>
      </c>
      <c r="F149" s="104" t="s">
        <v>105</v>
      </c>
      <c r="H149" s="105">
        <v>149.5</v>
      </c>
      <c r="I149" s="106"/>
      <c r="L149" s="101"/>
      <c r="M149" s="107"/>
      <c r="T149" s="108"/>
      <c r="AT149" s="103" t="s">
        <v>90</v>
      </c>
      <c r="AU149" s="103" t="s">
        <v>1</v>
      </c>
      <c r="AV149" s="102" t="s">
        <v>97</v>
      </c>
      <c r="AW149" s="102" t="s">
        <v>92</v>
      </c>
      <c r="AX149" s="102" t="s">
        <v>78</v>
      </c>
      <c r="AY149" s="103" t="s">
        <v>79</v>
      </c>
    </row>
    <row r="150" spans="2:51" s="110" customFormat="1" ht="12">
      <c r="B150" s="109"/>
      <c r="D150" s="94" t="s">
        <v>90</v>
      </c>
      <c r="E150" s="111" t="s">
        <v>9</v>
      </c>
      <c r="F150" s="112" t="s">
        <v>122</v>
      </c>
      <c r="H150" s="113">
        <v>696.725</v>
      </c>
      <c r="I150" s="114"/>
      <c r="L150" s="109"/>
      <c r="M150" s="115"/>
      <c r="T150" s="116"/>
      <c r="AT150" s="111" t="s">
        <v>90</v>
      </c>
      <c r="AU150" s="111" t="s">
        <v>1</v>
      </c>
      <c r="AV150" s="110" t="s">
        <v>86</v>
      </c>
      <c r="AW150" s="110" t="s">
        <v>92</v>
      </c>
      <c r="AX150" s="110" t="s">
        <v>77</v>
      </c>
      <c r="AY150" s="111" t="s">
        <v>79</v>
      </c>
    </row>
    <row r="151" spans="2:65" s="9" customFormat="1" ht="33" customHeight="1">
      <c r="B151" s="8"/>
      <c r="C151" s="74" t="s">
        <v>127</v>
      </c>
      <c r="D151" s="74" t="s">
        <v>81</v>
      </c>
      <c r="E151" s="75" t="s">
        <v>128</v>
      </c>
      <c r="F151" s="76" t="s">
        <v>129</v>
      </c>
      <c r="G151" s="77" t="s">
        <v>84</v>
      </c>
      <c r="H151" s="78">
        <v>79.25</v>
      </c>
      <c r="I151" s="79">
        <v>0</v>
      </c>
      <c r="J151" s="80">
        <f>ROUND(I151*H151,2)</f>
        <v>0</v>
      </c>
      <c r="K151" s="76" t="s">
        <v>85</v>
      </c>
      <c r="L151" s="8"/>
      <c r="M151" s="81" t="s">
        <v>9</v>
      </c>
      <c r="N151" s="82" t="s">
        <v>32</v>
      </c>
      <c r="P151" s="83">
        <f>O151*H151</f>
        <v>0</v>
      </c>
      <c r="Q151" s="83">
        <v>0</v>
      </c>
      <c r="R151" s="83">
        <f>Q151*H151</f>
        <v>0</v>
      </c>
      <c r="S151" s="83">
        <v>0.22</v>
      </c>
      <c r="T151" s="84">
        <f>S151*H151</f>
        <v>17.435</v>
      </c>
      <c r="AR151" s="85" t="s">
        <v>86</v>
      </c>
      <c r="AT151" s="85" t="s">
        <v>81</v>
      </c>
      <c r="AU151" s="85" t="s">
        <v>1</v>
      </c>
      <c r="AY151" s="1" t="s">
        <v>79</v>
      </c>
      <c r="BE151" s="86">
        <f>IF(N151="základní",J151,0)</f>
        <v>0</v>
      </c>
      <c r="BF151" s="86">
        <f>IF(N151="snížená",J151,0)</f>
        <v>0</v>
      </c>
      <c r="BG151" s="86">
        <f>IF(N151="zákl. přenesená",J151,0)</f>
        <v>0</v>
      </c>
      <c r="BH151" s="86">
        <f>IF(N151="sníž. přenesená",J151,0)</f>
        <v>0</v>
      </c>
      <c r="BI151" s="86">
        <f>IF(N151="nulová",J151,0)</f>
        <v>0</v>
      </c>
      <c r="BJ151" s="1" t="s">
        <v>77</v>
      </c>
      <c r="BK151" s="86">
        <f>ROUND(I151*H151,2)</f>
        <v>0</v>
      </c>
      <c r="BL151" s="1" t="s">
        <v>86</v>
      </c>
      <c r="BM151" s="85" t="s">
        <v>130</v>
      </c>
    </row>
    <row r="152" spans="2:47" s="9" customFormat="1" ht="12">
      <c r="B152" s="8"/>
      <c r="D152" s="87" t="s">
        <v>88</v>
      </c>
      <c r="F152" s="88" t="s">
        <v>131</v>
      </c>
      <c r="I152" s="89"/>
      <c r="L152" s="8"/>
      <c r="M152" s="90"/>
      <c r="T152" s="91"/>
      <c r="AT152" s="1" t="s">
        <v>88</v>
      </c>
      <c r="AU152" s="1" t="s">
        <v>1</v>
      </c>
    </row>
    <row r="153" spans="2:51" s="93" customFormat="1" ht="12">
      <c r="B153" s="92"/>
      <c r="D153" s="94" t="s">
        <v>90</v>
      </c>
      <c r="E153" s="95" t="s">
        <v>9</v>
      </c>
      <c r="F153" s="96" t="s">
        <v>91</v>
      </c>
      <c r="H153" s="97">
        <v>79.25</v>
      </c>
      <c r="I153" s="98"/>
      <c r="L153" s="92"/>
      <c r="M153" s="99"/>
      <c r="T153" s="100"/>
      <c r="AT153" s="95" t="s">
        <v>90</v>
      </c>
      <c r="AU153" s="95" t="s">
        <v>1</v>
      </c>
      <c r="AV153" s="93" t="s">
        <v>1</v>
      </c>
      <c r="AW153" s="93" t="s">
        <v>92</v>
      </c>
      <c r="AX153" s="93" t="s">
        <v>77</v>
      </c>
      <c r="AY153" s="95" t="s">
        <v>79</v>
      </c>
    </row>
    <row r="154" spans="2:65" s="9" customFormat="1" ht="24.2" customHeight="1">
      <c r="B154" s="8"/>
      <c r="C154" s="74" t="s">
        <v>132</v>
      </c>
      <c r="D154" s="74" t="s">
        <v>81</v>
      </c>
      <c r="E154" s="75" t="s">
        <v>133</v>
      </c>
      <c r="F154" s="76" t="s">
        <v>134</v>
      </c>
      <c r="G154" s="77" t="s">
        <v>135</v>
      </c>
      <c r="H154" s="78">
        <v>361.1</v>
      </c>
      <c r="I154" s="79">
        <v>0</v>
      </c>
      <c r="J154" s="80">
        <f>ROUND(I154*H154,2)</f>
        <v>0</v>
      </c>
      <c r="K154" s="76" t="s">
        <v>85</v>
      </c>
      <c r="L154" s="8"/>
      <c r="M154" s="81" t="s">
        <v>9</v>
      </c>
      <c r="N154" s="82" t="s">
        <v>32</v>
      </c>
      <c r="P154" s="83">
        <f>O154*H154</f>
        <v>0</v>
      </c>
      <c r="Q154" s="83">
        <v>0</v>
      </c>
      <c r="R154" s="83">
        <f>Q154*H154</f>
        <v>0</v>
      </c>
      <c r="S154" s="83">
        <v>0.205</v>
      </c>
      <c r="T154" s="84">
        <f>S154*H154</f>
        <v>74.0255</v>
      </c>
      <c r="AR154" s="85" t="s">
        <v>86</v>
      </c>
      <c r="AT154" s="85" t="s">
        <v>81</v>
      </c>
      <c r="AU154" s="85" t="s">
        <v>1</v>
      </c>
      <c r="AY154" s="1" t="s">
        <v>79</v>
      </c>
      <c r="BE154" s="86">
        <f>IF(N154="základní",J154,0)</f>
        <v>0</v>
      </c>
      <c r="BF154" s="86">
        <f>IF(N154="snížená",J154,0)</f>
        <v>0</v>
      </c>
      <c r="BG154" s="86">
        <f>IF(N154="zákl. přenesená",J154,0)</f>
        <v>0</v>
      </c>
      <c r="BH154" s="86">
        <f>IF(N154="sníž. přenesená",J154,0)</f>
        <v>0</v>
      </c>
      <c r="BI154" s="86">
        <f>IF(N154="nulová",J154,0)</f>
        <v>0</v>
      </c>
      <c r="BJ154" s="1" t="s">
        <v>77</v>
      </c>
      <c r="BK154" s="86">
        <f>ROUND(I154*H154,2)</f>
        <v>0</v>
      </c>
      <c r="BL154" s="1" t="s">
        <v>86</v>
      </c>
      <c r="BM154" s="85" t="s">
        <v>136</v>
      </c>
    </row>
    <row r="155" spans="2:47" s="9" customFormat="1" ht="12">
      <c r="B155" s="8"/>
      <c r="D155" s="87" t="s">
        <v>88</v>
      </c>
      <c r="F155" s="88" t="s">
        <v>137</v>
      </c>
      <c r="I155" s="89"/>
      <c r="L155" s="8"/>
      <c r="M155" s="90"/>
      <c r="T155" s="91"/>
      <c r="AT155" s="1" t="s">
        <v>88</v>
      </c>
      <c r="AU155" s="1" t="s">
        <v>1</v>
      </c>
    </row>
    <row r="156" spans="2:51" s="93" customFormat="1" ht="12">
      <c r="B156" s="92"/>
      <c r="D156" s="94" t="s">
        <v>90</v>
      </c>
      <c r="E156" s="95" t="s">
        <v>9</v>
      </c>
      <c r="F156" s="96" t="s">
        <v>138</v>
      </c>
      <c r="H156" s="97">
        <v>335</v>
      </c>
      <c r="I156" s="98"/>
      <c r="L156" s="92"/>
      <c r="M156" s="99"/>
      <c r="T156" s="100"/>
      <c r="AT156" s="95" t="s">
        <v>90</v>
      </c>
      <c r="AU156" s="95" t="s">
        <v>1</v>
      </c>
      <c r="AV156" s="93" t="s">
        <v>1</v>
      </c>
      <c r="AW156" s="93" t="s">
        <v>92</v>
      </c>
      <c r="AX156" s="93" t="s">
        <v>78</v>
      </c>
      <c r="AY156" s="95" t="s">
        <v>79</v>
      </c>
    </row>
    <row r="157" spans="2:51" s="93" customFormat="1" ht="12">
      <c r="B157" s="92"/>
      <c r="D157" s="94" t="s">
        <v>90</v>
      </c>
      <c r="E157" s="95" t="s">
        <v>9</v>
      </c>
      <c r="F157" s="96" t="s">
        <v>139</v>
      </c>
      <c r="H157" s="97">
        <v>10</v>
      </c>
      <c r="I157" s="98"/>
      <c r="L157" s="92"/>
      <c r="M157" s="99"/>
      <c r="T157" s="100"/>
      <c r="AT157" s="95" t="s">
        <v>90</v>
      </c>
      <c r="AU157" s="95" t="s">
        <v>1</v>
      </c>
      <c r="AV157" s="93" t="s">
        <v>1</v>
      </c>
      <c r="AW157" s="93" t="s">
        <v>92</v>
      </c>
      <c r="AX157" s="93" t="s">
        <v>78</v>
      </c>
      <c r="AY157" s="95" t="s">
        <v>79</v>
      </c>
    </row>
    <row r="158" spans="2:51" s="93" customFormat="1" ht="12">
      <c r="B158" s="92"/>
      <c r="D158" s="94" t="s">
        <v>90</v>
      </c>
      <c r="E158" s="95" t="s">
        <v>9</v>
      </c>
      <c r="F158" s="96" t="s">
        <v>140</v>
      </c>
      <c r="H158" s="97">
        <v>16.1</v>
      </c>
      <c r="I158" s="98"/>
      <c r="L158" s="92"/>
      <c r="M158" s="99"/>
      <c r="T158" s="100"/>
      <c r="AT158" s="95" t="s">
        <v>90</v>
      </c>
      <c r="AU158" s="95" t="s">
        <v>1</v>
      </c>
      <c r="AV158" s="93" t="s">
        <v>1</v>
      </c>
      <c r="AW158" s="93" t="s">
        <v>92</v>
      </c>
      <c r="AX158" s="93" t="s">
        <v>78</v>
      </c>
      <c r="AY158" s="95" t="s">
        <v>79</v>
      </c>
    </row>
    <row r="159" spans="2:51" s="110" customFormat="1" ht="12">
      <c r="B159" s="109"/>
      <c r="D159" s="94" t="s">
        <v>90</v>
      </c>
      <c r="E159" s="111" t="s">
        <v>9</v>
      </c>
      <c r="F159" s="112" t="s">
        <v>122</v>
      </c>
      <c r="H159" s="113">
        <v>361.1</v>
      </c>
      <c r="I159" s="114"/>
      <c r="L159" s="109"/>
      <c r="M159" s="115"/>
      <c r="T159" s="116"/>
      <c r="AT159" s="111" t="s">
        <v>90</v>
      </c>
      <c r="AU159" s="111" t="s">
        <v>1</v>
      </c>
      <c r="AV159" s="110" t="s">
        <v>86</v>
      </c>
      <c r="AW159" s="110" t="s">
        <v>92</v>
      </c>
      <c r="AX159" s="110" t="s">
        <v>77</v>
      </c>
      <c r="AY159" s="111" t="s">
        <v>79</v>
      </c>
    </row>
    <row r="160" spans="2:65" s="9" customFormat="1" ht="24.2" customHeight="1">
      <c r="B160" s="8"/>
      <c r="C160" s="74" t="s">
        <v>141</v>
      </c>
      <c r="D160" s="74" t="s">
        <v>81</v>
      </c>
      <c r="E160" s="75" t="s">
        <v>142</v>
      </c>
      <c r="F160" s="76" t="s">
        <v>143</v>
      </c>
      <c r="G160" s="77" t="s">
        <v>135</v>
      </c>
      <c r="H160" s="78">
        <v>681.2</v>
      </c>
      <c r="I160" s="79">
        <v>0</v>
      </c>
      <c r="J160" s="80">
        <f>ROUND(I160*H160,2)</f>
        <v>0</v>
      </c>
      <c r="K160" s="76" t="s">
        <v>85</v>
      </c>
      <c r="L160" s="8"/>
      <c r="M160" s="81" t="s">
        <v>9</v>
      </c>
      <c r="N160" s="82" t="s">
        <v>32</v>
      </c>
      <c r="P160" s="83">
        <f>O160*H160</f>
        <v>0</v>
      </c>
      <c r="Q160" s="83">
        <v>0</v>
      </c>
      <c r="R160" s="83">
        <f>Q160*H160</f>
        <v>0</v>
      </c>
      <c r="S160" s="83">
        <v>0.04</v>
      </c>
      <c r="T160" s="84">
        <f>S160*H160</f>
        <v>27.248</v>
      </c>
      <c r="AR160" s="85" t="s">
        <v>86</v>
      </c>
      <c r="AT160" s="85" t="s">
        <v>81</v>
      </c>
      <c r="AU160" s="85" t="s">
        <v>1</v>
      </c>
      <c r="AY160" s="1" t="s">
        <v>79</v>
      </c>
      <c r="BE160" s="86">
        <f>IF(N160="základní",J160,0)</f>
        <v>0</v>
      </c>
      <c r="BF160" s="86">
        <f>IF(N160="snížená",J160,0)</f>
        <v>0</v>
      </c>
      <c r="BG160" s="86">
        <f>IF(N160="zákl. přenesená",J160,0)</f>
        <v>0</v>
      </c>
      <c r="BH160" s="86">
        <f>IF(N160="sníž. přenesená",J160,0)</f>
        <v>0</v>
      </c>
      <c r="BI160" s="86">
        <f>IF(N160="nulová",J160,0)</f>
        <v>0</v>
      </c>
      <c r="BJ160" s="1" t="s">
        <v>77</v>
      </c>
      <c r="BK160" s="86">
        <f>ROUND(I160*H160,2)</f>
        <v>0</v>
      </c>
      <c r="BL160" s="1" t="s">
        <v>86</v>
      </c>
      <c r="BM160" s="85" t="s">
        <v>144</v>
      </c>
    </row>
    <row r="161" spans="2:47" s="9" customFormat="1" ht="12">
      <c r="B161" s="8"/>
      <c r="D161" s="87" t="s">
        <v>88</v>
      </c>
      <c r="F161" s="88" t="s">
        <v>145</v>
      </c>
      <c r="I161" s="89"/>
      <c r="L161" s="8"/>
      <c r="M161" s="90"/>
      <c r="T161" s="91"/>
      <c r="AT161" s="1" t="s">
        <v>88</v>
      </c>
      <c r="AU161" s="1" t="s">
        <v>1</v>
      </c>
    </row>
    <row r="162" spans="2:51" s="93" customFormat="1" ht="12">
      <c r="B162" s="92"/>
      <c r="D162" s="94" t="s">
        <v>90</v>
      </c>
      <c r="E162" s="95" t="s">
        <v>9</v>
      </c>
      <c r="F162" s="96" t="s">
        <v>146</v>
      </c>
      <c r="H162" s="97">
        <v>342.2</v>
      </c>
      <c r="I162" s="98"/>
      <c r="L162" s="92"/>
      <c r="M162" s="99"/>
      <c r="T162" s="100"/>
      <c r="AT162" s="95" t="s">
        <v>90</v>
      </c>
      <c r="AU162" s="95" t="s">
        <v>1</v>
      </c>
      <c r="AV162" s="93" t="s">
        <v>1</v>
      </c>
      <c r="AW162" s="93" t="s">
        <v>92</v>
      </c>
      <c r="AX162" s="93" t="s">
        <v>78</v>
      </c>
      <c r="AY162" s="95" t="s">
        <v>79</v>
      </c>
    </row>
    <row r="163" spans="2:51" s="93" customFormat="1" ht="12">
      <c r="B163" s="92"/>
      <c r="D163" s="94" t="s">
        <v>90</v>
      </c>
      <c r="E163" s="95" t="s">
        <v>9</v>
      </c>
      <c r="F163" s="96" t="s">
        <v>147</v>
      </c>
      <c r="H163" s="97">
        <v>190.6</v>
      </c>
      <c r="I163" s="98"/>
      <c r="L163" s="92"/>
      <c r="M163" s="99"/>
      <c r="T163" s="100"/>
      <c r="AT163" s="95" t="s">
        <v>90</v>
      </c>
      <c r="AU163" s="95" t="s">
        <v>1</v>
      </c>
      <c r="AV163" s="93" t="s">
        <v>1</v>
      </c>
      <c r="AW163" s="93" t="s">
        <v>92</v>
      </c>
      <c r="AX163" s="93" t="s">
        <v>78</v>
      </c>
      <c r="AY163" s="95" t="s">
        <v>79</v>
      </c>
    </row>
    <row r="164" spans="2:51" s="93" customFormat="1" ht="12">
      <c r="B164" s="92"/>
      <c r="D164" s="94" t="s">
        <v>90</v>
      </c>
      <c r="E164" s="95" t="s">
        <v>9</v>
      </c>
      <c r="F164" s="96" t="s">
        <v>148</v>
      </c>
      <c r="H164" s="97">
        <v>148.4</v>
      </c>
      <c r="I164" s="98"/>
      <c r="L164" s="92"/>
      <c r="M164" s="99"/>
      <c r="T164" s="100"/>
      <c r="AT164" s="95" t="s">
        <v>90</v>
      </c>
      <c r="AU164" s="95" t="s">
        <v>1</v>
      </c>
      <c r="AV164" s="93" t="s">
        <v>1</v>
      </c>
      <c r="AW164" s="93" t="s">
        <v>92</v>
      </c>
      <c r="AX164" s="93" t="s">
        <v>78</v>
      </c>
      <c r="AY164" s="95" t="s">
        <v>79</v>
      </c>
    </row>
    <row r="165" spans="2:51" s="110" customFormat="1" ht="12">
      <c r="B165" s="109"/>
      <c r="D165" s="94" t="s">
        <v>90</v>
      </c>
      <c r="E165" s="111" t="s">
        <v>9</v>
      </c>
      <c r="F165" s="112" t="s">
        <v>122</v>
      </c>
      <c r="H165" s="113">
        <v>681.1999999999999</v>
      </c>
      <c r="I165" s="114"/>
      <c r="L165" s="109"/>
      <c r="M165" s="115"/>
      <c r="T165" s="116"/>
      <c r="AT165" s="111" t="s">
        <v>90</v>
      </c>
      <c r="AU165" s="111" t="s">
        <v>1</v>
      </c>
      <c r="AV165" s="110" t="s">
        <v>86</v>
      </c>
      <c r="AW165" s="110" t="s">
        <v>92</v>
      </c>
      <c r="AX165" s="110" t="s">
        <v>77</v>
      </c>
      <c r="AY165" s="111" t="s">
        <v>79</v>
      </c>
    </row>
    <row r="166" spans="2:65" s="9" customFormat="1" ht="16.5" customHeight="1">
      <c r="B166" s="8"/>
      <c r="C166" s="74" t="s">
        <v>149</v>
      </c>
      <c r="D166" s="74" t="s">
        <v>81</v>
      </c>
      <c r="E166" s="75" t="s">
        <v>150</v>
      </c>
      <c r="F166" s="76" t="s">
        <v>151</v>
      </c>
      <c r="G166" s="77" t="s">
        <v>84</v>
      </c>
      <c r="H166" s="78">
        <v>165.7</v>
      </c>
      <c r="I166" s="79">
        <v>0</v>
      </c>
      <c r="J166" s="80">
        <f>ROUND(I166*H166,2)</f>
        <v>0</v>
      </c>
      <c r="K166" s="76" t="s">
        <v>85</v>
      </c>
      <c r="L166" s="8"/>
      <c r="M166" s="81" t="s">
        <v>9</v>
      </c>
      <c r="N166" s="82" t="s">
        <v>32</v>
      </c>
      <c r="P166" s="83">
        <f>O166*H166</f>
        <v>0</v>
      </c>
      <c r="Q166" s="83">
        <v>0</v>
      </c>
      <c r="R166" s="83">
        <f>Q166*H166</f>
        <v>0</v>
      </c>
      <c r="S166" s="83">
        <v>0</v>
      </c>
      <c r="T166" s="84">
        <f>S166*H166</f>
        <v>0</v>
      </c>
      <c r="AR166" s="85" t="s">
        <v>86</v>
      </c>
      <c r="AT166" s="85" t="s">
        <v>81</v>
      </c>
      <c r="AU166" s="85" t="s">
        <v>1</v>
      </c>
      <c r="AY166" s="1" t="s">
        <v>79</v>
      </c>
      <c r="BE166" s="86">
        <f>IF(N166="základní",J166,0)</f>
        <v>0</v>
      </c>
      <c r="BF166" s="86">
        <f>IF(N166="snížená",J166,0)</f>
        <v>0</v>
      </c>
      <c r="BG166" s="86">
        <f>IF(N166="zákl. přenesená",J166,0)</f>
        <v>0</v>
      </c>
      <c r="BH166" s="86">
        <f>IF(N166="sníž. přenesená",J166,0)</f>
        <v>0</v>
      </c>
      <c r="BI166" s="86">
        <f>IF(N166="nulová",J166,0)</f>
        <v>0</v>
      </c>
      <c r="BJ166" s="1" t="s">
        <v>77</v>
      </c>
      <c r="BK166" s="86">
        <f>ROUND(I166*H166,2)</f>
        <v>0</v>
      </c>
      <c r="BL166" s="1" t="s">
        <v>86</v>
      </c>
      <c r="BM166" s="85" t="s">
        <v>152</v>
      </c>
    </row>
    <row r="167" spans="2:47" s="9" customFormat="1" ht="12">
      <c r="B167" s="8"/>
      <c r="D167" s="87" t="s">
        <v>88</v>
      </c>
      <c r="F167" s="88" t="s">
        <v>153</v>
      </c>
      <c r="I167" s="89"/>
      <c r="L167" s="8"/>
      <c r="M167" s="90"/>
      <c r="T167" s="91"/>
      <c r="AT167" s="1" t="s">
        <v>88</v>
      </c>
      <c r="AU167" s="1" t="s">
        <v>1</v>
      </c>
    </row>
    <row r="168" spans="2:51" s="93" customFormat="1" ht="12">
      <c r="B168" s="92"/>
      <c r="D168" s="94" t="s">
        <v>90</v>
      </c>
      <c r="E168" s="95" t="s">
        <v>9</v>
      </c>
      <c r="F168" s="96" t="s">
        <v>154</v>
      </c>
      <c r="H168" s="97">
        <v>85.55</v>
      </c>
      <c r="I168" s="98"/>
      <c r="L168" s="92"/>
      <c r="M168" s="99"/>
      <c r="T168" s="100"/>
      <c r="AT168" s="95" t="s">
        <v>90</v>
      </c>
      <c r="AU168" s="95" t="s">
        <v>1</v>
      </c>
      <c r="AV168" s="93" t="s">
        <v>1</v>
      </c>
      <c r="AW168" s="93" t="s">
        <v>92</v>
      </c>
      <c r="AX168" s="93" t="s">
        <v>78</v>
      </c>
      <c r="AY168" s="95" t="s">
        <v>79</v>
      </c>
    </row>
    <row r="169" spans="2:51" s="102" customFormat="1" ht="12">
      <c r="B169" s="101"/>
      <c r="D169" s="94" t="s">
        <v>90</v>
      </c>
      <c r="E169" s="103" t="s">
        <v>9</v>
      </c>
      <c r="F169" s="104" t="s">
        <v>105</v>
      </c>
      <c r="H169" s="105">
        <v>85.55</v>
      </c>
      <c r="I169" s="106"/>
      <c r="L169" s="101"/>
      <c r="M169" s="107"/>
      <c r="T169" s="108"/>
      <c r="AT169" s="103" t="s">
        <v>90</v>
      </c>
      <c r="AU169" s="103" t="s">
        <v>1</v>
      </c>
      <c r="AV169" s="102" t="s">
        <v>97</v>
      </c>
      <c r="AW169" s="102" t="s">
        <v>92</v>
      </c>
      <c r="AX169" s="102" t="s">
        <v>78</v>
      </c>
      <c r="AY169" s="103" t="s">
        <v>79</v>
      </c>
    </row>
    <row r="170" spans="2:51" s="93" customFormat="1" ht="12">
      <c r="B170" s="92"/>
      <c r="D170" s="94" t="s">
        <v>90</v>
      </c>
      <c r="E170" s="95" t="s">
        <v>9</v>
      </c>
      <c r="F170" s="96" t="s">
        <v>155</v>
      </c>
      <c r="H170" s="97">
        <v>47.65</v>
      </c>
      <c r="I170" s="98"/>
      <c r="L170" s="92"/>
      <c r="M170" s="99"/>
      <c r="T170" s="100"/>
      <c r="AT170" s="95" t="s">
        <v>90</v>
      </c>
      <c r="AU170" s="95" t="s">
        <v>1</v>
      </c>
      <c r="AV170" s="93" t="s">
        <v>1</v>
      </c>
      <c r="AW170" s="93" t="s">
        <v>92</v>
      </c>
      <c r="AX170" s="93" t="s">
        <v>78</v>
      </c>
      <c r="AY170" s="95" t="s">
        <v>79</v>
      </c>
    </row>
    <row r="171" spans="2:51" s="93" customFormat="1" ht="12">
      <c r="B171" s="92"/>
      <c r="D171" s="94" t="s">
        <v>90</v>
      </c>
      <c r="E171" s="95" t="s">
        <v>9</v>
      </c>
      <c r="F171" s="96" t="s">
        <v>156</v>
      </c>
      <c r="H171" s="97">
        <v>32.5</v>
      </c>
      <c r="I171" s="98"/>
      <c r="L171" s="92"/>
      <c r="M171" s="99"/>
      <c r="T171" s="100"/>
      <c r="AT171" s="95" t="s">
        <v>90</v>
      </c>
      <c r="AU171" s="95" t="s">
        <v>1</v>
      </c>
      <c r="AV171" s="93" t="s">
        <v>1</v>
      </c>
      <c r="AW171" s="93" t="s">
        <v>92</v>
      </c>
      <c r="AX171" s="93" t="s">
        <v>78</v>
      </c>
      <c r="AY171" s="95" t="s">
        <v>79</v>
      </c>
    </row>
    <row r="172" spans="2:51" s="102" customFormat="1" ht="12">
      <c r="B172" s="101"/>
      <c r="D172" s="94" t="s">
        <v>90</v>
      </c>
      <c r="E172" s="103" t="s">
        <v>9</v>
      </c>
      <c r="F172" s="104" t="s">
        <v>105</v>
      </c>
      <c r="H172" s="105">
        <v>80.15</v>
      </c>
      <c r="I172" s="106"/>
      <c r="L172" s="101"/>
      <c r="M172" s="107"/>
      <c r="T172" s="108"/>
      <c r="AT172" s="103" t="s">
        <v>90</v>
      </c>
      <c r="AU172" s="103" t="s">
        <v>1</v>
      </c>
      <c r="AV172" s="102" t="s">
        <v>97</v>
      </c>
      <c r="AW172" s="102" t="s">
        <v>92</v>
      </c>
      <c r="AX172" s="102" t="s">
        <v>78</v>
      </c>
      <c r="AY172" s="103" t="s">
        <v>79</v>
      </c>
    </row>
    <row r="173" spans="2:51" s="110" customFormat="1" ht="12">
      <c r="B173" s="109"/>
      <c r="D173" s="94" t="s">
        <v>90</v>
      </c>
      <c r="E173" s="111" t="s">
        <v>9</v>
      </c>
      <c r="F173" s="112" t="s">
        <v>122</v>
      </c>
      <c r="H173" s="113">
        <v>165.7</v>
      </c>
      <c r="I173" s="114"/>
      <c r="L173" s="109"/>
      <c r="M173" s="115"/>
      <c r="T173" s="116"/>
      <c r="AT173" s="111" t="s">
        <v>90</v>
      </c>
      <c r="AU173" s="111" t="s">
        <v>1</v>
      </c>
      <c r="AV173" s="110" t="s">
        <v>86</v>
      </c>
      <c r="AW173" s="110" t="s">
        <v>92</v>
      </c>
      <c r="AX173" s="110" t="s">
        <v>77</v>
      </c>
      <c r="AY173" s="111" t="s">
        <v>79</v>
      </c>
    </row>
    <row r="174" spans="2:65" s="9" customFormat="1" ht="24.2" customHeight="1">
      <c r="B174" s="8"/>
      <c r="C174" s="74" t="s">
        <v>157</v>
      </c>
      <c r="D174" s="74" t="s">
        <v>81</v>
      </c>
      <c r="E174" s="75" t="s">
        <v>158</v>
      </c>
      <c r="F174" s="76" t="s">
        <v>159</v>
      </c>
      <c r="G174" s="77" t="s">
        <v>160</v>
      </c>
      <c r="H174" s="78">
        <v>32.678</v>
      </c>
      <c r="I174" s="79">
        <v>0</v>
      </c>
      <c r="J174" s="80">
        <f>ROUND(I174*H174,2)</f>
        <v>0</v>
      </c>
      <c r="K174" s="76" t="s">
        <v>85</v>
      </c>
      <c r="L174" s="8"/>
      <c r="M174" s="81" t="s">
        <v>9</v>
      </c>
      <c r="N174" s="82" t="s">
        <v>32</v>
      </c>
      <c r="P174" s="83">
        <f>O174*H174</f>
        <v>0</v>
      </c>
      <c r="Q174" s="83">
        <v>0</v>
      </c>
      <c r="R174" s="83">
        <f>Q174*H174</f>
        <v>0</v>
      </c>
      <c r="S174" s="83">
        <v>0</v>
      </c>
      <c r="T174" s="84">
        <f>S174*H174</f>
        <v>0</v>
      </c>
      <c r="AR174" s="85" t="s">
        <v>86</v>
      </c>
      <c r="AT174" s="85" t="s">
        <v>81</v>
      </c>
      <c r="AU174" s="85" t="s">
        <v>1</v>
      </c>
      <c r="AY174" s="1" t="s">
        <v>79</v>
      </c>
      <c r="BE174" s="86">
        <f>IF(N174="základní",J174,0)</f>
        <v>0</v>
      </c>
      <c r="BF174" s="86">
        <f>IF(N174="snížená",J174,0)</f>
        <v>0</v>
      </c>
      <c r="BG174" s="86">
        <f>IF(N174="zákl. přenesená",J174,0)</f>
        <v>0</v>
      </c>
      <c r="BH174" s="86">
        <f>IF(N174="sníž. přenesená",J174,0)</f>
        <v>0</v>
      </c>
      <c r="BI174" s="86">
        <f>IF(N174="nulová",J174,0)</f>
        <v>0</v>
      </c>
      <c r="BJ174" s="1" t="s">
        <v>77</v>
      </c>
      <c r="BK174" s="86">
        <f>ROUND(I174*H174,2)</f>
        <v>0</v>
      </c>
      <c r="BL174" s="1" t="s">
        <v>86</v>
      </c>
      <c r="BM174" s="85" t="s">
        <v>161</v>
      </c>
    </row>
    <row r="175" spans="2:47" s="9" customFormat="1" ht="12">
      <c r="B175" s="8"/>
      <c r="D175" s="87" t="s">
        <v>88</v>
      </c>
      <c r="F175" s="88" t="s">
        <v>162</v>
      </c>
      <c r="I175" s="89"/>
      <c r="L175" s="8"/>
      <c r="M175" s="90"/>
      <c r="T175" s="91"/>
      <c r="AT175" s="1" t="s">
        <v>88</v>
      </c>
      <c r="AU175" s="1" t="s">
        <v>1</v>
      </c>
    </row>
    <row r="176" spans="2:51" s="93" customFormat="1" ht="12">
      <c r="B176" s="92"/>
      <c r="D176" s="94" t="s">
        <v>90</v>
      </c>
      <c r="E176" s="95" t="s">
        <v>9</v>
      </c>
      <c r="F176" s="96" t="s">
        <v>163</v>
      </c>
      <c r="H176" s="97">
        <v>26.375</v>
      </c>
      <c r="I176" s="98"/>
      <c r="L176" s="92"/>
      <c r="M176" s="99"/>
      <c r="T176" s="100"/>
      <c r="AT176" s="95" t="s">
        <v>90</v>
      </c>
      <c r="AU176" s="95" t="s">
        <v>1</v>
      </c>
      <c r="AV176" s="93" t="s">
        <v>1</v>
      </c>
      <c r="AW176" s="93" t="s">
        <v>92</v>
      </c>
      <c r="AX176" s="93" t="s">
        <v>78</v>
      </c>
      <c r="AY176" s="95" t="s">
        <v>79</v>
      </c>
    </row>
    <row r="177" spans="2:51" s="93" customFormat="1" ht="12">
      <c r="B177" s="92"/>
      <c r="D177" s="94" t="s">
        <v>90</v>
      </c>
      <c r="E177" s="95" t="s">
        <v>9</v>
      </c>
      <c r="F177" s="96" t="s">
        <v>164</v>
      </c>
      <c r="H177" s="97">
        <v>4.278</v>
      </c>
      <c r="I177" s="98"/>
      <c r="L177" s="92"/>
      <c r="M177" s="99"/>
      <c r="T177" s="100"/>
      <c r="AT177" s="95" t="s">
        <v>90</v>
      </c>
      <c r="AU177" s="95" t="s">
        <v>1</v>
      </c>
      <c r="AV177" s="93" t="s">
        <v>1</v>
      </c>
      <c r="AW177" s="93" t="s">
        <v>92</v>
      </c>
      <c r="AX177" s="93" t="s">
        <v>78</v>
      </c>
      <c r="AY177" s="95" t="s">
        <v>79</v>
      </c>
    </row>
    <row r="178" spans="2:51" s="93" customFormat="1" ht="12">
      <c r="B178" s="92"/>
      <c r="D178" s="94" t="s">
        <v>90</v>
      </c>
      <c r="E178" s="95" t="s">
        <v>9</v>
      </c>
      <c r="F178" s="96" t="s">
        <v>165</v>
      </c>
      <c r="H178" s="97">
        <v>2.025</v>
      </c>
      <c r="I178" s="98"/>
      <c r="L178" s="92"/>
      <c r="M178" s="99"/>
      <c r="T178" s="100"/>
      <c r="AT178" s="95" t="s">
        <v>90</v>
      </c>
      <c r="AU178" s="95" t="s">
        <v>1</v>
      </c>
      <c r="AV178" s="93" t="s">
        <v>1</v>
      </c>
      <c r="AW178" s="93" t="s">
        <v>92</v>
      </c>
      <c r="AX178" s="93" t="s">
        <v>78</v>
      </c>
      <c r="AY178" s="95" t="s">
        <v>79</v>
      </c>
    </row>
    <row r="179" spans="2:51" s="110" customFormat="1" ht="12">
      <c r="B179" s="109"/>
      <c r="D179" s="94" t="s">
        <v>90</v>
      </c>
      <c r="E179" s="111" t="s">
        <v>9</v>
      </c>
      <c r="F179" s="112" t="s">
        <v>122</v>
      </c>
      <c r="H179" s="113">
        <v>32.678</v>
      </c>
      <c r="I179" s="114"/>
      <c r="L179" s="109"/>
      <c r="M179" s="115"/>
      <c r="T179" s="116"/>
      <c r="AT179" s="111" t="s">
        <v>90</v>
      </c>
      <c r="AU179" s="111" t="s">
        <v>1</v>
      </c>
      <c r="AV179" s="110" t="s">
        <v>86</v>
      </c>
      <c r="AW179" s="110" t="s">
        <v>92</v>
      </c>
      <c r="AX179" s="110" t="s">
        <v>77</v>
      </c>
      <c r="AY179" s="111" t="s">
        <v>79</v>
      </c>
    </row>
    <row r="180" spans="2:65" s="9" customFormat="1" ht="37.9" customHeight="1">
      <c r="B180" s="8"/>
      <c r="C180" s="74" t="s">
        <v>166</v>
      </c>
      <c r="D180" s="74" t="s">
        <v>81</v>
      </c>
      <c r="E180" s="75" t="s">
        <v>167</v>
      </c>
      <c r="F180" s="76" t="s">
        <v>168</v>
      </c>
      <c r="G180" s="77" t="s">
        <v>160</v>
      </c>
      <c r="H180" s="78">
        <v>66.28</v>
      </c>
      <c r="I180" s="79">
        <v>0</v>
      </c>
      <c r="J180" s="80">
        <f>ROUND(I180*H180,2)</f>
        <v>0</v>
      </c>
      <c r="K180" s="76" t="s">
        <v>85</v>
      </c>
      <c r="L180" s="8"/>
      <c r="M180" s="81" t="s">
        <v>9</v>
      </c>
      <c r="N180" s="82" t="s">
        <v>32</v>
      </c>
      <c r="P180" s="83">
        <f>O180*H180</f>
        <v>0</v>
      </c>
      <c r="Q180" s="83">
        <v>0</v>
      </c>
      <c r="R180" s="83">
        <f>Q180*H180</f>
        <v>0</v>
      </c>
      <c r="S180" s="83">
        <v>0</v>
      </c>
      <c r="T180" s="84">
        <f>S180*H180</f>
        <v>0</v>
      </c>
      <c r="AR180" s="85" t="s">
        <v>86</v>
      </c>
      <c r="AT180" s="85" t="s">
        <v>81</v>
      </c>
      <c r="AU180" s="85" t="s">
        <v>1</v>
      </c>
      <c r="AY180" s="1" t="s">
        <v>79</v>
      </c>
      <c r="BE180" s="86">
        <f>IF(N180="základní",J180,0)</f>
        <v>0</v>
      </c>
      <c r="BF180" s="86">
        <f>IF(N180="snížená",J180,0)</f>
        <v>0</v>
      </c>
      <c r="BG180" s="86">
        <f>IF(N180="zákl. přenesená",J180,0)</f>
        <v>0</v>
      </c>
      <c r="BH180" s="86">
        <f>IF(N180="sníž. přenesená",J180,0)</f>
        <v>0</v>
      </c>
      <c r="BI180" s="86">
        <f>IF(N180="nulová",J180,0)</f>
        <v>0</v>
      </c>
      <c r="BJ180" s="1" t="s">
        <v>77</v>
      </c>
      <c r="BK180" s="86">
        <f>ROUND(I180*H180,2)</f>
        <v>0</v>
      </c>
      <c r="BL180" s="1" t="s">
        <v>86</v>
      </c>
      <c r="BM180" s="85" t="s">
        <v>169</v>
      </c>
    </row>
    <row r="181" spans="2:47" s="9" customFormat="1" ht="12">
      <c r="B181" s="8"/>
      <c r="D181" s="87" t="s">
        <v>88</v>
      </c>
      <c r="F181" s="88" t="s">
        <v>170</v>
      </c>
      <c r="I181" s="89"/>
      <c r="L181" s="8"/>
      <c r="M181" s="90"/>
      <c r="T181" s="91"/>
      <c r="AT181" s="1" t="s">
        <v>88</v>
      </c>
      <c r="AU181" s="1" t="s">
        <v>1</v>
      </c>
    </row>
    <row r="182" spans="2:51" s="93" customFormat="1" ht="12">
      <c r="B182" s="92"/>
      <c r="D182" s="94" t="s">
        <v>90</v>
      </c>
      <c r="E182" s="95" t="s">
        <v>9</v>
      </c>
      <c r="F182" s="96" t="s">
        <v>171</v>
      </c>
      <c r="H182" s="97">
        <v>33.14</v>
      </c>
      <c r="I182" s="98"/>
      <c r="L182" s="92"/>
      <c r="M182" s="99"/>
      <c r="T182" s="100"/>
      <c r="AT182" s="95" t="s">
        <v>90</v>
      </c>
      <c r="AU182" s="95" t="s">
        <v>1</v>
      </c>
      <c r="AV182" s="93" t="s">
        <v>1</v>
      </c>
      <c r="AW182" s="93" t="s">
        <v>92</v>
      </c>
      <c r="AX182" s="93" t="s">
        <v>78</v>
      </c>
      <c r="AY182" s="95" t="s">
        <v>79</v>
      </c>
    </row>
    <row r="183" spans="2:51" s="93" customFormat="1" ht="12">
      <c r="B183" s="92"/>
      <c r="D183" s="94" t="s">
        <v>90</v>
      </c>
      <c r="E183" s="95" t="s">
        <v>9</v>
      </c>
      <c r="F183" s="96" t="s">
        <v>172</v>
      </c>
      <c r="H183" s="97">
        <v>33.14</v>
      </c>
      <c r="I183" s="98"/>
      <c r="L183" s="92"/>
      <c r="M183" s="99"/>
      <c r="T183" s="100"/>
      <c r="AT183" s="95" t="s">
        <v>90</v>
      </c>
      <c r="AU183" s="95" t="s">
        <v>1</v>
      </c>
      <c r="AV183" s="93" t="s">
        <v>1</v>
      </c>
      <c r="AW183" s="93" t="s">
        <v>92</v>
      </c>
      <c r="AX183" s="93" t="s">
        <v>78</v>
      </c>
      <c r="AY183" s="95" t="s">
        <v>79</v>
      </c>
    </row>
    <row r="184" spans="2:51" s="110" customFormat="1" ht="12">
      <c r="B184" s="109"/>
      <c r="D184" s="94" t="s">
        <v>90</v>
      </c>
      <c r="E184" s="111" t="s">
        <v>9</v>
      </c>
      <c r="F184" s="112" t="s">
        <v>122</v>
      </c>
      <c r="H184" s="113">
        <v>66.28</v>
      </c>
      <c r="I184" s="114"/>
      <c r="L184" s="109"/>
      <c r="M184" s="115"/>
      <c r="T184" s="116"/>
      <c r="AT184" s="111" t="s">
        <v>90</v>
      </c>
      <c r="AU184" s="111" t="s">
        <v>1</v>
      </c>
      <c r="AV184" s="110" t="s">
        <v>86</v>
      </c>
      <c r="AW184" s="110" t="s">
        <v>92</v>
      </c>
      <c r="AX184" s="110" t="s">
        <v>77</v>
      </c>
      <c r="AY184" s="111" t="s">
        <v>79</v>
      </c>
    </row>
    <row r="185" spans="2:65" s="9" customFormat="1" ht="37.9" customHeight="1">
      <c r="B185" s="8"/>
      <c r="C185" s="74" t="s">
        <v>173</v>
      </c>
      <c r="D185" s="74" t="s">
        <v>81</v>
      </c>
      <c r="E185" s="75" t="s">
        <v>174</v>
      </c>
      <c r="F185" s="76" t="s">
        <v>175</v>
      </c>
      <c r="G185" s="77" t="s">
        <v>160</v>
      </c>
      <c r="H185" s="78">
        <v>32.678</v>
      </c>
      <c r="I185" s="79">
        <v>0</v>
      </c>
      <c r="J185" s="80">
        <f>ROUND(I185*H185,2)</f>
        <v>0</v>
      </c>
      <c r="K185" s="76" t="s">
        <v>85</v>
      </c>
      <c r="L185" s="8"/>
      <c r="M185" s="81" t="s">
        <v>9</v>
      </c>
      <c r="N185" s="82" t="s">
        <v>32</v>
      </c>
      <c r="P185" s="83">
        <f>O185*H185</f>
        <v>0</v>
      </c>
      <c r="Q185" s="83">
        <v>0</v>
      </c>
      <c r="R185" s="83">
        <f>Q185*H185</f>
        <v>0</v>
      </c>
      <c r="S185" s="83">
        <v>0</v>
      </c>
      <c r="T185" s="84">
        <f>S185*H185</f>
        <v>0</v>
      </c>
      <c r="AR185" s="85" t="s">
        <v>86</v>
      </c>
      <c r="AT185" s="85" t="s">
        <v>81</v>
      </c>
      <c r="AU185" s="85" t="s">
        <v>1</v>
      </c>
      <c r="AY185" s="1" t="s">
        <v>79</v>
      </c>
      <c r="BE185" s="86">
        <f>IF(N185="základní",J185,0)</f>
        <v>0</v>
      </c>
      <c r="BF185" s="86">
        <f>IF(N185="snížená",J185,0)</f>
        <v>0</v>
      </c>
      <c r="BG185" s="86">
        <f>IF(N185="zákl. přenesená",J185,0)</f>
        <v>0</v>
      </c>
      <c r="BH185" s="86">
        <f>IF(N185="sníž. přenesená",J185,0)</f>
        <v>0</v>
      </c>
      <c r="BI185" s="86">
        <f>IF(N185="nulová",J185,0)</f>
        <v>0</v>
      </c>
      <c r="BJ185" s="1" t="s">
        <v>77</v>
      </c>
      <c r="BK185" s="86">
        <f>ROUND(I185*H185,2)</f>
        <v>0</v>
      </c>
      <c r="BL185" s="1" t="s">
        <v>86</v>
      </c>
      <c r="BM185" s="85" t="s">
        <v>176</v>
      </c>
    </row>
    <row r="186" spans="2:47" s="9" customFormat="1" ht="12">
      <c r="B186" s="8"/>
      <c r="D186" s="87" t="s">
        <v>88</v>
      </c>
      <c r="F186" s="88" t="s">
        <v>177</v>
      </c>
      <c r="I186" s="89"/>
      <c r="L186" s="8"/>
      <c r="M186" s="90"/>
      <c r="T186" s="91"/>
      <c r="AT186" s="1" t="s">
        <v>88</v>
      </c>
      <c r="AU186" s="1" t="s">
        <v>1</v>
      </c>
    </row>
    <row r="187" spans="2:51" s="93" customFormat="1" ht="12">
      <c r="B187" s="92"/>
      <c r="D187" s="94" t="s">
        <v>90</v>
      </c>
      <c r="E187" s="95" t="s">
        <v>9</v>
      </c>
      <c r="F187" s="96" t="s">
        <v>178</v>
      </c>
      <c r="H187" s="97">
        <v>32.678</v>
      </c>
      <c r="I187" s="98"/>
      <c r="L187" s="92"/>
      <c r="M187" s="99"/>
      <c r="T187" s="100"/>
      <c r="AT187" s="95" t="s">
        <v>90</v>
      </c>
      <c r="AU187" s="95" t="s">
        <v>1</v>
      </c>
      <c r="AV187" s="93" t="s">
        <v>1</v>
      </c>
      <c r="AW187" s="93" t="s">
        <v>92</v>
      </c>
      <c r="AX187" s="93" t="s">
        <v>77</v>
      </c>
      <c r="AY187" s="95" t="s">
        <v>79</v>
      </c>
    </row>
    <row r="188" spans="2:65" s="9" customFormat="1" ht="37.9" customHeight="1">
      <c r="B188" s="8"/>
      <c r="C188" s="74" t="s">
        <v>179</v>
      </c>
      <c r="D188" s="74" t="s">
        <v>81</v>
      </c>
      <c r="E188" s="75" t="s">
        <v>180</v>
      </c>
      <c r="F188" s="76" t="s">
        <v>181</v>
      </c>
      <c r="G188" s="77" t="s">
        <v>160</v>
      </c>
      <c r="H188" s="78">
        <v>980.34</v>
      </c>
      <c r="I188" s="79">
        <v>0</v>
      </c>
      <c r="J188" s="80">
        <f>ROUND(I188*H188,2)</f>
        <v>0</v>
      </c>
      <c r="K188" s="76" t="s">
        <v>85</v>
      </c>
      <c r="L188" s="8"/>
      <c r="M188" s="81" t="s">
        <v>9</v>
      </c>
      <c r="N188" s="82" t="s">
        <v>32</v>
      </c>
      <c r="P188" s="83">
        <f>O188*H188</f>
        <v>0</v>
      </c>
      <c r="Q188" s="83">
        <v>0</v>
      </c>
      <c r="R188" s="83">
        <f>Q188*H188</f>
        <v>0</v>
      </c>
      <c r="S188" s="83">
        <v>0</v>
      </c>
      <c r="T188" s="84">
        <f>S188*H188</f>
        <v>0</v>
      </c>
      <c r="AR188" s="85" t="s">
        <v>86</v>
      </c>
      <c r="AT188" s="85" t="s">
        <v>81</v>
      </c>
      <c r="AU188" s="85" t="s">
        <v>1</v>
      </c>
      <c r="AY188" s="1" t="s">
        <v>79</v>
      </c>
      <c r="BE188" s="86">
        <f>IF(N188="základní",J188,0)</f>
        <v>0</v>
      </c>
      <c r="BF188" s="86">
        <f>IF(N188="snížená",J188,0)</f>
        <v>0</v>
      </c>
      <c r="BG188" s="86">
        <f>IF(N188="zákl. přenesená",J188,0)</f>
        <v>0</v>
      </c>
      <c r="BH188" s="86">
        <f>IF(N188="sníž. přenesená",J188,0)</f>
        <v>0</v>
      </c>
      <c r="BI188" s="86">
        <f>IF(N188="nulová",J188,0)</f>
        <v>0</v>
      </c>
      <c r="BJ188" s="1" t="s">
        <v>77</v>
      </c>
      <c r="BK188" s="86">
        <f>ROUND(I188*H188,2)</f>
        <v>0</v>
      </c>
      <c r="BL188" s="1" t="s">
        <v>86</v>
      </c>
      <c r="BM188" s="85" t="s">
        <v>182</v>
      </c>
    </row>
    <row r="189" spans="2:47" s="9" customFormat="1" ht="12">
      <c r="B189" s="8"/>
      <c r="D189" s="87" t="s">
        <v>88</v>
      </c>
      <c r="F189" s="88" t="s">
        <v>183</v>
      </c>
      <c r="I189" s="89"/>
      <c r="L189" s="8"/>
      <c r="M189" s="90"/>
      <c r="T189" s="91"/>
      <c r="AT189" s="1" t="s">
        <v>88</v>
      </c>
      <c r="AU189" s="1" t="s">
        <v>1</v>
      </c>
    </row>
    <row r="190" spans="2:51" s="93" customFormat="1" ht="12">
      <c r="B190" s="92"/>
      <c r="D190" s="94" t="s">
        <v>90</v>
      </c>
      <c r="F190" s="96" t="s">
        <v>184</v>
      </c>
      <c r="H190" s="97">
        <v>980.34</v>
      </c>
      <c r="I190" s="98"/>
      <c r="L190" s="92"/>
      <c r="M190" s="99"/>
      <c r="T190" s="100"/>
      <c r="AT190" s="95" t="s">
        <v>90</v>
      </c>
      <c r="AU190" s="95" t="s">
        <v>1</v>
      </c>
      <c r="AV190" s="93" t="s">
        <v>1</v>
      </c>
      <c r="AW190" s="93" t="s">
        <v>4</v>
      </c>
      <c r="AX190" s="93" t="s">
        <v>77</v>
      </c>
      <c r="AY190" s="95" t="s">
        <v>79</v>
      </c>
    </row>
    <row r="191" spans="2:65" s="9" customFormat="1" ht="24.2" customHeight="1">
      <c r="B191" s="8"/>
      <c r="C191" s="74" t="s">
        <v>185</v>
      </c>
      <c r="D191" s="74" t="s">
        <v>81</v>
      </c>
      <c r="E191" s="75" t="s">
        <v>186</v>
      </c>
      <c r="F191" s="76" t="s">
        <v>187</v>
      </c>
      <c r="G191" s="77" t="s">
        <v>160</v>
      </c>
      <c r="H191" s="78">
        <v>33.14</v>
      </c>
      <c r="I191" s="79">
        <v>0</v>
      </c>
      <c r="J191" s="80">
        <f>ROUND(I191*H191,2)</f>
        <v>0</v>
      </c>
      <c r="K191" s="76" t="s">
        <v>85</v>
      </c>
      <c r="L191" s="8"/>
      <c r="M191" s="81" t="s">
        <v>9</v>
      </c>
      <c r="N191" s="82" t="s">
        <v>32</v>
      </c>
      <c r="P191" s="83">
        <f>O191*H191</f>
        <v>0</v>
      </c>
      <c r="Q191" s="83">
        <v>0</v>
      </c>
      <c r="R191" s="83">
        <f>Q191*H191</f>
        <v>0</v>
      </c>
      <c r="S191" s="83">
        <v>0</v>
      </c>
      <c r="T191" s="84">
        <f>S191*H191</f>
        <v>0</v>
      </c>
      <c r="AR191" s="85" t="s">
        <v>86</v>
      </c>
      <c r="AT191" s="85" t="s">
        <v>81</v>
      </c>
      <c r="AU191" s="85" t="s">
        <v>1</v>
      </c>
      <c r="AY191" s="1" t="s">
        <v>79</v>
      </c>
      <c r="BE191" s="86">
        <f>IF(N191="základní",J191,0)</f>
        <v>0</v>
      </c>
      <c r="BF191" s="86">
        <f>IF(N191="snížená",J191,0)</f>
        <v>0</v>
      </c>
      <c r="BG191" s="86">
        <f>IF(N191="zákl. přenesená",J191,0)</f>
        <v>0</v>
      </c>
      <c r="BH191" s="86">
        <f>IF(N191="sníž. přenesená",J191,0)</f>
        <v>0</v>
      </c>
      <c r="BI191" s="86">
        <f>IF(N191="nulová",J191,0)</f>
        <v>0</v>
      </c>
      <c r="BJ191" s="1" t="s">
        <v>77</v>
      </c>
      <c r="BK191" s="86">
        <f>ROUND(I191*H191,2)</f>
        <v>0</v>
      </c>
      <c r="BL191" s="1" t="s">
        <v>86</v>
      </c>
      <c r="BM191" s="85" t="s">
        <v>188</v>
      </c>
    </row>
    <row r="192" spans="2:47" s="9" customFormat="1" ht="12">
      <c r="B192" s="8"/>
      <c r="D192" s="87" t="s">
        <v>88</v>
      </c>
      <c r="F192" s="88" t="s">
        <v>189</v>
      </c>
      <c r="I192" s="89"/>
      <c r="L192" s="8"/>
      <c r="M192" s="90"/>
      <c r="T192" s="91"/>
      <c r="AT192" s="1" t="s">
        <v>88</v>
      </c>
      <c r="AU192" s="1" t="s">
        <v>1</v>
      </c>
    </row>
    <row r="193" spans="2:51" s="93" customFormat="1" ht="12">
      <c r="B193" s="92"/>
      <c r="D193" s="94" t="s">
        <v>90</v>
      </c>
      <c r="E193" s="95" t="s">
        <v>9</v>
      </c>
      <c r="F193" s="96" t="s">
        <v>172</v>
      </c>
      <c r="H193" s="97">
        <v>33.14</v>
      </c>
      <c r="I193" s="98"/>
      <c r="L193" s="92"/>
      <c r="M193" s="99"/>
      <c r="T193" s="100"/>
      <c r="AT193" s="95" t="s">
        <v>90</v>
      </c>
      <c r="AU193" s="95" t="s">
        <v>1</v>
      </c>
      <c r="AV193" s="93" t="s">
        <v>1</v>
      </c>
      <c r="AW193" s="93" t="s">
        <v>92</v>
      </c>
      <c r="AX193" s="93" t="s">
        <v>77</v>
      </c>
      <c r="AY193" s="95" t="s">
        <v>79</v>
      </c>
    </row>
    <row r="194" spans="2:65" s="9" customFormat="1" ht="24.2" customHeight="1">
      <c r="B194" s="8"/>
      <c r="C194" s="74" t="s">
        <v>190</v>
      </c>
      <c r="D194" s="74" t="s">
        <v>81</v>
      </c>
      <c r="E194" s="75" t="s">
        <v>191</v>
      </c>
      <c r="F194" s="76" t="s">
        <v>192</v>
      </c>
      <c r="G194" s="77" t="s">
        <v>160</v>
      </c>
      <c r="H194" s="78">
        <v>52.166</v>
      </c>
      <c r="I194" s="79">
        <v>0</v>
      </c>
      <c r="J194" s="80">
        <f>ROUND(I194*H194,2)</f>
        <v>0</v>
      </c>
      <c r="K194" s="76" t="s">
        <v>85</v>
      </c>
      <c r="L194" s="8"/>
      <c r="M194" s="81" t="s">
        <v>9</v>
      </c>
      <c r="N194" s="82" t="s">
        <v>32</v>
      </c>
      <c r="P194" s="83">
        <f>O194*H194</f>
        <v>0</v>
      </c>
      <c r="Q194" s="83">
        <v>0</v>
      </c>
      <c r="R194" s="83">
        <f>Q194*H194</f>
        <v>0</v>
      </c>
      <c r="S194" s="83">
        <v>0</v>
      </c>
      <c r="T194" s="84">
        <f>S194*H194</f>
        <v>0</v>
      </c>
      <c r="AR194" s="85" t="s">
        <v>86</v>
      </c>
      <c r="AT194" s="85" t="s">
        <v>81</v>
      </c>
      <c r="AU194" s="85" t="s">
        <v>1</v>
      </c>
      <c r="AY194" s="1" t="s">
        <v>79</v>
      </c>
      <c r="BE194" s="86">
        <f>IF(N194="základní",J194,0)</f>
        <v>0</v>
      </c>
      <c r="BF194" s="86">
        <f>IF(N194="snížená",J194,0)</f>
        <v>0</v>
      </c>
      <c r="BG194" s="86">
        <f>IF(N194="zákl. přenesená",J194,0)</f>
        <v>0</v>
      </c>
      <c r="BH194" s="86">
        <f>IF(N194="sníž. přenesená",J194,0)</f>
        <v>0</v>
      </c>
      <c r="BI194" s="86">
        <f>IF(N194="nulová",J194,0)</f>
        <v>0</v>
      </c>
      <c r="BJ194" s="1" t="s">
        <v>77</v>
      </c>
      <c r="BK194" s="86">
        <f>ROUND(I194*H194,2)</f>
        <v>0</v>
      </c>
      <c r="BL194" s="1" t="s">
        <v>86</v>
      </c>
      <c r="BM194" s="85" t="s">
        <v>193</v>
      </c>
    </row>
    <row r="195" spans="2:47" s="9" customFormat="1" ht="12">
      <c r="B195" s="8"/>
      <c r="D195" s="87" t="s">
        <v>88</v>
      </c>
      <c r="F195" s="88" t="s">
        <v>194</v>
      </c>
      <c r="I195" s="89"/>
      <c r="L195" s="8"/>
      <c r="M195" s="90"/>
      <c r="T195" s="91"/>
      <c r="AT195" s="1" t="s">
        <v>88</v>
      </c>
      <c r="AU195" s="1" t="s">
        <v>1</v>
      </c>
    </row>
    <row r="196" spans="2:51" s="93" customFormat="1" ht="12">
      <c r="B196" s="92"/>
      <c r="D196" s="94" t="s">
        <v>90</v>
      </c>
      <c r="E196" s="95" t="s">
        <v>9</v>
      </c>
      <c r="F196" s="96" t="s">
        <v>195</v>
      </c>
      <c r="H196" s="97">
        <v>52.166</v>
      </c>
      <c r="I196" s="98"/>
      <c r="L196" s="92"/>
      <c r="M196" s="99"/>
      <c r="T196" s="100"/>
      <c r="AT196" s="95" t="s">
        <v>90</v>
      </c>
      <c r="AU196" s="95" t="s">
        <v>1</v>
      </c>
      <c r="AV196" s="93" t="s">
        <v>1</v>
      </c>
      <c r="AW196" s="93" t="s">
        <v>92</v>
      </c>
      <c r="AX196" s="93" t="s">
        <v>77</v>
      </c>
      <c r="AY196" s="95" t="s">
        <v>79</v>
      </c>
    </row>
    <row r="197" spans="2:65" s="9" customFormat="1" ht="16.5" customHeight="1">
      <c r="B197" s="8"/>
      <c r="C197" s="117" t="s">
        <v>196</v>
      </c>
      <c r="D197" s="117" t="s">
        <v>197</v>
      </c>
      <c r="E197" s="118" t="s">
        <v>198</v>
      </c>
      <c r="F197" s="119" t="s">
        <v>199</v>
      </c>
      <c r="G197" s="120" t="s">
        <v>200</v>
      </c>
      <c r="H197" s="121">
        <v>104.332</v>
      </c>
      <c r="I197" s="122">
        <v>0</v>
      </c>
      <c r="J197" s="123">
        <f>ROUND(I197*H197,2)</f>
        <v>0</v>
      </c>
      <c r="K197" s="119" t="s">
        <v>85</v>
      </c>
      <c r="L197" s="124"/>
      <c r="M197" s="125" t="s">
        <v>9</v>
      </c>
      <c r="N197" s="126" t="s">
        <v>32</v>
      </c>
      <c r="P197" s="83">
        <f>O197*H197</f>
        <v>0</v>
      </c>
      <c r="Q197" s="83">
        <v>0</v>
      </c>
      <c r="R197" s="83">
        <f>Q197*H197</f>
        <v>0</v>
      </c>
      <c r="S197" s="83">
        <v>0</v>
      </c>
      <c r="T197" s="84">
        <f>S197*H197</f>
        <v>0</v>
      </c>
      <c r="AR197" s="85" t="s">
        <v>149</v>
      </c>
      <c r="AT197" s="85" t="s">
        <v>197</v>
      </c>
      <c r="AU197" s="85" t="s">
        <v>1</v>
      </c>
      <c r="AY197" s="1" t="s">
        <v>79</v>
      </c>
      <c r="BE197" s="86">
        <f>IF(N197="základní",J197,0)</f>
        <v>0</v>
      </c>
      <c r="BF197" s="86">
        <f>IF(N197="snížená",J197,0)</f>
        <v>0</v>
      </c>
      <c r="BG197" s="86">
        <f>IF(N197="zákl. přenesená",J197,0)</f>
        <v>0</v>
      </c>
      <c r="BH197" s="86">
        <f>IF(N197="sníž. přenesená",J197,0)</f>
        <v>0</v>
      </c>
      <c r="BI197" s="86">
        <f>IF(N197="nulová",J197,0)</f>
        <v>0</v>
      </c>
      <c r="BJ197" s="1" t="s">
        <v>77</v>
      </c>
      <c r="BK197" s="86">
        <f>ROUND(I197*H197,2)</f>
        <v>0</v>
      </c>
      <c r="BL197" s="1" t="s">
        <v>86</v>
      </c>
      <c r="BM197" s="85" t="s">
        <v>201</v>
      </c>
    </row>
    <row r="198" spans="2:51" s="93" customFormat="1" ht="12">
      <c r="B198" s="92"/>
      <c r="D198" s="94" t="s">
        <v>90</v>
      </c>
      <c r="F198" s="96" t="s">
        <v>202</v>
      </c>
      <c r="H198" s="97">
        <v>104.332</v>
      </c>
      <c r="I198" s="98"/>
      <c r="L198" s="92"/>
      <c r="M198" s="99"/>
      <c r="T198" s="100"/>
      <c r="AT198" s="95" t="s">
        <v>90</v>
      </c>
      <c r="AU198" s="95" t="s">
        <v>1</v>
      </c>
      <c r="AV198" s="93" t="s">
        <v>1</v>
      </c>
      <c r="AW198" s="93" t="s">
        <v>4</v>
      </c>
      <c r="AX198" s="93" t="s">
        <v>77</v>
      </c>
      <c r="AY198" s="95" t="s">
        <v>79</v>
      </c>
    </row>
    <row r="199" spans="2:65" s="9" customFormat="1" ht="24.2" customHeight="1">
      <c r="B199" s="8"/>
      <c r="C199" s="74" t="s">
        <v>203</v>
      </c>
      <c r="D199" s="74" t="s">
        <v>81</v>
      </c>
      <c r="E199" s="75" t="s">
        <v>204</v>
      </c>
      <c r="F199" s="76" t="s">
        <v>205</v>
      </c>
      <c r="G199" s="77" t="s">
        <v>200</v>
      </c>
      <c r="H199" s="78">
        <v>65.356</v>
      </c>
      <c r="I199" s="79">
        <v>0</v>
      </c>
      <c r="J199" s="80">
        <f>ROUND(I199*H199,2)</f>
        <v>0</v>
      </c>
      <c r="K199" s="76" t="s">
        <v>85</v>
      </c>
      <c r="L199" s="8"/>
      <c r="M199" s="81" t="s">
        <v>9</v>
      </c>
      <c r="N199" s="82" t="s">
        <v>32</v>
      </c>
      <c r="P199" s="83">
        <f>O199*H199</f>
        <v>0</v>
      </c>
      <c r="Q199" s="83">
        <v>0</v>
      </c>
      <c r="R199" s="83">
        <f>Q199*H199</f>
        <v>0</v>
      </c>
      <c r="S199" s="83">
        <v>0</v>
      </c>
      <c r="T199" s="84">
        <f>S199*H199</f>
        <v>0</v>
      </c>
      <c r="AR199" s="85" t="s">
        <v>86</v>
      </c>
      <c r="AT199" s="85" t="s">
        <v>81</v>
      </c>
      <c r="AU199" s="85" t="s">
        <v>1</v>
      </c>
      <c r="AY199" s="1" t="s">
        <v>79</v>
      </c>
      <c r="BE199" s="86">
        <f>IF(N199="základní",J199,0)</f>
        <v>0</v>
      </c>
      <c r="BF199" s="86">
        <f>IF(N199="snížená",J199,0)</f>
        <v>0</v>
      </c>
      <c r="BG199" s="86">
        <f>IF(N199="zákl. přenesená",J199,0)</f>
        <v>0</v>
      </c>
      <c r="BH199" s="86">
        <f>IF(N199="sníž. přenesená",J199,0)</f>
        <v>0</v>
      </c>
      <c r="BI199" s="86">
        <f>IF(N199="nulová",J199,0)</f>
        <v>0</v>
      </c>
      <c r="BJ199" s="1" t="s">
        <v>77</v>
      </c>
      <c r="BK199" s="86">
        <f>ROUND(I199*H199,2)</f>
        <v>0</v>
      </c>
      <c r="BL199" s="1" t="s">
        <v>86</v>
      </c>
      <c r="BM199" s="85" t="s">
        <v>206</v>
      </c>
    </row>
    <row r="200" spans="2:47" s="9" customFormat="1" ht="12">
      <c r="B200" s="8"/>
      <c r="D200" s="87" t="s">
        <v>88</v>
      </c>
      <c r="F200" s="88" t="s">
        <v>207</v>
      </c>
      <c r="I200" s="89"/>
      <c r="L200" s="8"/>
      <c r="M200" s="90"/>
      <c r="T200" s="91"/>
      <c r="AT200" s="1" t="s">
        <v>88</v>
      </c>
      <c r="AU200" s="1" t="s">
        <v>1</v>
      </c>
    </row>
    <row r="201" spans="2:51" s="93" customFormat="1" ht="12">
      <c r="B201" s="92"/>
      <c r="D201" s="94" t="s">
        <v>90</v>
      </c>
      <c r="E201" s="95" t="s">
        <v>9</v>
      </c>
      <c r="F201" s="96" t="s">
        <v>178</v>
      </c>
      <c r="H201" s="97">
        <v>32.678</v>
      </c>
      <c r="I201" s="98"/>
      <c r="L201" s="92"/>
      <c r="M201" s="99"/>
      <c r="T201" s="100"/>
      <c r="AT201" s="95" t="s">
        <v>90</v>
      </c>
      <c r="AU201" s="95" t="s">
        <v>1</v>
      </c>
      <c r="AV201" s="93" t="s">
        <v>1</v>
      </c>
      <c r="AW201" s="93" t="s">
        <v>92</v>
      </c>
      <c r="AX201" s="93" t="s">
        <v>77</v>
      </c>
      <c r="AY201" s="95" t="s">
        <v>79</v>
      </c>
    </row>
    <row r="202" spans="2:51" s="93" customFormat="1" ht="12">
      <c r="B202" s="92"/>
      <c r="D202" s="94" t="s">
        <v>90</v>
      </c>
      <c r="F202" s="96" t="s">
        <v>208</v>
      </c>
      <c r="H202" s="97">
        <v>65.356</v>
      </c>
      <c r="I202" s="98"/>
      <c r="L202" s="92"/>
      <c r="M202" s="99"/>
      <c r="T202" s="100"/>
      <c r="AT202" s="95" t="s">
        <v>90</v>
      </c>
      <c r="AU202" s="95" t="s">
        <v>1</v>
      </c>
      <c r="AV202" s="93" t="s">
        <v>1</v>
      </c>
      <c r="AW202" s="93" t="s">
        <v>4</v>
      </c>
      <c r="AX202" s="93" t="s">
        <v>77</v>
      </c>
      <c r="AY202" s="95" t="s">
        <v>79</v>
      </c>
    </row>
    <row r="203" spans="2:65" s="9" customFormat="1" ht="24.2" customHeight="1">
      <c r="B203" s="8"/>
      <c r="C203" s="74" t="s">
        <v>209</v>
      </c>
      <c r="D203" s="74" t="s">
        <v>81</v>
      </c>
      <c r="E203" s="75" t="s">
        <v>210</v>
      </c>
      <c r="F203" s="76" t="s">
        <v>211</v>
      </c>
      <c r="G203" s="77" t="s">
        <v>160</v>
      </c>
      <c r="H203" s="78">
        <v>33.14</v>
      </c>
      <c r="I203" s="79">
        <v>0</v>
      </c>
      <c r="J203" s="80">
        <f>ROUND(I203*H203,2)</f>
        <v>0</v>
      </c>
      <c r="K203" s="76" t="s">
        <v>85</v>
      </c>
      <c r="L203" s="8"/>
      <c r="M203" s="81" t="s">
        <v>9</v>
      </c>
      <c r="N203" s="82" t="s">
        <v>32</v>
      </c>
      <c r="P203" s="83">
        <f>O203*H203</f>
        <v>0</v>
      </c>
      <c r="Q203" s="83">
        <v>0</v>
      </c>
      <c r="R203" s="83">
        <f>Q203*H203</f>
        <v>0</v>
      </c>
      <c r="S203" s="83">
        <v>0</v>
      </c>
      <c r="T203" s="84">
        <f>S203*H203</f>
        <v>0</v>
      </c>
      <c r="AR203" s="85" t="s">
        <v>86</v>
      </c>
      <c r="AT203" s="85" t="s">
        <v>81</v>
      </c>
      <c r="AU203" s="85" t="s">
        <v>1</v>
      </c>
      <c r="AY203" s="1" t="s">
        <v>79</v>
      </c>
      <c r="BE203" s="86">
        <f>IF(N203="základní",J203,0)</f>
        <v>0</v>
      </c>
      <c r="BF203" s="86">
        <f>IF(N203="snížená",J203,0)</f>
        <v>0</v>
      </c>
      <c r="BG203" s="86">
        <f>IF(N203="zákl. přenesená",J203,0)</f>
        <v>0</v>
      </c>
      <c r="BH203" s="86">
        <f>IF(N203="sníž. přenesená",J203,0)</f>
        <v>0</v>
      </c>
      <c r="BI203" s="86">
        <f>IF(N203="nulová",J203,0)</f>
        <v>0</v>
      </c>
      <c r="BJ203" s="1" t="s">
        <v>77</v>
      </c>
      <c r="BK203" s="86">
        <f>ROUND(I203*H203,2)</f>
        <v>0</v>
      </c>
      <c r="BL203" s="1" t="s">
        <v>86</v>
      </c>
      <c r="BM203" s="85" t="s">
        <v>212</v>
      </c>
    </row>
    <row r="204" spans="2:47" s="9" customFormat="1" ht="12">
      <c r="B204" s="8"/>
      <c r="D204" s="87" t="s">
        <v>88</v>
      </c>
      <c r="F204" s="88" t="s">
        <v>213</v>
      </c>
      <c r="I204" s="89"/>
      <c r="L204" s="8"/>
      <c r="M204" s="90"/>
      <c r="T204" s="91"/>
      <c r="AT204" s="1" t="s">
        <v>88</v>
      </c>
      <c r="AU204" s="1" t="s">
        <v>1</v>
      </c>
    </row>
    <row r="205" spans="2:51" s="93" customFormat="1" ht="12">
      <c r="B205" s="92"/>
      <c r="D205" s="94" t="s">
        <v>90</v>
      </c>
      <c r="E205" s="95" t="s">
        <v>9</v>
      </c>
      <c r="F205" s="96" t="s">
        <v>171</v>
      </c>
      <c r="H205" s="97">
        <v>33.14</v>
      </c>
      <c r="I205" s="98"/>
      <c r="L205" s="92"/>
      <c r="M205" s="99"/>
      <c r="T205" s="100"/>
      <c r="AT205" s="95" t="s">
        <v>90</v>
      </c>
      <c r="AU205" s="95" t="s">
        <v>1</v>
      </c>
      <c r="AV205" s="93" t="s">
        <v>1</v>
      </c>
      <c r="AW205" s="93" t="s">
        <v>92</v>
      </c>
      <c r="AX205" s="93" t="s">
        <v>77</v>
      </c>
      <c r="AY205" s="95" t="s">
        <v>79</v>
      </c>
    </row>
    <row r="206" spans="2:65" s="9" customFormat="1" ht="24.2" customHeight="1">
      <c r="B206" s="8"/>
      <c r="C206" s="74" t="s">
        <v>214</v>
      </c>
      <c r="D206" s="74" t="s">
        <v>81</v>
      </c>
      <c r="E206" s="75" t="s">
        <v>215</v>
      </c>
      <c r="F206" s="76" t="s">
        <v>216</v>
      </c>
      <c r="G206" s="77" t="s">
        <v>84</v>
      </c>
      <c r="H206" s="78">
        <v>165.7</v>
      </c>
      <c r="I206" s="79">
        <v>0</v>
      </c>
      <c r="J206" s="80">
        <f>ROUND(I206*H206,2)</f>
        <v>0</v>
      </c>
      <c r="K206" s="76" t="s">
        <v>85</v>
      </c>
      <c r="L206" s="8"/>
      <c r="M206" s="81" t="s">
        <v>9</v>
      </c>
      <c r="N206" s="82" t="s">
        <v>32</v>
      </c>
      <c r="P206" s="83">
        <f>O206*H206</f>
        <v>0</v>
      </c>
      <c r="Q206" s="83">
        <v>0</v>
      </c>
      <c r="R206" s="83">
        <f>Q206*H206</f>
        <v>0</v>
      </c>
      <c r="S206" s="83">
        <v>0</v>
      </c>
      <c r="T206" s="84">
        <f>S206*H206</f>
        <v>0</v>
      </c>
      <c r="AR206" s="85" t="s">
        <v>86</v>
      </c>
      <c r="AT206" s="85" t="s">
        <v>81</v>
      </c>
      <c r="AU206" s="85" t="s">
        <v>1</v>
      </c>
      <c r="AY206" s="1" t="s">
        <v>79</v>
      </c>
      <c r="BE206" s="86">
        <f>IF(N206="základní",J206,0)</f>
        <v>0</v>
      </c>
      <c r="BF206" s="86">
        <f>IF(N206="snížená",J206,0)</f>
        <v>0</v>
      </c>
      <c r="BG206" s="86">
        <f>IF(N206="zákl. přenesená",J206,0)</f>
        <v>0</v>
      </c>
      <c r="BH206" s="86">
        <f>IF(N206="sníž. přenesená",J206,0)</f>
        <v>0</v>
      </c>
      <c r="BI206" s="86">
        <f>IF(N206="nulová",J206,0)</f>
        <v>0</v>
      </c>
      <c r="BJ206" s="1" t="s">
        <v>77</v>
      </c>
      <c r="BK206" s="86">
        <f>ROUND(I206*H206,2)</f>
        <v>0</v>
      </c>
      <c r="BL206" s="1" t="s">
        <v>86</v>
      </c>
      <c r="BM206" s="85" t="s">
        <v>217</v>
      </c>
    </row>
    <row r="207" spans="2:47" s="9" customFormat="1" ht="12">
      <c r="B207" s="8"/>
      <c r="D207" s="87" t="s">
        <v>88</v>
      </c>
      <c r="F207" s="88" t="s">
        <v>218</v>
      </c>
      <c r="I207" s="89"/>
      <c r="L207" s="8"/>
      <c r="M207" s="90"/>
      <c r="T207" s="91"/>
      <c r="AT207" s="1" t="s">
        <v>88</v>
      </c>
      <c r="AU207" s="1" t="s">
        <v>1</v>
      </c>
    </row>
    <row r="208" spans="2:51" s="93" customFormat="1" ht="12">
      <c r="B208" s="92"/>
      <c r="D208" s="94" t="s">
        <v>90</v>
      </c>
      <c r="E208" s="95" t="s">
        <v>9</v>
      </c>
      <c r="F208" s="96" t="s">
        <v>219</v>
      </c>
      <c r="H208" s="97">
        <v>165.7</v>
      </c>
      <c r="I208" s="98"/>
      <c r="L208" s="92"/>
      <c r="M208" s="99"/>
      <c r="T208" s="100"/>
      <c r="AT208" s="95" t="s">
        <v>90</v>
      </c>
      <c r="AU208" s="95" t="s">
        <v>1</v>
      </c>
      <c r="AV208" s="93" t="s">
        <v>1</v>
      </c>
      <c r="AW208" s="93" t="s">
        <v>92</v>
      </c>
      <c r="AX208" s="93" t="s">
        <v>77</v>
      </c>
      <c r="AY208" s="95" t="s">
        <v>79</v>
      </c>
    </row>
    <row r="209" spans="2:65" s="9" customFormat="1" ht="16.5" customHeight="1">
      <c r="B209" s="8"/>
      <c r="C209" s="117" t="s">
        <v>220</v>
      </c>
      <c r="D209" s="117" t="s">
        <v>197</v>
      </c>
      <c r="E209" s="118" t="s">
        <v>221</v>
      </c>
      <c r="F209" s="119" t="s">
        <v>222</v>
      </c>
      <c r="G209" s="120" t="s">
        <v>223</v>
      </c>
      <c r="H209" s="121">
        <v>3.314</v>
      </c>
      <c r="I209" s="122">
        <v>0</v>
      </c>
      <c r="J209" s="123">
        <f>ROUND(I209*H209,2)</f>
        <v>0</v>
      </c>
      <c r="K209" s="119" t="s">
        <v>85</v>
      </c>
      <c r="L209" s="124"/>
      <c r="M209" s="125" t="s">
        <v>9</v>
      </c>
      <c r="N209" s="126" t="s">
        <v>32</v>
      </c>
      <c r="P209" s="83">
        <f>O209*H209</f>
        <v>0</v>
      </c>
      <c r="Q209" s="83">
        <v>0.001</v>
      </c>
      <c r="R209" s="83">
        <f>Q209*H209</f>
        <v>0.003314</v>
      </c>
      <c r="S209" s="83">
        <v>0</v>
      </c>
      <c r="T209" s="84">
        <f>S209*H209</f>
        <v>0</v>
      </c>
      <c r="AR209" s="85" t="s">
        <v>149</v>
      </c>
      <c r="AT209" s="85" t="s">
        <v>197</v>
      </c>
      <c r="AU209" s="85" t="s">
        <v>1</v>
      </c>
      <c r="AY209" s="1" t="s">
        <v>79</v>
      </c>
      <c r="BE209" s="86">
        <f>IF(N209="základní",J209,0)</f>
        <v>0</v>
      </c>
      <c r="BF209" s="86">
        <f>IF(N209="snížená",J209,0)</f>
        <v>0</v>
      </c>
      <c r="BG209" s="86">
        <f>IF(N209="zákl. přenesená",J209,0)</f>
        <v>0</v>
      </c>
      <c r="BH209" s="86">
        <f>IF(N209="sníž. přenesená",J209,0)</f>
        <v>0</v>
      </c>
      <c r="BI209" s="86">
        <f>IF(N209="nulová",J209,0)</f>
        <v>0</v>
      </c>
      <c r="BJ209" s="1" t="s">
        <v>77</v>
      </c>
      <c r="BK209" s="86">
        <f>ROUND(I209*H209,2)</f>
        <v>0</v>
      </c>
      <c r="BL209" s="1" t="s">
        <v>86</v>
      </c>
      <c r="BM209" s="85" t="s">
        <v>224</v>
      </c>
    </row>
    <row r="210" spans="2:51" s="93" customFormat="1" ht="12">
      <c r="B210" s="92"/>
      <c r="D210" s="94" t="s">
        <v>90</v>
      </c>
      <c r="F210" s="96" t="s">
        <v>225</v>
      </c>
      <c r="H210" s="97">
        <v>3.314</v>
      </c>
      <c r="I210" s="98"/>
      <c r="L210" s="92"/>
      <c r="M210" s="99"/>
      <c r="T210" s="100"/>
      <c r="AT210" s="95" t="s">
        <v>90</v>
      </c>
      <c r="AU210" s="95" t="s">
        <v>1</v>
      </c>
      <c r="AV210" s="93" t="s">
        <v>1</v>
      </c>
      <c r="AW210" s="93" t="s">
        <v>4</v>
      </c>
      <c r="AX210" s="93" t="s">
        <v>77</v>
      </c>
      <c r="AY210" s="95" t="s">
        <v>79</v>
      </c>
    </row>
    <row r="211" spans="2:65" s="9" customFormat="1" ht="21.75" customHeight="1">
      <c r="B211" s="8"/>
      <c r="C211" s="74" t="s">
        <v>226</v>
      </c>
      <c r="D211" s="74" t="s">
        <v>81</v>
      </c>
      <c r="E211" s="75" t="s">
        <v>227</v>
      </c>
      <c r="F211" s="76" t="s">
        <v>228</v>
      </c>
      <c r="G211" s="77" t="s">
        <v>84</v>
      </c>
      <c r="H211" s="78">
        <v>1043.31</v>
      </c>
      <c r="I211" s="79">
        <v>0</v>
      </c>
      <c r="J211" s="80">
        <f>ROUND(I211*H211,2)</f>
        <v>0</v>
      </c>
      <c r="K211" s="76" t="s">
        <v>85</v>
      </c>
      <c r="L211" s="8"/>
      <c r="M211" s="81" t="s">
        <v>9</v>
      </c>
      <c r="N211" s="82" t="s">
        <v>32</v>
      </c>
      <c r="P211" s="83">
        <f>O211*H211</f>
        <v>0</v>
      </c>
      <c r="Q211" s="83">
        <v>0</v>
      </c>
      <c r="R211" s="83">
        <f>Q211*H211</f>
        <v>0</v>
      </c>
      <c r="S211" s="83">
        <v>0</v>
      </c>
      <c r="T211" s="84">
        <f>S211*H211</f>
        <v>0</v>
      </c>
      <c r="AR211" s="85" t="s">
        <v>86</v>
      </c>
      <c r="AT211" s="85" t="s">
        <v>81</v>
      </c>
      <c r="AU211" s="85" t="s">
        <v>1</v>
      </c>
      <c r="AY211" s="1" t="s">
        <v>79</v>
      </c>
      <c r="BE211" s="86">
        <f>IF(N211="základní",J211,0)</f>
        <v>0</v>
      </c>
      <c r="BF211" s="86">
        <f>IF(N211="snížená",J211,0)</f>
        <v>0</v>
      </c>
      <c r="BG211" s="86">
        <f>IF(N211="zákl. přenesená",J211,0)</f>
        <v>0</v>
      </c>
      <c r="BH211" s="86">
        <f>IF(N211="sníž. přenesená",J211,0)</f>
        <v>0</v>
      </c>
      <c r="BI211" s="86">
        <f>IF(N211="nulová",J211,0)</f>
        <v>0</v>
      </c>
      <c r="BJ211" s="1" t="s">
        <v>77</v>
      </c>
      <c r="BK211" s="86">
        <f>ROUND(I211*H211,2)</f>
        <v>0</v>
      </c>
      <c r="BL211" s="1" t="s">
        <v>86</v>
      </c>
      <c r="BM211" s="85" t="s">
        <v>229</v>
      </c>
    </row>
    <row r="212" spans="2:47" s="9" customFormat="1" ht="12">
      <c r="B212" s="8"/>
      <c r="D212" s="87" t="s">
        <v>88</v>
      </c>
      <c r="F212" s="88" t="s">
        <v>230</v>
      </c>
      <c r="I212" s="89"/>
      <c r="L212" s="8"/>
      <c r="M212" s="90"/>
      <c r="T212" s="91"/>
      <c r="AT212" s="1" t="s">
        <v>88</v>
      </c>
      <c r="AU212" s="1" t="s">
        <v>1</v>
      </c>
    </row>
    <row r="213" spans="2:51" s="93" customFormat="1" ht="12">
      <c r="B213" s="92"/>
      <c r="D213" s="94" t="s">
        <v>90</v>
      </c>
      <c r="E213" s="95" t="s">
        <v>9</v>
      </c>
      <c r="F213" s="96" t="s">
        <v>231</v>
      </c>
      <c r="H213" s="97">
        <v>34.95</v>
      </c>
      <c r="I213" s="98"/>
      <c r="L213" s="92"/>
      <c r="M213" s="99"/>
      <c r="T213" s="100"/>
      <c r="AT213" s="95" t="s">
        <v>90</v>
      </c>
      <c r="AU213" s="95" t="s">
        <v>1</v>
      </c>
      <c r="AV213" s="93" t="s">
        <v>1</v>
      </c>
      <c r="AW213" s="93" t="s">
        <v>92</v>
      </c>
      <c r="AX213" s="93" t="s">
        <v>78</v>
      </c>
      <c r="AY213" s="95" t="s">
        <v>79</v>
      </c>
    </row>
    <row r="214" spans="2:51" s="93" customFormat="1" ht="12">
      <c r="B214" s="92"/>
      <c r="D214" s="94" t="s">
        <v>90</v>
      </c>
      <c r="E214" s="95" t="s">
        <v>9</v>
      </c>
      <c r="F214" s="96" t="s">
        <v>103</v>
      </c>
      <c r="H214" s="97">
        <v>3.75</v>
      </c>
      <c r="I214" s="98"/>
      <c r="L214" s="92"/>
      <c r="M214" s="99"/>
      <c r="T214" s="100"/>
      <c r="AT214" s="95" t="s">
        <v>90</v>
      </c>
      <c r="AU214" s="95" t="s">
        <v>1</v>
      </c>
      <c r="AV214" s="93" t="s">
        <v>1</v>
      </c>
      <c r="AW214" s="93" t="s">
        <v>92</v>
      </c>
      <c r="AX214" s="93" t="s">
        <v>78</v>
      </c>
      <c r="AY214" s="95" t="s">
        <v>79</v>
      </c>
    </row>
    <row r="215" spans="2:51" s="93" customFormat="1" ht="12">
      <c r="B215" s="92"/>
      <c r="D215" s="94" t="s">
        <v>90</v>
      </c>
      <c r="E215" s="95" t="s">
        <v>9</v>
      </c>
      <c r="F215" s="96" t="s">
        <v>232</v>
      </c>
      <c r="H215" s="97">
        <v>316.5</v>
      </c>
      <c r="I215" s="98"/>
      <c r="L215" s="92"/>
      <c r="M215" s="99"/>
      <c r="T215" s="100"/>
      <c r="AT215" s="95" t="s">
        <v>90</v>
      </c>
      <c r="AU215" s="95" t="s">
        <v>1</v>
      </c>
      <c r="AV215" s="93" t="s">
        <v>1</v>
      </c>
      <c r="AW215" s="93" t="s">
        <v>92</v>
      </c>
      <c r="AX215" s="93" t="s">
        <v>78</v>
      </c>
      <c r="AY215" s="95" t="s">
        <v>79</v>
      </c>
    </row>
    <row r="216" spans="2:51" s="93" customFormat="1" ht="12">
      <c r="B216" s="92"/>
      <c r="D216" s="94" t="s">
        <v>90</v>
      </c>
      <c r="E216" s="95" t="s">
        <v>9</v>
      </c>
      <c r="F216" s="96" t="s">
        <v>233</v>
      </c>
      <c r="H216" s="97">
        <v>186</v>
      </c>
      <c r="I216" s="98"/>
      <c r="L216" s="92"/>
      <c r="M216" s="99"/>
      <c r="T216" s="100"/>
      <c r="AT216" s="95" t="s">
        <v>90</v>
      </c>
      <c r="AU216" s="95" t="s">
        <v>1</v>
      </c>
      <c r="AV216" s="93" t="s">
        <v>1</v>
      </c>
      <c r="AW216" s="93" t="s">
        <v>92</v>
      </c>
      <c r="AX216" s="93" t="s">
        <v>78</v>
      </c>
      <c r="AY216" s="95" t="s">
        <v>79</v>
      </c>
    </row>
    <row r="217" spans="2:51" s="102" customFormat="1" ht="12">
      <c r="B217" s="101"/>
      <c r="D217" s="94" t="s">
        <v>90</v>
      </c>
      <c r="E217" s="103" t="s">
        <v>9</v>
      </c>
      <c r="F217" s="104" t="s">
        <v>105</v>
      </c>
      <c r="H217" s="105">
        <v>541.2</v>
      </c>
      <c r="I217" s="106"/>
      <c r="L217" s="101"/>
      <c r="M217" s="107"/>
      <c r="T217" s="108"/>
      <c r="AT217" s="103" t="s">
        <v>90</v>
      </c>
      <c r="AU217" s="103" t="s">
        <v>1</v>
      </c>
      <c r="AV217" s="102" t="s">
        <v>97</v>
      </c>
      <c r="AW217" s="102" t="s">
        <v>92</v>
      </c>
      <c r="AX217" s="102" t="s">
        <v>78</v>
      </c>
      <c r="AY217" s="103" t="s">
        <v>79</v>
      </c>
    </row>
    <row r="218" spans="2:51" s="93" customFormat="1" ht="12">
      <c r="B218" s="92"/>
      <c r="D218" s="94" t="s">
        <v>90</v>
      </c>
      <c r="E218" s="95" t="s">
        <v>9</v>
      </c>
      <c r="F218" s="96" t="s">
        <v>106</v>
      </c>
      <c r="H218" s="97">
        <v>31.08</v>
      </c>
      <c r="I218" s="98"/>
      <c r="L218" s="92"/>
      <c r="M218" s="99"/>
      <c r="T218" s="100"/>
      <c r="AT218" s="95" t="s">
        <v>90</v>
      </c>
      <c r="AU218" s="95" t="s">
        <v>1</v>
      </c>
      <c r="AV218" s="93" t="s">
        <v>1</v>
      </c>
      <c r="AW218" s="93" t="s">
        <v>92</v>
      </c>
      <c r="AX218" s="93" t="s">
        <v>78</v>
      </c>
      <c r="AY218" s="95" t="s">
        <v>79</v>
      </c>
    </row>
    <row r="219" spans="2:51" s="93" customFormat="1" ht="12">
      <c r="B219" s="92"/>
      <c r="D219" s="94" t="s">
        <v>90</v>
      </c>
      <c r="E219" s="95" t="s">
        <v>9</v>
      </c>
      <c r="F219" s="96" t="s">
        <v>107</v>
      </c>
      <c r="H219" s="97">
        <v>46.25</v>
      </c>
      <c r="I219" s="98"/>
      <c r="L219" s="92"/>
      <c r="M219" s="99"/>
      <c r="T219" s="100"/>
      <c r="AT219" s="95" t="s">
        <v>90</v>
      </c>
      <c r="AU219" s="95" t="s">
        <v>1</v>
      </c>
      <c r="AV219" s="93" t="s">
        <v>1</v>
      </c>
      <c r="AW219" s="93" t="s">
        <v>92</v>
      </c>
      <c r="AX219" s="93" t="s">
        <v>78</v>
      </c>
      <c r="AY219" s="95" t="s">
        <v>79</v>
      </c>
    </row>
    <row r="220" spans="2:51" s="93" customFormat="1" ht="12">
      <c r="B220" s="92"/>
      <c r="D220" s="94" t="s">
        <v>90</v>
      </c>
      <c r="E220" s="95" t="s">
        <v>9</v>
      </c>
      <c r="F220" s="96" t="s">
        <v>108</v>
      </c>
      <c r="H220" s="97">
        <v>57.72</v>
      </c>
      <c r="I220" s="98"/>
      <c r="L220" s="92"/>
      <c r="M220" s="99"/>
      <c r="T220" s="100"/>
      <c r="AT220" s="95" t="s">
        <v>90</v>
      </c>
      <c r="AU220" s="95" t="s">
        <v>1</v>
      </c>
      <c r="AV220" s="93" t="s">
        <v>1</v>
      </c>
      <c r="AW220" s="93" t="s">
        <v>92</v>
      </c>
      <c r="AX220" s="93" t="s">
        <v>78</v>
      </c>
      <c r="AY220" s="95" t="s">
        <v>79</v>
      </c>
    </row>
    <row r="221" spans="2:51" s="93" customFormat="1" ht="12">
      <c r="B221" s="92"/>
      <c r="D221" s="94" t="s">
        <v>90</v>
      </c>
      <c r="E221" s="95" t="s">
        <v>9</v>
      </c>
      <c r="F221" s="96" t="s">
        <v>109</v>
      </c>
      <c r="H221" s="97">
        <v>70.3</v>
      </c>
      <c r="I221" s="98"/>
      <c r="L221" s="92"/>
      <c r="M221" s="99"/>
      <c r="T221" s="100"/>
      <c r="AT221" s="95" t="s">
        <v>90</v>
      </c>
      <c r="AU221" s="95" t="s">
        <v>1</v>
      </c>
      <c r="AV221" s="93" t="s">
        <v>1</v>
      </c>
      <c r="AW221" s="93" t="s">
        <v>92</v>
      </c>
      <c r="AX221" s="93" t="s">
        <v>78</v>
      </c>
      <c r="AY221" s="95" t="s">
        <v>79</v>
      </c>
    </row>
    <row r="222" spans="2:51" s="93" customFormat="1" ht="12">
      <c r="B222" s="92"/>
      <c r="D222" s="94" t="s">
        <v>90</v>
      </c>
      <c r="E222" s="95" t="s">
        <v>9</v>
      </c>
      <c r="F222" s="96" t="s">
        <v>110</v>
      </c>
      <c r="H222" s="97">
        <v>53.28</v>
      </c>
      <c r="I222" s="98"/>
      <c r="L222" s="92"/>
      <c r="M222" s="99"/>
      <c r="T222" s="100"/>
      <c r="AT222" s="95" t="s">
        <v>90</v>
      </c>
      <c r="AU222" s="95" t="s">
        <v>1</v>
      </c>
      <c r="AV222" s="93" t="s">
        <v>1</v>
      </c>
      <c r="AW222" s="93" t="s">
        <v>92</v>
      </c>
      <c r="AX222" s="93" t="s">
        <v>78</v>
      </c>
      <c r="AY222" s="95" t="s">
        <v>79</v>
      </c>
    </row>
    <row r="223" spans="2:51" s="93" customFormat="1" ht="12">
      <c r="B223" s="92"/>
      <c r="D223" s="94" t="s">
        <v>90</v>
      </c>
      <c r="E223" s="95" t="s">
        <v>9</v>
      </c>
      <c r="F223" s="96" t="s">
        <v>111</v>
      </c>
      <c r="H223" s="97">
        <v>46.25</v>
      </c>
      <c r="I223" s="98"/>
      <c r="L223" s="92"/>
      <c r="M223" s="99"/>
      <c r="T223" s="100"/>
      <c r="AT223" s="95" t="s">
        <v>90</v>
      </c>
      <c r="AU223" s="95" t="s">
        <v>1</v>
      </c>
      <c r="AV223" s="93" t="s">
        <v>1</v>
      </c>
      <c r="AW223" s="93" t="s">
        <v>92</v>
      </c>
      <c r="AX223" s="93" t="s">
        <v>78</v>
      </c>
      <c r="AY223" s="95" t="s">
        <v>79</v>
      </c>
    </row>
    <row r="224" spans="2:51" s="93" customFormat="1" ht="12">
      <c r="B224" s="92"/>
      <c r="D224" s="94" t="s">
        <v>90</v>
      </c>
      <c r="E224" s="95" t="s">
        <v>9</v>
      </c>
      <c r="F224" s="96" t="s">
        <v>112</v>
      </c>
      <c r="H224" s="97">
        <v>25.53</v>
      </c>
      <c r="I224" s="98"/>
      <c r="L224" s="92"/>
      <c r="M224" s="99"/>
      <c r="T224" s="100"/>
      <c r="AT224" s="95" t="s">
        <v>90</v>
      </c>
      <c r="AU224" s="95" t="s">
        <v>1</v>
      </c>
      <c r="AV224" s="93" t="s">
        <v>1</v>
      </c>
      <c r="AW224" s="93" t="s">
        <v>92</v>
      </c>
      <c r="AX224" s="93" t="s">
        <v>78</v>
      </c>
      <c r="AY224" s="95" t="s">
        <v>79</v>
      </c>
    </row>
    <row r="225" spans="2:51" s="93" customFormat="1" ht="12">
      <c r="B225" s="92"/>
      <c r="D225" s="94" t="s">
        <v>90</v>
      </c>
      <c r="E225" s="95" t="s">
        <v>9</v>
      </c>
      <c r="F225" s="96" t="s">
        <v>113</v>
      </c>
      <c r="H225" s="97">
        <v>22.2</v>
      </c>
      <c r="I225" s="98"/>
      <c r="L225" s="92"/>
      <c r="M225" s="99"/>
      <c r="T225" s="100"/>
      <c r="AT225" s="95" t="s">
        <v>90</v>
      </c>
      <c r="AU225" s="95" t="s">
        <v>1</v>
      </c>
      <c r="AV225" s="93" t="s">
        <v>1</v>
      </c>
      <c r="AW225" s="93" t="s">
        <v>92</v>
      </c>
      <c r="AX225" s="93" t="s">
        <v>78</v>
      </c>
      <c r="AY225" s="95" t="s">
        <v>79</v>
      </c>
    </row>
    <row r="226" spans="2:51" s="102" customFormat="1" ht="12">
      <c r="B226" s="101"/>
      <c r="D226" s="94" t="s">
        <v>90</v>
      </c>
      <c r="E226" s="103" t="s">
        <v>9</v>
      </c>
      <c r="F226" s="104" t="s">
        <v>105</v>
      </c>
      <c r="H226" s="105">
        <v>352.60999999999996</v>
      </c>
      <c r="I226" s="106"/>
      <c r="L226" s="101"/>
      <c r="M226" s="107"/>
      <c r="T226" s="108"/>
      <c r="AT226" s="103" t="s">
        <v>90</v>
      </c>
      <c r="AU226" s="103" t="s">
        <v>1</v>
      </c>
      <c r="AV226" s="102" t="s">
        <v>97</v>
      </c>
      <c r="AW226" s="102" t="s">
        <v>92</v>
      </c>
      <c r="AX226" s="102" t="s">
        <v>78</v>
      </c>
      <c r="AY226" s="103" t="s">
        <v>79</v>
      </c>
    </row>
    <row r="227" spans="2:51" s="93" customFormat="1" ht="12">
      <c r="B227" s="92"/>
      <c r="D227" s="94" t="s">
        <v>90</v>
      </c>
      <c r="E227" s="95" t="s">
        <v>9</v>
      </c>
      <c r="F227" s="96" t="s">
        <v>114</v>
      </c>
      <c r="H227" s="97">
        <v>10.12</v>
      </c>
      <c r="I227" s="98"/>
      <c r="L227" s="92"/>
      <c r="M227" s="99"/>
      <c r="T227" s="100"/>
      <c r="AT227" s="95" t="s">
        <v>90</v>
      </c>
      <c r="AU227" s="95" t="s">
        <v>1</v>
      </c>
      <c r="AV227" s="93" t="s">
        <v>1</v>
      </c>
      <c r="AW227" s="93" t="s">
        <v>92</v>
      </c>
      <c r="AX227" s="93" t="s">
        <v>78</v>
      </c>
      <c r="AY227" s="95" t="s">
        <v>79</v>
      </c>
    </row>
    <row r="228" spans="2:51" s="93" customFormat="1" ht="12">
      <c r="B228" s="92"/>
      <c r="D228" s="94" t="s">
        <v>90</v>
      </c>
      <c r="E228" s="95" t="s">
        <v>9</v>
      </c>
      <c r="F228" s="96" t="s">
        <v>115</v>
      </c>
      <c r="H228" s="97">
        <v>10.58</v>
      </c>
      <c r="I228" s="98"/>
      <c r="L228" s="92"/>
      <c r="M228" s="99"/>
      <c r="T228" s="100"/>
      <c r="AT228" s="95" t="s">
        <v>90</v>
      </c>
      <c r="AU228" s="95" t="s">
        <v>1</v>
      </c>
      <c r="AV228" s="93" t="s">
        <v>1</v>
      </c>
      <c r="AW228" s="93" t="s">
        <v>92</v>
      </c>
      <c r="AX228" s="93" t="s">
        <v>78</v>
      </c>
      <c r="AY228" s="95" t="s">
        <v>79</v>
      </c>
    </row>
    <row r="229" spans="2:51" s="93" customFormat="1" ht="12">
      <c r="B229" s="92"/>
      <c r="D229" s="94" t="s">
        <v>90</v>
      </c>
      <c r="E229" s="95" t="s">
        <v>9</v>
      </c>
      <c r="F229" s="96" t="s">
        <v>116</v>
      </c>
      <c r="H229" s="97">
        <v>15.41</v>
      </c>
      <c r="I229" s="98"/>
      <c r="L229" s="92"/>
      <c r="M229" s="99"/>
      <c r="T229" s="100"/>
      <c r="AT229" s="95" t="s">
        <v>90</v>
      </c>
      <c r="AU229" s="95" t="s">
        <v>1</v>
      </c>
      <c r="AV229" s="93" t="s">
        <v>1</v>
      </c>
      <c r="AW229" s="93" t="s">
        <v>92</v>
      </c>
      <c r="AX229" s="93" t="s">
        <v>78</v>
      </c>
      <c r="AY229" s="95" t="s">
        <v>79</v>
      </c>
    </row>
    <row r="230" spans="2:51" s="93" customFormat="1" ht="12">
      <c r="B230" s="92"/>
      <c r="D230" s="94" t="s">
        <v>90</v>
      </c>
      <c r="E230" s="95" t="s">
        <v>9</v>
      </c>
      <c r="F230" s="96" t="s">
        <v>117</v>
      </c>
      <c r="H230" s="97">
        <v>15.87</v>
      </c>
      <c r="I230" s="98"/>
      <c r="L230" s="92"/>
      <c r="M230" s="99"/>
      <c r="T230" s="100"/>
      <c r="AT230" s="95" t="s">
        <v>90</v>
      </c>
      <c r="AU230" s="95" t="s">
        <v>1</v>
      </c>
      <c r="AV230" s="93" t="s">
        <v>1</v>
      </c>
      <c r="AW230" s="93" t="s">
        <v>92</v>
      </c>
      <c r="AX230" s="93" t="s">
        <v>78</v>
      </c>
      <c r="AY230" s="95" t="s">
        <v>79</v>
      </c>
    </row>
    <row r="231" spans="2:51" s="93" customFormat="1" ht="12">
      <c r="B231" s="92"/>
      <c r="D231" s="94" t="s">
        <v>90</v>
      </c>
      <c r="E231" s="95" t="s">
        <v>9</v>
      </c>
      <c r="F231" s="96" t="s">
        <v>118</v>
      </c>
      <c r="H231" s="97">
        <v>20.93</v>
      </c>
      <c r="I231" s="98"/>
      <c r="L231" s="92"/>
      <c r="M231" s="99"/>
      <c r="T231" s="100"/>
      <c r="AT231" s="95" t="s">
        <v>90</v>
      </c>
      <c r="AU231" s="95" t="s">
        <v>1</v>
      </c>
      <c r="AV231" s="93" t="s">
        <v>1</v>
      </c>
      <c r="AW231" s="93" t="s">
        <v>92</v>
      </c>
      <c r="AX231" s="93" t="s">
        <v>78</v>
      </c>
      <c r="AY231" s="95" t="s">
        <v>79</v>
      </c>
    </row>
    <row r="232" spans="2:51" s="93" customFormat="1" ht="12">
      <c r="B232" s="92"/>
      <c r="D232" s="94" t="s">
        <v>90</v>
      </c>
      <c r="E232" s="95" t="s">
        <v>9</v>
      </c>
      <c r="F232" s="96" t="s">
        <v>119</v>
      </c>
      <c r="H232" s="97">
        <v>21.16</v>
      </c>
      <c r="I232" s="98"/>
      <c r="L232" s="92"/>
      <c r="M232" s="99"/>
      <c r="T232" s="100"/>
      <c r="AT232" s="95" t="s">
        <v>90</v>
      </c>
      <c r="AU232" s="95" t="s">
        <v>1</v>
      </c>
      <c r="AV232" s="93" t="s">
        <v>1</v>
      </c>
      <c r="AW232" s="93" t="s">
        <v>92</v>
      </c>
      <c r="AX232" s="93" t="s">
        <v>78</v>
      </c>
      <c r="AY232" s="95" t="s">
        <v>79</v>
      </c>
    </row>
    <row r="233" spans="2:51" s="93" customFormat="1" ht="12">
      <c r="B233" s="92"/>
      <c r="D233" s="94" t="s">
        <v>90</v>
      </c>
      <c r="E233" s="95" t="s">
        <v>9</v>
      </c>
      <c r="F233" s="96" t="s">
        <v>120</v>
      </c>
      <c r="H233" s="97">
        <v>27.6</v>
      </c>
      <c r="I233" s="98"/>
      <c r="L233" s="92"/>
      <c r="M233" s="99"/>
      <c r="T233" s="100"/>
      <c r="AT233" s="95" t="s">
        <v>90</v>
      </c>
      <c r="AU233" s="95" t="s">
        <v>1</v>
      </c>
      <c r="AV233" s="93" t="s">
        <v>1</v>
      </c>
      <c r="AW233" s="93" t="s">
        <v>92</v>
      </c>
      <c r="AX233" s="93" t="s">
        <v>78</v>
      </c>
      <c r="AY233" s="95" t="s">
        <v>79</v>
      </c>
    </row>
    <row r="234" spans="2:51" s="93" customFormat="1" ht="12">
      <c r="B234" s="92"/>
      <c r="D234" s="94" t="s">
        <v>90</v>
      </c>
      <c r="E234" s="95" t="s">
        <v>9</v>
      </c>
      <c r="F234" s="96" t="s">
        <v>121</v>
      </c>
      <c r="H234" s="97">
        <v>27.83</v>
      </c>
      <c r="I234" s="98"/>
      <c r="L234" s="92"/>
      <c r="M234" s="99"/>
      <c r="T234" s="100"/>
      <c r="AT234" s="95" t="s">
        <v>90</v>
      </c>
      <c r="AU234" s="95" t="s">
        <v>1</v>
      </c>
      <c r="AV234" s="93" t="s">
        <v>1</v>
      </c>
      <c r="AW234" s="93" t="s">
        <v>92</v>
      </c>
      <c r="AX234" s="93" t="s">
        <v>78</v>
      </c>
      <c r="AY234" s="95" t="s">
        <v>79</v>
      </c>
    </row>
    <row r="235" spans="2:51" s="102" customFormat="1" ht="12">
      <c r="B235" s="101"/>
      <c r="D235" s="94" t="s">
        <v>90</v>
      </c>
      <c r="E235" s="103" t="s">
        <v>9</v>
      </c>
      <c r="F235" s="104" t="s">
        <v>105</v>
      </c>
      <c r="H235" s="105">
        <v>149.5</v>
      </c>
      <c r="I235" s="106"/>
      <c r="L235" s="101"/>
      <c r="M235" s="107"/>
      <c r="T235" s="108"/>
      <c r="AT235" s="103" t="s">
        <v>90</v>
      </c>
      <c r="AU235" s="103" t="s">
        <v>1</v>
      </c>
      <c r="AV235" s="102" t="s">
        <v>97</v>
      </c>
      <c r="AW235" s="102" t="s">
        <v>92</v>
      </c>
      <c r="AX235" s="102" t="s">
        <v>78</v>
      </c>
      <c r="AY235" s="103" t="s">
        <v>79</v>
      </c>
    </row>
    <row r="236" spans="2:51" s="110" customFormat="1" ht="12">
      <c r="B236" s="109"/>
      <c r="D236" s="94" t="s">
        <v>90</v>
      </c>
      <c r="E236" s="111" t="s">
        <v>9</v>
      </c>
      <c r="F236" s="112" t="s">
        <v>122</v>
      </c>
      <c r="H236" s="113">
        <v>1043.31</v>
      </c>
      <c r="I236" s="114"/>
      <c r="L236" s="109"/>
      <c r="M236" s="115"/>
      <c r="T236" s="116"/>
      <c r="AT236" s="111" t="s">
        <v>90</v>
      </c>
      <c r="AU236" s="111" t="s">
        <v>1</v>
      </c>
      <c r="AV236" s="110" t="s">
        <v>86</v>
      </c>
      <c r="AW236" s="110" t="s">
        <v>92</v>
      </c>
      <c r="AX236" s="110" t="s">
        <v>77</v>
      </c>
      <c r="AY236" s="111" t="s">
        <v>79</v>
      </c>
    </row>
    <row r="237" spans="2:65" s="9" customFormat="1" ht="21.75" customHeight="1">
      <c r="B237" s="8"/>
      <c r="C237" s="74" t="s">
        <v>234</v>
      </c>
      <c r="D237" s="74" t="s">
        <v>81</v>
      </c>
      <c r="E237" s="75" t="s">
        <v>235</v>
      </c>
      <c r="F237" s="76" t="s">
        <v>236</v>
      </c>
      <c r="G237" s="77" t="s">
        <v>84</v>
      </c>
      <c r="H237" s="78">
        <v>165.7</v>
      </c>
      <c r="I237" s="79">
        <v>0</v>
      </c>
      <c r="J237" s="80">
        <f>ROUND(I237*H237,2)</f>
        <v>0</v>
      </c>
      <c r="K237" s="76" t="s">
        <v>85</v>
      </c>
      <c r="L237" s="8"/>
      <c r="M237" s="81" t="s">
        <v>9</v>
      </c>
      <c r="N237" s="82" t="s">
        <v>32</v>
      </c>
      <c r="P237" s="83">
        <f>O237*H237</f>
        <v>0</v>
      </c>
      <c r="Q237" s="83">
        <v>0</v>
      </c>
      <c r="R237" s="83">
        <f>Q237*H237</f>
        <v>0</v>
      </c>
      <c r="S237" s="83">
        <v>0</v>
      </c>
      <c r="T237" s="84">
        <f>S237*H237</f>
        <v>0</v>
      </c>
      <c r="AR237" s="85" t="s">
        <v>86</v>
      </c>
      <c r="AT237" s="85" t="s">
        <v>81</v>
      </c>
      <c r="AU237" s="85" t="s">
        <v>1</v>
      </c>
      <c r="AY237" s="1" t="s">
        <v>79</v>
      </c>
      <c r="BE237" s="86">
        <f>IF(N237="základní",J237,0)</f>
        <v>0</v>
      </c>
      <c r="BF237" s="86">
        <f>IF(N237="snížená",J237,0)</f>
        <v>0</v>
      </c>
      <c r="BG237" s="86">
        <f>IF(N237="zákl. přenesená",J237,0)</f>
        <v>0</v>
      </c>
      <c r="BH237" s="86">
        <f>IF(N237="sníž. přenesená",J237,0)</f>
        <v>0</v>
      </c>
      <c r="BI237" s="86">
        <f>IF(N237="nulová",J237,0)</f>
        <v>0</v>
      </c>
      <c r="BJ237" s="1" t="s">
        <v>77</v>
      </c>
      <c r="BK237" s="86">
        <f>ROUND(I237*H237,2)</f>
        <v>0</v>
      </c>
      <c r="BL237" s="1" t="s">
        <v>86</v>
      </c>
      <c r="BM237" s="85" t="s">
        <v>237</v>
      </c>
    </row>
    <row r="238" spans="2:47" s="9" customFormat="1" ht="12">
      <c r="B238" s="8"/>
      <c r="D238" s="87" t="s">
        <v>88</v>
      </c>
      <c r="F238" s="88" t="s">
        <v>238</v>
      </c>
      <c r="I238" s="89"/>
      <c r="L238" s="8"/>
      <c r="M238" s="90"/>
      <c r="T238" s="91"/>
      <c r="AT238" s="1" t="s">
        <v>88</v>
      </c>
      <c r="AU238" s="1" t="s">
        <v>1</v>
      </c>
    </row>
    <row r="239" spans="2:51" s="93" customFormat="1" ht="12">
      <c r="B239" s="92"/>
      <c r="D239" s="94" t="s">
        <v>90</v>
      </c>
      <c r="E239" s="95" t="s">
        <v>9</v>
      </c>
      <c r="F239" s="96" t="s">
        <v>219</v>
      </c>
      <c r="H239" s="97">
        <v>165.7</v>
      </c>
      <c r="I239" s="98"/>
      <c r="L239" s="92"/>
      <c r="M239" s="99"/>
      <c r="T239" s="100"/>
      <c r="AT239" s="95" t="s">
        <v>90</v>
      </c>
      <c r="AU239" s="95" t="s">
        <v>1</v>
      </c>
      <c r="AV239" s="93" t="s">
        <v>1</v>
      </c>
      <c r="AW239" s="93" t="s">
        <v>92</v>
      </c>
      <c r="AX239" s="93" t="s">
        <v>77</v>
      </c>
      <c r="AY239" s="95" t="s">
        <v>79</v>
      </c>
    </row>
    <row r="240" spans="2:63" s="62" customFormat="1" ht="22.9" customHeight="1">
      <c r="B240" s="61"/>
      <c r="D240" s="63" t="s">
        <v>74</v>
      </c>
      <c r="E240" s="72" t="s">
        <v>127</v>
      </c>
      <c r="F240" s="72" t="s">
        <v>239</v>
      </c>
      <c r="I240" s="65"/>
      <c r="J240" s="73">
        <f>BK240</f>
        <v>0</v>
      </c>
      <c r="L240" s="61"/>
      <c r="M240" s="67"/>
      <c r="P240" s="68">
        <f>SUM(P241:P324)</f>
        <v>0</v>
      </c>
      <c r="R240" s="68">
        <f>SUM(R241:R324)</f>
        <v>216.0118782</v>
      </c>
      <c r="T240" s="69">
        <f>SUM(T241:T324)</f>
        <v>0</v>
      </c>
      <c r="AR240" s="63" t="s">
        <v>77</v>
      </c>
      <c r="AT240" s="70" t="s">
        <v>74</v>
      </c>
      <c r="AU240" s="70" t="s">
        <v>77</v>
      </c>
      <c r="AY240" s="63" t="s">
        <v>79</v>
      </c>
      <c r="BK240" s="71">
        <f>SUM(BK241:BK324)</f>
        <v>0</v>
      </c>
    </row>
    <row r="241" spans="2:65" s="9" customFormat="1" ht="21.75" customHeight="1">
      <c r="B241" s="8"/>
      <c r="C241" s="74" t="s">
        <v>240</v>
      </c>
      <c r="D241" s="74" t="s">
        <v>81</v>
      </c>
      <c r="E241" s="75" t="s">
        <v>241</v>
      </c>
      <c r="F241" s="76" t="s">
        <v>242</v>
      </c>
      <c r="G241" s="77" t="s">
        <v>84</v>
      </c>
      <c r="H241" s="78">
        <v>1043.31</v>
      </c>
      <c r="I241" s="79">
        <v>0</v>
      </c>
      <c r="J241" s="80">
        <f>ROUND(I241*H241,2)</f>
        <v>0</v>
      </c>
      <c r="K241" s="76" t="s">
        <v>85</v>
      </c>
      <c r="L241" s="8"/>
      <c r="M241" s="81" t="s">
        <v>9</v>
      </c>
      <c r="N241" s="82" t="s">
        <v>32</v>
      </c>
      <c r="P241" s="83">
        <f>O241*H241</f>
        <v>0</v>
      </c>
      <c r="Q241" s="83">
        <v>0</v>
      </c>
      <c r="R241" s="83">
        <f>Q241*H241</f>
        <v>0</v>
      </c>
      <c r="S241" s="83">
        <v>0</v>
      </c>
      <c r="T241" s="84">
        <f>S241*H241</f>
        <v>0</v>
      </c>
      <c r="AR241" s="85" t="s">
        <v>86</v>
      </c>
      <c r="AT241" s="85" t="s">
        <v>81</v>
      </c>
      <c r="AU241" s="85" t="s">
        <v>1</v>
      </c>
      <c r="AY241" s="1" t="s">
        <v>79</v>
      </c>
      <c r="BE241" s="86">
        <f>IF(N241="základní",J241,0)</f>
        <v>0</v>
      </c>
      <c r="BF241" s="86">
        <f>IF(N241="snížená",J241,0)</f>
        <v>0</v>
      </c>
      <c r="BG241" s="86">
        <f>IF(N241="zákl. přenesená",J241,0)</f>
        <v>0</v>
      </c>
      <c r="BH241" s="86">
        <f>IF(N241="sníž. přenesená",J241,0)</f>
        <v>0</v>
      </c>
      <c r="BI241" s="86">
        <f>IF(N241="nulová",J241,0)</f>
        <v>0</v>
      </c>
      <c r="BJ241" s="1" t="s">
        <v>77</v>
      </c>
      <c r="BK241" s="86">
        <f>ROUND(I241*H241,2)</f>
        <v>0</v>
      </c>
      <c r="BL241" s="1" t="s">
        <v>86</v>
      </c>
      <c r="BM241" s="85" t="s">
        <v>243</v>
      </c>
    </row>
    <row r="242" spans="2:47" s="9" customFormat="1" ht="12">
      <c r="B242" s="8"/>
      <c r="D242" s="87" t="s">
        <v>88</v>
      </c>
      <c r="F242" s="88" t="s">
        <v>244</v>
      </c>
      <c r="I242" s="89"/>
      <c r="L242" s="8"/>
      <c r="M242" s="90"/>
      <c r="T242" s="91"/>
      <c r="AT242" s="1" t="s">
        <v>88</v>
      </c>
      <c r="AU242" s="1" t="s">
        <v>1</v>
      </c>
    </row>
    <row r="243" spans="2:51" s="93" customFormat="1" ht="12">
      <c r="B243" s="92"/>
      <c r="D243" s="94" t="s">
        <v>90</v>
      </c>
      <c r="E243" s="95" t="s">
        <v>9</v>
      </c>
      <c r="F243" s="96" t="s">
        <v>231</v>
      </c>
      <c r="H243" s="97">
        <v>34.95</v>
      </c>
      <c r="I243" s="98"/>
      <c r="L243" s="92"/>
      <c r="M243" s="99"/>
      <c r="T243" s="100"/>
      <c r="AT243" s="95" t="s">
        <v>90</v>
      </c>
      <c r="AU243" s="95" t="s">
        <v>1</v>
      </c>
      <c r="AV243" s="93" t="s">
        <v>1</v>
      </c>
      <c r="AW243" s="93" t="s">
        <v>92</v>
      </c>
      <c r="AX243" s="93" t="s">
        <v>78</v>
      </c>
      <c r="AY243" s="95" t="s">
        <v>79</v>
      </c>
    </row>
    <row r="244" spans="2:51" s="93" customFormat="1" ht="12">
      <c r="B244" s="92"/>
      <c r="D244" s="94" t="s">
        <v>90</v>
      </c>
      <c r="E244" s="95" t="s">
        <v>9</v>
      </c>
      <c r="F244" s="96" t="s">
        <v>103</v>
      </c>
      <c r="H244" s="97">
        <v>3.75</v>
      </c>
      <c r="I244" s="98"/>
      <c r="L244" s="92"/>
      <c r="M244" s="99"/>
      <c r="T244" s="100"/>
      <c r="AT244" s="95" t="s">
        <v>90</v>
      </c>
      <c r="AU244" s="95" t="s">
        <v>1</v>
      </c>
      <c r="AV244" s="93" t="s">
        <v>1</v>
      </c>
      <c r="AW244" s="93" t="s">
        <v>92</v>
      </c>
      <c r="AX244" s="93" t="s">
        <v>78</v>
      </c>
      <c r="AY244" s="95" t="s">
        <v>79</v>
      </c>
    </row>
    <row r="245" spans="2:51" s="93" customFormat="1" ht="12">
      <c r="B245" s="92"/>
      <c r="D245" s="94" t="s">
        <v>90</v>
      </c>
      <c r="E245" s="95" t="s">
        <v>9</v>
      </c>
      <c r="F245" s="96" t="s">
        <v>232</v>
      </c>
      <c r="H245" s="97">
        <v>316.5</v>
      </c>
      <c r="I245" s="98"/>
      <c r="L245" s="92"/>
      <c r="M245" s="99"/>
      <c r="T245" s="100"/>
      <c r="AT245" s="95" t="s">
        <v>90</v>
      </c>
      <c r="AU245" s="95" t="s">
        <v>1</v>
      </c>
      <c r="AV245" s="93" t="s">
        <v>1</v>
      </c>
      <c r="AW245" s="93" t="s">
        <v>92</v>
      </c>
      <c r="AX245" s="93" t="s">
        <v>78</v>
      </c>
      <c r="AY245" s="95" t="s">
        <v>79</v>
      </c>
    </row>
    <row r="246" spans="2:51" s="93" customFormat="1" ht="12">
      <c r="B246" s="92"/>
      <c r="D246" s="94" t="s">
        <v>90</v>
      </c>
      <c r="E246" s="95" t="s">
        <v>9</v>
      </c>
      <c r="F246" s="96" t="s">
        <v>233</v>
      </c>
      <c r="H246" s="97">
        <v>186</v>
      </c>
      <c r="I246" s="98"/>
      <c r="L246" s="92"/>
      <c r="M246" s="99"/>
      <c r="T246" s="100"/>
      <c r="AT246" s="95" t="s">
        <v>90</v>
      </c>
      <c r="AU246" s="95" t="s">
        <v>1</v>
      </c>
      <c r="AV246" s="93" t="s">
        <v>1</v>
      </c>
      <c r="AW246" s="93" t="s">
        <v>92</v>
      </c>
      <c r="AX246" s="93" t="s">
        <v>78</v>
      </c>
      <c r="AY246" s="95" t="s">
        <v>79</v>
      </c>
    </row>
    <row r="247" spans="2:51" s="102" customFormat="1" ht="12">
      <c r="B247" s="101"/>
      <c r="D247" s="94" t="s">
        <v>90</v>
      </c>
      <c r="E247" s="103" t="s">
        <v>9</v>
      </c>
      <c r="F247" s="104" t="s">
        <v>105</v>
      </c>
      <c r="H247" s="105">
        <v>541.2</v>
      </c>
      <c r="I247" s="106"/>
      <c r="L247" s="101"/>
      <c r="M247" s="107"/>
      <c r="T247" s="108"/>
      <c r="AT247" s="103" t="s">
        <v>90</v>
      </c>
      <c r="AU247" s="103" t="s">
        <v>1</v>
      </c>
      <c r="AV247" s="102" t="s">
        <v>97</v>
      </c>
      <c r="AW247" s="102" t="s">
        <v>92</v>
      </c>
      <c r="AX247" s="102" t="s">
        <v>78</v>
      </c>
      <c r="AY247" s="103" t="s">
        <v>79</v>
      </c>
    </row>
    <row r="248" spans="2:51" s="93" customFormat="1" ht="12">
      <c r="B248" s="92"/>
      <c r="D248" s="94" t="s">
        <v>90</v>
      </c>
      <c r="E248" s="95" t="s">
        <v>9</v>
      </c>
      <c r="F248" s="96" t="s">
        <v>106</v>
      </c>
      <c r="H248" s="97">
        <v>31.08</v>
      </c>
      <c r="I248" s="98"/>
      <c r="L248" s="92"/>
      <c r="M248" s="99"/>
      <c r="T248" s="100"/>
      <c r="AT248" s="95" t="s">
        <v>90</v>
      </c>
      <c r="AU248" s="95" t="s">
        <v>1</v>
      </c>
      <c r="AV248" s="93" t="s">
        <v>1</v>
      </c>
      <c r="AW248" s="93" t="s">
        <v>92</v>
      </c>
      <c r="AX248" s="93" t="s">
        <v>78</v>
      </c>
      <c r="AY248" s="95" t="s">
        <v>79</v>
      </c>
    </row>
    <row r="249" spans="2:51" s="93" customFormat="1" ht="12">
      <c r="B249" s="92"/>
      <c r="D249" s="94" t="s">
        <v>90</v>
      </c>
      <c r="E249" s="95" t="s">
        <v>9</v>
      </c>
      <c r="F249" s="96" t="s">
        <v>107</v>
      </c>
      <c r="H249" s="97">
        <v>46.25</v>
      </c>
      <c r="I249" s="98"/>
      <c r="L249" s="92"/>
      <c r="M249" s="99"/>
      <c r="T249" s="100"/>
      <c r="AT249" s="95" t="s">
        <v>90</v>
      </c>
      <c r="AU249" s="95" t="s">
        <v>1</v>
      </c>
      <c r="AV249" s="93" t="s">
        <v>1</v>
      </c>
      <c r="AW249" s="93" t="s">
        <v>92</v>
      </c>
      <c r="AX249" s="93" t="s">
        <v>78</v>
      </c>
      <c r="AY249" s="95" t="s">
        <v>79</v>
      </c>
    </row>
    <row r="250" spans="2:51" s="93" customFormat="1" ht="12">
      <c r="B250" s="92"/>
      <c r="D250" s="94" t="s">
        <v>90</v>
      </c>
      <c r="E250" s="95" t="s">
        <v>9</v>
      </c>
      <c r="F250" s="96" t="s">
        <v>108</v>
      </c>
      <c r="H250" s="97">
        <v>57.72</v>
      </c>
      <c r="I250" s="98"/>
      <c r="L250" s="92"/>
      <c r="M250" s="99"/>
      <c r="T250" s="100"/>
      <c r="AT250" s="95" t="s">
        <v>90</v>
      </c>
      <c r="AU250" s="95" t="s">
        <v>1</v>
      </c>
      <c r="AV250" s="93" t="s">
        <v>1</v>
      </c>
      <c r="AW250" s="93" t="s">
        <v>92</v>
      </c>
      <c r="AX250" s="93" t="s">
        <v>78</v>
      </c>
      <c r="AY250" s="95" t="s">
        <v>79</v>
      </c>
    </row>
    <row r="251" spans="2:51" s="93" customFormat="1" ht="12">
      <c r="B251" s="92"/>
      <c r="D251" s="94" t="s">
        <v>90</v>
      </c>
      <c r="E251" s="95" t="s">
        <v>9</v>
      </c>
      <c r="F251" s="96" t="s">
        <v>109</v>
      </c>
      <c r="H251" s="97">
        <v>70.3</v>
      </c>
      <c r="I251" s="98"/>
      <c r="L251" s="92"/>
      <c r="M251" s="99"/>
      <c r="T251" s="100"/>
      <c r="AT251" s="95" t="s">
        <v>90</v>
      </c>
      <c r="AU251" s="95" t="s">
        <v>1</v>
      </c>
      <c r="AV251" s="93" t="s">
        <v>1</v>
      </c>
      <c r="AW251" s="93" t="s">
        <v>92</v>
      </c>
      <c r="AX251" s="93" t="s">
        <v>78</v>
      </c>
      <c r="AY251" s="95" t="s">
        <v>79</v>
      </c>
    </row>
    <row r="252" spans="2:51" s="93" customFormat="1" ht="12">
      <c r="B252" s="92"/>
      <c r="D252" s="94" t="s">
        <v>90</v>
      </c>
      <c r="E252" s="95" t="s">
        <v>9</v>
      </c>
      <c r="F252" s="96" t="s">
        <v>110</v>
      </c>
      <c r="H252" s="97">
        <v>53.28</v>
      </c>
      <c r="I252" s="98"/>
      <c r="L252" s="92"/>
      <c r="M252" s="99"/>
      <c r="T252" s="100"/>
      <c r="AT252" s="95" t="s">
        <v>90</v>
      </c>
      <c r="AU252" s="95" t="s">
        <v>1</v>
      </c>
      <c r="AV252" s="93" t="s">
        <v>1</v>
      </c>
      <c r="AW252" s="93" t="s">
        <v>92</v>
      </c>
      <c r="AX252" s="93" t="s">
        <v>78</v>
      </c>
      <c r="AY252" s="95" t="s">
        <v>79</v>
      </c>
    </row>
    <row r="253" spans="2:51" s="93" customFormat="1" ht="12">
      <c r="B253" s="92"/>
      <c r="D253" s="94" t="s">
        <v>90</v>
      </c>
      <c r="E253" s="95" t="s">
        <v>9</v>
      </c>
      <c r="F253" s="96" t="s">
        <v>111</v>
      </c>
      <c r="H253" s="97">
        <v>46.25</v>
      </c>
      <c r="I253" s="98"/>
      <c r="L253" s="92"/>
      <c r="M253" s="99"/>
      <c r="T253" s="100"/>
      <c r="AT253" s="95" t="s">
        <v>90</v>
      </c>
      <c r="AU253" s="95" t="s">
        <v>1</v>
      </c>
      <c r="AV253" s="93" t="s">
        <v>1</v>
      </c>
      <c r="AW253" s="93" t="s">
        <v>92</v>
      </c>
      <c r="AX253" s="93" t="s">
        <v>78</v>
      </c>
      <c r="AY253" s="95" t="s">
        <v>79</v>
      </c>
    </row>
    <row r="254" spans="2:51" s="93" customFormat="1" ht="12">
      <c r="B254" s="92"/>
      <c r="D254" s="94" t="s">
        <v>90</v>
      </c>
      <c r="E254" s="95" t="s">
        <v>9</v>
      </c>
      <c r="F254" s="96" t="s">
        <v>112</v>
      </c>
      <c r="H254" s="97">
        <v>25.53</v>
      </c>
      <c r="I254" s="98"/>
      <c r="L254" s="92"/>
      <c r="M254" s="99"/>
      <c r="T254" s="100"/>
      <c r="AT254" s="95" t="s">
        <v>90</v>
      </c>
      <c r="AU254" s="95" t="s">
        <v>1</v>
      </c>
      <c r="AV254" s="93" t="s">
        <v>1</v>
      </c>
      <c r="AW254" s="93" t="s">
        <v>92</v>
      </c>
      <c r="AX254" s="93" t="s">
        <v>78</v>
      </c>
      <c r="AY254" s="95" t="s">
        <v>79</v>
      </c>
    </row>
    <row r="255" spans="2:51" s="93" customFormat="1" ht="12">
      <c r="B255" s="92"/>
      <c r="D255" s="94" t="s">
        <v>90</v>
      </c>
      <c r="E255" s="95" t="s">
        <v>9</v>
      </c>
      <c r="F255" s="96" t="s">
        <v>113</v>
      </c>
      <c r="H255" s="97">
        <v>22.2</v>
      </c>
      <c r="I255" s="98"/>
      <c r="L255" s="92"/>
      <c r="M255" s="99"/>
      <c r="T255" s="100"/>
      <c r="AT255" s="95" t="s">
        <v>90</v>
      </c>
      <c r="AU255" s="95" t="s">
        <v>1</v>
      </c>
      <c r="AV255" s="93" t="s">
        <v>1</v>
      </c>
      <c r="AW255" s="93" t="s">
        <v>92</v>
      </c>
      <c r="AX255" s="93" t="s">
        <v>78</v>
      </c>
      <c r="AY255" s="95" t="s">
        <v>79</v>
      </c>
    </row>
    <row r="256" spans="2:51" s="102" customFormat="1" ht="12">
      <c r="B256" s="101"/>
      <c r="D256" s="94" t="s">
        <v>90</v>
      </c>
      <c r="E256" s="103" t="s">
        <v>9</v>
      </c>
      <c r="F256" s="104" t="s">
        <v>105</v>
      </c>
      <c r="H256" s="105">
        <v>352.60999999999996</v>
      </c>
      <c r="I256" s="106"/>
      <c r="L256" s="101"/>
      <c r="M256" s="107"/>
      <c r="T256" s="108"/>
      <c r="AT256" s="103" t="s">
        <v>90</v>
      </c>
      <c r="AU256" s="103" t="s">
        <v>1</v>
      </c>
      <c r="AV256" s="102" t="s">
        <v>97</v>
      </c>
      <c r="AW256" s="102" t="s">
        <v>92</v>
      </c>
      <c r="AX256" s="102" t="s">
        <v>78</v>
      </c>
      <c r="AY256" s="103" t="s">
        <v>79</v>
      </c>
    </row>
    <row r="257" spans="2:51" s="93" customFormat="1" ht="12">
      <c r="B257" s="92"/>
      <c r="D257" s="94" t="s">
        <v>90</v>
      </c>
      <c r="E257" s="95" t="s">
        <v>9</v>
      </c>
      <c r="F257" s="96" t="s">
        <v>114</v>
      </c>
      <c r="H257" s="97">
        <v>10.12</v>
      </c>
      <c r="I257" s="98"/>
      <c r="L257" s="92"/>
      <c r="M257" s="99"/>
      <c r="T257" s="100"/>
      <c r="AT257" s="95" t="s">
        <v>90</v>
      </c>
      <c r="AU257" s="95" t="s">
        <v>1</v>
      </c>
      <c r="AV257" s="93" t="s">
        <v>1</v>
      </c>
      <c r="AW257" s="93" t="s">
        <v>92</v>
      </c>
      <c r="AX257" s="93" t="s">
        <v>78</v>
      </c>
      <c r="AY257" s="95" t="s">
        <v>79</v>
      </c>
    </row>
    <row r="258" spans="2:51" s="93" customFormat="1" ht="12">
      <c r="B258" s="92"/>
      <c r="D258" s="94" t="s">
        <v>90</v>
      </c>
      <c r="E258" s="95" t="s">
        <v>9</v>
      </c>
      <c r="F258" s="96" t="s">
        <v>115</v>
      </c>
      <c r="H258" s="97">
        <v>10.58</v>
      </c>
      <c r="I258" s="98"/>
      <c r="L258" s="92"/>
      <c r="M258" s="99"/>
      <c r="T258" s="100"/>
      <c r="AT258" s="95" t="s">
        <v>90</v>
      </c>
      <c r="AU258" s="95" t="s">
        <v>1</v>
      </c>
      <c r="AV258" s="93" t="s">
        <v>1</v>
      </c>
      <c r="AW258" s="93" t="s">
        <v>92</v>
      </c>
      <c r="AX258" s="93" t="s">
        <v>78</v>
      </c>
      <c r="AY258" s="95" t="s">
        <v>79</v>
      </c>
    </row>
    <row r="259" spans="2:51" s="93" customFormat="1" ht="12">
      <c r="B259" s="92"/>
      <c r="D259" s="94" t="s">
        <v>90</v>
      </c>
      <c r="E259" s="95" t="s">
        <v>9</v>
      </c>
      <c r="F259" s="96" t="s">
        <v>116</v>
      </c>
      <c r="H259" s="97">
        <v>15.41</v>
      </c>
      <c r="I259" s="98"/>
      <c r="L259" s="92"/>
      <c r="M259" s="99"/>
      <c r="T259" s="100"/>
      <c r="AT259" s="95" t="s">
        <v>90</v>
      </c>
      <c r="AU259" s="95" t="s">
        <v>1</v>
      </c>
      <c r="AV259" s="93" t="s">
        <v>1</v>
      </c>
      <c r="AW259" s="93" t="s">
        <v>92</v>
      </c>
      <c r="AX259" s="93" t="s">
        <v>78</v>
      </c>
      <c r="AY259" s="95" t="s">
        <v>79</v>
      </c>
    </row>
    <row r="260" spans="2:51" s="93" customFormat="1" ht="12">
      <c r="B260" s="92"/>
      <c r="D260" s="94" t="s">
        <v>90</v>
      </c>
      <c r="E260" s="95" t="s">
        <v>9</v>
      </c>
      <c r="F260" s="96" t="s">
        <v>117</v>
      </c>
      <c r="H260" s="97">
        <v>15.87</v>
      </c>
      <c r="I260" s="98"/>
      <c r="L260" s="92"/>
      <c r="M260" s="99"/>
      <c r="T260" s="100"/>
      <c r="AT260" s="95" t="s">
        <v>90</v>
      </c>
      <c r="AU260" s="95" t="s">
        <v>1</v>
      </c>
      <c r="AV260" s="93" t="s">
        <v>1</v>
      </c>
      <c r="AW260" s="93" t="s">
        <v>92</v>
      </c>
      <c r="AX260" s="93" t="s">
        <v>78</v>
      </c>
      <c r="AY260" s="95" t="s">
        <v>79</v>
      </c>
    </row>
    <row r="261" spans="2:51" s="93" customFormat="1" ht="12">
      <c r="B261" s="92"/>
      <c r="D261" s="94" t="s">
        <v>90</v>
      </c>
      <c r="E261" s="95" t="s">
        <v>9</v>
      </c>
      <c r="F261" s="96" t="s">
        <v>118</v>
      </c>
      <c r="H261" s="97">
        <v>20.93</v>
      </c>
      <c r="I261" s="98"/>
      <c r="L261" s="92"/>
      <c r="M261" s="99"/>
      <c r="T261" s="100"/>
      <c r="AT261" s="95" t="s">
        <v>90</v>
      </c>
      <c r="AU261" s="95" t="s">
        <v>1</v>
      </c>
      <c r="AV261" s="93" t="s">
        <v>1</v>
      </c>
      <c r="AW261" s="93" t="s">
        <v>92</v>
      </c>
      <c r="AX261" s="93" t="s">
        <v>78</v>
      </c>
      <c r="AY261" s="95" t="s">
        <v>79</v>
      </c>
    </row>
    <row r="262" spans="2:51" s="93" customFormat="1" ht="12">
      <c r="B262" s="92"/>
      <c r="D262" s="94" t="s">
        <v>90</v>
      </c>
      <c r="E262" s="95" t="s">
        <v>9</v>
      </c>
      <c r="F262" s="96" t="s">
        <v>119</v>
      </c>
      <c r="H262" s="97">
        <v>21.16</v>
      </c>
      <c r="I262" s="98"/>
      <c r="L262" s="92"/>
      <c r="M262" s="99"/>
      <c r="T262" s="100"/>
      <c r="AT262" s="95" t="s">
        <v>90</v>
      </c>
      <c r="AU262" s="95" t="s">
        <v>1</v>
      </c>
      <c r="AV262" s="93" t="s">
        <v>1</v>
      </c>
      <c r="AW262" s="93" t="s">
        <v>92</v>
      </c>
      <c r="AX262" s="93" t="s">
        <v>78</v>
      </c>
      <c r="AY262" s="95" t="s">
        <v>79</v>
      </c>
    </row>
    <row r="263" spans="2:51" s="93" customFormat="1" ht="12">
      <c r="B263" s="92"/>
      <c r="D263" s="94" t="s">
        <v>90</v>
      </c>
      <c r="E263" s="95" t="s">
        <v>9</v>
      </c>
      <c r="F263" s="96" t="s">
        <v>120</v>
      </c>
      <c r="H263" s="97">
        <v>27.6</v>
      </c>
      <c r="I263" s="98"/>
      <c r="L263" s="92"/>
      <c r="M263" s="99"/>
      <c r="T263" s="100"/>
      <c r="AT263" s="95" t="s">
        <v>90</v>
      </c>
      <c r="AU263" s="95" t="s">
        <v>1</v>
      </c>
      <c r="AV263" s="93" t="s">
        <v>1</v>
      </c>
      <c r="AW263" s="93" t="s">
        <v>92</v>
      </c>
      <c r="AX263" s="93" t="s">
        <v>78</v>
      </c>
      <c r="AY263" s="95" t="s">
        <v>79</v>
      </c>
    </row>
    <row r="264" spans="2:51" s="93" customFormat="1" ht="12">
      <c r="B264" s="92"/>
      <c r="D264" s="94" t="s">
        <v>90</v>
      </c>
      <c r="E264" s="95" t="s">
        <v>9</v>
      </c>
      <c r="F264" s="96" t="s">
        <v>121</v>
      </c>
      <c r="H264" s="97">
        <v>27.83</v>
      </c>
      <c r="I264" s="98"/>
      <c r="L264" s="92"/>
      <c r="M264" s="99"/>
      <c r="T264" s="100"/>
      <c r="AT264" s="95" t="s">
        <v>90</v>
      </c>
      <c r="AU264" s="95" t="s">
        <v>1</v>
      </c>
      <c r="AV264" s="93" t="s">
        <v>1</v>
      </c>
      <c r="AW264" s="93" t="s">
        <v>92</v>
      </c>
      <c r="AX264" s="93" t="s">
        <v>78</v>
      </c>
      <c r="AY264" s="95" t="s">
        <v>79</v>
      </c>
    </row>
    <row r="265" spans="2:51" s="102" customFormat="1" ht="12">
      <c r="B265" s="101"/>
      <c r="D265" s="94" t="s">
        <v>90</v>
      </c>
      <c r="E265" s="103" t="s">
        <v>9</v>
      </c>
      <c r="F265" s="104" t="s">
        <v>105</v>
      </c>
      <c r="H265" s="105">
        <v>149.5</v>
      </c>
      <c r="I265" s="106"/>
      <c r="L265" s="101"/>
      <c r="M265" s="107"/>
      <c r="T265" s="108"/>
      <c r="AT265" s="103" t="s">
        <v>90</v>
      </c>
      <c r="AU265" s="103" t="s">
        <v>1</v>
      </c>
      <c r="AV265" s="102" t="s">
        <v>97</v>
      </c>
      <c r="AW265" s="102" t="s">
        <v>92</v>
      </c>
      <c r="AX265" s="102" t="s">
        <v>78</v>
      </c>
      <c r="AY265" s="103" t="s">
        <v>79</v>
      </c>
    </row>
    <row r="266" spans="2:51" s="110" customFormat="1" ht="12">
      <c r="B266" s="109"/>
      <c r="D266" s="94" t="s">
        <v>90</v>
      </c>
      <c r="E266" s="111" t="s">
        <v>9</v>
      </c>
      <c r="F266" s="112" t="s">
        <v>245</v>
      </c>
      <c r="H266" s="113">
        <v>1043.31</v>
      </c>
      <c r="I266" s="114"/>
      <c r="L266" s="109"/>
      <c r="M266" s="115"/>
      <c r="T266" s="116"/>
      <c r="AT266" s="111" t="s">
        <v>90</v>
      </c>
      <c r="AU266" s="111" t="s">
        <v>1</v>
      </c>
      <c r="AV266" s="110" t="s">
        <v>86</v>
      </c>
      <c r="AW266" s="110" t="s">
        <v>92</v>
      </c>
      <c r="AX266" s="110" t="s">
        <v>77</v>
      </c>
      <c r="AY266" s="111" t="s">
        <v>79</v>
      </c>
    </row>
    <row r="267" spans="2:65" s="9" customFormat="1" ht="21.75" customHeight="1">
      <c r="B267" s="8"/>
      <c r="C267" s="74" t="s">
        <v>246</v>
      </c>
      <c r="D267" s="74" t="s">
        <v>81</v>
      </c>
      <c r="E267" s="75" t="s">
        <v>247</v>
      </c>
      <c r="F267" s="76" t="s">
        <v>248</v>
      </c>
      <c r="G267" s="77" t="s">
        <v>84</v>
      </c>
      <c r="H267" s="78">
        <v>79.25</v>
      </c>
      <c r="I267" s="79">
        <v>0</v>
      </c>
      <c r="J267" s="80">
        <f>ROUND(I267*H267,2)</f>
        <v>0</v>
      </c>
      <c r="K267" s="76" t="s">
        <v>85</v>
      </c>
      <c r="L267" s="8"/>
      <c r="M267" s="81" t="s">
        <v>9</v>
      </c>
      <c r="N267" s="82" t="s">
        <v>32</v>
      </c>
      <c r="P267" s="83">
        <f>O267*H267</f>
        <v>0</v>
      </c>
      <c r="Q267" s="83">
        <v>0</v>
      </c>
      <c r="R267" s="83">
        <f>Q267*H267</f>
        <v>0</v>
      </c>
      <c r="S267" s="83">
        <v>0</v>
      </c>
      <c r="T267" s="84">
        <f>S267*H267</f>
        <v>0</v>
      </c>
      <c r="AR267" s="85" t="s">
        <v>86</v>
      </c>
      <c r="AT267" s="85" t="s">
        <v>81</v>
      </c>
      <c r="AU267" s="85" t="s">
        <v>1</v>
      </c>
      <c r="AY267" s="1" t="s">
        <v>79</v>
      </c>
      <c r="BE267" s="86">
        <f>IF(N267="základní",J267,0)</f>
        <v>0</v>
      </c>
      <c r="BF267" s="86">
        <f>IF(N267="snížená",J267,0)</f>
        <v>0</v>
      </c>
      <c r="BG267" s="86">
        <f>IF(N267="zákl. přenesená",J267,0)</f>
        <v>0</v>
      </c>
      <c r="BH267" s="86">
        <f>IF(N267="sníž. přenesená",J267,0)</f>
        <v>0</v>
      </c>
      <c r="BI267" s="86">
        <f>IF(N267="nulová",J267,0)</f>
        <v>0</v>
      </c>
      <c r="BJ267" s="1" t="s">
        <v>77</v>
      </c>
      <c r="BK267" s="86">
        <f>ROUND(I267*H267,2)</f>
        <v>0</v>
      </c>
      <c r="BL267" s="1" t="s">
        <v>86</v>
      </c>
      <c r="BM267" s="85" t="s">
        <v>249</v>
      </c>
    </row>
    <row r="268" spans="2:47" s="9" customFormat="1" ht="12">
      <c r="B268" s="8"/>
      <c r="D268" s="87" t="s">
        <v>88</v>
      </c>
      <c r="F268" s="88" t="s">
        <v>250</v>
      </c>
      <c r="I268" s="89"/>
      <c r="L268" s="8"/>
      <c r="M268" s="90"/>
      <c r="T268" s="91"/>
      <c r="AT268" s="1" t="s">
        <v>88</v>
      </c>
      <c r="AU268" s="1" t="s">
        <v>1</v>
      </c>
    </row>
    <row r="269" spans="2:51" s="93" customFormat="1" ht="12">
      <c r="B269" s="92"/>
      <c r="D269" s="94" t="s">
        <v>90</v>
      </c>
      <c r="E269" s="95" t="s">
        <v>9</v>
      </c>
      <c r="F269" s="96" t="s">
        <v>251</v>
      </c>
      <c r="H269" s="97">
        <v>79.25</v>
      </c>
      <c r="I269" s="98"/>
      <c r="L269" s="92"/>
      <c r="M269" s="99"/>
      <c r="T269" s="100"/>
      <c r="AT269" s="95" t="s">
        <v>90</v>
      </c>
      <c r="AU269" s="95" t="s">
        <v>1</v>
      </c>
      <c r="AV269" s="93" t="s">
        <v>1</v>
      </c>
      <c r="AW269" s="93" t="s">
        <v>92</v>
      </c>
      <c r="AX269" s="93" t="s">
        <v>77</v>
      </c>
      <c r="AY269" s="95" t="s">
        <v>79</v>
      </c>
    </row>
    <row r="270" spans="2:65" s="9" customFormat="1" ht="24.2" customHeight="1">
      <c r="B270" s="8"/>
      <c r="C270" s="74" t="s">
        <v>252</v>
      </c>
      <c r="D270" s="74" t="s">
        <v>81</v>
      </c>
      <c r="E270" s="75" t="s">
        <v>253</v>
      </c>
      <c r="F270" s="76" t="s">
        <v>254</v>
      </c>
      <c r="G270" s="77" t="s">
        <v>84</v>
      </c>
      <c r="H270" s="78">
        <v>79.25</v>
      </c>
      <c r="I270" s="79">
        <v>0</v>
      </c>
      <c r="J270" s="80">
        <f>ROUND(I270*H270,2)</f>
        <v>0</v>
      </c>
      <c r="K270" s="76" t="s">
        <v>85</v>
      </c>
      <c r="L270" s="8"/>
      <c r="M270" s="81" t="s">
        <v>9</v>
      </c>
      <c r="N270" s="82" t="s">
        <v>32</v>
      </c>
      <c r="P270" s="83">
        <f>O270*H270</f>
        <v>0</v>
      </c>
      <c r="Q270" s="83">
        <v>0</v>
      </c>
      <c r="R270" s="83">
        <f>Q270*H270</f>
        <v>0</v>
      </c>
      <c r="S270" s="83">
        <v>0</v>
      </c>
      <c r="T270" s="84">
        <f>S270*H270</f>
        <v>0</v>
      </c>
      <c r="AR270" s="85" t="s">
        <v>86</v>
      </c>
      <c r="AT270" s="85" t="s">
        <v>81</v>
      </c>
      <c r="AU270" s="85" t="s">
        <v>1</v>
      </c>
      <c r="AY270" s="1" t="s">
        <v>79</v>
      </c>
      <c r="BE270" s="86">
        <f>IF(N270="základní",J270,0)</f>
        <v>0</v>
      </c>
      <c r="BF270" s="86">
        <f>IF(N270="snížená",J270,0)</f>
        <v>0</v>
      </c>
      <c r="BG270" s="86">
        <f>IF(N270="zákl. přenesená",J270,0)</f>
        <v>0</v>
      </c>
      <c r="BH270" s="86">
        <f>IF(N270="sníž. přenesená",J270,0)</f>
        <v>0</v>
      </c>
      <c r="BI270" s="86">
        <f>IF(N270="nulová",J270,0)</f>
        <v>0</v>
      </c>
      <c r="BJ270" s="1" t="s">
        <v>77</v>
      </c>
      <c r="BK270" s="86">
        <f>ROUND(I270*H270,2)</f>
        <v>0</v>
      </c>
      <c r="BL270" s="1" t="s">
        <v>86</v>
      </c>
      <c r="BM270" s="85" t="s">
        <v>255</v>
      </c>
    </row>
    <row r="271" spans="2:47" s="9" customFormat="1" ht="12">
      <c r="B271" s="8"/>
      <c r="D271" s="87" t="s">
        <v>88</v>
      </c>
      <c r="F271" s="88" t="s">
        <v>256</v>
      </c>
      <c r="I271" s="89"/>
      <c r="L271" s="8"/>
      <c r="M271" s="90"/>
      <c r="T271" s="91"/>
      <c r="AT271" s="1" t="s">
        <v>88</v>
      </c>
      <c r="AU271" s="1" t="s">
        <v>1</v>
      </c>
    </row>
    <row r="272" spans="2:51" s="93" customFormat="1" ht="12">
      <c r="B272" s="92"/>
      <c r="D272" s="94" t="s">
        <v>90</v>
      </c>
      <c r="E272" s="95" t="s">
        <v>9</v>
      </c>
      <c r="F272" s="96" t="s">
        <v>251</v>
      </c>
      <c r="H272" s="97">
        <v>79.25</v>
      </c>
      <c r="I272" s="98"/>
      <c r="L272" s="92"/>
      <c r="M272" s="99"/>
      <c r="T272" s="100"/>
      <c r="AT272" s="95" t="s">
        <v>90</v>
      </c>
      <c r="AU272" s="95" t="s">
        <v>1</v>
      </c>
      <c r="AV272" s="93" t="s">
        <v>1</v>
      </c>
      <c r="AW272" s="93" t="s">
        <v>92</v>
      </c>
      <c r="AX272" s="93" t="s">
        <v>77</v>
      </c>
      <c r="AY272" s="95" t="s">
        <v>79</v>
      </c>
    </row>
    <row r="273" spans="2:65" s="9" customFormat="1" ht="24.2" customHeight="1">
      <c r="B273" s="8"/>
      <c r="C273" s="74" t="s">
        <v>257</v>
      </c>
      <c r="D273" s="74" t="s">
        <v>81</v>
      </c>
      <c r="E273" s="75" t="s">
        <v>258</v>
      </c>
      <c r="F273" s="76" t="s">
        <v>259</v>
      </c>
      <c r="G273" s="77" t="s">
        <v>84</v>
      </c>
      <c r="H273" s="78">
        <v>79.25</v>
      </c>
      <c r="I273" s="79">
        <v>0</v>
      </c>
      <c r="J273" s="80">
        <f>ROUND(I273*H273,2)</f>
        <v>0</v>
      </c>
      <c r="K273" s="76" t="s">
        <v>85</v>
      </c>
      <c r="L273" s="8"/>
      <c r="M273" s="81" t="s">
        <v>9</v>
      </c>
      <c r="N273" s="82" t="s">
        <v>32</v>
      </c>
      <c r="P273" s="83">
        <f>O273*H273</f>
        <v>0</v>
      </c>
      <c r="Q273" s="83">
        <v>0</v>
      </c>
      <c r="R273" s="83">
        <f>Q273*H273</f>
        <v>0</v>
      </c>
      <c r="S273" s="83">
        <v>0</v>
      </c>
      <c r="T273" s="84">
        <f>S273*H273</f>
        <v>0</v>
      </c>
      <c r="AR273" s="85" t="s">
        <v>86</v>
      </c>
      <c r="AT273" s="85" t="s">
        <v>81</v>
      </c>
      <c r="AU273" s="85" t="s">
        <v>1</v>
      </c>
      <c r="AY273" s="1" t="s">
        <v>79</v>
      </c>
      <c r="BE273" s="86">
        <f>IF(N273="základní",J273,0)</f>
        <v>0</v>
      </c>
      <c r="BF273" s="86">
        <f>IF(N273="snížená",J273,0)</f>
        <v>0</v>
      </c>
      <c r="BG273" s="86">
        <f>IF(N273="zákl. přenesená",J273,0)</f>
        <v>0</v>
      </c>
      <c r="BH273" s="86">
        <f>IF(N273="sníž. přenesená",J273,0)</f>
        <v>0</v>
      </c>
      <c r="BI273" s="86">
        <f>IF(N273="nulová",J273,0)</f>
        <v>0</v>
      </c>
      <c r="BJ273" s="1" t="s">
        <v>77</v>
      </c>
      <c r="BK273" s="86">
        <f>ROUND(I273*H273,2)</f>
        <v>0</v>
      </c>
      <c r="BL273" s="1" t="s">
        <v>86</v>
      </c>
      <c r="BM273" s="85" t="s">
        <v>260</v>
      </c>
    </row>
    <row r="274" spans="2:47" s="9" customFormat="1" ht="12">
      <c r="B274" s="8"/>
      <c r="D274" s="87" t="s">
        <v>88</v>
      </c>
      <c r="F274" s="88" t="s">
        <v>261</v>
      </c>
      <c r="I274" s="89"/>
      <c r="L274" s="8"/>
      <c r="M274" s="90"/>
      <c r="T274" s="91"/>
      <c r="AT274" s="1" t="s">
        <v>88</v>
      </c>
      <c r="AU274" s="1" t="s">
        <v>1</v>
      </c>
    </row>
    <row r="275" spans="2:51" s="93" customFormat="1" ht="12">
      <c r="B275" s="92"/>
      <c r="D275" s="94" t="s">
        <v>90</v>
      </c>
      <c r="E275" s="95" t="s">
        <v>9</v>
      </c>
      <c r="F275" s="96" t="s">
        <v>251</v>
      </c>
      <c r="H275" s="97">
        <v>79.25</v>
      </c>
      <c r="I275" s="98"/>
      <c r="L275" s="92"/>
      <c r="M275" s="99"/>
      <c r="T275" s="100"/>
      <c r="AT275" s="95" t="s">
        <v>90</v>
      </c>
      <c r="AU275" s="95" t="s">
        <v>1</v>
      </c>
      <c r="AV275" s="93" t="s">
        <v>1</v>
      </c>
      <c r="AW275" s="93" t="s">
        <v>92</v>
      </c>
      <c r="AX275" s="93" t="s">
        <v>77</v>
      </c>
      <c r="AY275" s="95" t="s">
        <v>79</v>
      </c>
    </row>
    <row r="276" spans="2:65" s="9" customFormat="1" ht="16.5" customHeight="1">
      <c r="B276" s="8"/>
      <c r="C276" s="74" t="s">
        <v>262</v>
      </c>
      <c r="D276" s="74" t="s">
        <v>81</v>
      </c>
      <c r="E276" s="75" t="s">
        <v>263</v>
      </c>
      <c r="F276" s="76" t="s">
        <v>264</v>
      </c>
      <c r="G276" s="77" t="s">
        <v>84</v>
      </c>
      <c r="H276" s="78">
        <v>158.5</v>
      </c>
      <c r="I276" s="79">
        <v>0</v>
      </c>
      <c r="J276" s="80">
        <f>ROUND(I276*H276,2)</f>
        <v>0</v>
      </c>
      <c r="K276" s="76" t="s">
        <v>85</v>
      </c>
      <c r="L276" s="8"/>
      <c r="M276" s="81" t="s">
        <v>9</v>
      </c>
      <c r="N276" s="82" t="s">
        <v>32</v>
      </c>
      <c r="P276" s="83">
        <f>O276*H276</f>
        <v>0</v>
      </c>
      <c r="Q276" s="83">
        <v>0</v>
      </c>
      <c r="R276" s="83">
        <f>Q276*H276</f>
        <v>0</v>
      </c>
      <c r="S276" s="83">
        <v>0</v>
      </c>
      <c r="T276" s="84">
        <f>S276*H276</f>
        <v>0</v>
      </c>
      <c r="AR276" s="85" t="s">
        <v>86</v>
      </c>
      <c r="AT276" s="85" t="s">
        <v>81</v>
      </c>
      <c r="AU276" s="85" t="s">
        <v>1</v>
      </c>
      <c r="AY276" s="1" t="s">
        <v>79</v>
      </c>
      <c r="BE276" s="86">
        <f>IF(N276="základní",J276,0)</f>
        <v>0</v>
      </c>
      <c r="BF276" s="86">
        <f>IF(N276="snížená",J276,0)</f>
        <v>0</v>
      </c>
      <c r="BG276" s="86">
        <f>IF(N276="zákl. přenesená",J276,0)</f>
        <v>0</v>
      </c>
      <c r="BH276" s="86">
        <f>IF(N276="sníž. přenesená",J276,0)</f>
        <v>0</v>
      </c>
      <c r="BI276" s="86">
        <f>IF(N276="nulová",J276,0)</f>
        <v>0</v>
      </c>
      <c r="BJ276" s="1" t="s">
        <v>77</v>
      </c>
      <c r="BK276" s="86">
        <f>ROUND(I276*H276,2)</f>
        <v>0</v>
      </c>
      <c r="BL276" s="1" t="s">
        <v>86</v>
      </c>
      <c r="BM276" s="85" t="s">
        <v>265</v>
      </c>
    </row>
    <row r="277" spans="2:47" s="9" customFormat="1" ht="12">
      <c r="B277" s="8"/>
      <c r="D277" s="87" t="s">
        <v>88</v>
      </c>
      <c r="F277" s="88" t="s">
        <v>266</v>
      </c>
      <c r="I277" s="89"/>
      <c r="L277" s="8"/>
      <c r="M277" s="90"/>
      <c r="T277" s="91"/>
      <c r="AT277" s="1" t="s">
        <v>88</v>
      </c>
      <c r="AU277" s="1" t="s">
        <v>1</v>
      </c>
    </row>
    <row r="278" spans="2:51" s="93" customFormat="1" ht="12">
      <c r="B278" s="92"/>
      <c r="D278" s="94" t="s">
        <v>90</v>
      </c>
      <c r="E278" s="95" t="s">
        <v>9</v>
      </c>
      <c r="F278" s="96" t="s">
        <v>251</v>
      </c>
      <c r="H278" s="97">
        <v>79.25</v>
      </c>
      <c r="I278" s="98"/>
      <c r="L278" s="92"/>
      <c r="M278" s="99"/>
      <c r="T278" s="100"/>
      <c r="AT278" s="95" t="s">
        <v>90</v>
      </c>
      <c r="AU278" s="95" t="s">
        <v>1</v>
      </c>
      <c r="AV278" s="93" t="s">
        <v>1</v>
      </c>
      <c r="AW278" s="93" t="s">
        <v>92</v>
      </c>
      <c r="AX278" s="93" t="s">
        <v>77</v>
      </c>
      <c r="AY278" s="95" t="s">
        <v>79</v>
      </c>
    </row>
    <row r="279" spans="2:51" s="93" customFormat="1" ht="12">
      <c r="B279" s="92"/>
      <c r="D279" s="94" t="s">
        <v>90</v>
      </c>
      <c r="F279" s="96" t="s">
        <v>267</v>
      </c>
      <c r="H279" s="97">
        <v>158.5</v>
      </c>
      <c r="I279" s="98"/>
      <c r="L279" s="92"/>
      <c r="M279" s="99"/>
      <c r="T279" s="100"/>
      <c r="AT279" s="95" t="s">
        <v>90</v>
      </c>
      <c r="AU279" s="95" t="s">
        <v>1</v>
      </c>
      <c r="AV279" s="93" t="s">
        <v>1</v>
      </c>
      <c r="AW279" s="93" t="s">
        <v>4</v>
      </c>
      <c r="AX279" s="93" t="s">
        <v>77</v>
      </c>
      <c r="AY279" s="95" t="s">
        <v>79</v>
      </c>
    </row>
    <row r="280" spans="2:65" s="9" customFormat="1" ht="24.2" customHeight="1">
      <c r="B280" s="8"/>
      <c r="C280" s="74" t="s">
        <v>268</v>
      </c>
      <c r="D280" s="74" t="s">
        <v>81</v>
      </c>
      <c r="E280" s="75" t="s">
        <v>269</v>
      </c>
      <c r="F280" s="76" t="s">
        <v>270</v>
      </c>
      <c r="G280" s="77" t="s">
        <v>84</v>
      </c>
      <c r="H280" s="78">
        <v>79.25</v>
      </c>
      <c r="I280" s="79">
        <v>0</v>
      </c>
      <c r="J280" s="80">
        <f>ROUND(I280*H280,2)</f>
        <v>0</v>
      </c>
      <c r="K280" s="76" t="s">
        <v>85</v>
      </c>
      <c r="L280" s="8"/>
      <c r="M280" s="81" t="s">
        <v>9</v>
      </c>
      <c r="N280" s="82" t="s">
        <v>32</v>
      </c>
      <c r="P280" s="83">
        <f>O280*H280</f>
        <v>0</v>
      </c>
      <c r="Q280" s="83">
        <v>0</v>
      </c>
      <c r="R280" s="83">
        <f>Q280*H280</f>
        <v>0</v>
      </c>
      <c r="S280" s="83">
        <v>0</v>
      </c>
      <c r="T280" s="84">
        <f>S280*H280</f>
        <v>0</v>
      </c>
      <c r="AR280" s="85" t="s">
        <v>86</v>
      </c>
      <c r="AT280" s="85" t="s">
        <v>81</v>
      </c>
      <c r="AU280" s="85" t="s">
        <v>1</v>
      </c>
      <c r="AY280" s="1" t="s">
        <v>79</v>
      </c>
      <c r="BE280" s="86">
        <f>IF(N280="základní",J280,0)</f>
        <v>0</v>
      </c>
      <c r="BF280" s="86">
        <f>IF(N280="snížená",J280,0)</f>
        <v>0</v>
      </c>
      <c r="BG280" s="86">
        <f>IF(N280="zákl. přenesená",J280,0)</f>
        <v>0</v>
      </c>
      <c r="BH280" s="86">
        <f>IF(N280="sníž. přenesená",J280,0)</f>
        <v>0</v>
      </c>
      <c r="BI280" s="86">
        <f>IF(N280="nulová",J280,0)</f>
        <v>0</v>
      </c>
      <c r="BJ280" s="1" t="s">
        <v>77</v>
      </c>
      <c r="BK280" s="86">
        <f>ROUND(I280*H280,2)</f>
        <v>0</v>
      </c>
      <c r="BL280" s="1" t="s">
        <v>86</v>
      </c>
      <c r="BM280" s="85" t="s">
        <v>271</v>
      </c>
    </row>
    <row r="281" spans="2:47" s="9" customFormat="1" ht="12">
      <c r="B281" s="8"/>
      <c r="D281" s="87" t="s">
        <v>88</v>
      </c>
      <c r="F281" s="88" t="s">
        <v>272</v>
      </c>
      <c r="I281" s="89"/>
      <c r="L281" s="8"/>
      <c r="M281" s="90"/>
      <c r="T281" s="91"/>
      <c r="AT281" s="1" t="s">
        <v>88</v>
      </c>
      <c r="AU281" s="1" t="s">
        <v>1</v>
      </c>
    </row>
    <row r="282" spans="2:51" s="93" customFormat="1" ht="12">
      <c r="B282" s="92"/>
      <c r="D282" s="94" t="s">
        <v>90</v>
      </c>
      <c r="E282" s="95" t="s">
        <v>9</v>
      </c>
      <c r="F282" s="96" t="s">
        <v>251</v>
      </c>
      <c r="H282" s="97">
        <v>79.25</v>
      </c>
      <c r="I282" s="98"/>
      <c r="L282" s="92"/>
      <c r="M282" s="99"/>
      <c r="T282" s="100"/>
      <c r="AT282" s="95" t="s">
        <v>90</v>
      </c>
      <c r="AU282" s="95" t="s">
        <v>1</v>
      </c>
      <c r="AV282" s="93" t="s">
        <v>1</v>
      </c>
      <c r="AW282" s="93" t="s">
        <v>92</v>
      </c>
      <c r="AX282" s="93" t="s">
        <v>77</v>
      </c>
      <c r="AY282" s="95" t="s">
        <v>79</v>
      </c>
    </row>
    <row r="283" spans="2:65" s="9" customFormat="1" ht="37.9" customHeight="1">
      <c r="B283" s="8"/>
      <c r="C283" s="74" t="s">
        <v>273</v>
      </c>
      <c r="D283" s="74" t="s">
        <v>81</v>
      </c>
      <c r="E283" s="75" t="s">
        <v>274</v>
      </c>
      <c r="F283" s="76" t="s">
        <v>275</v>
      </c>
      <c r="G283" s="77" t="s">
        <v>84</v>
      </c>
      <c r="H283" s="78">
        <v>974.86</v>
      </c>
      <c r="I283" s="79">
        <v>0</v>
      </c>
      <c r="J283" s="80">
        <f>ROUND(I283*H283,2)</f>
        <v>0</v>
      </c>
      <c r="K283" s="76" t="s">
        <v>85</v>
      </c>
      <c r="L283" s="8"/>
      <c r="M283" s="81" t="s">
        <v>9</v>
      </c>
      <c r="N283" s="82" t="s">
        <v>32</v>
      </c>
      <c r="P283" s="83">
        <f>O283*H283</f>
        <v>0</v>
      </c>
      <c r="Q283" s="83">
        <v>0.08922</v>
      </c>
      <c r="R283" s="83">
        <f>Q283*H283</f>
        <v>86.9770092</v>
      </c>
      <c r="S283" s="83">
        <v>0</v>
      </c>
      <c r="T283" s="84">
        <f>S283*H283</f>
        <v>0</v>
      </c>
      <c r="AR283" s="85" t="s">
        <v>86</v>
      </c>
      <c r="AT283" s="85" t="s">
        <v>81</v>
      </c>
      <c r="AU283" s="85" t="s">
        <v>1</v>
      </c>
      <c r="AY283" s="1" t="s">
        <v>79</v>
      </c>
      <c r="BE283" s="86">
        <f>IF(N283="základní",J283,0)</f>
        <v>0</v>
      </c>
      <c r="BF283" s="86">
        <f>IF(N283="snížená",J283,0)</f>
        <v>0</v>
      </c>
      <c r="BG283" s="86">
        <f>IF(N283="zákl. přenesená",J283,0)</f>
        <v>0</v>
      </c>
      <c r="BH283" s="86">
        <f>IF(N283="sníž. přenesená",J283,0)</f>
        <v>0</v>
      </c>
      <c r="BI283" s="86">
        <f>IF(N283="nulová",J283,0)</f>
        <v>0</v>
      </c>
      <c r="BJ283" s="1" t="s">
        <v>77</v>
      </c>
      <c r="BK283" s="86">
        <f>ROUND(I283*H283,2)</f>
        <v>0</v>
      </c>
      <c r="BL283" s="1" t="s">
        <v>86</v>
      </c>
      <c r="BM283" s="85" t="s">
        <v>276</v>
      </c>
    </row>
    <row r="284" spans="2:47" s="9" customFormat="1" ht="12">
      <c r="B284" s="8"/>
      <c r="D284" s="87" t="s">
        <v>88</v>
      </c>
      <c r="F284" s="88" t="s">
        <v>277</v>
      </c>
      <c r="I284" s="89"/>
      <c r="L284" s="8"/>
      <c r="M284" s="90"/>
      <c r="T284" s="91"/>
      <c r="AT284" s="1" t="s">
        <v>88</v>
      </c>
      <c r="AU284" s="1" t="s">
        <v>1</v>
      </c>
    </row>
    <row r="285" spans="2:51" s="128" customFormat="1" ht="12">
      <c r="B285" s="127"/>
      <c r="D285" s="94" t="s">
        <v>90</v>
      </c>
      <c r="E285" s="129" t="s">
        <v>9</v>
      </c>
      <c r="F285" s="130" t="s">
        <v>278</v>
      </c>
      <c r="H285" s="129" t="s">
        <v>9</v>
      </c>
      <c r="I285" s="131"/>
      <c r="L285" s="127"/>
      <c r="M285" s="132"/>
      <c r="T285" s="133"/>
      <c r="AT285" s="129" t="s">
        <v>90</v>
      </c>
      <c r="AU285" s="129" t="s">
        <v>1</v>
      </c>
      <c r="AV285" s="128" t="s">
        <v>77</v>
      </c>
      <c r="AW285" s="128" t="s">
        <v>92</v>
      </c>
      <c r="AX285" s="128" t="s">
        <v>78</v>
      </c>
      <c r="AY285" s="129" t="s">
        <v>79</v>
      </c>
    </row>
    <row r="286" spans="2:51" s="93" customFormat="1" ht="12">
      <c r="B286" s="92"/>
      <c r="D286" s="94" t="s">
        <v>90</v>
      </c>
      <c r="E286" s="95" t="s">
        <v>9</v>
      </c>
      <c r="F286" s="96" t="s">
        <v>103</v>
      </c>
      <c r="H286" s="97">
        <v>3.75</v>
      </c>
      <c r="I286" s="98"/>
      <c r="L286" s="92"/>
      <c r="M286" s="99"/>
      <c r="T286" s="100"/>
      <c r="AT286" s="95" t="s">
        <v>90</v>
      </c>
      <c r="AU286" s="95" t="s">
        <v>1</v>
      </c>
      <c r="AV286" s="93" t="s">
        <v>1</v>
      </c>
      <c r="AW286" s="93" t="s">
        <v>92</v>
      </c>
      <c r="AX286" s="93" t="s">
        <v>78</v>
      </c>
      <c r="AY286" s="95" t="s">
        <v>79</v>
      </c>
    </row>
    <row r="287" spans="2:51" s="93" customFormat="1" ht="12">
      <c r="B287" s="92"/>
      <c r="D287" s="94" t="s">
        <v>90</v>
      </c>
      <c r="E287" s="95" t="s">
        <v>9</v>
      </c>
      <c r="F287" s="96" t="s">
        <v>279</v>
      </c>
      <c r="H287" s="97">
        <v>295.4</v>
      </c>
      <c r="I287" s="98"/>
      <c r="L287" s="92"/>
      <c r="M287" s="99"/>
      <c r="T287" s="100"/>
      <c r="AT287" s="95" t="s">
        <v>90</v>
      </c>
      <c r="AU287" s="95" t="s">
        <v>1</v>
      </c>
      <c r="AV287" s="93" t="s">
        <v>1</v>
      </c>
      <c r="AW287" s="93" t="s">
        <v>92</v>
      </c>
      <c r="AX287" s="93" t="s">
        <v>78</v>
      </c>
      <c r="AY287" s="95" t="s">
        <v>79</v>
      </c>
    </row>
    <row r="288" spans="2:51" s="93" customFormat="1" ht="12">
      <c r="B288" s="92"/>
      <c r="D288" s="94" t="s">
        <v>90</v>
      </c>
      <c r="E288" s="95" t="s">
        <v>9</v>
      </c>
      <c r="F288" s="96" t="s">
        <v>280</v>
      </c>
      <c r="H288" s="97">
        <v>173.6</v>
      </c>
      <c r="I288" s="98"/>
      <c r="L288" s="92"/>
      <c r="M288" s="99"/>
      <c r="T288" s="100"/>
      <c r="AT288" s="95" t="s">
        <v>90</v>
      </c>
      <c r="AU288" s="95" t="s">
        <v>1</v>
      </c>
      <c r="AV288" s="93" t="s">
        <v>1</v>
      </c>
      <c r="AW288" s="93" t="s">
        <v>92</v>
      </c>
      <c r="AX288" s="93" t="s">
        <v>78</v>
      </c>
      <c r="AY288" s="95" t="s">
        <v>79</v>
      </c>
    </row>
    <row r="289" spans="2:51" s="102" customFormat="1" ht="12">
      <c r="B289" s="101"/>
      <c r="D289" s="94" t="s">
        <v>90</v>
      </c>
      <c r="E289" s="103" t="s">
        <v>9</v>
      </c>
      <c r="F289" s="104" t="s">
        <v>105</v>
      </c>
      <c r="H289" s="105">
        <v>472.75</v>
      </c>
      <c r="I289" s="106"/>
      <c r="L289" s="101"/>
      <c r="M289" s="107"/>
      <c r="T289" s="108"/>
      <c r="AT289" s="103" t="s">
        <v>90</v>
      </c>
      <c r="AU289" s="103" t="s">
        <v>1</v>
      </c>
      <c r="AV289" s="102" t="s">
        <v>97</v>
      </c>
      <c r="AW289" s="102" t="s">
        <v>92</v>
      </c>
      <c r="AX289" s="102" t="s">
        <v>78</v>
      </c>
      <c r="AY289" s="103" t="s">
        <v>79</v>
      </c>
    </row>
    <row r="290" spans="2:51" s="93" customFormat="1" ht="12">
      <c r="B290" s="92"/>
      <c r="D290" s="94" t="s">
        <v>90</v>
      </c>
      <c r="E290" s="95" t="s">
        <v>9</v>
      </c>
      <c r="F290" s="96" t="s">
        <v>106</v>
      </c>
      <c r="H290" s="97">
        <v>31.08</v>
      </c>
      <c r="I290" s="98"/>
      <c r="L290" s="92"/>
      <c r="M290" s="99"/>
      <c r="T290" s="100"/>
      <c r="AT290" s="95" t="s">
        <v>90</v>
      </c>
      <c r="AU290" s="95" t="s">
        <v>1</v>
      </c>
      <c r="AV290" s="93" t="s">
        <v>1</v>
      </c>
      <c r="AW290" s="93" t="s">
        <v>92</v>
      </c>
      <c r="AX290" s="93" t="s">
        <v>78</v>
      </c>
      <c r="AY290" s="95" t="s">
        <v>79</v>
      </c>
    </row>
    <row r="291" spans="2:51" s="93" customFormat="1" ht="12">
      <c r="B291" s="92"/>
      <c r="D291" s="94" t="s">
        <v>90</v>
      </c>
      <c r="E291" s="95" t="s">
        <v>9</v>
      </c>
      <c r="F291" s="96" t="s">
        <v>107</v>
      </c>
      <c r="H291" s="97">
        <v>46.25</v>
      </c>
      <c r="I291" s="98"/>
      <c r="L291" s="92"/>
      <c r="M291" s="99"/>
      <c r="T291" s="100"/>
      <c r="AT291" s="95" t="s">
        <v>90</v>
      </c>
      <c r="AU291" s="95" t="s">
        <v>1</v>
      </c>
      <c r="AV291" s="93" t="s">
        <v>1</v>
      </c>
      <c r="AW291" s="93" t="s">
        <v>92</v>
      </c>
      <c r="AX291" s="93" t="s">
        <v>78</v>
      </c>
      <c r="AY291" s="95" t="s">
        <v>79</v>
      </c>
    </row>
    <row r="292" spans="2:51" s="93" customFormat="1" ht="12">
      <c r="B292" s="92"/>
      <c r="D292" s="94" t="s">
        <v>90</v>
      </c>
      <c r="E292" s="95" t="s">
        <v>9</v>
      </c>
      <c r="F292" s="96" t="s">
        <v>108</v>
      </c>
      <c r="H292" s="97">
        <v>57.72</v>
      </c>
      <c r="I292" s="98"/>
      <c r="L292" s="92"/>
      <c r="M292" s="99"/>
      <c r="T292" s="100"/>
      <c r="AT292" s="95" t="s">
        <v>90</v>
      </c>
      <c r="AU292" s="95" t="s">
        <v>1</v>
      </c>
      <c r="AV292" s="93" t="s">
        <v>1</v>
      </c>
      <c r="AW292" s="93" t="s">
        <v>92</v>
      </c>
      <c r="AX292" s="93" t="s">
        <v>78</v>
      </c>
      <c r="AY292" s="95" t="s">
        <v>79</v>
      </c>
    </row>
    <row r="293" spans="2:51" s="93" customFormat="1" ht="12">
      <c r="B293" s="92"/>
      <c r="D293" s="94" t="s">
        <v>90</v>
      </c>
      <c r="E293" s="95" t="s">
        <v>9</v>
      </c>
      <c r="F293" s="96" t="s">
        <v>109</v>
      </c>
      <c r="H293" s="97">
        <v>70.3</v>
      </c>
      <c r="I293" s="98"/>
      <c r="L293" s="92"/>
      <c r="M293" s="99"/>
      <c r="T293" s="100"/>
      <c r="AT293" s="95" t="s">
        <v>90</v>
      </c>
      <c r="AU293" s="95" t="s">
        <v>1</v>
      </c>
      <c r="AV293" s="93" t="s">
        <v>1</v>
      </c>
      <c r="AW293" s="93" t="s">
        <v>92</v>
      </c>
      <c r="AX293" s="93" t="s">
        <v>78</v>
      </c>
      <c r="AY293" s="95" t="s">
        <v>79</v>
      </c>
    </row>
    <row r="294" spans="2:51" s="93" customFormat="1" ht="12">
      <c r="B294" s="92"/>
      <c r="D294" s="94" t="s">
        <v>90</v>
      </c>
      <c r="E294" s="95" t="s">
        <v>9</v>
      </c>
      <c r="F294" s="96" t="s">
        <v>110</v>
      </c>
      <c r="H294" s="97">
        <v>53.28</v>
      </c>
      <c r="I294" s="98"/>
      <c r="L294" s="92"/>
      <c r="M294" s="99"/>
      <c r="T294" s="100"/>
      <c r="AT294" s="95" t="s">
        <v>90</v>
      </c>
      <c r="AU294" s="95" t="s">
        <v>1</v>
      </c>
      <c r="AV294" s="93" t="s">
        <v>1</v>
      </c>
      <c r="AW294" s="93" t="s">
        <v>92</v>
      </c>
      <c r="AX294" s="93" t="s">
        <v>78</v>
      </c>
      <c r="AY294" s="95" t="s">
        <v>79</v>
      </c>
    </row>
    <row r="295" spans="2:51" s="93" customFormat="1" ht="12">
      <c r="B295" s="92"/>
      <c r="D295" s="94" t="s">
        <v>90</v>
      </c>
      <c r="E295" s="95" t="s">
        <v>9</v>
      </c>
      <c r="F295" s="96" t="s">
        <v>111</v>
      </c>
      <c r="H295" s="97">
        <v>46.25</v>
      </c>
      <c r="I295" s="98"/>
      <c r="L295" s="92"/>
      <c r="M295" s="99"/>
      <c r="T295" s="100"/>
      <c r="AT295" s="95" t="s">
        <v>90</v>
      </c>
      <c r="AU295" s="95" t="s">
        <v>1</v>
      </c>
      <c r="AV295" s="93" t="s">
        <v>1</v>
      </c>
      <c r="AW295" s="93" t="s">
        <v>92</v>
      </c>
      <c r="AX295" s="93" t="s">
        <v>78</v>
      </c>
      <c r="AY295" s="95" t="s">
        <v>79</v>
      </c>
    </row>
    <row r="296" spans="2:51" s="93" customFormat="1" ht="12">
      <c r="B296" s="92"/>
      <c r="D296" s="94" t="s">
        <v>90</v>
      </c>
      <c r="E296" s="95" t="s">
        <v>9</v>
      </c>
      <c r="F296" s="96" t="s">
        <v>112</v>
      </c>
      <c r="H296" s="97">
        <v>25.53</v>
      </c>
      <c r="I296" s="98"/>
      <c r="L296" s="92"/>
      <c r="M296" s="99"/>
      <c r="T296" s="100"/>
      <c r="AT296" s="95" t="s">
        <v>90</v>
      </c>
      <c r="AU296" s="95" t="s">
        <v>1</v>
      </c>
      <c r="AV296" s="93" t="s">
        <v>1</v>
      </c>
      <c r="AW296" s="93" t="s">
        <v>92</v>
      </c>
      <c r="AX296" s="93" t="s">
        <v>78</v>
      </c>
      <c r="AY296" s="95" t="s">
        <v>79</v>
      </c>
    </row>
    <row r="297" spans="2:51" s="93" customFormat="1" ht="12">
      <c r="B297" s="92"/>
      <c r="D297" s="94" t="s">
        <v>90</v>
      </c>
      <c r="E297" s="95" t="s">
        <v>9</v>
      </c>
      <c r="F297" s="96" t="s">
        <v>113</v>
      </c>
      <c r="H297" s="97">
        <v>22.2</v>
      </c>
      <c r="I297" s="98"/>
      <c r="L297" s="92"/>
      <c r="M297" s="99"/>
      <c r="T297" s="100"/>
      <c r="AT297" s="95" t="s">
        <v>90</v>
      </c>
      <c r="AU297" s="95" t="s">
        <v>1</v>
      </c>
      <c r="AV297" s="93" t="s">
        <v>1</v>
      </c>
      <c r="AW297" s="93" t="s">
        <v>92</v>
      </c>
      <c r="AX297" s="93" t="s">
        <v>78</v>
      </c>
      <c r="AY297" s="95" t="s">
        <v>79</v>
      </c>
    </row>
    <row r="298" spans="2:51" s="102" customFormat="1" ht="12">
      <c r="B298" s="101"/>
      <c r="D298" s="94" t="s">
        <v>90</v>
      </c>
      <c r="E298" s="103" t="s">
        <v>9</v>
      </c>
      <c r="F298" s="104" t="s">
        <v>105</v>
      </c>
      <c r="H298" s="105">
        <v>352.60999999999996</v>
      </c>
      <c r="I298" s="106"/>
      <c r="L298" s="101"/>
      <c r="M298" s="107"/>
      <c r="T298" s="108"/>
      <c r="AT298" s="103" t="s">
        <v>90</v>
      </c>
      <c r="AU298" s="103" t="s">
        <v>1</v>
      </c>
      <c r="AV298" s="102" t="s">
        <v>97</v>
      </c>
      <c r="AW298" s="102" t="s">
        <v>92</v>
      </c>
      <c r="AX298" s="102" t="s">
        <v>78</v>
      </c>
      <c r="AY298" s="103" t="s">
        <v>79</v>
      </c>
    </row>
    <row r="299" spans="2:51" s="93" customFormat="1" ht="12">
      <c r="B299" s="92"/>
      <c r="D299" s="94" t="s">
        <v>90</v>
      </c>
      <c r="E299" s="95" t="s">
        <v>9</v>
      </c>
      <c r="F299" s="96" t="s">
        <v>114</v>
      </c>
      <c r="H299" s="97">
        <v>10.12</v>
      </c>
      <c r="I299" s="98"/>
      <c r="L299" s="92"/>
      <c r="M299" s="99"/>
      <c r="T299" s="100"/>
      <c r="AT299" s="95" t="s">
        <v>90</v>
      </c>
      <c r="AU299" s="95" t="s">
        <v>1</v>
      </c>
      <c r="AV299" s="93" t="s">
        <v>1</v>
      </c>
      <c r="AW299" s="93" t="s">
        <v>92</v>
      </c>
      <c r="AX299" s="93" t="s">
        <v>78</v>
      </c>
      <c r="AY299" s="95" t="s">
        <v>79</v>
      </c>
    </row>
    <row r="300" spans="2:51" s="93" customFormat="1" ht="12">
      <c r="B300" s="92"/>
      <c r="D300" s="94" t="s">
        <v>90</v>
      </c>
      <c r="E300" s="95" t="s">
        <v>9</v>
      </c>
      <c r="F300" s="96" t="s">
        <v>115</v>
      </c>
      <c r="H300" s="97">
        <v>10.58</v>
      </c>
      <c r="I300" s="98"/>
      <c r="L300" s="92"/>
      <c r="M300" s="99"/>
      <c r="T300" s="100"/>
      <c r="AT300" s="95" t="s">
        <v>90</v>
      </c>
      <c r="AU300" s="95" t="s">
        <v>1</v>
      </c>
      <c r="AV300" s="93" t="s">
        <v>1</v>
      </c>
      <c r="AW300" s="93" t="s">
        <v>92</v>
      </c>
      <c r="AX300" s="93" t="s">
        <v>78</v>
      </c>
      <c r="AY300" s="95" t="s">
        <v>79</v>
      </c>
    </row>
    <row r="301" spans="2:51" s="93" customFormat="1" ht="12">
      <c r="B301" s="92"/>
      <c r="D301" s="94" t="s">
        <v>90</v>
      </c>
      <c r="E301" s="95" t="s">
        <v>9</v>
      </c>
      <c r="F301" s="96" t="s">
        <v>116</v>
      </c>
      <c r="H301" s="97">
        <v>15.41</v>
      </c>
      <c r="I301" s="98"/>
      <c r="L301" s="92"/>
      <c r="M301" s="99"/>
      <c r="T301" s="100"/>
      <c r="AT301" s="95" t="s">
        <v>90</v>
      </c>
      <c r="AU301" s="95" t="s">
        <v>1</v>
      </c>
      <c r="AV301" s="93" t="s">
        <v>1</v>
      </c>
      <c r="AW301" s="93" t="s">
        <v>92</v>
      </c>
      <c r="AX301" s="93" t="s">
        <v>78</v>
      </c>
      <c r="AY301" s="95" t="s">
        <v>79</v>
      </c>
    </row>
    <row r="302" spans="2:51" s="93" customFormat="1" ht="12">
      <c r="B302" s="92"/>
      <c r="D302" s="94" t="s">
        <v>90</v>
      </c>
      <c r="E302" s="95" t="s">
        <v>9</v>
      </c>
      <c r="F302" s="96" t="s">
        <v>117</v>
      </c>
      <c r="H302" s="97">
        <v>15.87</v>
      </c>
      <c r="I302" s="98"/>
      <c r="L302" s="92"/>
      <c r="M302" s="99"/>
      <c r="T302" s="100"/>
      <c r="AT302" s="95" t="s">
        <v>90</v>
      </c>
      <c r="AU302" s="95" t="s">
        <v>1</v>
      </c>
      <c r="AV302" s="93" t="s">
        <v>1</v>
      </c>
      <c r="AW302" s="93" t="s">
        <v>92</v>
      </c>
      <c r="AX302" s="93" t="s">
        <v>78</v>
      </c>
      <c r="AY302" s="95" t="s">
        <v>79</v>
      </c>
    </row>
    <row r="303" spans="2:51" s="93" customFormat="1" ht="12">
      <c r="B303" s="92"/>
      <c r="D303" s="94" t="s">
        <v>90</v>
      </c>
      <c r="E303" s="95" t="s">
        <v>9</v>
      </c>
      <c r="F303" s="96" t="s">
        <v>118</v>
      </c>
      <c r="H303" s="97">
        <v>20.93</v>
      </c>
      <c r="I303" s="98"/>
      <c r="L303" s="92"/>
      <c r="M303" s="99"/>
      <c r="T303" s="100"/>
      <c r="AT303" s="95" t="s">
        <v>90</v>
      </c>
      <c r="AU303" s="95" t="s">
        <v>1</v>
      </c>
      <c r="AV303" s="93" t="s">
        <v>1</v>
      </c>
      <c r="AW303" s="93" t="s">
        <v>92</v>
      </c>
      <c r="AX303" s="93" t="s">
        <v>78</v>
      </c>
      <c r="AY303" s="95" t="s">
        <v>79</v>
      </c>
    </row>
    <row r="304" spans="2:51" s="93" customFormat="1" ht="12">
      <c r="B304" s="92"/>
      <c r="D304" s="94" t="s">
        <v>90</v>
      </c>
      <c r="E304" s="95" t="s">
        <v>9</v>
      </c>
      <c r="F304" s="96" t="s">
        <v>119</v>
      </c>
      <c r="H304" s="97">
        <v>21.16</v>
      </c>
      <c r="I304" s="98"/>
      <c r="L304" s="92"/>
      <c r="M304" s="99"/>
      <c r="T304" s="100"/>
      <c r="AT304" s="95" t="s">
        <v>90</v>
      </c>
      <c r="AU304" s="95" t="s">
        <v>1</v>
      </c>
      <c r="AV304" s="93" t="s">
        <v>1</v>
      </c>
      <c r="AW304" s="93" t="s">
        <v>92</v>
      </c>
      <c r="AX304" s="93" t="s">
        <v>78</v>
      </c>
      <c r="AY304" s="95" t="s">
        <v>79</v>
      </c>
    </row>
    <row r="305" spans="2:51" s="93" customFormat="1" ht="12">
      <c r="B305" s="92"/>
      <c r="D305" s="94" t="s">
        <v>90</v>
      </c>
      <c r="E305" s="95" t="s">
        <v>9</v>
      </c>
      <c r="F305" s="96" t="s">
        <v>120</v>
      </c>
      <c r="H305" s="97">
        <v>27.6</v>
      </c>
      <c r="I305" s="98"/>
      <c r="L305" s="92"/>
      <c r="M305" s="99"/>
      <c r="T305" s="100"/>
      <c r="AT305" s="95" t="s">
        <v>90</v>
      </c>
      <c r="AU305" s="95" t="s">
        <v>1</v>
      </c>
      <c r="AV305" s="93" t="s">
        <v>1</v>
      </c>
      <c r="AW305" s="93" t="s">
        <v>92</v>
      </c>
      <c r="AX305" s="93" t="s">
        <v>78</v>
      </c>
      <c r="AY305" s="95" t="s">
        <v>79</v>
      </c>
    </row>
    <row r="306" spans="2:51" s="93" customFormat="1" ht="12">
      <c r="B306" s="92"/>
      <c r="D306" s="94" t="s">
        <v>90</v>
      </c>
      <c r="E306" s="95" t="s">
        <v>9</v>
      </c>
      <c r="F306" s="96" t="s">
        <v>121</v>
      </c>
      <c r="H306" s="97">
        <v>27.83</v>
      </c>
      <c r="I306" s="98"/>
      <c r="L306" s="92"/>
      <c r="M306" s="99"/>
      <c r="T306" s="100"/>
      <c r="AT306" s="95" t="s">
        <v>90</v>
      </c>
      <c r="AU306" s="95" t="s">
        <v>1</v>
      </c>
      <c r="AV306" s="93" t="s">
        <v>1</v>
      </c>
      <c r="AW306" s="93" t="s">
        <v>92</v>
      </c>
      <c r="AX306" s="93" t="s">
        <v>78</v>
      </c>
      <c r="AY306" s="95" t="s">
        <v>79</v>
      </c>
    </row>
    <row r="307" spans="2:51" s="102" customFormat="1" ht="12">
      <c r="B307" s="101"/>
      <c r="D307" s="94" t="s">
        <v>90</v>
      </c>
      <c r="E307" s="103" t="s">
        <v>9</v>
      </c>
      <c r="F307" s="104" t="s">
        <v>105</v>
      </c>
      <c r="H307" s="105">
        <v>149.5</v>
      </c>
      <c r="I307" s="106"/>
      <c r="L307" s="101"/>
      <c r="M307" s="107"/>
      <c r="T307" s="108"/>
      <c r="AT307" s="103" t="s">
        <v>90</v>
      </c>
      <c r="AU307" s="103" t="s">
        <v>1</v>
      </c>
      <c r="AV307" s="102" t="s">
        <v>97</v>
      </c>
      <c r="AW307" s="102" t="s">
        <v>92</v>
      </c>
      <c r="AX307" s="102" t="s">
        <v>78</v>
      </c>
      <c r="AY307" s="103" t="s">
        <v>79</v>
      </c>
    </row>
    <row r="308" spans="2:51" s="110" customFormat="1" ht="12">
      <c r="B308" s="109"/>
      <c r="D308" s="94" t="s">
        <v>90</v>
      </c>
      <c r="E308" s="111" t="s">
        <v>9</v>
      </c>
      <c r="F308" s="112" t="s">
        <v>245</v>
      </c>
      <c r="H308" s="113">
        <v>974.8599999999999</v>
      </c>
      <c r="I308" s="114"/>
      <c r="L308" s="109"/>
      <c r="M308" s="115"/>
      <c r="T308" s="116"/>
      <c r="AT308" s="111" t="s">
        <v>90</v>
      </c>
      <c r="AU308" s="111" t="s">
        <v>1</v>
      </c>
      <c r="AV308" s="110" t="s">
        <v>86</v>
      </c>
      <c r="AW308" s="110" t="s">
        <v>92</v>
      </c>
      <c r="AX308" s="110" t="s">
        <v>77</v>
      </c>
      <c r="AY308" s="111" t="s">
        <v>79</v>
      </c>
    </row>
    <row r="309" spans="2:65" s="9" customFormat="1" ht="16.5" customHeight="1">
      <c r="B309" s="8"/>
      <c r="C309" s="117" t="s">
        <v>281</v>
      </c>
      <c r="D309" s="117" t="s">
        <v>197</v>
      </c>
      <c r="E309" s="118" t="s">
        <v>282</v>
      </c>
      <c r="F309" s="119" t="s">
        <v>283</v>
      </c>
      <c r="G309" s="120" t="s">
        <v>84</v>
      </c>
      <c r="H309" s="121">
        <v>964.883</v>
      </c>
      <c r="I309" s="122">
        <v>0</v>
      </c>
      <c r="J309" s="123">
        <f>ROUND(I309*H309,2)</f>
        <v>0</v>
      </c>
      <c r="K309" s="119" t="s">
        <v>85</v>
      </c>
      <c r="L309" s="124"/>
      <c r="M309" s="125" t="s">
        <v>9</v>
      </c>
      <c r="N309" s="126" t="s">
        <v>32</v>
      </c>
      <c r="P309" s="83">
        <f>O309*H309</f>
        <v>0</v>
      </c>
      <c r="Q309" s="83">
        <v>0.131</v>
      </c>
      <c r="R309" s="83">
        <f>Q309*H309</f>
        <v>126.399673</v>
      </c>
      <c r="S309" s="83">
        <v>0</v>
      </c>
      <c r="T309" s="84">
        <f>S309*H309</f>
        <v>0</v>
      </c>
      <c r="AR309" s="85" t="s">
        <v>149</v>
      </c>
      <c r="AT309" s="85" t="s">
        <v>197</v>
      </c>
      <c r="AU309" s="85" t="s">
        <v>1</v>
      </c>
      <c r="AY309" s="1" t="s">
        <v>79</v>
      </c>
      <c r="BE309" s="86">
        <f>IF(N309="základní",J309,0)</f>
        <v>0</v>
      </c>
      <c r="BF309" s="86">
        <f>IF(N309="snížená",J309,0)</f>
        <v>0</v>
      </c>
      <c r="BG309" s="86">
        <f>IF(N309="zákl. přenesená",J309,0)</f>
        <v>0</v>
      </c>
      <c r="BH309" s="86">
        <f>IF(N309="sníž. přenesená",J309,0)</f>
        <v>0</v>
      </c>
      <c r="BI309" s="86">
        <f>IF(N309="nulová",J309,0)</f>
        <v>0</v>
      </c>
      <c r="BJ309" s="1" t="s">
        <v>77</v>
      </c>
      <c r="BK309" s="86">
        <f>ROUND(I309*H309,2)</f>
        <v>0</v>
      </c>
      <c r="BL309" s="1" t="s">
        <v>86</v>
      </c>
      <c r="BM309" s="85" t="s">
        <v>284</v>
      </c>
    </row>
    <row r="310" spans="2:51" s="93" customFormat="1" ht="12">
      <c r="B310" s="92"/>
      <c r="D310" s="94" t="s">
        <v>90</v>
      </c>
      <c r="E310" s="95" t="s">
        <v>9</v>
      </c>
      <c r="F310" s="96" t="s">
        <v>285</v>
      </c>
      <c r="H310" s="97">
        <v>955.33</v>
      </c>
      <c r="I310" s="98"/>
      <c r="L310" s="92"/>
      <c r="M310" s="99"/>
      <c r="T310" s="100"/>
      <c r="AT310" s="95" t="s">
        <v>90</v>
      </c>
      <c r="AU310" s="95" t="s">
        <v>1</v>
      </c>
      <c r="AV310" s="93" t="s">
        <v>1</v>
      </c>
      <c r="AW310" s="93" t="s">
        <v>92</v>
      </c>
      <c r="AX310" s="93" t="s">
        <v>77</v>
      </c>
      <c r="AY310" s="95" t="s">
        <v>79</v>
      </c>
    </row>
    <row r="311" spans="2:51" s="93" customFormat="1" ht="12">
      <c r="B311" s="92"/>
      <c r="D311" s="94" t="s">
        <v>90</v>
      </c>
      <c r="F311" s="96" t="s">
        <v>286</v>
      </c>
      <c r="H311" s="97">
        <v>964.883</v>
      </c>
      <c r="I311" s="98"/>
      <c r="L311" s="92"/>
      <c r="M311" s="99"/>
      <c r="T311" s="100"/>
      <c r="AT311" s="95" t="s">
        <v>90</v>
      </c>
      <c r="AU311" s="95" t="s">
        <v>1</v>
      </c>
      <c r="AV311" s="93" t="s">
        <v>1</v>
      </c>
      <c r="AW311" s="93" t="s">
        <v>4</v>
      </c>
      <c r="AX311" s="93" t="s">
        <v>77</v>
      </c>
      <c r="AY311" s="95" t="s">
        <v>79</v>
      </c>
    </row>
    <row r="312" spans="2:65" s="9" customFormat="1" ht="16.5" customHeight="1">
      <c r="B312" s="8"/>
      <c r="C312" s="117" t="s">
        <v>287</v>
      </c>
      <c r="D312" s="117" t="s">
        <v>197</v>
      </c>
      <c r="E312" s="118" t="s">
        <v>288</v>
      </c>
      <c r="F312" s="119" t="s">
        <v>289</v>
      </c>
      <c r="G312" s="120" t="s">
        <v>84</v>
      </c>
      <c r="H312" s="121">
        <v>9.27</v>
      </c>
      <c r="I312" s="122">
        <v>0</v>
      </c>
      <c r="J312" s="123">
        <f>ROUND(I312*H312,2)</f>
        <v>0</v>
      </c>
      <c r="K312" s="119" t="s">
        <v>85</v>
      </c>
      <c r="L312" s="124"/>
      <c r="M312" s="125" t="s">
        <v>9</v>
      </c>
      <c r="N312" s="126" t="s">
        <v>32</v>
      </c>
      <c r="P312" s="83">
        <f>O312*H312</f>
        <v>0</v>
      </c>
      <c r="Q312" s="83">
        <v>0.131</v>
      </c>
      <c r="R312" s="83">
        <f>Q312*H312</f>
        <v>1.21437</v>
      </c>
      <c r="S312" s="83">
        <v>0</v>
      </c>
      <c r="T312" s="84">
        <f>S312*H312</f>
        <v>0</v>
      </c>
      <c r="AR312" s="85" t="s">
        <v>149</v>
      </c>
      <c r="AT312" s="85" t="s">
        <v>197</v>
      </c>
      <c r="AU312" s="85" t="s">
        <v>1</v>
      </c>
      <c r="AY312" s="1" t="s">
        <v>79</v>
      </c>
      <c r="BE312" s="86">
        <f>IF(N312="základní",J312,0)</f>
        <v>0</v>
      </c>
      <c r="BF312" s="86">
        <f>IF(N312="snížená",J312,0)</f>
        <v>0</v>
      </c>
      <c r="BG312" s="86">
        <f>IF(N312="zákl. přenesená",J312,0)</f>
        <v>0</v>
      </c>
      <c r="BH312" s="86">
        <f>IF(N312="sníž. přenesená",J312,0)</f>
        <v>0</v>
      </c>
      <c r="BI312" s="86">
        <f>IF(N312="nulová",J312,0)</f>
        <v>0</v>
      </c>
      <c r="BJ312" s="1" t="s">
        <v>77</v>
      </c>
      <c r="BK312" s="86">
        <f>ROUND(I312*H312,2)</f>
        <v>0</v>
      </c>
      <c r="BL312" s="1" t="s">
        <v>86</v>
      </c>
      <c r="BM312" s="85" t="s">
        <v>290</v>
      </c>
    </row>
    <row r="313" spans="2:51" s="93" customFormat="1" ht="12">
      <c r="B313" s="92"/>
      <c r="D313" s="94" t="s">
        <v>90</v>
      </c>
      <c r="E313" s="95" t="s">
        <v>9</v>
      </c>
      <c r="F313" s="96" t="s">
        <v>291</v>
      </c>
      <c r="H313" s="97">
        <v>4</v>
      </c>
      <c r="I313" s="98"/>
      <c r="L313" s="92"/>
      <c r="M313" s="99"/>
      <c r="T313" s="100"/>
      <c r="AT313" s="95" t="s">
        <v>90</v>
      </c>
      <c r="AU313" s="95" t="s">
        <v>1</v>
      </c>
      <c r="AV313" s="93" t="s">
        <v>1</v>
      </c>
      <c r="AW313" s="93" t="s">
        <v>92</v>
      </c>
      <c r="AX313" s="93" t="s">
        <v>78</v>
      </c>
      <c r="AY313" s="95" t="s">
        <v>79</v>
      </c>
    </row>
    <row r="314" spans="2:51" s="93" customFormat="1" ht="12">
      <c r="B314" s="92"/>
      <c r="D314" s="94" t="s">
        <v>90</v>
      </c>
      <c r="E314" s="95" t="s">
        <v>9</v>
      </c>
      <c r="F314" s="96" t="s">
        <v>292</v>
      </c>
      <c r="H314" s="97">
        <v>5</v>
      </c>
      <c r="I314" s="98"/>
      <c r="L314" s="92"/>
      <c r="M314" s="99"/>
      <c r="T314" s="100"/>
      <c r="AT314" s="95" t="s">
        <v>90</v>
      </c>
      <c r="AU314" s="95" t="s">
        <v>1</v>
      </c>
      <c r="AV314" s="93" t="s">
        <v>1</v>
      </c>
      <c r="AW314" s="93" t="s">
        <v>92</v>
      </c>
      <c r="AX314" s="93" t="s">
        <v>78</v>
      </c>
      <c r="AY314" s="95" t="s">
        <v>79</v>
      </c>
    </row>
    <row r="315" spans="2:51" s="110" customFormat="1" ht="12">
      <c r="B315" s="109"/>
      <c r="D315" s="94" t="s">
        <v>90</v>
      </c>
      <c r="E315" s="111" t="s">
        <v>9</v>
      </c>
      <c r="F315" s="112" t="s">
        <v>122</v>
      </c>
      <c r="H315" s="113">
        <v>9</v>
      </c>
      <c r="I315" s="114"/>
      <c r="L315" s="109"/>
      <c r="M315" s="115"/>
      <c r="T315" s="116"/>
      <c r="AT315" s="111" t="s">
        <v>90</v>
      </c>
      <c r="AU315" s="111" t="s">
        <v>1</v>
      </c>
      <c r="AV315" s="110" t="s">
        <v>86</v>
      </c>
      <c r="AW315" s="110" t="s">
        <v>92</v>
      </c>
      <c r="AX315" s="110" t="s">
        <v>77</v>
      </c>
      <c r="AY315" s="111" t="s">
        <v>79</v>
      </c>
    </row>
    <row r="316" spans="2:51" s="93" customFormat="1" ht="12">
      <c r="B316" s="92"/>
      <c r="D316" s="94" t="s">
        <v>90</v>
      </c>
      <c r="F316" s="96" t="s">
        <v>293</v>
      </c>
      <c r="H316" s="97">
        <v>9.27</v>
      </c>
      <c r="I316" s="98"/>
      <c r="L316" s="92"/>
      <c r="M316" s="99"/>
      <c r="T316" s="100"/>
      <c r="AT316" s="95" t="s">
        <v>90</v>
      </c>
      <c r="AU316" s="95" t="s">
        <v>1</v>
      </c>
      <c r="AV316" s="93" t="s">
        <v>1</v>
      </c>
      <c r="AW316" s="93" t="s">
        <v>4</v>
      </c>
      <c r="AX316" s="93" t="s">
        <v>77</v>
      </c>
      <c r="AY316" s="95" t="s">
        <v>79</v>
      </c>
    </row>
    <row r="317" spans="2:65" s="9" customFormat="1" ht="24.2" customHeight="1">
      <c r="B317" s="8"/>
      <c r="C317" s="117" t="s">
        <v>294</v>
      </c>
      <c r="D317" s="117" t="s">
        <v>197</v>
      </c>
      <c r="E317" s="118" t="s">
        <v>295</v>
      </c>
      <c r="F317" s="119" t="s">
        <v>296</v>
      </c>
      <c r="G317" s="120" t="s">
        <v>84</v>
      </c>
      <c r="H317" s="121">
        <v>10.846</v>
      </c>
      <c r="I317" s="122">
        <v>0</v>
      </c>
      <c r="J317" s="123">
        <f>ROUND(I317*H317,2)</f>
        <v>0</v>
      </c>
      <c r="K317" s="119" t="s">
        <v>9</v>
      </c>
      <c r="L317" s="124"/>
      <c r="M317" s="125" t="s">
        <v>9</v>
      </c>
      <c r="N317" s="126" t="s">
        <v>32</v>
      </c>
      <c r="P317" s="83">
        <f>O317*H317</f>
        <v>0</v>
      </c>
      <c r="Q317" s="83">
        <v>0.131</v>
      </c>
      <c r="R317" s="83">
        <f>Q317*H317</f>
        <v>1.4208260000000001</v>
      </c>
      <c r="S317" s="83">
        <v>0</v>
      </c>
      <c r="T317" s="84">
        <f>S317*H317</f>
        <v>0</v>
      </c>
      <c r="AR317" s="85" t="s">
        <v>149</v>
      </c>
      <c r="AT317" s="85" t="s">
        <v>197</v>
      </c>
      <c r="AU317" s="85" t="s">
        <v>1</v>
      </c>
      <c r="AY317" s="1" t="s">
        <v>79</v>
      </c>
      <c r="BE317" s="86">
        <f>IF(N317="základní",J317,0)</f>
        <v>0</v>
      </c>
      <c r="BF317" s="86">
        <f>IF(N317="snížená",J317,0)</f>
        <v>0</v>
      </c>
      <c r="BG317" s="86">
        <f>IF(N317="zákl. přenesená",J317,0)</f>
        <v>0</v>
      </c>
      <c r="BH317" s="86">
        <f>IF(N317="sníž. přenesená",J317,0)</f>
        <v>0</v>
      </c>
      <c r="BI317" s="86">
        <f>IF(N317="nulová",J317,0)</f>
        <v>0</v>
      </c>
      <c r="BJ317" s="1" t="s">
        <v>77</v>
      </c>
      <c r="BK317" s="86">
        <f>ROUND(I317*H317,2)</f>
        <v>0</v>
      </c>
      <c r="BL317" s="1" t="s">
        <v>86</v>
      </c>
      <c r="BM317" s="85" t="s">
        <v>297</v>
      </c>
    </row>
    <row r="318" spans="2:51" s="93" customFormat="1" ht="12">
      <c r="B318" s="92"/>
      <c r="D318" s="94" t="s">
        <v>90</v>
      </c>
      <c r="E318" s="95" t="s">
        <v>9</v>
      </c>
      <c r="F318" s="96" t="s">
        <v>298</v>
      </c>
      <c r="H318" s="97">
        <v>4.68</v>
      </c>
      <c r="I318" s="98"/>
      <c r="L318" s="92"/>
      <c r="M318" s="99"/>
      <c r="T318" s="100"/>
      <c r="AT318" s="95" t="s">
        <v>90</v>
      </c>
      <c r="AU318" s="95" t="s">
        <v>1</v>
      </c>
      <c r="AV318" s="93" t="s">
        <v>1</v>
      </c>
      <c r="AW318" s="93" t="s">
        <v>92</v>
      </c>
      <c r="AX318" s="93" t="s">
        <v>78</v>
      </c>
      <c r="AY318" s="95" t="s">
        <v>79</v>
      </c>
    </row>
    <row r="319" spans="2:51" s="93" customFormat="1" ht="12">
      <c r="B319" s="92"/>
      <c r="D319" s="94" t="s">
        <v>90</v>
      </c>
      <c r="E319" s="95" t="s">
        <v>9</v>
      </c>
      <c r="F319" s="96" t="s">
        <v>299</v>
      </c>
      <c r="H319" s="97">
        <v>5.85</v>
      </c>
      <c r="I319" s="98"/>
      <c r="L319" s="92"/>
      <c r="M319" s="99"/>
      <c r="T319" s="100"/>
      <c r="AT319" s="95" t="s">
        <v>90</v>
      </c>
      <c r="AU319" s="95" t="s">
        <v>1</v>
      </c>
      <c r="AV319" s="93" t="s">
        <v>1</v>
      </c>
      <c r="AW319" s="93" t="s">
        <v>92</v>
      </c>
      <c r="AX319" s="93" t="s">
        <v>78</v>
      </c>
      <c r="AY319" s="95" t="s">
        <v>79</v>
      </c>
    </row>
    <row r="320" spans="2:51" s="110" customFormat="1" ht="12">
      <c r="B320" s="109"/>
      <c r="D320" s="94" t="s">
        <v>90</v>
      </c>
      <c r="E320" s="111" t="s">
        <v>9</v>
      </c>
      <c r="F320" s="112" t="s">
        <v>122</v>
      </c>
      <c r="H320" s="113">
        <v>10.53</v>
      </c>
      <c r="I320" s="114"/>
      <c r="L320" s="109"/>
      <c r="M320" s="115"/>
      <c r="T320" s="116"/>
      <c r="AT320" s="111" t="s">
        <v>90</v>
      </c>
      <c r="AU320" s="111" t="s">
        <v>1</v>
      </c>
      <c r="AV320" s="110" t="s">
        <v>86</v>
      </c>
      <c r="AW320" s="110" t="s">
        <v>92</v>
      </c>
      <c r="AX320" s="110" t="s">
        <v>77</v>
      </c>
      <c r="AY320" s="111" t="s">
        <v>79</v>
      </c>
    </row>
    <row r="321" spans="2:51" s="93" customFormat="1" ht="12">
      <c r="B321" s="92"/>
      <c r="D321" s="94" t="s">
        <v>90</v>
      </c>
      <c r="F321" s="96" t="s">
        <v>300</v>
      </c>
      <c r="H321" s="97">
        <v>10.846</v>
      </c>
      <c r="I321" s="98"/>
      <c r="L321" s="92"/>
      <c r="M321" s="99"/>
      <c r="T321" s="100"/>
      <c r="AT321" s="95" t="s">
        <v>90</v>
      </c>
      <c r="AU321" s="95" t="s">
        <v>1</v>
      </c>
      <c r="AV321" s="93" t="s">
        <v>1</v>
      </c>
      <c r="AW321" s="93" t="s">
        <v>4</v>
      </c>
      <c r="AX321" s="93" t="s">
        <v>77</v>
      </c>
      <c r="AY321" s="95" t="s">
        <v>79</v>
      </c>
    </row>
    <row r="322" spans="2:65" s="9" customFormat="1" ht="44.25" customHeight="1">
      <c r="B322" s="8"/>
      <c r="C322" s="74" t="s">
        <v>301</v>
      </c>
      <c r="D322" s="74" t="s">
        <v>81</v>
      </c>
      <c r="E322" s="75" t="s">
        <v>302</v>
      </c>
      <c r="F322" s="76" t="s">
        <v>303</v>
      </c>
      <c r="G322" s="77" t="s">
        <v>84</v>
      </c>
      <c r="H322" s="78">
        <v>19.53</v>
      </c>
      <c r="I322" s="79">
        <v>0</v>
      </c>
      <c r="J322" s="80">
        <f>ROUND(I322*H322,2)</f>
        <v>0</v>
      </c>
      <c r="K322" s="76" t="s">
        <v>85</v>
      </c>
      <c r="L322" s="8"/>
      <c r="M322" s="81" t="s">
        <v>9</v>
      </c>
      <c r="N322" s="82" t="s">
        <v>32</v>
      </c>
      <c r="P322" s="83">
        <f>O322*H322</f>
        <v>0</v>
      </c>
      <c r="Q322" s="83">
        <v>0</v>
      </c>
      <c r="R322" s="83">
        <f>Q322*H322</f>
        <v>0</v>
      </c>
      <c r="S322" s="83">
        <v>0</v>
      </c>
      <c r="T322" s="84">
        <f>S322*H322</f>
        <v>0</v>
      </c>
      <c r="AR322" s="85" t="s">
        <v>86</v>
      </c>
      <c r="AT322" s="85" t="s">
        <v>81</v>
      </c>
      <c r="AU322" s="85" t="s">
        <v>1</v>
      </c>
      <c r="AY322" s="1" t="s">
        <v>79</v>
      </c>
      <c r="BE322" s="86">
        <f>IF(N322="základní",J322,0)</f>
        <v>0</v>
      </c>
      <c r="BF322" s="86">
        <f>IF(N322="snížená",J322,0)</f>
        <v>0</v>
      </c>
      <c r="BG322" s="86">
        <f>IF(N322="zákl. přenesená",J322,0)</f>
        <v>0</v>
      </c>
      <c r="BH322" s="86">
        <f>IF(N322="sníž. přenesená",J322,0)</f>
        <v>0</v>
      </c>
      <c r="BI322" s="86">
        <f>IF(N322="nulová",J322,0)</f>
        <v>0</v>
      </c>
      <c r="BJ322" s="1" t="s">
        <v>77</v>
      </c>
      <c r="BK322" s="86">
        <f>ROUND(I322*H322,2)</f>
        <v>0</v>
      </c>
      <c r="BL322" s="1" t="s">
        <v>86</v>
      </c>
      <c r="BM322" s="85" t="s">
        <v>304</v>
      </c>
    </row>
    <row r="323" spans="2:47" s="9" customFormat="1" ht="12">
      <c r="B323" s="8"/>
      <c r="D323" s="87" t="s">
        <v>88</v>
      </c>
      <c r="F323" s="88" t="s">
        <v>305</v>
      </c>
      <c r="I323" s="89"/>
      <c r="L323" s="8"/>
      <c r="M323" s="90"/>
      <c r="T323" s="91"/>
      <c r="AT323" s="1" t="s">
        <v>88</v>
      </c>
      <c r="AU323" s="1" t="s">
        <v>1</v>
      </c>
    </row>
    <row r="324" spans="2:51" s="93" customFormat="1" ht="12">
      <c r="B324" s="92"/>
      <c r="D324" s="94" t="s">
        <v>90</v>
      </c>
      <c r="E324" s="95" t="s">
        <v>9</v>
      </c>
      <c r="F324" s="96" t="s">
        <v>306</v>
      </c>
      <c r="H324" s="97">
        <v>19.53</v>
      </c>
      <c r="I324" s="98"/>
      <c r="L324" s="92"/>
      <c r="M324" s="99"/>
      <c r="T324" s="100"/>
      <c r="AT324" s="95" t="s">
        <v>90</v>
      </c>
      <c r="AU324" s="95" t="s">
        <v>1</v>
      </c>
      <c r="AV324" s="93" t="s">
        <v>1</v>
      </c>
      <c r="AW324" s="93" t="s">
        <v>92</v>
      </c>
      <c r="AX324" s="93" t="s">
        <v>77</v>
      </c>
      <c r="AY324" s="95" t="s">
        <v>79</v>
      </c>
    </row>
    <row r="325" spans="2:63" s="62" customFormat="1" ht="22.9" customHeight="1">
      <c r="B325" s="61"/>
      <c r="D325" s="63" t="s">
        <v>74</v>
      </c>
      <c r="E325" s="72" t="s">
        <v>157</v>
      </c>
      <c r="F325" s="72" t="s">
        <v>307</v>
      </c>
      <c r="I325" s="65"/>
      <c r="J325" s="73">
        <f>BK325</f>
        <v>0</v>
      </c>
      <c r="L325" s="61"/>
      <c r="M325" s="67"/>
      <c r="P325" s="68">
        <f>SUM(P326:P384)</f>
        <v>0</v>
      </c>
      <c r="R325" s="68">
        <f>SUM(R326:R384)</f>
        <v>173.7844915</v>
      </c>
      <c r="T325" s="69">
        <f>SUM(T326:T384)</f>
        <v>0.328</v>
      </c>
      <c r="AR325" s="63" t="s">
        <v>77</v>
      </c>
      <c r="AT325" s="70" t="s">
        <v>74</v>
      </c>
      <c r="AU325" s="70" t="s">
        <v>77</v>
      </c>
      <c r="AY325" s="63" t="s">
        <v>79</v>
      </c>
      <c r="BK325" s="71">
        <f>SUM(BK326:BK384)</f>
        <v>0</v>
      </c>
    </row>
    <row r="326" spans="2:65" s="9" customFormat="1" ht="16.5" customHeight="1">
      <c r="B326" s="8"/>
      <c r="C326" s="74" t="s">
        <v>308</v>
      </c>
      <c r="D326" s="74" t="s">
        <v>81</v>
      </c>
      <c r="E326" s="75" t="s">
        <v>309</v>
      </c>
      <c r="F326" s="76" t="s">
        <v>310</v>
      </c>
      <c r="G326" s="77" t="s">
        <v>311</v>
      </c>
      <c r="H326" s="78">
        <v>4</v>
      </c>
      <c r="I326" s="79">
        <v>0</v>
      </c>
      <c r="J326" s="80">
        <f>ROUND(I326*H326,2)</f>
        <v>0</v>
      </c>
      <c r="K326" s="76" t="s">
        <v>85</v>
      </c>
      <c r="L326" s="8"/>
      <c r="M326" s="81" t="s">
        <v>9</v>
      </c>
      <c r="N326" s="82" t="s">
        <v>32</v>
      </c>
      <c r="P326" s="83">
        <f>O326*H326</f>
        <v>0</v>
      </c>
      <c r="Q326" s="83">
        <v>0.10941</v>
      </c>
      <c r="R326" s="83">
        <f>Q326*H326</f>
        <v>0.43764</v>
      </c>
      <c r="S326" s="83">
        <v>0</v>
      </c>
      <c r="T326" s="84">
        <f>S326*H326</f>
        <v>0</v>
      </c>
      <c r="AR326" s="85" t="s">
        <v>86</v>
      </c>
      <c r="AT326" s="85" t="s">
        <v>81</v>
      </c>
      <c r="AU326" s="85" t="s">
        <v>1</v>
      </c>
      <c r="AY326" s="1" t="s">
        <v>79</v>
      </c>
      <c r="BE326" s="86">
        <f>IF(N326="základní",J326,0)</f>
        <v>0</v>
      </c>
      <c r="BF326" s="86">
        <f>IF(N326="snížená",J326,0)</f>
        <v>0</v>
      </c>
      <c r="BG326" s="86">
        <f>IF(N326="zákl. přenesená",J326,0)</f>
        <v>0</v>
      </c>
      <c r="BH326" s="86">
        <f>IF(N326="sníž. přenesená",J326,0)</f>
        <v>0</v>
      </c>
      <c r="BI326" s="86">
        <f>IF(N326="nulová",J326,0)</f>
        <v>0</v>
      </c>
      <c r="BJ326" s="1" t="s">
        <v>77</v>
      </c>
      <c r="BK326" s="86">
        <f>ROUND(I326*H326,2)</f>
        <v>0</v>
      </c>
      <c r="BL326" s="1" t="s">
        <v>86</v>
      </c>
      <c r="BM326" s="85" t="s">
        <v>312</v>
      </c>
    </row>
    <row r="327" spans="2:47" s="9" customFormat="1" ht="12">
      <c r="B327" s="8"/>
      <c r="D327" s="87" t="s">
        <v>88</v>
      </c>
      <c r="F327" s="88" t="s">
        <v>313</v>
      </c>
      <c r="I327" s="89"/>
      <c r="L327" s="8"/>
      <c r="M327" s="90"/>
      <c r="T327" s="91"/>
      <c r="AT327" s="1" t="s">
        <v>88</v>
      </c>
      <c r="AU327" s="1" t="s">
        <v>1</v>
      </c>
    </row>
    <row r="328" spans="2:51" s="93" customFormat="1" ht="12">
      <c r="B328" s="92"/>
      <c r="D328" s="94" t="s">
        <v>90</v>
      </c>
      <c r="E328" s="95" t="s">
        <v>9</v>
      </c>
      <c r="F328" s="96" t="s">
        <v>314</v>
      </c>
      <c r="H328" s="97">
        <v>4</v>
      </c>
      <c r="I328" s="98"/>
      <c r="L328" s="92"/>
      <c r="M328" s="99"/>
      <c r="T328" s="100"/>
      <c r="AT328" s="95" t="s">
        <v>90</v>
      </c>
      <c r="AU328" s="95" t="s">
        <v>1</v>
      </c>
      <c r="AV328" s="93" t="s">
        <v>1</v>
      </c>
      <c r="AW328" s="93" t="s">
        <v>92</v>
      </c>
      <c r="AX328" s="93" t="s">
        <v>77</v>
      </c>
      <c r="AY328" s="95" t="s">
        <v>79</v>
      </c>
    </row>
    <row r="329" spans="2:65" s="9" customFormat="1" ht="16.5" customHeight="1">
      <c r="B329" s="8"/>
      <c r="C329" s="74" t="s">
        <v>315</v>
      </c>
      <c r="D329" s="74" t="s">
        <v>81</v>
      </c>
      <c r="E329" s="75" t="s">
        <v>316</v>
      </c>
      <c r="F329" s="76" t="s">
        <v>317</v>
      </c>
      <c r="G329" s="77" t="s">
        <v>135</v>
      </c>
      <c r="H329" s="78">
        <v>385</v>
      </c>
      <c r="I329" s="79">
        <v>0</v>
      </c>
      <c r="J329" s="80">
        <f>ROUND(I329*H329,2)</f>
        <v>0</v>
      </c>
      <c r="K329" s="76" t="s">
        <v>85</v>
      </c>
      <c r="L329" s="8"/>
      <c r="M329" s="81" t="s">
        <v>9</v>
      </c>
      <c r="N329" s="82" t="s">
        <v>32</v>
      </c>
      <c r="P329" s="83">
        <f>O329*H329</f>
        <v>0</v>
      </c>
      <c r="Q329" s="83">
        <v>0.00013</v>
      </c>
      <c r="R329" s="83">
        <f>Q329*H329</f>
        <v>0.05005</v>
      </c>
      <c r="S329" s="83">
        <v>0</v>
      </c>
      <c r="T329" s="84">
        <f>S329*H329</f>
        <v>0</v>
      </c>
      <c r="AR329" s="85" t="s">
        <v>86</v>
      </c>
      <c r="AT329" s="85" t="s">
        <v>81</v>
      </c>
      <c r="AU329" s="85" t="s">
        <v>1</v>
      </c>
      <c r="AY329" s="1" t="s">
        <v>79</v>
      </c>
      <c r="BE329" s="86">
        <f>IF(N329="základní",J329,0)</f>
        <v>0</v>
      </c>
      <c r="BF329" s="86">
        <f>IF(N329="snížená",J329,0)</f>
        <v>0</v>
      </c>
      <c r="BG329" s="86">
        <f>IF(N329="zákl. přenesená",J329,0)</f>
        <v>0</v>
      </c>
      <c r="BH329" s="86">
        <f>IF(N329="sníž. přenesená",J329,0)</f>
        <v>0</v>
      </c>
      <c r="BI329" s="86">
        <f>IF(N329="nulová",J329,0)</f>
        <v>0</v>
      </c>
      <c r="BJ329" s="1" t="s">
        <v>77</v>
      </c>
      <c r="BK329" s="86">
        <f>ROUND(I329*H329,2)</f>
        <v>0</v>
      </c>
      <c r="BL329" s="1" t="s">
        <v>86</v>
      </c>
      <c r="BM329" s="85" t="s">
        <v>318</v>
      </c>
    </row>
    <row r="330" spans="2:47" s="9" customFormat="1" ht="12">
      <c r="B330" s="8"/>
      <c r="D330" s="87" t="s">
        <v>88</v>
      </c>
      <c r="F330" s="88" t="s">
        <v>319</v>
      </c>
      <c r="I330" s="89"/>
      <c r="L330" s="8"/>
      <c r="M330" s="90"/>
      <c r="T330" s="91"/>
      <c r="AT330" s="1" t="s">
        <v>88</v>
      </c>
      <c r="AU330" s="1" t="s">
        <v>1</v>
      </c>
    </row>
    <row r="331" spans="2:51" s="93" customFormat="1" ht="12">
      <c r="B331" s="92"/>
      <c r="D331" s="94" t="s">
        <v>90</v>
      </c>
      <c r="E331" s="95" t="s">
        <v>9</v>
      </c>
      <c r="F331" s="96" t="s">
        <v>320</v>
      </c>
      <c r="H331" s="97">
        <v>385</v>
      </c>
      <c r="I331" s="98"/>
      <c r="L331" s="92"/>
      <c r="M331" s="99"/>
      <c r="T331" s="100"/>
      <c r="AT331" s="95" t="s">
        <v>90</v>
      </c>
      <c r="AU331" s="95" t="s">
        <v>1</v>
      </c>
      <c r="AV331" s="93" t="s">
        <v>1</v>
      </c>
      <c r="AW331" s="93" t="s">
        <v>92</v>
      </c>
      <c r="AX331" s="93" t="s">
        <v>77</v>
      </c>
      <c r="AY331" s="95" t="s">
        <v>79</v>
      </c>
    </row>
    <row r="332" spans="2:65" s="9" customFormat="1" ht="16.5" customHeight="1">
      <c r="B332" s="8"/>
      <c r="C332" s="74" t="s">
        <v>321</v>
      </c>
      <c r="D332" s="74" t="s">
        <v>81</v>
      </c>
      <c r="E332" s="75" t="s">
        <v>322</v>
      </c>
      <c r="F332" s="76" t="s">
        <v>323</v>
      </c>
      <c r="G332" s="77" t="s">
        <v>84</v>
      </c>
      <c r="H332" s="78">
        <v>9</v>
      </c>
      <c r="I332" s="79">
        <v>0</v>
      </c>
      <c r="J332" s="80">
        <f>ROUND(I332*H332,2)</f>
        <v>0</v>
      </c>
      <c r="K332" s="76" t="s">
        <v>85</v>
      </c>
      <c r="L332" s="8"/>
      <c r="M332" s="81" t="s">
        <v>9</v>
      </c>
      <c r="N332" s="82" t="s">
        <v>32</v>
      </c>
      <c r="P332" s="83">
        <f>O332*H332</f>
        <v>0</v>
      </c>
      <c r="Q332" s="83">
        <v>0.00145</v>
      </c>
      <c r="R332" s="83">
        <f>Q332*H332</f>
        <v>0.013049999999999999</v>
      </c>
      <c r="S332" s="83">
        <v>0</v>
      </c>
      <c r="T332" s="84">
        <f>S332*H332</f>
        <v>0</v>
      </c>
      <c r="AR332" s="85" t="s">
        <v>86</v>
      </c>
      <c r="AT332" s="85" t="s">
        <v>81</v>
      </c>
      <c r="AU332" s="85" t="s">
        <v>1</v>
      </c>
      <c r="AY332" s="1" t="s">
        <v>79</v>
      </c>
      <c r="BE332" s="86">
        <f>IF(N332="základní",J332,0)</f>
        <v>0</v>
      </c>
      <c r="BF332" s="86">
        <f>IF(N332="snížená",J332,0)</f>
        <v>0</v>
      </c>
      <c r="BG332" s="86">
        <f>IF(N332="zákl. přenesená",J332,0)</f>
        <v>0</v>
      </c>
      <c r="BH332" s="86">
        <f>IF(N332="sníž. přenesená",J332,0)</f>
        <v>0</v>
      </c>
      <c r="BI332" s="86">
        <f>IF(N332="nulová",J332,0)</f>
        <v>0</v>
      </c>
      <c r="BJ332" s="1" t="s">
        <v>77</v>
      </c>
      <c r="BK332" s="86">
        <f>ROUND(I332*H332,2)</f>
        <v>0</v>
      </c>
      <c r="BL332" s="1" t="s">
        <v>86</v>
      </c>
      <c r="BM332" s="85" t="s">
        <v>324</v>
      </c>
    </row>
    <row r="333" spans="2:47" s="9" customFormat="1" ht="12">
      <c r="B333" s="8"/>
      <c r="D333" s="87" t="s">
        <v>88</v>
      </c>
      <c r="F333" s="88" t="s">
        <v>325</v>
      </c>
      <c r="I333" s="89"/>
      <c r="L333" s="8"/>
      <c r="M333" s="90"/>
      <c r="T333" s="91"/>
      <c r="AT333" s="1" t="s">
        <v>88</v>
      </c>
      <c r="AU333" s="1" t="s">
        <v>1</v>
      </c>
    </row>
    <row r="334" spans="2:51" s="93" customFormat="1" ht="12">
      <c r="B334" s="92"/>
      <c r="D334" s="94" t="s">
        <v>90</v>
      </c>
      <c r="E334" s="95" t="s">
        <v>9</v>
      </c>
      <c r="F334" s="96" t="s">
        <v>326</v>
      </c>
      <c r="H334" s="97">
        <v>9</v>
      </c>
      <c r="I334" s="98"/>
      <c r="L334" s="92"/>
      <c r="M334" s="99"/>
      <c r="T334" s="100"/>
      <c r="AT334" s="95" t="s">
        <v>90</v>
      </c>
      <c r="AU334" s="95" t="s">
        <v>1</v>
      </c>
      <c r="AV334" s="93" t="s">
        <v>1</v>
      </c>
      <c r="AW334" s="93" t="s">
        <v>92</v>
      </c>
      <c r="AX334" s="93" t="s">
        <v>77</v>
      </c>
      <c r="AY334" s="95" t="s">
        <v>79</v>
      </c>
    </row>
    <row r="335" spans="2:65" s="9" customFormat="1" ht="24.2" customHeight="1">
      <c r="B335" s="8"/>
      <c r="C335" s="74" t="s">
        <v>327</v>
      </c>
      <c r="D335" s="74" t="s">
        <v>81</v>
      </c>
      <c r="E335" s="75" t="s">
        <v>328</v>
      </c>
      <c r="F335" s="76" t="s">
        <v>329</v>
      </c>
      <c r="G335" s="77" t="s">
        <v>135</v>
      </c>
      <c r="H335" s="78">
        <v>385</v>
      </c>
      <c r="I335" s="79">
        <v>0</v>
      </c>
      <c r="J335" s="80">
        <f>ROUND(I335*H335,2)</f>
        <v>0</v>
      </c>
      <c r="K335" s="76" t="s">
        <v>85</v>
      </c>
      <c r="L335" s="8"/>
      <c r="M335" s="81" t="s">
        <v>9</v>
      </c>
      <c r="N335" s="82" t="s">
        <v>32</v>
      </c>
      <c r="P335" s="83">
        <f>O335*H335</f>
        <v>0</v>
      </c>
      <c r="Q335" s="83">
        <v>0</v>
      </c>
      <c r="R335" s="83">
        <f>Q335*H335</f>
        <v>0</v>
      </c>
      <c r="S335" s="83">
        <v>0</v>
      </c>
      <c r="T335" s="84">
        <f>S335*H335</f>
        <v>0</v>
      </c>
      <c r="AR335" s="85" t="s">
        <v>86</v>
      </c>
      <c r="AT335" s="85" t="s">
        <v>81</v>
      </c>
      <c r="AU335" s="85" t="s">
        <v>1</v>
      </c>
      <c r="AY335" s="1" t="s">
        <v>79</v>
      </c>
      <c r="BE335" s="86">
        <f>IF(N335="základní",J335,0)</f>
        <v>0</v>
      </c>
      <c r="BF335" s="86">
        <f>IF(N335="snížená",J335,0)</f>
        <v>0</v>
      </c>
      <c r="BG335" s="86">
        <f>IF(N335="zákl. přenesená",J335,0)</f>
        <v>0</v>
      </c>
      <c r="BH335" s="86">
        <f>IF(N335="sníž. přenesená",J335,0)</f>
        <v>0</v>
      </c>
      <c r="BI335" s="86">
        <f>IF(N335="nulová",J335,0)</f>
        <v>0</v>
      </c>
      <c r="BJ335" s="1" t="s">
        <v>77</v>
      </c>
      <c r="BK335" s="86">
        <f>ROUND(I335*H335,2)</f>
        <v>0</v>
      </c>
      <c r="BL335" s="1" t="s">
        <v>86</v>
      </c>
      <c r="BM335" s="85" t="s">
        <v>330</v>
      </c>
    </row>
    <row r="336" spans="2:47" s="9" customFormat="1" ht="12">
      <c r="B336" s="8"/>
      <c r="D336" s="87" t="s">
        <v>88</v>
      </c>
      <c r="F336" s="88" t="s">
        <v>331</v>
      </c>
      <c r="I336" s="89"/>
      <c r="L336" s="8"/>
      <c r="M336" s="90"/>
      <c r="T336" s="91"/>
      <c r="AT336" s="1" t="s">
        <v>88</v>
      </c>
      <c r="AU336" s="1" t="s">
        <v>1</v>
      </c>
    </row>
    <row r="337" spans="2:51" s="93" customFormat="1" ht="12">
      <c r="B337" s="92"/>
      <c r="D337" s="94" t="s">
        <v>90</v>
      </c>
      <c r="E337" s="95" t="s">
        <v>9</v>
      </c>
      <c r="F337" s="96" t="s">
        <v>320</v>
      </c>
      <c r="H337" s="97">
        <v>385</v>
      </c>
      <c r="I337" s="98"/>
      <c r="L337" s="92"/>
      <c r="M337" s="99"/>
      <c r="T337" s="100"/>
      <c r="AT337" s="95" t="s">
        <v>90</v>
      </c>
      <c r="AU337" s="95" t="s">
        <v>1</v>
      </c>
      <c r="AV337" s="93" t="s">
        <v>1</v>
      </c>
      <c r="AW337" s="93" t="s">
        <v>92</v>
      </c>
      <c r="AX337" s="93" t="s">
        <v>77</v>
      </c>
      <c r="AY337" s="95" t="s">
        <v>79</v>
      </c>
    </row>
    <row r="338" spans="2:65" s="9" customFormat="1" ht="24.2" customHeight="1">
      <c r="B338" s="8"/>
      <c r="C338" s="74" t="s">
        <v>332</v>
      </c>
      <c r="D338" s="74" t="s">
        <v>81</v>
      </c>
      <c r="E338" s="75" t="s">
        <v>333</v>
      </c>
      <c r="F338" s="76" t="s">
        <v>334</v>
      </c>
      <c r="G338" s="77" t="s">
        <v>84</v>
      </c>
      <c r="H338" s="78">
        <v>9</v>
      </c>
      <c r="I338" s="79">
        <v>0</v>
      </c>
      <c r="J338" s="80">
        <f>ROUND(I338*H338,2)</f>
        <v>0</v>
      </c>
      <c r="K338" s="76" t="s">
        <v>85</v>
      </c>
      <c r="L338" s="8"/>
      <c r="M338" s="81" t="s">
        <v>9</v>
      </c>
      <c r="N338" s="82" t="s">
        <v>32</v>
      </c>
      <c r="P338" s="83">
        <f>O338*H338</f>
        <v>0</v>
      </c>
      <c r="Q338" s="83">
        <v>1E-05</v>
      </c>
      <c r="R338" s="83">
        <f>Q338*H338</f>
        <v>9E-05</v>
      </c>
      <c r="S338" s="83">
        <v>0</v>
      </c>
      <c r="T338" s="84">
        <f>S338*H338</f>
        <v>0</v>
      </c>
      <c r="AR338" s="85" t="s">
        <v>86</v>
      </c>
      <c r="AT338" s="85" t="s">
        <v>81</v>
      </c>
      <c r="AU338" s="85" t="s">
        <v>1</v>
      </c>
      <c r="AY338" s="1" t="s">
        <v>79</v>
      </c>
      <c r="BE338" s="86">
        <f>IF(N338="základní",J338,0)</f>
        <v>0</v>
      </c>
      <c r="BF338" s="86">
        <f>IF(N338="snížená",J338,0)</f>
        <v>0</v>
      </c>
      <c r="BG338" s="86">
        <f>IF(N338="zákl. přenesená",J338,0)</f>
        <v>0</v>
      </c>
      <c r="BH338" s="86">
        <f>IF(N338="sníž. přenesená",J338,0)</f>
        <v>0</v>
      </c>
      <c r="BI338" s="86">
        <f>IF(N338="nulová",J338,0)</f>
        <v>0</v>
      </c>
      <c r="BJ338" s="1" t="s">
        <v>77</v>
      </c>
      <c r="BK338" s="86">
        <f>ROUND(I338*H338,2)</f>
        <v>0</v>
      </c>
      <c r="BL338" s="1" t="s">
        <v>86</v>
      </c>
      <c r="BM338" s="85" t="s">
        <v>335</v>
      </c>
    </row>
    <row r="339" spans="2:47" s="9" customFormat="1" ht="12">
      <c r="B339" s="8"/>
      <c r="D339" s="87" t="s">
        <v>88</v>
      </c>
      <c r="F339" s="88" t="s">
        <v>336</v>
      </c>
      <c r="I339" s="89"/>
      <c r="L339" s="8"/>
      <c r="M339" s="90"/>
      <c r="T339" s="91"/>
      <c r="AT339" s="1" t="s">
        <v>88</v>
      </c>
      <c r="AU339" s="1" t="s">
        <v>1</v>
      </c>
    </row>
    <row r="340" spans="2:51" s="93" customFormat="1" ht="12">
      <c r="B340" s="92"/>
      <c r="D340" s="94" t="s">
        <v>90</v>
      </c>
      <c r="E340" s="95" t="s">
        <v>9</v>
      </c>
      <c r="F340" s="96" t="s">
        <v>326</v>
      </c>
      <c r="H340" s="97">
        <v>9</v>
      </c>
      <c r="I340" s="98"/>
      <c r="L340" s="92"/>
      <c r="M340" s="99"/>
      <c r="T340" s="100"/>
      <c r="AT340" s="95" t="s">
        <v>90</v>
      </c>
      <c r="AU340" s="95" t="s">
        <v>1</v>
      </c>
      <c r="AV340" s="93" t="s">
        <v>1</v>
      </c>
      <c r="AW340" s="93" t="s">
        <v>92</v>
      </c>
      <c r="AX340" s="93" t="s">
        <v>77</v>
      </c>
      <c r="AY340" s="95" t="s">
        <v>79</v>
      </c>
    </row>
    <row r="341" spans="2:65" s="9" customFormat="1" ht="24.2" customHeight="1">
      <c r="B341" s="8"/>
      <c r="C341" s="74" t="s">
        <v>337</v>
      </c>
      <c r="D341" s="74" t="s">
        <v>81</v>
      </c>
      <c r="E341" s="75" t="s">
        <v>338</v>
      </c>
      <c r="F341" s="76" t="s">
        <v>339</v>
      </c>
      <c r="G341" s="77" t="s">
        <v>135</v>
      </c>
      <c r="H341" s="78">
        <v>361.1</v>
      </c>
      <c r="I341" s="79">
        <v>0</v>
      </c>
      <c r="J341" s="80">
        <f>ROUND(I341*H341,2)</f>
        <v>0</v>
      </c>
      <c r="K341" s="76" t="s">
        <v>85</v>
      </c>
      <c r="L341" s="8"/>
      <c r="M341" s="81" t="s">
        <v>9</v>
      </c>
      <c r="N341" s="82" t="s">
        <v>32</v>
      </c>
      <c r="P341" s="83">
        <f>O341*H341</f>
        <v>0</v>
      </c>
      <c r="Q341" s="83">
        <v>0.1554</v>
      </c>
      <c r="R341" s="83">
        <f>Q341*H341</f>
        <v>56.114940000000004</v>
      </c>
      <c r="S341" s="83">
        <v>0</v>
      </c>
      <c r="T341" s="84">
        <f>S341*H341</f>
        <v>0</v>
      </c>
      <c r="AR341" s="85" t="s">
        <v>86</v>
      </c>
      <c r="AT341" s="85" t="s">
        <v>81</v>
      </c>
      <c r="AU341" s="85" t="s">
        <v>1</v>
      </c>
      <c r="AY341" s="1" t="s">
        <v>79</v>
      </c>
      <c r="BE341" s="86">
        <f>IF(N341="základní",J341,0)</f>
        <v>0</v>
      </c>
      <c r="BF341" s="86">
        <f>IF(N341="snížená",J341,0)</f>
        <v>0</v>
      </c>
      <c r="BG341" s="86">
        <f>IF(N341="zákl. přenesená",J341,0)</f>
        <v>0</v>
      </c>
      <c r="BH341" s="86">
        <f>IF(N341="sníž. přenesená",J341,0)</f>
        <v>0</v>
      </c>
      <c r="BI341" s="86">
        <f>IF(N341="nulová",J341,0)</f>
        <v>0</v>
      </c>
      <c r="BJ341" s="1" t="s">
        <v>77</v>
      </c>
      <c r="BK341" s="86">
        <f>ROUND(I341*H341,2)</f>
        <v>0</v>
      </c>
      <c r="BL341" s="1" t="s">
        <v>86</v>
      </c>
      <c r="BM341" s="85" t="s">
        <v>340</v>
      </c>
    </row>
    <row r="342" spans="2:47" s="9" customFormat="1" ht="12">
      <c r="B342" s="8"/>
      <c r="D342" s="87" t="s">
        <v>88</v>
      </c>
      <c r="F342" s="88" t="s">
        <v>341</v>
      </c>
      <c r="I342" s="89"/>
      <c r="L342" s="8"/>
      <c r="M342" s="90"/>
      <c r="T342" s="91"/>
      <c r="AT342" s="1" t="s">
        <v>88</v>
      </c>
      <c r="AU342" s="1" t="s">
        <v>1</v>
      </c>
    </row>
    <row r="343" spans="2:65" s="9" customFormat="1" ht="16.5" customHeight="1">
      <c r="B343" s="8"/>
      <c r="C343" s="117" t="s">
        <v>342</v>
      </c>
      <c r="D343" s="117" t="s">
        <v>197</v>
      </c>
      <c r="E343" s="118" t="s">
        <v>343</v>
      </c>
      <c r="F343" s="119" t="s">
        <v>344</v>
      </c>
      <c r="G343" s="120" t="s">
        <v>135</v>
      </c>
      <c r="H343" s="121">
        <v>336.09</v>
      </c>
      <c r="I343" s="122">
        <v>0</v>
      </c>
      <c r="J343" s="123">
        <f>ROUND(I343*H343,2)</f>
        <v>0</v>
      </c>
      <c r="K343" s="119" t="s">
        <v>85</v>
      </c>
      <c r="L343" s="124"/>
      <c r="M343" s="125" t="s">
        <v>9</v>
      </c>
      <c r="N343" s="126" t="s">
        <v>32</v>
      </c>
      <c r="P343" s="83">
        <f>O343*H343</f>
        <v>0</v>
      </c>
      <c r="Q343" s="83">
        <v>0.08</v>
      </c>
      <c r="R343" s="83">
        <f>Q343*H343</f>
        <v>26.8872</v>
      </c>
      <c r="S343" s="83">
        <v>0</v>
      </c>
      <c r="T343" s="84">
        <f>S343*H343</f>
        <v>0</v>
      </c>
      <c r="AR343" s="85" t="s">
        <v>149</v>
      </c>
      <c r="AT343" s="85" t="s">
        <v>197</v>
      </c>
      <c r="AU343" s="85" t="s">
        <v>1</v>
      </c>
      <c r="AY343" s="1" t="s">
        <v>79</v>
      </c>
      <c r="BE343" s="86">
        <f>IF(N343="základní",J343,0)</f>
        <v>0</v>
      </c>
      <c r="BF343" s="86">
        <f>IF(N343="snížená",J343,0)</f>
        <v>0</v>
      </c>
      <c r="BG343" s="86">
        <f>IF(N343="zákl. přenesená",J343,0)</f>
        <v>0</v>
      </c>
      <c r="BH343" s="86">
        <f>IF(N343="sníž. přenesená",J343,0)</f>
        <v>0</v>
      </c>
      <c r="BI343" s="86">
        <f>IF(N343="nulová",J343,0)</f>
        <v>0</v>
      </c>
      <c r="BJ343" s="1" t="s">
        <v>77</v>
      </c>
      <c r="BK343" s="86">
        <f>ROUND(I343*H343,2)</f>
        <v>0</v>
      </c>
      <c r="BL343" s="1" t="s">
        <v>86</v>
      </c>
      <c r="BM343" s="85" t="s">
        <v>345</v>
      </c>
    </row>
    <row r="344" spans="2:51" s="93" customFormat="1" ht="12">
      <c r="B344" s="92"/>
      <c r="D344" s="94" t="s">
        <v>90</v>
      </c>
      <c r="E344" s="95" t="s">
        <v>9</v>
      </c>
      <c r="F344" s="96" t="s">
        <v>346</v>
      </c>
      <c r="H344" s="97">
        <v>329.5</v>
      </c>
      <c r="I344" s="98"/>
      <c r="L344" s="92"/>
      <c r="M344" s="99"/>
      <c r="T344" s="100"/>
      <c r="AT344" s="95" t="s">
        <v>90</v>
      </c>
      <c r="AU344" s="95" t="s">
        <v>1</v>
      </c>
      <c r="AV344" s="93" t="s">
        <v>1</v>
      </c>
      <c r="AW344" s="93" t="s">
        <v>92</v>
      </c>
      <c r="AX344" s="93" t="s">
        <v>77</v>
      </c>
      <c r="AY344" s="95" t="s">
        <v>79</v>
      </c>
    </row>
    <row r="345" spans="2:51" s="93" customFormat="1" ht="12">
      <c r="B345" s="92"/>
      <c r="D345" s="94" t="s">
        <v>90</v>
      </c>
      <c r="F345" s="96" t="s">
        <v>347</v>
      </c>
      <c r="H345" s="97">
        <v>336.09</v>
      </c>
      <c r="I345" s="98"/>
      <c r="L345" s="92"/>
      <c r="M345" s="99"/>
      <c r="T345" s="100"/>
      <c r="AT345" s="95" t="s">
        <v>90</v>
      </c>
      <c r="AU345" s="95" t="s">
        <v>1</v>
      </c>
      <c r="AV345" s="93" t="s">
        <v>1</v>
      </c>
      <c r="AW345" s="93" t="s">
        <v>4</v>
      </c>
      <c r="AX345" s="93" t="s">
        <v>77</v>
      </c>
      <c r="AY345" s="95" t="s">
        <v>79</v>
      </c>
    </row>
    <row r="346" spans="2:65" s="9" customFormat="1" ht="16.5" customHeight="1">
      <c r="B346" s="8"/>
      <c r="C346" s="117" t="s">
        <v>348</v>
      </c>
      <c r="D346" s="117" t="s">
        <v>197</v>
      </c>
      <c r="E346" s="118" t="s">
        <v>349</v>
      </c>
      <c r="F346" s="119" t="s">
        <v>350</v>
      </c>
      <c r="G346" s="120" t="s">
        <v>135</v>
      </c>
      <c r="H346" s="121">
        <v>13.77</v>
      </c>
      <c r="I346" s="122">
        <v>0</v>
      </c>
      <c r="J346" s="123">
        <f>ROUND(I346*H346,2)</f>
        <v>0</v>
      </c>
      <c r="K346" s="119" t="s">
        <v>85</v>
      </c>
      <c r="L346" s="124"/>
      <c r="M346" s="125" t="s">
        <v>9</v>
      </c>
      <c r="N346" s="126" t="s">
        <v>32</v>
      </c>
      <c r="P346" s="83">
        <f>O346*H346</f>
        <v>0</v>
      </c>
      <c r="Q346" s="83">
        <v>0.0483</v>
      </c>
      <c r="R346" s="83">
        <f>Q346*H346</f>
        <v>0.665091</v>
      </c>
      <c r="S346" s="83">
        <v>0</v>
      </c>
      <c r="T346" s="84">
        <f>S346*H346</f>
        <v>0</v>
      </c>
      <c r="AR346" s="85" t="s">
        <v>149</v>
      </c>
      <c r="AT346" s="85" t="s">
        <v>197</v>
      </c>
      <c r="AU346" s="85" t="s">
        <v>1</v>
      </c>
      <c r="AY346" s="1" t="s">
        <v>79</v>
      </c>
      <c r="BE346" s="86">
        <f>IF(N346="základní",J346,0)</f>
        <v>0</v>
      </c>
      <c r="BF346" s="86">
        <f>IF(N346="snížená",J346,0)</f>
        <v>0</v>
      </c>
      <c r="BG346" s="86">
        <f>IF(N346="zákl. přenesená",J346,0)</f>
        <v>0</v>
      </c>
      <c r="BH346" s="86">
        <f>IF(N346="sníž. přenesená",J346,0)</f>
        <v>0</v>
      </c>
      <c r="BI346" s="86">
        <f>IF(N346="nulová",J346,0)</f>
        <v>0</v>
      </c>
      <c r="BJ346" s="1" t="s">
        <v>77</v>
      </c>
      <c r="BK346" s="86">
        <f>ROUND(I346*H346,2)</f>
        <v>0</v>
      </c>
      <c r="BL346" s="1" t="s">
        <v>86</v>
      </c>
      <c r="BM346" s="85" t="s">
        <v>351</v>
      </c>
    </row>
    <row r="347" spans="2:51" s="93" customFormat="1" ht="12">
      <c r="B347" s="92"/>
      <c r="D347" s="94" t="s">
        <v>90</v>
      </c>
      <c r="E347" s="95" t="s">
        <v>9</v>
      </c>
      <c r="F347" s="96" t="s">
        <v>352</v>
      </c>
      <c r="H347" s="97">
        <v>6</v>
      </c>
      <c r="I347" s="98"/>
      <c r="L347" s="92"/>
      <c r="M347" s="99"/>
      <c r="T347" s="100"/>
      <c r="AT347" s="95" t="s">
        <v>90</v>
      </c>
      <c r="AU347" s="95" t="s">
        <v>1</v>
      </c>
      <c r="AV347" s="93" t="s">
        <v>1</v>
      </c>
      <c r="AW347" s="93" t="s">
        <v>92</v>
      </c>
      <c r="AX347" s="93" t="s">
        <v>78</v>
      </c>
      <c r="AY347" s="95" t="s">
        <v>79</v>
      </c>
    </row>
    <row r="348" spans="2:51" s="93" customFormat="1" ht="12">
      <c r="B348" s="92"/>
      <c r="D348" s="94" t="s">
        <v>90</v>
      </c>
      <c r="E348" s="95" t="s">
        <v>9</v>
      </c>
      <c r="F348" s="96" t="s">
        <v>353</v>
      </c>
      <c r="H348" s="97">
        <v>7.5</v>
      </c>
      <c r="I348" s="98"/>
      <c r="L348" s="92"/>
      <c r="M348" s="99"/>
      <c r="T348" s="100"/>
      <c r="AT348" s="95" t="s">
        <v>90</v>
      </c>
      <c r="AU348" s="95" t="s">
        <v>1</v>
      </c>
      <c r="AV348" s="93" t="s">
        <v>1</v>
      </c>
      <c r="AW348" s="93" t="s">
        <v>92</v>
      </c>
      <c r="AX348" s="93" t="s">
        <v>78</v>
      </c>
      <c r="AY348" s="95" t="s">
        <v>79</v>
      </c>
    </row>
    <row r="349" spans="2:51" s="110" customFormat="1" ht="12">
      <c r="B349" s="109"/>
      <c r="D349" s="94" t="s">
        <v>90</v>
      </c>
      <c r="E349" s="111" t="s">
        <v>9</v>
      </c>
      <c r="F349" s="112" t="s">
        <v>122</v>
      </c>
      <c r="H349" s="113">
        <v>13.5</v>
      </c>
      <c r="I349" s="114"/>
      <c r="L349" s="109"/>
      <c r="M349" s="115"/>
      <c r="T349" s="116"/>
      <c r="AT349" s="111" t="s">
        <v>90</v>
      </c>
      <c r="AU349" s="111" t="s">
        <v>1</v>
      </c>
      <c r="AV349" s="110" t="s">
        <v>86</v>
      </c>
      <c r="AW349" s="110" t="s">
        <v>92</v>
      </c>
      <c r="AX349" s="110" t="s">
        <v>77</v>
      </c>
      <c r="AY349" s="111" t="s">
        <v>79</v>
      </c>
    </row>
    <row r="350" spans="2:51" s="93" customFormat="1" ht="12">
      <c r="B350" s="92"/>
      <c r="D350" s="94" t="s">
        <v>90</v>
      </c>
      <c r="F350" s="96" t="s">
        <v>354</v>
      </c>
      <c r="H350" s="97">
        <v>13.77</v>
      </c>
      <c r="I350" s="98"/>
      <c r="L350" s="92"/>
      <c r="M350" s="99"/>
      <c r="T350" s="100"/>
      <c r="AT350" s="95" t="s">
        <v>90</v>
      </c>
      <c r="AU350" s="95" t="s">
        <v>1</v>
      </c>
      <c r="AV350" s="93" t="s">
        <v>1</v>
      </c>
      <c r="AW350" s="93" t="s">
        <v>4</v>
      </c>
      <c r="AX350" s="93" t="s">
        <v>77</v>
      </c>
      <c r="AY350" s="95" t="s">
        <v>79</v>
      </c>
    </row>
    <row r="351" spans="2:65" s="9" customFormat="1" ht="16.5" customHeight="1">
      <c r="B351" s="8"/>
      <c r="C351" s="117" t="s">
        <v>355</v>
      </c>
      <c r="D351" s="117" t="s">
        <v>197</v>
      </c>
      <c r="E351" s="118" t="s">
        <v>356</v>
      </c>
      <c r="F351" s="119" t="s">
        <v>357</v>
      </c>
      <c r="G351" s="120" t="s">
        <v>135</v>
      </c>
      <c r="H351" s="121">
        <v>18.36</v>
      </c>
      <c r="I351" s="122">
        <v>0</v>
      </c>
      <c r="J351" s="123">
        <f>ROUND(I351*H351,2)</f>
        <v>0</v>
      </c>
      <c r="K351" s="119" t="s">
        <v>85</v>
      </c>
      <c r="L351" s="124"/>
      <c r="M351" s="125" t="s">
        <v>9</v>
      </c>
      <c r="N351" s="126" t="s">
        <v>32</v>
      </c>
      <c r="P351" s="83">
        <f>O351*H351</f>
        <v>0</v>
      </c>
      <c r="Q351" s="83">
        <v>0.086</v>
      </c>
      <c r="R351" s="83">
        <f>Q351*H351</f>
        <v>1.57896</v>
      </c>
      <c r="S351" s="83">
        <v>0</v>
      </c>
      <c r="T351" s="84">
        <f>S351*H351</f>
        <v>0</v>
      </c>
      <c r="AR351" s="85" t="s">
        <v>149</v>
      </c>
      <c r="AT351" s="85" t="s">
        <v>197</v>
      </c>
      <c r="AU351" s="85" t="s">
        <v>1</v>
      </c>
      <c r="AY351" s="1" t="s">
        <v>79</v>
      </c>
      <c r="BE351" s="86">
        <f>IF(N351="základní",J351,0)</f>
        <v>0</v>
      </c>
      <c r="BF351" s="86">
        <f>IF(N351="snížená",J351,0)</f>
        <v>0</v>
      </c>
      <c r="BG351" s="86">
        <f>IF(N351="zákl. přenesená",J351,0)</f>
        <v>0</v>
      </c>
      <c r="BH351" s="86">
        <f>IF(N351="sníž. přenesená",J351,0)</f>
        <v>0</v>
      </c>
      <c r="BI351" s="86">
        <f>IF(N351="nulová",J351,0)</f>
        <v>0</v>
      </c>
      <c r="BJ351" s="1" t="s">
        <v>77</v>
      </c>
      <c r="BK351" s="86">
        <f>ROUND(I351*H351,2)</f>
        <v>0</v>
      </c>
      <c r="BL351" s="1" t="s">
        <v>86</v>
      </c>
      <c r="BM351" s="85" t="s">
        <v>358</v>
      </c>
    </row>
    <row r="352" spans="2:51" s="93" customFormat="1" ht="12">
      <c r="B352" s="92"/>
      <c r="D352" s="94" t="s">
        <v>90</v>
      </c>
      <c r="E352" s="95" t="s">
        <v>9</v>
      </c>
      <c r="F352" s="96" t="s">
        <v>359</v>
      </c>
      <c r="H352" s="97">
        <v>18</v>
      </c>
      <c r="I352" s="98"/>
      <c r="L352" s="92"/>
      <c r="M352" s="99"/>
      <c r="T352" s="100"/>
      <c r="AT352" s="95" t="s">
        <v>90</v>
      </c>
      <c r="AU352" s="95" t="s">
        <v>1</v>
      </c>
      <c r="AV352" s="93" t="s">
        <v>1</v>
      </c>
      <c r="AW352" s="93" t="s">
        <v>92</v>
      </c>
      <c r="AX352" s="93" t="s">
        <v>77</v>
      </c>
      <c r="AY352" s="95" t="s">
        <v>79</v>
      </c>
    </row>
    <row r="353" spans="2:51" s="93" customFormat="1" ht="12">
      <c r="B353" s="92"/>
      <c r="D353" s="94" t="s">
        <v>90</v>
      </c>
      <c r="F353" s="96" t="s">
        <v>360</v>
      </c>
      <c r="H353" s="97">
        <v>18.36</v>
      </c>
      <c r="I353" s="98"/>
      <c r="L353" s="92"/>
      <c r="M353" s="99"/>
      <c r="T353" s="100"/>
      <c r="AT353" s="95" t="s">
        <v>90</v>
      </c>
      <c r="AU353" s="95" t="s">
        <v>1</v>
      </c>
      <c r="AV353" s="93" t="s">
        <v>1</v>
      </c>
      <c r="AW353" s="93" t="s">
        <v>4</v>
      </c>
      <c r="AX353" s="93" t="s">
        <v>77</v>
      </c>
      <c r="AY353" s="95" t="s">
        <v>79</v>
      </c>
    </row>
    <row r="354" spans="2:65" s="9" customFormat="1" ht="24.2" customHeight="1">
      <c r="B354" s="8"/>
      <c r="C354" s="74" t="s">
        <v>361</v>
      </c>
      <c r="D354" s="74" t="s">
        <v>81</v>
      </c>
      <c r="E354" s="75" t="s">
        <v>362</v>
      </c>
      <c r="F354" s="76" t="s">
        <v>363</v>
      </c>
      <c r="G354" s="77" t="s">
        <v>135</v>
      </c>
      <c r="H354" s="78">
        <v>681.2</v>
      </c>
      <c r="I354" s="79">
        <v>0</v>
      </c>
      <c r="J354" s="80">
        <f>ROUND(I354*H354,2)</f>
        <v>0</v>
      </c>
      <c r="K354" s="76" t="s">
        <v>85</v>
      </c>
      <c r="L354" s="8"/>
      <c r="M354" s="81" t="s">
        <v>9</v>
      </c>
      <c r="N354" s="82" t="s">
        <v>32</v>
      </c>
      <c r="P354" s="83">
        <f>O354*H354</f>
        <v>0</v>
      </c>
      <c r="Q354" s="83">
        <v>0.10095</v>
      </c>
      <c r="R354" s="83">
        <f>Q354*H354</f>
        <v>68.76714</v>
      </c>
      <c r="S354" s="83">
        <v>0</v>
      </c>
      <c r="T354" s="84">
        <f>S354*H354</f>
        <v>0</v>
      </c>
      <c r="AR354" s="85" t="s">
        <v>86</v>
      </c>
      <c r="AT354" s="85" t="s">
        <v>81</v>
      </c>
      <c r="AU354" s="85" t="s">
        <v>1</v>
      </c>
      <c r="AY354" s="1" t="s">
        <v>79</v>
      </c>
      <c r="BE354" s="86">
        <f>IF(N354="základní",J354,0)</f>
        <v>0</v>
      </c>
      <c r="BF354" s="86">
        <f>IF(N354="snížená",J354,0)</f>
        <v>0</v>
      </c>
      <c r="BG354" s="86">
        <f>IF(N354="zákl. přenesená",J354,0)</f>
        <v>0</v>
      </c>
      <c r="BH354" s="86">
        <f>IF(N354="sníž. přenesená",J354,0)</f>
        <v>0</v>
      </c>
      <c r="BI354" s="86">
        <f>IF(N354="nulová",J354,0)</f>
        <v>0</v>
      </c>
      <c r="BJ354" s="1" t="s">
        <v>77</v>
      </c>
      <c r="BK354" s="86">
        <f>ROUND(I354*H354,2)</f>
        <v>0</v>
      </c>
      <c r="BL354" s="1" t="s">
        <v>86</v>
      </c>
      <c r="BM354" s="85" t="s">
        <v>364</v>
      </c>
    </row>
    <row r="355" spans="2:47" s="9" customFormat="1" ht="12">
      <c r="B355" s="8"/>
      <c r="D355" s="87" t="s">
        <v>88</v>
      </c>
      <c r="F355" s="88" t="s">
        <v>365</v>
      </c>
      <c r="I355" s="89"/>
      <c r="L355" s="8"/>
      <c r="M355" s="90"/>
      <c r="T355" s="91"/>
      <c r="AT355" s="1" t="s">
        <v>88</v>
      </c>
      <c r="AU355" s="1" t="s">
        <v>1</v>
      </c>
    </row>
    <row r="356" spans="2:51" s="93" customFormat="1" ht="12">
      <c r="B356" s="92"/>
      <c r="D356" s="94" t="s">
        <v>90</v>
      </c>
      <c r="E356" s="95" t="s">
        <v>9</v>
      </c>
      <c r="F356" s="96" t="s">
        <v>146</v>
      </c>
      <c r="H356" s="97">
        <v>342.2</v>
      </c>
      <c r="I356" s="98"/>
      <c r="L356" s="92"/>
      <c r="M356" s="99"/>
      <c r="T356" s="100"/>
      <c r="AT356" s="95" t="s">
        <v>90</v>
      </c>
      <c r="AU356" s="95" t="s">
        <v>1</v>
      </c>
      <c r="AV356" s="93" t="s">
        <v>1</v>
      </c>
      <c r="AW356" s="93" t="s">
        <v>92</v>
      </c>
      <c r="AX356" s="93" t="s">
        <v>78</v>
      </c>
      <c r="AY356" s="95" t="s">
        <v>79</v>
      </c>
    </row>
    <row r="357" spans="2:51" s="93" customFormat="1" ht="12">
      <c r="B357" s="92"/>
      <c r="D357" s="94" t="s">
        <v>90</v>
      </c>
      <c r="E357" s="95" t="s">
        <v>9</v>
      </c>
      <c r="F357" s="96" t="s">
        <v>147</v>
      </c>
      <c r="H357" s="97">
        <v>190.6</v>
      </c>
      <c r="I357" s="98"/>
      <c r="L357" s="92"/>
      <c r="M357" s="99"/>
      <c r="T357" s="100"/>
      <c r="AT357" s="95" t="s">
        <v>90</v>
      </c>
      <c r="AU357" s="95" t="s">
        <v>1</v>
      </c>
      <c r="AV357" s="93" t="s">
        <v>1</v>
      </c>
      <c r="AW357" s="93" t="s">
        <v>92</v>
      </c>
      <c r="AX357" s="93" t="s">
        <v>78</v>
      </c>
      <c r="AY357" s="95" t="s">
        <v>79</v>
      </c>
    </row>
    <row r="358" spans="2:51" s="93" customFormat="1" ht="12">
      <c r="B358" s="92"/>
      <c r="D358" s="94" t="s">
        <v>90</v>
      </c>
      <c r="E358" s="95" t="s">
        <v>9</v>
      </c>
      <c r="F358" s="96" t="s">
        <v>148</v>
      </c>
      <c r="H358" s="97">
        <v>148.4</v>
      </c>
      <c r="I358" s="98"/>
      <c r="L358" s="92"/>
      <c r="M358" s="99"/>
      <c r="T358" s="100"/>
      <c r="AT358" s="95" t="s">
        <v>90</v>
      </c>
      <c r="AU358" s="95" t="s">
        <v>1</v>
      </c>
      <c r="AV358" s="93" t="s">
        <v>1</v>
      </c>
      <c r="AW358" s="93" t="s">
        <v>92</v>
      </c>
      <c r="AX358" s="93" t="s">
        <v>78</v>
      </c>
      <c r="AY358" s="95" t="s">
        <v>79</v>
      </c>
    </row>
    <row r="359" spans="2:51" s="110" customFormat="1" ht="12">
      <c r="B359" s="109"/>
      <c r="D359" s="94" t="s">
        <v>90</v>
      </c>
      <c r="E359" s="111" t="s">
        <v>9</v>
      </c>
      <c r="F359" s="112" t="s">
        <v>122</v>
      </c>
      <c r="H359" s="113">
        <v>681.1999999999999</v>
      </c>
      <c r="I359" s="114"/>
      <c r="L359" s="109"/>
      <c r="M359" s="115"/>
      <c r="T359" s="116"/>
      <c r="AT359" s="111" t="s">
        <v>90</v>
      </c>
      <c r="AU359" s="111" t="s">
        <v>1</v>
      </c>
      <c r="AV359" s="110" t="s">
        <v>86</v>
      </c>
      <c r="AW359" s="110" t="s">
        <v>92</v>
      </c>
      <c r="AX359" s="110" t="s">
        <v>77</v>
      </c>
      <c r="AY359" s="111" t="s">
        <v>79</v>
      </c>
    </row>
    <row r="360" spans="2:65" s="9" customFormat="1" ht="16.5" customHeight="1">
      <c r="B360" s="8"/>
      <c r="C360" s="117" t="s">
        <v>366</v>
      </c>
      <c r="D360" s="117" t="s">
        <v>197</v>
      </c>
      <c r="E360" s="118" t="s">
        <v>367</v>
      </c>
      <c r="F360" s="119" t="s">
        <v>368</v>
      </c>
      <c r="G360" s="120" t="s">
        <v>135</v>
      </c>
      <c r="H360" s="121">
        <v>681.2</v>
      </c>
      <c r="I360" s="122">
        <v>0</v>
      </c>
      <c r="J360" s="123">
        <f>ROUND(I360*H360,2)</f>
        <v>0</v>
      </c>
      <c r="K360" s="119" t="s">
        <v>85</v>
      </c>
      <c r="L360" s="124"/>
      <c r="M360" s="125" t="s">
        <v>9</v>
      </c>
      <c r="N360" s="126" t="s">
        <v>32</v>
      </c>
      <c r="P360" s="83">
        <f>O360*H360</f>
        <v>0</v>
      </c>
      <c r="Q360" s="83">
        <v>0.028</v>
      </c>
      <c r="R360" s="83">
        <f>Q360*H360</f>
        <v>19.073600000000003</v>
      </c>
      <c r="S360" s="83">
        <v>0</v>
      </c>
      <c r="T360" s="84">
        <f>S360*H360</f>
        <v>0</v>
      </c>
      <c r="AR360" s="85" t="s">
        <v>149</v>
      </c>
      <c r="AT360" s="85" t="s">
        <v>197</v>
      </c>
      <c r="AU360" s="85" t="s">
        <v>1</v>
      </c>
      <c r="AY360" s="1" t="s">
        <v>79</v>
      </c>
      <c r="BE360" s="86">
        <f>IF(N360="základní",J360,0)</f>
        <v>0</v>
      </c>
      <c r="BF360" s="86">
        <f>IF(N360="snížená",J360,0)</f>
        <v>0</v>
      </c>
      <c r="BG360" s="86">
        <f>IF(N360="zákl. přenesená",J360,0)</f>
        <v>0</v>
      </c>
      <c r="BH360" s="86">
        <f>IF(N360="sníž. přenesená",J360,0)</f>
        <v>0</v>
      </c>
      <c r="BI360" s="86">
        <f>IF(N360="nulová",J360,0)</f>
        <v>0</v>
      </c>
      <c r="BJ360" s="1" t="s">
        <v>77</v>
      </c>
      <c r="BK360" s="86">
        <f>ROUND(I360*H360,2)</f>
        <v>0</v>
      </c>
      <c r="BL360" s="1" t="s">
        <v>86</v>
      </c>
      <c r="BM360" s="85" t="s">
        <v>369</v>
      </c>
    </row>
    <row r="361" spans="2:65" s="9" customFormat="1" ht="33" customHeight="1">
      <c r="B361" s="8"/>
      <c r="C361" s="74" t="s">
        <v>370</v>
      </c>
      <c r="D361" s="74" t="s">
        <v>81</v>
      </c>
      <c r="E361" s="75" t="s">
        <v>371</v>
      </c>
      <c r="F361" s="76" t="s">
        <v>372</v>
      </c>
      <c r="G361" s="77" t="s">
        <v>135</v>
      </c>
      <c r="H361" s="78">
        <v>317</v>
      </c>
      <c r="I361" s="79">
        <v>0</v>
      </c>
      <c r="J361" s="80">
        <f>ROUND(I361*H361,2)</f>
        <v>0</v>
      </c>
      <c r="K361" s="76" t="s">
        <v>85</v>
      </c>
      <c r="L361" s="8"/>
      <c r="M361" s="81" t="s">
        <v>9</v>
      </c>
      <c r="N361" s="82" t="s">
        <v>32</v>
      </c>
      <c r="P361" s="83">
        <f>O361*H361</f>
        <v>0</v>
      </c>
      <c r="Q361" s="83">
        <v>0.0006</v>
      </c>
      <c r="R361" s="83">
        <f>Q361*H361</f>
        <v>0.19019999999999998</v>
      </c>
      <c r="S361" s="83">
        <v>0</v>
      </c>
      <c r="T361" s="84">
        <f>S361*H361</f>
        <v>0</v>
      </c>
      <c r="AR361" s="85" t="s">
        <v>86</v>
      </c>
      <c r="AT361" s="85" t="s">
        <v>81</v>
      </c>
      <c r="AU361" s="85" t="s">
        <v>1</v>
      </c>
      <c r="AY361" s="1" t="s">
        <v>79</v>
      </c>
      <c r="BE361" s="86">
        <f>IF(N361="základní",J361,0)</f>
        <v>0</v>
      </c>
      <c r="BF361" s="86">
        <f>IF(N361="snížená",J361,0)</f>
        <v>0</v>
      </c>
      <c r="BG361" s="86">
        <f>IF(N361="zákl. přenesená",J361,0)</f>
        <v>0</v>
      </c>
      <c r="BH361" s="86">
        <f>IF(N361="sníž. přenesená",J361,0)</f>
        <v>0</v>
      </c>
      <c r="BI361" s="86">
        <f>IF(N361="nulová",J361,0)</f>
        <v>0</v>
      </c>
      <c r="BJ361" s="1" t="s">
        <v>77</v>
      </c>
      <c r="BK361" s="86">
        <f>ROUND(I361*H361,2)</f>
        <v>0</v>
      </c>
      <c r="BL361" s="1" t="s">
        <v>86</v>
      </c>
      <c r="BM361" s="85" t="s">
        <v>373</v>
      </c>
    </row>
    <row r="362" spans="2:47" s="9" customFormat="1" ht="12">
      <c r="B362" s="8"/>
      <c r="D362" s="87" t="s">
        <v>88</v>
      </c>
      <c r="F362" s="88" t="s">
        <v>374</v>
      </c>
      <c r="I362" s="89"/>
      <c r="L362" s="8"/>
      <c r="M362" s="90"/>
      <c r="T362" s="91"/>
      <c r="AT362" s="1" t="s">
        <v>88</v>
      </c>
      <c r="AU362" s="1" t="s">
        <v>1</v>
      </c>
    </row>
    <row r="363" spans="2:51" s="93" customFormat="1" ht="12">
      <c r="B363" s="92"/>
      <c r="D363" s="94" t="s">
        <v>90</v>
      </c>
      <c r="E363" s="95" t="s">
        <v>9</v>
      </c>
      <c r="F363" s="96" t="s">
        <v>138</v>
      </c>
      <c r="H363" s="97">
        <v>335</v>
      </c>
      <c r="I363" s="98"/>
      <c r="L363" s="92"/>
      <c r="M363" s="99"/>
      <c r="T363" s="100"/>
      <c r="AT363" s="95" t="s">
        <v>90</v>
      </c>
      <c r="AU363" s="95" t="s">
        <v>1</v>
      </c>
      <c r="AV363" s="93" t="s">
        <v>1</v>
      </c>
      <c r="AW363" s="93" t="s">
        <v>92</v>
      </c>
      <c r="AX363" s="93" t="s">
        <v>78</v>
      </c>
      <c r="AY363" s="95" t="s">
        <v>79</v>
      </c>
    </row>
    <row r="364" spans="2:51" s="93" customFormat="1" ht="12">
      <c r="B364" s="92"/>
      <c r="D364" s="94" t="s">
        <v>90</v>
      </c>
      <c r="E364" s="95" t="s">
        <v>9</v>
      </c>
      <c r="F364" s="96" t="s">
        <v>375</v>
      </c>
      <c r="H364" s="97">
        <v>-18</v>
      </c>
      <c r="I364" s="98"/>
      <c r="L364" s="92"/>
      <c r="M364" s="99"/>
      <c r="T364" s="100"/>
      <c r="AT364" s="95" t="s">
        <v>90</v>
      </c>
      <c r="AU364" s="95" t="s">
        <v>1</v>
      </c>
      <c r="AV364" s="93" t="s">
        <v>1</v>
      </c>
      <c r="AW364" s="93" t="s">
        <v>92</v>
      </c>
      <c r="AX364" s="93" t="s">
        <v>78</v>
      </c>
      <c r="AY364" s="95" t="s">
        <v>79</v>
      </c>
    </row>
    <row r="365" spans="2:51" s="110" customFormat="1" ht="12">
      <c r="B365" s="109"/>
      <c r="D365" s="94" t="s">
        <v>90</v>
      </c>
      <c r="E365" s="111" t="s">
        <v>9</v>
      </c>
      <c r="F365" s="112" t="s">
        <v>376</v>
      </c>
      <c r="H365" s="113">
        <v>317</v>
      </c>
      <c r="I365" s="114"/>
      <c r="L365" s="109"/>
      <c r="M365" s="115"/>
      <c r="T365" s="116"/>
      <c r="AT365" s="111" t="s">
        <v>90</v>
      </c>
      <c r="AU365" s="111" t="s">
        <v>1</v>
      </c>
      <c r="AV365" s="110" t="s">
        <v>86</v>
      </c>
      <c r="AW365" s="110" t="s">
        <v>92</v>
      </c>
      <c r="AX365" s="110" t="s">
        <v>77</v>
      </c>
      <c r="AY365" s="111" t="s">
        <v>79</v>
      </c>
    </row>
    <row r="366" spans="2:65" s="9" customFormat="1" ht="16.5" customHeight="1">
      <c r="B366" s="8"/>
      <c r="C366" s="74" t="s">
        <v>377</v>
      </c>
      <c r="D366" s="74" t="s">
        <v>81</v>
      </c>
      <c r="E366" s="75" t="s">
        <v>378</v>
      </c>
      <c r="F366" s="76" t="s">
        <v>379</v>
      </c>
      <c r="G366" s="77" t="s">
        <v>135</v>
      </c>
      <c r="H366" s="78">
        <v>6.35</v>
      </c>
      <c r="I366" s="79">
        <v>0</v>
      </c>
      <c r="J366" s="80">
        <f>ROUND(I366*H366,2)</f>
        <v>0</v>
      </c>
      <c r="K366" s="76" t="s">
        <v>85</v>
      </c>
      <c r="L366" s="8"/>
      <c r="M366" s="81" t="s">
        <v>9</v>
      </c>
      <c r="N366" s="82" t="s">
        <v>32</v>
      </c>
      <c r="P366" s="83">
        <f>O366*H366</f>
        <v>0</v>
      </c>
      <c r="Q366" s="83">
        <v>0</v>
      </c>
      <c r="R366" s="83">
        <f>Q366*H366</f>
        <v>0</v>
      </c>
      <c r="S366" s="83">
        <v>0</v>
      </c>
      <c r="T366" s="84">
        <f>S366*H366</f>
        <v>0</v>
      </c>
      <c r="AR366" s="85" t="s">
        <v>86</v>
      </c>
      <c r="AT366" s="85" t="s">
        <v>81</v>
      </c>
      <c r="AU366" s="85" t="s">
        <v>1</v>
      </c>
      <c r="AY366" s="1" t="s">
        <v>79</v>
      </c>
      <c r="BE366" s="86">
        <f>IF(N366="základní",J366,0)</f>
        <v>0</v>
      </c>
      <c r="BF366" s="86">
        <f>IF(N366="snížená",J366,0)</f>
        <v>0</v>
      </c>
      <c r="BG366" s="86">
        <f>IF(N366="zákl. přenesená",J366,0)</f>
        <v>0</v>
      </c>
      <c r="BH366" s="86">
        <f>IF(N366="sníž. přenesená",J366,0)</f>
        <v>0</v>
      </c>
      <c r="BI366" s="86">
        <f>IF(N366="nulová",J366,0)</f>
        <v>0</v>
      </c>
      <c r="BJ366" s="1" t="s">
        <v>77</v>
      </c>
      <c r="BK366" s="86">
        <f>ROUND(I366*H366,2)</f>
        <v>0</v>
      </c>
      <c r="BL366" s="1" t="s">
        <v>86</v>
      </c>
      <c r="BM366" s="85" t="s">
        <v>380</v>
      </c>
    </row>
    <row r="367" spans="2:47" s="9" customFormat="1" ht="12">
      <c r="B367" s="8"/>
      <c r="D367" s="87" t="s">
        <v>88</v>
      </c>
      <c r="F367" s="88" t="s">
        <v>381</v>
      </c>
      <c r="I367" s="89"/>
      <c r="L367" s="8"/>
      <c r="M367" s="90"/>
      <c r="T367" s="91"/>
      <c r="AT367" s="1" t="s">
        <v>88</v>
      </c>
      <c r="AU367" s="1" t="s">
        <v>1</v>
      </c>
    </row>
    <row r="368" spans="2:51" s="93" customFormat="1" ht="12">
      <c r="B368" s="92"/>
      <c r="D368" s="94" t="s">
        <v>90</v>
      </c>
      <c r="E368" s="95" t="s">
        <v>9</v>
      </c>
      <c r="F368" s="96" t="s">
        <v>382</v>
      </c>
      <c r="H368" s="97">
        <v>6.35</v>
      </c>
      <c r="I368" s="98"/>
      <c r="L368" s="92"/>
      <c r="M368" s="99"/>
      <c r="T368" s="100"/>
      <c r="AT368" s="95" t="s">
        <v>90</v>
      </c>
      <c r="AU368" s="95" t="s">
        <v>1</v>
      </c>
      <c r="AV368" s="93" t="s">
        <v>1</v>
      </c>
      <c r="AW368" s="93" t="s">
        <v>92</v>
      </c>
      <c r="AX368" s="93" t="s">
        <v>77</v>
      </c>
      <c r="AY368" s="95" t="s">
        <v>79</v>
      </c>
    </row>
    <row r="369" spans="2:65" s="9" customFormat="1" ht="16.5" customHeight="1">
      <c r="B369" s="8"/>
      <c r="C369" s="74" t="s">
        <v>383</v>
      </c>
      <c r="D369" s="74" t="s">
        <v>81</v>
      </c>
      <c r="E369" s="75" t="s">
        <v>384</v>
      </c>
      <c r="F369" s="76" t="s">
        <v>385</v>
      </c>
      <c r="G369" s="77" t="s">
        <v>135</v>
      </c>
      <c r="H369" s="78">
        <v>317</v>
      </c>
      <c r="I369" s="79">
        <v>0</v>
      </c>
      <c r="J369" s="80">
        <f>ROUND(I369*H369,2)</f>
        <v>0</v>
      </c>
      <c r="K369" s="76" t="s">
        <v>85</v>
      </c>
      <c r="L369" s="8"/>
      <c r="M369" s="81" t="s">
        <v>9</v>
      </c>
      <c r="N369" s="82" t="s">
        <v>32</v>
      </c>
      <c r="P369" s="83">
        <f>O369*H369</f>
        <v>0</v>
      </c>
      <c r="Q369" s="83">
        <v>0</v>
      </c>
      <c r="R369" s="83">
        <f>Q369*H369</f>
        <v>0</v>
      </c>
      <c r="S369" s="83">
        <v>0</v>
      </c>
      <c r="T369" s="84">
        <f>S369*H369</f>
        <v>0</v>
      </c>
      <c r="AR369" s="85" t="s">
        <v>86</v>
      </c>
      <c r="AT369" s="85" t="s">
        <v>81</v>
      </c>
      <c r="AU369" s="85" t="s">
        <v>1</v>
      </c>
      <c r="AY369" s="1" t="s">
        <v>79</v>
      </c>
      <c r="BE369" s="86">
        <f>IF(N369="základní",J369,0)</f>
        <v>0</v>
      </c>
      <c r="BF369" s="86">
        <f>IF(N369="snížená",J369,0)</f>
        <v>0</v>
      </c>
      <c r="BG369" s="86">
        <f>IF(N369="zákl. přenesená",J369,0)</f>
        <v>0</v>
      </c>
      <c r="BH369" s="86">
        <f>IF(N369="sníž. přenesená",J369,0)</f>
        <v>0</v>
      </c>
      <c r="BI369" s="86">
        <f>IF(N369="nulová",J369,0)</f>
        <v>0</v>
      </c>
      <c r="BJ369" s="1" t="s">
        <v>77</v>
      </c>
      <c r="BK369" s="86">
        <f>ROUND(I369*H369,2)</f>
        <v>0</v>
      </c>
      <c r="BL369" s="1" t="s">
        <v>86</v>
      </c>
      <c r="BM369" s="85" t="s">
        <v>386</v>
      </c>
    </row>
    <row r="370" spans="2:47" s="9" customFormat="1" ht="12">
      <c r="B370" s="8"/>
      <c r="D370" s="87" t="s">
        <v>88</v>
      </c>
      <c r="F370" s="88" t="s">
        <v>387</v>
      </c>
      <c r="I370" s="89"/>
      <c r="L370" s="8"/>
      <c r="M370" s="90"/>
      <c r="T370" s="91"/>
      <c r="AT370" s="1" t="s">
        <v>88</v>
      </c>
      <c r="AU370" s="1" t="s">
        <v>1</v>
      </c>
    </row>
    <row r="371" spans="2:51" s="93" customFormat="1" ht="12">
      <c r="B371" s="92"/>
      <c r="D371" s="94" t="s">
        <v>90</v>
      </c>
      <c r="E371" s="95" t="s">
        <v>9</v>
      </c>
      <c r="F371" s="96" t="s">
        <v>138</v>
      </c>
      <c r="H371" s="97">
        <v>335</v>
      </c>
      <c r="I371" s="98"/>
      <c r="L371" s="92"/>
      <c r="M371" s="99"/>
      <c r="T371" s="100"/>
      <c r="AT371" s="95" t="s">
        <v>90</v>
      </c>
      <c r="AU371" s="95" t="s">
        <v>1</v>
      </c>
      <c r="AV371" s="93" t="s">
        <v>1</v>
      </c>
      <c r="AW371" s="93" t="s">
        <v>92</v>
      </c>
      <c r="AX371" s="93" t="s">
        <v>78</v>
      </c>
      <c r="AY371" s="95" t="s">
        <v>79</v>
      </c>
    </row>
    <row r="372" spans="2:51" s="93" customFormat="1" ht="12">
      <c r="B372" s="92"/>
      <c r="D372" s="94" t="s">
        <v>90</v>
      </c>
      <c r="E372" s="95" t="s">
        <v>9</v>
      </c>
      <c r="F372" s="96" t="s">
        <v>375</v>
      </c>
      <c r="H372" s="97">
        <v>-18</v>
      </c>
      <c r="I372" s="98"/>
      <c r="L372" s="92"/>
      <c r="M372" s="99"/>
      <c r="T372" s="100"/>
      <c r="AT372" s="95" t="s">
        <v>90</v>
      </c>
      <c r="AU372" s="95" t="s">
        <v>1</v>
      </c>
      <c r="AV372" s="93" t="s">
        <v>1</v>
      </c>
      <c r="AW372" s="93" t="s">
        <v>92</v>
      </c>
      <c r="AX372" s="93" t="s">
        <v>78</v>
      </c>
      <c r="AY372" s="95" t="s">
        <v>79</v>
      </c>
    </row>
    <row r="373" spans="2:51" s="110" customFormat="1" ht="12">
      <c r="B373" s="109"/>
      <c r="D373" s="94" t="s">
        <v>90</v>
      </c>
      <c r="E373" s="111" t="s">
        <v>9</v>
      </c>
      <c r="F373" s="112" t="s">
        <v>388</v>
      </c>
      <c r="H373" s="113">
        <v>317</v>
      </c>
      <c r="I373" s="114"/>
      <c r="L373" s="109"/>
      <c r="M373" s="115"/>
      <c r="T373" s="116"/>
      <c r="AT373" s="111" t="s">
        <v>90</v>
      </c>
      <c r="AU373" s="111" t="s">
        <v>1</v>
      </c>
      <c r="AV373" s="110" t="s">
        <v>86</v>
      </c>
      <c r="AW373" s="110" t="s">
        <v>92</v>
      </c>
      <c r="AX373" s="110" t="s">
        <v>77</v>
      </c>
      <c r="AY373" s="111" t="s">
        <v>79</v>
      </c>
    </row>
    <row r="374" spans="2:65" s="9" customFormat="1" ht="16.5" customHeight="1">
      <c r="B374" s="8"/>
      <c r="C374" s="74" t="s">
        <v>389</v>
      </c>
      <c r="D374" s="74" t="s">
        <v>81</v>
      </c>
      <c r="E374" s="75" t="s">
        <v>390</v>
      </c>
      <c r="F374" s="76" t="s">
        <v>391</v>
      </c>
      <c r="G374" s="77" t="s">
        <v>135</v>
      </c>
      <c r="H374" s="78">
        <v>317</v>
      </c>
      <c r="I374" s="79">
        <v>0</v>
      </c>
      <c r="J374" s="80">
        <f>ROUND(I374*H374,2)</f>
        <v>0</v>
      </c>
      <c r="K374" s="76" t="s">
        <v>85</v>
      </c>
      <c r="L374" s="8"/>
      <c r="M374" s="81" t="s">
        <v>9</v>
      </c>
      <c r="N374" s="82" t="s">
        <v>32</v>
      </c>
      <c r="P374" s="83">
        <f>O374*H374</f>
        <v>0</v>
      </c>
      <c r="Q374" s="83">
        <v>2E-05</v>
      </c>
      <c r="R374" s="83">
        <f>Q374*H374</f>
        <v>0.00634</v>
      </c>
      <c r="S374" s="83">
        <v>0</v>
      </c>
      <c r="T374" s="84">
        <f>S374*H374</f>
        <v>0</v>
      </c>
      <c r="AR374" s="85" t="s">
        <v>86</v>
      </c>
      <c r="AT374" s="85" t="s">
        <v>81</v>
      </c>
      <c r="AU374" s="85" t="s">
        <v>1</v>
      </c>
      <c r="AY374" s="1" t="s">
        <v>79</v>
      </c>
      <c r="BE374" s="86">
        <f>IF(N374="základní",J374,0)</f>
        <v>0</v>
      </c>
      <c r="BF374" s="86">
        <f>IF(N374="snížená",J374,0)</f>
        <v>0</v>
      </c>
      <c r="BG374" s="86">
        <f>IF(N374="zákl. přenesená",J374,0)</f>
        <v>0</v>
      </c>
      <c r="BH374" s="86">
        <f>IF(N374="sníž. přenesená",J374,0)</f>
        <v>0</v>
      </c>
      <c r="BI374" s="86">
        <f>IF(N374="nulová",J374,0)</f>
        <v>0</v>
      </c>
      <c r="BJ374" s="1" t="s">
        <v>77</v>
      </c>
      <c r="BK374" s="86">
        <f>ROUND(I374*H374,2)</f>
        <v>0</v>
      </c>
      <c r="BL374" s="1" t="s">
        <v>86</v>
      </c>
      <c r="BM374" s="85" t="s">
        <v>392</v>
      </c>
    </row>
    <row r="375" spans="2:47" s="9" customFormat="1" ht="12">
      <c r="B375" s="8"/>
      <c r="D375" s="87" t="s">
        <v>88</v>
      </c>
      <c r="F375" s="88" t="s">
        <v>393</v>
      </c>
      <c r="I375" s="89"/>
      <c r="L375" s="8"/>
      <c r="M375" s="90"/>
      <c r="T375" s="91"/>
      <c r="AT375" s="1" t="s">
        <v>88</v>
      </c>
      <c r="AU375" s="1" t="s">
        <v>1</v>
      </c>
    </row>
    <row r="376" spans="2:51" s="93" customFormat="1" ht="12">
      <c r="B376" s="92"/>
      <c r="D376" s="94" t="s">
        <v>90</v>
      </c>
      <c r="E376" s="95" t="s">
        <v>9</v>
      </c>
      <c r="F376" s="96" t="s">
        <v>138</v>
      </c>
      <c r="H376" s="97">
        <v>335</v>
      </c>
      <c r="I376" s="98"/>
      <c r="L376" s="92"/>
      <c r="M376" s="99"/>
      <c r="T376" s="100"/>
      <c r="AT376" s="95" t="s">
        <v>90</v>
      </c>
      <c r="AU376" s="95" t="s">
        <v>1</v>
      </c>
      <c r="AV376" s="93" t="s">
        <v>1</v>
      </c>
      <c r="AW376" s="93" t="s">
        <v>92</v>
      </c>
      <c r="AX376" s="93" t="s">
        <v>78</v>
      </c>
      <c r="AY376" s="95" t="s">
        <v>79</v>
      </c>
    </row>
    <row r="377" spans="2:51" s="93" customFormat="1" ht="12">
      <c r="B377" s="92"/>
      <c r="D377" s="94" t="s">
        <v>90</v>
      </c>
      <c r="E377" s="95" t="s">
        <v>9</v>
      </c>
      <c r="F377" s="96" t="s">
        <v>375</v>
      </c>
      <c r="H377" s="97">
        <v>-18</v>
      </c>
      <c r="I377" s="98"/>
      <c r="L377" s="92"/>
      <c r="M377" s="99"/>
      <c r="T377" s="100"/>
      <c r="AT377" s="95" t="s">
        <v>90</v>
      </c>
      <c r="AU377" s="95" t="s">
        <v>1</v>
      </c>
      <c r="AV377" s="93" t="s">
        <v>1</v>
      </c>
      <c r="AW377" s="93" t="s">
        <v>92</v>
      </c>
      <c r="AX377" s="93" t="s">
        <v>78</v>
      </c>
      <c r="AY377" s="95" t="s">
        <v>79</v>
      </c>
    </row>
    <row r="378" spans="2:51" s="110" customFormat="1" ht="12">
      <c r="B378" s="109"/>
      <c r="D378" s="94" t="s">
        <v>90</v>
      </c>
      <c r="E378" s="111" t="s">
        <v>9</v>
      </c>
      <c r="F378" s="112" t="s">
        <v>388</v>
      </c>
      <c r="H378" s="113">
        <v>317</v>
      </c>
      <c r="I378" s="114"/>
      <c r="L378" s="109"/>
      <c r="M378" s="115"/>
      <c r="T378" s="116"/>
      <c r="AT378" s="111" t="s">
        <v>90</v>
      </c>
      <c r="AU378" s="111" t="s">
        <v>1</v>
      </c>
      <c r="AV378" s="110" t="s">
        <v>86</v>
      </c>
      <c r="AW378" s="110" t="s">
        <v>92</v>
      </c>
      <c r="AX378" s="110" t="s">
        <v>77</v>
      </c>
      <c r="AY378" s="111" t="s">
        <v>79</v>
      </c>
    </row>
    <row r="379" spans="2:65" s="9" customFormat="1" ht="16.5" customHeight="1">
      <c r="B379" s="8"/>
      <c r="C379" s="74" t="s">
        <v>394</v>
      </c>
      <c r="D379" s="74" t="s">
        <v>81</v>
      </c>
      <c r="E379" s="75" t="s">
        <v>395</v>
      </c>
      <c r="F379" s="76" t="s">
        <v>396</v>
      </c>
      <c r="G379" s="77" t="s">
        <v>135</v>
      </c>
      <c r="H379" s="78">
        <v>6.35</v>
      </c>
      <c r="I379" s="79">
        <v>0</v>
      </c>
      <c r="J379" s="80">
        <f>ROUND(I379*H379,2)</f>
        <v>0</v>
      </c>
      <c r="K379" s="76" t="s">
        <v>85</v>
      </c>
      <c r="L379" s="8"/>
      <c r="M379" s="81" t="s">
        <v>9</v>
      </c>
      <c r="N379" s="82" t="s">
        <v>32</v>
      </c>
      <c r="P379" s="83">
        <f>O379*H379</f>
        <v>0</v>
      </c>
      <c r="Q379" s="83">
        <v>3E-05</v>
      </c>
      <c r="R379" s="83">
        <f>Q379*H379</f>
        <v>0.0001905</v>
      </c>
      <c r="S379" s="83">
        <v>0</v>
      </c>
      <c r="T379" s="84">
        <f>S379*H379</f>
        <v>0</v>
      </c>
      <c r="AR379" s="85" t="s">
        <v>86</v>
      </c>
      <c r="AT379" s="85" t="s">
        <v>81</v>
      </c>
      <c r="AU379" s="85" t="s">
        <v>1</v>
      </c>
      <c r="AY379" s="1" t="s">
        <v>79</v>
      </c>
      <c r="BE379" s="86">
        <f>IF(N379="základní",J379,0)</f>
        <v>0</v>
      </c>
      <c r="BF379" s="86">
        <f>IF(N379="snížená",J379,0)</f>
        <v>0</v>
      </c>
      <c r="BG379" s="86">
        <f>IF(N379="zákl. přenesená",J379,0)</f>
        <v>0</v>
      </c>
      <c r="BH379" s="86">
        <f>IF(N379="sníž. přenesená",J379,0)</f>
        <v>0</v>
      </c>
      <c r="BI379" s="86">
        <f>IF(N379="nulová",J379,0)</f>
        <v>0</v>
      </c>
      <c r="BJ379" s="1" t="s">
        <v>77</v>
      </c>
      <c r="BK379" s="86">
        <f>ROUND(I379*H379,2)</f>
        <v>0</v>
      </c>
      <c r="BL379" s="1" t="s">
        <v>86</v>
      </c>
      <c r="BM379" s="85" t="s">
        <v>397</v>
      </c>
    </row>
    <row r="380" spans="2:47" s="9" customFormat="1" ht="12">
      <c r="B380" s="8"/>
      <c r="D380" s="87" t="s">
        <v>88</v>
      </c>
      <c r="F380" s="88" t="s">
        <v>398</v>
      </c>
      <c r="I380" s="89"/>
      <c r="L380" s="8"/>
      <c r="M380" s="90"/>
      <c r="T380" s="91"/>
      <c r="AT380" s="1" t="s">
        <v>88</v>
      </c>
      <c r="AU380" s="1" t="s">
        <v>1</v>
      </c>
    </row>
    <row r="381" spans="2:51" s="93" customFormat="1" ht="12">
      <c r="B381" s="92"/>
      <c r="D381" s="94" t="s">
        <v>90</v>
      </c>
      <c r="E381" s="95" t="s">
        <v>9</v>
      </c>
      <c r="F381" s="96" t="s">
        <v>382</v>
      </c>
      <c r="H381" s="97">
        <v>6.35</v>
      </c>
      <c r="I381" s="98"/>
      <c r="L381" s="92"/>
      <c r="M381" s="99"/>
      <c r="T381" s="100"/>
      <c r="AT381" s="95" t="s">
        <v>90</v>
      </c>
      <c r="AU381" s="95" t="s">
        <v>1</v>
      </c>
      <c r="AV381" s="93" t="s">
        <v>1</v>
      </c>
      <c r="AW381" s="93" t="s">
        <v>92</v>
      </c>
      <c r="AX381" s="93" t="s">
        <v>77</v>
      </c>
      <c r="AY381" s="95" t="s">
        <v>79</v>
      </c>
    </row>
    <row r="382" spans="2:65" s="9" customFormat="1" ht="33" customHeight="1">
      <c r="B382" s="8"/>
      <c r="C382" s="74" t="s">
        <v>399</v>
      </c>
      <c r="D382" s="74" t="s">
        <v>81</v>
      </c>
      <c r="E382" s="75" t="s">
        <v>400</v>
      </c>
      <c r="F382" s="76" t="s">
        <v>401</v>
      </c>
      <c r="G382" s="77" t="s">
        <v>311</v>
      </c>
      <c r="H382" s="78">
        <v>4</v>
      </c>
      <c r="I382" s="79">
        <v>0</v>
      </c>
      <c r="J382" s="80">
        <f>ROUND(I382*H382,2)</f>
        <v>0</v>
      </c>
      <c r="K382" s="76" t="s">
        <v>85</v>
      </c>
      <c r="L382" s="8"/>
      <c r="M382" s="81" t="s">
        <v>9</v>
      </c>
      <c r="N382" s="82" t="s">
        <v>32</v>
      </c>
      <c r="P382" s="83">
        <f>O382*H382</f>
        <v>0</v>
      </c>
      <c r="Q382" s="83">
        <v>0</v>
      </c>
      <c r="R382" s="83">
        <f>Q382*H382</f>
        <v>0</v>
      </c>
      <c r="S382" s="83">
        <v>0.082</v>
      </c>
      <c r="T382" s="84">
        <f>S382*H382</f>
        <v>0.328</v>
      </c>
      <c r="AR382" s="85" t="s">
        <v>86</v>
      </c>
      <c r="AT382" s="85" t="s">
        <v>81</v>
      </c>
      <c r="AU382" s="85" t="s">
        <v>1</v>
      </c>
      <c r="AY382" s="1" t="s">
        <v>79</v>
      </c>
      <c r="BE382" s="86">
        <f>IF(N382="základní",J382,0)</f>
        <v>0</v>
      </c>
      <c r="BF382" s="86">
        <f>IF(N382="snížená",J382,0)</f>
        <v>0</v>
      </c>
      <c r="BG382" s="86">
        <f>IF(N382="zákl. přenesená",J382,0)</f>
        <v>0</v>
      </c>
      <c r="BH382" s="86">
        <f>IF(N382="sníž. přenesená",J382,0)</f>
        <v>0</v>
      </c>
      <c r="BI382" s="86">
        <f>IF(N382="nulová",J382,0)</f>
        <v>0</v>
      </c>
      <c r="BJ382" s="1" t="s">
        <v>77</v>
      </c>
      <c r="BK382" s="86">
        <f>ROUND(I382*H382,2)</f>
        <v>0</v>
      </c>
      <c r="BL382" s="1" t="s">
        <v>86</v>
      </c>
      <c r="BM382" s="85" t="s">
        <v>402</v>
      </c>
    </row>
    <row r="383" spans="2:47" s="9" customFormat="1" ht="12">
      <c r="B383" s="8"/>
      <c r="D383" s="87" t="s">
        <v>88</v>
      </c>
      <c r="F383" s="88" t="s">
        <v>403</v>
      </c>
      <c r="I383" s="89"/>
      <c r="L383" s="8"/>
      <c r="M383" s="90"/>
      <c r="T383" s="91"/>
      <c r="AT383" s="1" t="s">
        <v>88</v>
      </c>
      <c r="AU383" s="1" t="s">
        <v>1</v>
      </c>
    </row>
    <row r="384" spans="2:51" s="93" customFormat="1" ht="12">
      <c r="B384" s="92"/>
      <c r="D384" s="94" t="s">
        <v>90</v>
      </c>
      <c r="E384" s="95" t="s">
        <v>9</v>
      </c>
      <c r="F384" s="96" t="s">
        <v>314</v>
      </c>
      <c r="H384" s="97">
        <v>4</v>
      </c>
      <c r="I384" s="98"/>
      <c r="L384" s="92"/>
      <c r="M384" s="99"/>
      <c r="T384" s="100"/>
      <c r="AT384" s="95" t="s">
        <v>90</v>
      </c>
      <c r="AU384" s="95" t="s">
        <v>1</v>
      </c>
      <c r="AV384" s="93" t="s">
        <v>1</v>
      </c>
      <c r="AW384" s="93" t="s">
        <v>92</v>
      </c>
      <c r="AX384" s="93" t="s">
        <v>77</v>
      </c>
      <c r="AY384" s="95" t="s">
        <v>79</v>
      </c>
    </row>
    <row r="385" spans="2:63" s="62" customFormat="1" ht="22.9" customHeight="1">
      <c r="B385" s="61"/>
      <c r="D385" s="63" t="s">
        <v>74</v>
      </c>
      <c r="E385" s="72" t="s">
        <v>404</v>
      </c>
      <c r="F385" s="72" t="s">
        <v>405</v>
      </c>
      <c r="I385" s="65"/>
      <c r="J385" s="73">
        <f>BK385</f>
        <v>0</v>
      </c>
      <c r="L385" s="61"/>
      <c r="M385" s="67"/>
      <c r="P385" s="68">
        <f>SUM(P386:P412)</f>
        <v>0</v>
      </c>
      <c r="R385" s="68">
        <f>SUM(R386:R412)</f>
        <v>0</v>
      </c>
      <c r="T385" s="69">
        <f>SUM(T386:T412)</f>
        <v>0</v>
      </c>
      <c r="AR385" s="63" t="s">
        <v>77</v>
      </c>
      <c r="AT385" s="70" t="s">
        <v>74</v>
      </c>
      <c r="AU385" s="70" t="s">
        <v>77</v>
      </c>
      <c r="AY385" s="63" t="s">
        <v>79</v>
      </c>
      <c r="BK385" s="71">
        <f>SUM(BK386:BK412)</f>
        <v>0</v>
      </c>
    </row>
    <row r="386" spans="2:65" s="9" customFormat="1" ht="24.2" customHeight="1">
      <c r="B386" s="8"/>
      <c r="C386" s="74" t="s">
        <v>406</v>
      </c>
      <c r="D386" s="74" t="s">
        <v>81</v>
      </c>
      <c r="E386" s="75" t="s">
        <v>407</v>
      </c>
      <c r="F386" s="76" t="s">
        <v>408</v>
      </c>
      <c r="G386" s="77" t="s">
        <v>200</v>
      </c>
      <c r="H386" s="78">
        <v>13.473</v>
      </c>
      <c r="I386" s="79">
        <v>0</v>
      </c>
      <c r="J386" s="80">
        <f>ROUND(I386*H386,2)</f>
        <v>0</v>
      </c>
      <c r="K386" s="76" t="s">
        <v>85</v>
      </c>
      <c r="L386" s="8"/>
      <c r="M386" s="81" t="s">
        <v>9</v>
      </c>
      <c r="N386" s="82" t="s">
        <v>32</v>
      </c>
      <c r="P386" s="83">
        <f>O386*H386</f>
        <v>0</v>
      </c>
      <c r="Q386" s="83">
        <v>0</v>
      </c>
      <c r="R386" s="83">
        <f>Q386*H386</f>
        <v>0</v>
      </c>
      <c r="S386" s="83">
        <v>0</v>
      </c>
      <c r="T386" s="84">
        <f>S386*H386</f>
        <v>0</v>
      </c>
      <c r="AR386" s="85" t="s">
        <v>86</v>
      </c>
      <c r="AT386" s="85" t="s">
        <v>81</v>
      </c>
      <c r="AU386" s="85" t="s">
        <v>1</v>
      </c>
      <c r="AY386" s="1" t="s">
        <v>79</v>
      </c>
      <c r="BE386" s="86">
        <f>IF(N386="základní",J386,0)</f>
        <v>0</v>
      </c>
      <c r="BF386" s="86">
        <f>IF(N386="snížená",J386,0)</f>
        <v>0</v>
      </c>
      <c r="BG386" s="86">
        <f>IF(N386="zákl. přenesená",J386,0)</f>
        <v>0</v>
      </c>
      <c r="BH386" s="86">
        <f>IF(N386="sníž. přenesená",J386,0)</f>
        <v>0</v>
      </c>
      <c r="BI386" s="86">
        <f>IF(N386="nulová",J386,0)</f>
        <v>0</v>
      </c>
      <c r="BJ386" s="1" t="s">
        <v>77</v>
      </c>
      <c r="BK386" s="86">
        <f>ROUND(I386*H386,2)</f>
        <v>0</v>
      </c>
      <c r="BL386" s="1" t="s">
        <v>86</v>
      </c>
      <c r="BM386" s="85" t="s">
        <v>409</v>
      </c>
    </row>
    <row r="387" spans="2:47" s="9" customFormat="1" ht="12">
      <c r="B387" s="8"/>
      <c r="D387" s="87" t="s">
        <v>88</v>
      </c>
      <c r="F387" s="88" t="s">
        <v>410</v>
      </c>
      <c r="I387" s="89"/>
      <c r="L387" s="8"/>
      <c r="M387" s="90"/>
      <c r="T387" s="91"/>
      <c r="AT387" s="1" t="s">
        <v>88</v>
      </c>
      <c r="AU387" s="1" t="s">
        <v>1</v>
      </c>
    </row>
    <row r="388" spans="2:51" s="93" customFormat="1" ht="12">
      <c r="B388" s="92"/>
      <c r="D388" s="94" t="s">
        <v>90</v>
      </c>
      <c r="E388" s="95" t="s">
        <v>9</v>
      </c>
      <c r="F388" s="96" t="s">
        <v>411</v>
      </c>
      <c r="H388" s="97">
        <v>13.473</v>
      </c>
      <c r="I388" s="98"/>
      <c r="L388" s="92"/>
      <c r="M388" s="99"/>
      <c r="T388" s="100"/>
      <c r="AT388" s="95" t="s">
        <v>90</v>
      </c>
      <c r="AU388" s="95" t="s">
        <v>1</v>
      </c>
      <c r="AV388" s="93" t="s">
        <v>1</v>
      </c>
      <c r="AW388" s="93" t="s">
        <v>92</v>
      </c>
      <c r="AX388" s="93" t="s">
        <v>77</v>
      </c>
      <c r="AY388" s="95" t="s">
        <v>79</v>
      </c>
    </row>
    <row r="389" spans="2:65" s="9" customFormat="1" ht="24.2" customHeight="1">
      <c r="B389" s="8"/>
      <c r="C389" s="74" t="s">
        <v>412</v>
      </c>
      <c r="D389" s="74" t="s">
        <v>81</v>
      </c>
      <c r="E389" s="75" t="s">
        <v>413</v>
      </c>
      <c r="F389" s="76" t="s">
        <v>414</v>
      </c>
      <c r="G389" s="77" t="s">
        <v>200</v>
      </c>
      <c r="H389" s="78">
        <v>525.447</v>
      </c>
      <c r="I389" s="79">
        <v>0</v>
      </c>
      <c r="J389" s="80">
        <f>ROUND(I389*H389,2)</f>
        <v>0</v>
      </c>
      <c r="K389" s="76" t="s">
        <v>85</v>
      </c>
      <c r="L389" s="8"/>
      <c r="M389" s="81" t="s">
        <v>9</v>
      </c>
      <c r="N389" s="82" t="s">
        <v>32</v>
      </c>
      <c r="P389" s="83">
        <f>O389*H389</f>
        <v>0</v>
      </c>
      <c r="Q389" s="83">
        <v>0</v>
      </c>
      <c r="R389" s="83">
        <f>Q389*H389</f>
        <v>0</v>
      </c>
      <c r="S389" s="83">
        <v>0</v>
      </c>
      <c r="T389" s="84">
        <f>S389*H389</f>
        <v>0</v>
      </c>
      <c r="AR389" s="85" t="s">
        <v>86</v>
      </c>
      <c r="AT389" s="85" t="s">
        <v>81</v>
      </c>
      <c r="AU389" s="85" t="s">
        <v>1</v>
      </c>
      <c r="AY389" s="1" t="s">
        <v>79</v>
      </c>
      <c r="BE389" s="86">
        <f>IF(N389="základní",J389,0)</f>
        <v>0</v>
      </c>
      <c r="BF389" s="86">
        <f>IF(N389="snížená",J389,0)</f>
        <v>0</v>
      </c>
      <c r="BG389" s="86">
        <f>IF(N389="zákl. přenesená",J389,0)</f>
        <v>0</v>
      </c>
      <c r="BH389" s="86">
        <f>IF(N389="sníž. přenesená",J389,0)</f>
        <v>0</v>
      </c>
      <c r="BI389" s="86">
        <f>IF(N389="nulová",J389,0)</f>
        <v>0</v>
      </c>
      <c r="BJ389" s="1" t="s">
        <v>77</v>
      </c>
      <c r="BK389" s="86">
        <f>ROUND(I389*H389,2)</f>
        <v>0</v>
      </c>
      <c r="BL389" s="1" t="s">
        <v>86</v>
      </c>
      <c r="BM389" s="85" t="s">
        <v>415</v>
      </c>
    </row>
    <row r="390" spans="2:47" s="9" customFormat="1" ht="12">
      <c r="B390" s="8"/>
      <c r="D390" s="87" t="s">
        <v>88</v>
      </c>
      <c r="F390" s="88" t="s">
        <v>416</v>
      </c>
      <c r="I390" s="89"/>
      <c r="L390" s="8"/>
      <c r="M390" s="90"/>
      <c r="T390" s="91"/>
      <c r="AT390" s="1" t="s">
        <v>88</v>
      </c>
      <c r="AU390" s="1" t="s">
        <v>1</v>
      </c>
    </row>
    <row r="391" spans="2:51" s="93" customFormat="1" ht="12">
      <c r="B391" s="92"/>
      <c r="D391" s="94" t="s">
        <v>90</v>
      </c>
      <c r="E391" s="95" t="s">
        <v>9</v>
      </c>
      <c r="F391" s="96" t="s">
        <v>411</v>
      </c>
      <c r="H391" s="97">
        <v>13.473</v>
      </c>
      <c r="I391" s="98"/>
      <c r="L391" s="92"/>
      <c r="M391" s="99"/>
      <c r="T391" s="100"/>
      <c r="AT391" s="95" t="s">
        <v>90</v>
      </c>
      <c r="AU391" s="95" t="s">
        <v>1</v>
      </c>
      <c r="AV391" s="93" t="s">
        <v>1</v>
      </c>
      <c r="AW391" s="93" t="s">
        <v>92</v>
      </c>
      <c r="AX391" s="93" t="s">
        <v>77</v>
      </c>
      <c r="AY391" s="95" t="s">
        <v>79</v>
      </c>
    </row>
    <row r="392" spans="2:51" s="93" customFormat="1" ht="12">
      <c r="B392" s="92"/>
      <c r="D392" s="94" t="s">
        <v>90</v>
      </c>
      <c r="F392" s="96" t="s">
        <v>417</v>
      </c>
      <c r="H392" s="97">
        <v>525.447</v>
      </c>
      <c r="I392" s="98"/>
      <c r="L392" s="92"/>
      <c r="M392" s="99"/>
      <c r="T392" s="100"/>
      <c r="AT392" s="95" t="s">
        <v>90</v>
      </c>
      <c r="AU392" s="95" t="s">
        <v>1</v>
      </c>
      <c r="AV392" s="93" t="s">
        <v>1</v>
      </c>
      <c r="AW392" s="93" t="s">
        <v>4</v>
      </c>
      <c r="AX392" s="93" t="s">
        <v>77</v>
      </c>
      <c r="AY392" s="95" t="s">
        <v>79</v>
      </c>
    </row>
    <row r="393" spans="2:65" s="9" customFormat="1" ht="24.2" customHeight="1">
      <c r="B393" s="8"/>
      <c r="C393" s="74" t="s">
        <v>418</v>
      </c>
      <c r="D393" s="74" t="s">
        <v>81</v>
      </c>
      <c r="E393" s="75" t="s">
        <v>419</v>
      </c>
      <c r="F393" s="76" t="s">
        <v>420</v>
      </c>
      <c r="G393" s="77" t="s">
        <v>200</v>
      </c>
      <c r="H393" s="78">
        <v>432.772</v>
      </c>
      <c r="I393" s="79">
        <v>0</v>
      </c>
      <c r="J393" s="80">
        <f>ROUND(I393*H393,2)</f>
        <v>0</v>
      </c>
      <c r="K393" s="76" t="s">
        <v>85</v>
      </c>
      <c r="L393" s="8"/>
      <c r="M393" s="81" t="s">
        <v>9</v>
      </c>
      <c r="N393" s="82" t="s">
        <v>32</v>
      </c>
      <c r="P393" s="83">
        <f>O393*H393</f>
        <v>0</v>
      </c>
      <c r="Q393" s="83">
        <v>0</v>
      </c>
      <c r="R393" s="83">
        <f>Q393*H393</f>
        <v>0</v>
      </c>
      <c r="S393" s="83">
        <v>0</v>
      </c>
      <c r="T393" s="84">
        <f>S393*H393</f>
        <v>0</v>
      </c>
      <c r="AR393" s="85" t="s">
        <v>86</v>
      </c>
      <c r="AT393" s="85" t="s">
        <v>81</v>
      </c>
      <c r="AU393" s="85" t="s">
        <v>1</v>
      </c>
      <c r="AY393" s="1" t="s">
        <v>79</v>
      </c>
      <c r="BE393" s="86">
        <f>IF(N393="základní",J393,0)</f>
        <v>0</v>
      </c>
      <c r="BF393" s="86">
        <f>IF(N393="snížená",J393,0)</f>
        <v>0</v>
      </c>
      <c r="BG393" s="86">
        <f>IF(N393="zákl. přenesená",J393,0)</f>
        <v>0</v>
      </c>
      <c r="BH393" s="86">
        <f>IF(N393="sníž. přenesená",J393,0)</f>
        <v>0</v>
      </c>
      <c r="BI393" s="86">
        <f>IF(N393="nulová",J393,0)</f>
        <v>0</v>
      </c>
      <c r="BJ393" s="1" t="s">
        <v>77</v>
      </c>
      <c r="BK393" s="86">
        <f>ROUND(I393*H393,2)</f>
        <v>0</v>
      </c>
      <c r="BL393" s="1" t="s">
        <v>86</v>
      </c>
      <c r="BM393" s="85" t="s">
        <v>421</v>
      </c>
    </row>
    <row r="394" spans="2:47" s="9" customFormat="1" ht="12">
      <c r="B394" s="8"/>
      <c r="D394" s="87" t="s">
        <v>88</v>
      </c>
      <c r="F394" s="88" t="s">
        <v>422</v>
      </c>
      <c r="I394" s="89"/>
      <c r="L394" s="8"/>
      <c r="M394" s="90"/>
      <c r="T394" s="91"/>
      <c r="AT394" s="1" t="s">
        <v>88</v>
      </c>
      <c r="AU394" s="1" t="s">
        <v>1</v>
      </c>
    </row>
    <row r="395" spans="2:51" s="93" customFormat="1" ht="12">
      <c r="B395" s="92"/>
      <c r="D395" s="94" t="s">
        <v>90</v>
      </c>
      <c r="E395" s="95" t="s">
        <v>9</v>
      </c>
      <c r="F395" s="96" t="s">
        <v>423</v>
      </c>
      <c r="H395" s="97">
        <v>347.058</v>
      </c>
      <c r="I395" s="98"/>
      <c r="L395" s="92"/>
      <c r="M395" s="99"/>
      <c r="T395" s="100"/>
      <c r="AT395" s="95" t="s">
        <v>90</v>
      </c>
      <c r="AU395" s="95" t="s">
        <v>1</v>
      </c>
      <c r="AV395" s="93" t="s">
        <v>1</v>
      </c>
      <c r="AW395" s="93" t="s">
        <v>92</v>
      </c>
      <c r="AX395" s="93" t="s">
        <v>78</v>
      </c>
      <c r="AY395" s="95" t="s">
        <v>79</v>
      </c>
    </row>
    <row r="396" spans="2:51" s="93" customFormat="1" ht="12">
      <c r="B396" s="92"/>
      <c r="D396" s="94" t="s">
        <v>90</v>
      </c>
      <c r="E396" s="95" t="s">
        <v>9</v>
      </c>
      <c r="F396" s="96" t="s">
        <v>424</v>
      </c>
      <c r="H396" s="97">
        <v>85.714</v>
      </c>
      <c r="I396" s="98"/>
      <c r="L396" s="92"/>
      <c r="M396" s="99"/>
      <c r="T396" s="100"/>
      <c r="AT396" s="95" t="s">
        <v>90</v>
      </c>
      <c r="AU396" s="95" t="s">
        <v>1</v>
      </c>
      <c r="AV396" s="93" t="s">
        <v>1</v>
      </c>
      <c r="AW396" s="93" t="s">
        <v>92</v>
      </c>
      <c r="AX396" s="93" t="s">
        <v>78</v>
      </c>
      <c r="AY396" s="95" t="s">
        <v>79</v>
      </c>
    </row>
    <row r="397" spans="2:51" s="110" customFormat="1" ht="12">
      <c r="B397" s="109"/>
      <c r="D397" s="94" t="s">
        <v>90</v>
      </c>
      <c r="E397" s="111" t="s">
        <v>9</v>
      </c>
      <c r="F397" s="112" t="s">
        <v>122</v>
      </c>
      <c r="H397" s="113">
        <v>432.772</v>
      </c>
      <c r="I397" s="114"/>
      <c r="L397" s="109"/>
      <c r="M397" s="115"/>
      <c r="T397" s="116"/>
      <c r="AT397" s="111" t="s">
        <v>90</v>
      </c>
      <c r="AU397" s="111" t="s">
        <v>1</v>
      </c>
      <c r="AV397" s="110" t="s">
        <v>86</v>
      </c>
      <c r="AW397" s="110" t="s">
        <v>92</v>
      </c>
      <c r="AX397" s="110" t="s">
        <v>77</v>
      </c>
      <c r="AY397" s="111" t="s">
        <v>79</v>
      </c>
    </row>
    <row r="398" spans="2:65" s="9" customFormat="1" ht="24.2" customHeight="1">
      <c r="B398" s="8"/>
      <c r="C398" s="74" t="s">
        <v>425</v>
      </c>
      <c r="D398" s="74" t="s">
        <v>81</v>
      </c>
      <c r="E398" s="75" t="s">
        <v>426</v>
      </c>
      <c r="F398" s="76" t="s">
        <v>414</v>
      </c>
      <c r="G398" s="77" t="s">
        <v>200</v>
      </c>
      <c r="H398" s="78">
        <v>16878.108</v>
      </c>
      <c r="I398" s="79">
        <v>0</v>
      </c>
      <c r="J398" s="80">
        <f>ROUND(I398*H398,2)</f>
        <v>0</v>
      </c>
      <c r="K398" s="76" t="s">
        <v>85</v>
      </c>
      <c r="L398" s="8"/>
      <c r="M398" s="81" t="s">
        <v>9</v>
      </c>
      <c r="N398" s="82" t="s">
        <v>32</v>
      </c>
      <c r="P398" s="83">
        <f>O398*H398</f>
        <v>0</v>
      </c>
      <c r="Q398" s="83">
        <v>0</v>
      </c>
      <c r="R398" s="83">
        <f>Q398*H398</f>
        <v>0</v>
      </c>
      <c r="S398" s="83">
        <v>0</v>
      </c>
      <c r="T398" s="84">
        <f>S398*H398</f>
        <v>0</v>
      </c>
      <c r="AR398" s="85" t="s">
        <v>86</v>
      </c>
      <c r="AT398" s="85" t="s">
        <v>81</v>
      </c>
      <c r="AU398" s="85" t="s">
        <v>1</v>
      </c>
      <c r="AY398" s="1" t="s">
        <v>79</v>
      </c>
      <c r="BE398" s="86">
        <f>IF(N398="základní",J398,0)</f>
        <v>0</v>
      </c>
      <c r="BF398" s="86">
        <f>IF(N398="snížená",J398,0)</f>
        <v>0</v>
      </c>
      <c r="BG398" s="86">
        <f>IF(N398="zákl. přenesená",J398,0)</f>
        <v>0</v>
      </c>
      <c r="BH398" s="86">
        <f>IF(N398="sníž. přenesená",J398,0)</f>
        <v>0</v>
      </c>
      <c r="BI398" s="86">
        <f>IF(N398="nulová",J398,0)</f>
        <v>0</v>
      </c>
      <c r="BJ398" s="1" t="s">
        <v>77</v>
      </c>
      <c r="BK398" s="86">
        <f>ROUND(I398*H398,2)</f>
        <v>0</v>
      </c>
      <c r="BL398" s="1" t="s">
        <v>86</v>
      </c>
      <c r="BM398" s="85" t="s">
        <v>427</v>
      </c>
    </row>
    <row r="399" spans="2:47" s="9" customFormat="1" ht="12">
      <c r="B399" s="8"/>
      <c r="D399" s="87" t="s">
        <v>88</v>
      </c>
      <c r="F399" s="88" t="s">
        <v>428</v>
      </c>
      <c r="I399" s="89"/>
      <c r="L399" s="8"/>
      <c r="M399" s="90"/>
      <c r="T399" s="91"/>
      <c r="AT399" s="1" t="s">
        <v>88</v>
      </c>
      <c r="AU399" s="1" t="s">
        <v>1</v>
      </c>
    </row>
    <row r="400" spans="2:51" s="93" customFormat="1" ht="12">
      <c r="B400" s="92"/>
      <c r="D400" s="94" t="s">
        <v>90</v>
      </c>
      <c r="E400" s="95" t="s">
        <v>9</v>
      </c>
      <c r="F400" s="96" t="s">
        <v>423</v>
      </c>
      <c r="H400" s="97">
        <v>347.058</v>
      </c>
      <c r="I400" s="98"/>
      <c r="L400" s="92"/>
      <c r="M400" s="99"/>
      <c r="T400" s="100"/>
      <c r="AT400" s="95" t="s">
        <v>90</v>
      </c>
      <c r="AU400" s="95" t="s">
        <v>1</v>
      </c>
      <c r="AV400" s="93" t="s">
        <v>1</v>
      </c>
      <c r="AW400" s="93" t="s">
        <v>92</v>
      </c>
      <c r="AX400" s="93" t="s">
        <v>78</v>
      </c>
      <c r="AY400" s="95" t="s">
        <v>79</v>
      </c>
    </row>
    <row r="401" spans="2:51" s="93" customFormat="1" ht="12">
      <c r="B401" s="92"/>
      <c r="D401" s="94" t="s">
        <v>90</v>
      </c>
      <c r="E401" s="95" t="s">
        <v>9</v>
      </c>
      <c r="F401" s="96" t="s">
        <v>424</v>
      </c>
      <c r="H401" s="97">
        <v>85.714</v>
      </c>
      <c r="I401" s="98"/>
      <c r="L401" s="92"/>
      <c r="M401" s="99"/>
      <c r="T401" s="100"/>
      <c r="AT401" s="95" t="s">
        <v>90</v>
      </c>
      <c r="AU401" s="95" t="s">
        <v>1</v>
      </c>
      <c r="AV401" s="93" t="s">
        <v>1</v>
      </c>
      <c r="AW401" s="93" t="s">
        <v>92</v>
      </c>
      <c r="AX401" s="93" t="s">
        <v>78</v>
      </c>
      <c r="AY401" s="95" t="s">
        <v>79</v>
      </c>
    </row>
    <row r="402" spans="2:51" s="110" customFormat="1" ht="12">
      <c r="B402" s="109"/>
      <c r="D402" s="94" t="s">
        <v>90</v>
      </c>
      <c r="E402" s="111" t="s">
        <v>9</v>
      </c>
      <c r="F402" s="112" t="s">
        <v>122</v>
      </c>
      <c r="H402" s="113">
        <v>432.772</v>
      </c>
      <c r="I402" s="114"/>
      <c r="L402" s="109"/>
      <c r="M402" s="115"/>
      <c r="T402" s="116"/>
      <c r="AT402" s="111" t="s">
        <v>90</v>
      </c>
      <c r="AU402" s="111" t="s">
        <v>1</v>
      </c>
      <c r="AV402" s="110" t="s">
        <v>86</v>
      </c>
      <c r="AW402" s="110" t="s">
        <v>92</v>
      </c>
      <c r="AX402" s="110" t="s">
        <v>77</v>
      </c>
      <c r="AY402" s="111" t="s">
        <v>79</v>
      </c>
    </row>
    <row r="403" spans="2:51" s="93" customFormat="1" ht="12">
      <c r="B403" s="92"/>
      <c r="D403" s="94" t="s">
        <v>90</v>
      </c>
      <c r="F403" s="96" t="s">
        <v>429</v>
      </c>
      <c r="H403" s="97">
        <v>16878.108</v>
      </c>
      <c r="I403" s="98"/>
      <c r="L403" s="92"/>
      <c r="M403" s="99"/>
      <c r="T403" s="100"/>
      <c r="AT403" s="95" t="s">
        <v>90</v>
      </c>
      <c r="AU403" s="95" t="s">
        <v>1</v>
      </c>
      <c r="AV403" s="93" t="s">
        <v>1</v>
      </c>
      <c r="AW403" s="93" t="s">
        <v>4</v>
      </c>
      <c r="AX403" s="93" t="s">
        <v>77</v>
      </c>
      <c r="AY403" s="95" t="s">
        <v>79</v>
      </c>
    </row>
    <row r="404" spans="2:65" s="9" customFormat="1" ht="24.2" customHeight="1">
      <c r="B404" s="8"/>
      <c r="C404" s="74" t="s">
        <v>430</v>
      </c>
      <c r="D404" s="74" t="s">
        <v>81</v>
      </c>
      <c r="E404" s="75" t="s">
        <v>431</v>
      </c>
      <c r="F404" s="76" t="s">
        <v>432</v>
      </c>
      <c r="G404" s="77" t="s">
        <v>200</v>
      </c>
      <c r="H404" s="78">
        <v>347.058</v>
      </c>
      <c r="I404" s="79">
        <v>0</v>
      </c>
      <c r="J404" s="80">
        <f>ROUND(I404*H404,2)</f>
        <v>0</v>
      </c>
      <c r="K404" s="76" t="s">
        <v>85</v>
      </c>
      <c r="L404" s="8"/>
      <c r="M404" s="81" t="s">
        <v>9</v>
      </c>
      <c r="N404" s="82" t="s">
        <v>32</v>
      </c>
      <c r="P404" s="83">
        <f>O404*H404</f>
        <v>0</v>
      </c>
      <c r="Q404" s="83">
        <v>0</v>
      </c>
      <c r="R404" s="83">
        <f>Q404*H404</f>
        <v>0</v>
      </c>
      <c r="S404" s="83">
        <v>0</v>
      </c>
      <c r="T404" s="84">
        <f>S404*H404</f>
        <v>0</v>
      </c>
      <c r="AR404" s="85" t="s">
        <v>86</v>
      </c>
      <c r="AT404" s="85" t="s">
        <v>81</v>
      </c>
      <c r="AU404" s="85" t="s">
        <v>1</v>
      </c>
      <c r="AY404" s="1" t="s">
        <v>79</v>
      </c>
      <c r="BE404" s="86">
        <f>IF(N404="základní",J404,0)</f>
        <v>0</v>
      </c>
      <c r="BF404" s="86">
        <f>IF(N404="snížená",J404,0)</f>
        <v>0</v>
      </c>
      <c r="BG404" s="86">
        <f>IF(N404="zákl. přenesená",J404,0)</f>
        <v>0</v>
      </c>
      <c r="BH404" s="86">
        <f>IF(N404="sníž. přenesená",J404,0)</f>
        <v>0</v>
      </c>
      <c r="BI404" s="86">
        <f>IF(N404="nulová",J404,0)</f>
        <v>0</v>
      </c>
      <c r="BJ404" s="1" t="s">
        <v>77</v>
      </c>
      <c r="BK404" s="86">
        <f>ROUND(I404*H404,2)</f>
        <v>0</v>
      </c>
      <c r="BL404" s="1" t="s">
        <v>86</v>
      </c>
      <c r="BM404" s="85" t="s">
        <v>433</v>
      </c>
    </row>
    <row r="405" spans="2:47" s="9" customFormat="1" ht="12">
      <c r="B405" s="8"/>
      <c r="D405" s="87" t="s">
        <v>88</v>
      </c>
      <c r="F405" s="88" t="s">
        <v>434</v>
      </c>
      <c r="I405" s="89"/>
      <c r="L405" s="8"/>
      <c r="M405" s="90"/>
      <c r="T405" s="91"/>
      <c r="AT405" s="1" t="s">
        <v>88</v>
      </c>
      <c r="AU405" s="1" t="s">
        <v>1</v>
      </c>
    </row>
    <row r="406" spans="2:51" s="93" customFormat="1" ht="12">
      <c r="B406" s="92"/>
      <c r="D406" s="94" t="s">
        <v>90</v>
      </c>
      <c r="E406" s="95" t="s">
        <v>9</v>
      </c>
      <c r="F406" s="96" t="s">
        <v>423</v>
      </c>
      <c r="H406" s="97">
        <v>347.058</v>
      </c>
      <c r="I406" s="98"/>
      <c r="L406" s="92"/>
      <c r="M406" s="99"/>
      <c r="T406" s="100"/>
      <c r="AT406" s="95" t="s">
        <v>90</v>
      </c>
      <c r="AU406" s="95" t="s">
        <v>1</v>
      </c>
      <c r="AV406" s="93" t="s">
        <v>1</v>
      </c>
      <c r="AW406" s="93" t="s">
        <v>92</v>
      </c>
      <c r="AX406" s="93" t="s">
        <v>77</v>
      </c>
      <c r="AY406" s="95" t="s">
        <v>79</v>
      </c>
    </row>
    <row r="407" spans="2:65" s="9" customFormat="1" ht="24.2" customHeight="1">
      <c r="B407" s="8"/>
      <c r="C407" s="74" t="s">
        <v>435</v>
      </c>
      <c r="D407" s="74" t="s">
        <v>81</v>
      </c>
      <c r="E407" s="75" t="s">
        <v>436</v>
      </c>
      <c r="F407" s="76" t="s">
        <v>205</v>
      </c>
      <c r="G407" s="77" t="s">
        <v>200</v>
      </c>
      <c r="H407" s="78">
        <v>13.473</v>
      </c>
      <c r="I407" s="79">
        <v>0</v>
      </c>
      <c r="J407" s="80">
        <f>ROUND(I407*H407,2)</f>
        <v>0</v>
      </c>
      <c r="K407" s="76" t="s">
        <v>85</v>
      </c>
      <c r="L407" s="8"/>
      <c r="M407" s="81" t="s">
        <v>9</v>
      </c>
      <c r="N407" s="82" t="s">
        <v>32</v>
      </c>
      <c r="P407" s="83">
        <f>O407*H407</f>
        <v>0</v>
      </c>
      <c r="Q407" s="83">
        <v>0</v>
      </c>
      <c r="R407" s="83">
        <f>Q407*H407</f>
        <v>0</v>
      </c>
      <c r="S407" s="83">
        <v>0</v>
      </c>
      <c r="T407" s="84">
        <f>S407*H407</f>
        <v>0</v>
      </c>
      <c r="AR407" s="85" t="s">
        <v>86</v>
      </c>
      <c r="AT407" s="85" t="s">
        <v>81</v>
      </c>
      <c r="AU407" s="85" t="s">
        <v>1</v>
      </c>
      <c r="AY407" s="1" t="s">
        <v>79</v>
      </c>
      <c r="BE407" s="86">
        <f>IF(N407="základní",J407,0)</f>
        <v>0</v>
      </c>
      <c r="BF407" s="86">
        <f>IF(N407="snížená",J407,0)</f>
        <v>0</v>
      </c>
      <c r="BG407" s="86">
        <f>IF(N407="zákl. přenesená",J407,0)</f>
        <v>0</v>
      </c>
      <c r="BH407" s="86">
        <f>IF(N407="sníž. přenesená",J407,0)</f>
        <v>0</v>
      </c>
      <c r="BI407" s="86">
        <f>IF(N407="nulová",J407,0)</f>
        <v>0</v>
      </c>
      <c r="BJ407" s="1" t="s">
        <v>77</v>
      </c>
      <c r="BK407" s="86">
        <f>ROUND(I407*H407,2)</f>
        <v>0</v>
      </c>
      <c r="BL407" s="1" t="s">
        <v>86</v>
      </c>
      <c r="BM407" s="85" t="s">
        <v>437</v>
      </c>
    </row>
    <row r="408" spans="2:47" s="9" customFormat="1" ht="12">
      <c r="B408" s="8"/>
      <c r="D408" s="87" t="s">
        <v>88</v>
      </c>
      <c r="F408" s="88" t="s">
        <v>438</v>
      </c>
      <c r="I408" s="89"/>
      <c r="L408" s="8"/>
      <c r="M408" s="90"/>
      <c r="T408" s="91"/>
      <c r="AT408" s="1" t="s">
        <v>88</v>
      </c>
      <c r="AU408" s="1" t="s">
        <v>1</v>
      </c>
    </row>
    <row r="409" spans="2:51" s="93" customFormat="1" ht="12">
      <c r="B409" s="92"/>
      <c r="D409" s="94" t="s">
        <v>90</v>
      </c>
      <c r="E409" s="95" t="s">
        <v>9</v>
      </c>
      <c r="F409" s="96" t="s">
        <v>411</v>
      </c>
      <c r="H409" s="97">
        <v>13.473</v>
      </c>
      <c r="I409" s="98"/>
      <c r="L409" s="92"/>
      <c r="M409" s="99"/>
      <c r="T409" s="100"/>
      <c r="AT409" s="95" t="s">
        <v>90</v>
      </c>
      <c r="AU409" s="95" t="s">
        <v>1</v>
      </c>
      <c r="AV409" s="93" t="s">
        <v>1</v>
      </c>
      <c r="AW409" s="93" t="s">
        <v>92</v>
      </c>
      <c r="AX409" s="93" t="s">
        <v>77</v>
      </c>
      <c r="AY409" s="95" t="s">
        <v>79</v>
      </c>
    </row>
    <row r="410" spans="2:65" s="9" customFormat="1" ht="24.2" customHeight="1">
      <c r="B410" s="8"/>
      <c r="C410" s="74" t="s">
        <v>439</v>
      </c>
      <c r="D410" s="74" t="s">
        <v>81</v>
      </c>
      <c r="E410" s="75" t="s">
        <v>440</v>
      </c>
      <c r="F410" s="76" t="s">
        <v>441</v>
      </c>
      <c r="G410" s="77" t="s">
        <v>200</v>
      </c>
      <c r="H410" s="78">
        <v>85.714</v>
      </c>
      <c r="I410" s="79">
        <v>0</v>
      </c>
      <c r="J410" s="80">
        <f>ROUND(I410*H410,2)</f>
        <v>0</v>
      </c>
      <c r="K410" s="76" t="s">
        <v>85</v>
      </c>
      <c r="L410" s="8"/>
      <c r="M410" s="81" t="s">
        <v>9</v>
      </c>
      <c r="N410" s="82" t="s">
        <v>32</v>
      </c>
      <c r="P410" s="83">
        <f>O410*H410</f>
        <v>0</v>
      </c>
      <c r="Q410" s="83">
        <v>0</v>
      </c>
      <c r="R410" s="83">
        <f>Q410*H410</f>
        <v>0</v>
      </c>
      <c r="S410" s="83">
        <v>0</v>
      </c>
      <c r="T410" s="84">
        <f>S410*H410</f>
        <v>0</v>
      </c>
      <c r="AR410" s="85" t="s">
        <v>86</v>
      </c>
      <c r="AT410" s="85" t="s">
        <v>81</v>
      </c>
      <c r="AU410" s="85" t="s">
        <v>1</v>
      </c>
      <c r="AY410" s="1" t="s">
        <v>79</v>
      </c>
      <c r="BE410" s="86">
        <f>IF(N410="základní",J410,0)</f>
        <v>0</v>
      </c>
      <c r="BF410" s="86">
        <f>IF(N410="snížená",J410,0)</f>
        <v>0</v>
      </c>
      <c r="BG410" s="86">
        <f>IF(N410="zákl. přenesená",J410,0)</f>
        <v>0</v>
      </c>
      <c r="BH410" s="86">
        <f>IF(N410="sníž. přenesená",J410,0)</f>
        <v>0</v>
      </c>
      <c r="BI410" s="86">
        <f>IF(N410="nulová",J410,0)</f>
        <v>0</v>
      </c>
      <c r="BJ410" s="1" t="s">
        <v>77</v>
      </c>
      <c r="BK410" s="86">
        <f>ROUND(I410*H410,2)</f>
        <v>0</v>
      </c>
      <c r="BL410" s="1" t="s">
        <v>86</v>
      </c>
      <c r="BM410" s="85" t="s">
        <v>442</v>
      </c>
    </row>
    <row r="411" spans="2:47" s="9" customFormat="1" ht="12">
      <c r="B411" s="8"/>
      <c r="D411" s="87" t="s">
        <v>88</v>
      </c>
      <c r="F411" s="88" t="s">
        <v>443</v>
      </c>
      <c r="I411" s="89"/>
      <c r="L411" s="8"/>
      <c r="M411" s="90"/>
      <c r="T411" s="91"/>
      <c r="AT411" s="1" t="s">
        <v>88</v>
      </c>
      <c r="AU411" s="1" t="s">
        <v>1</v>
      </c>
    </row>
    <row r="412" spans="2:51" s="93" customFormat="1" ht="12">
      <c r="B412" s="92"/>
      <c r="D412" s="94" t="s">
        <v>90</v>
      </c>
      <c r="E412" s="95" t="s">
        <v>9</v>
      </c>
      <c r="F412" s="96" t="s">
        <v>424</v>
      </c>
      <c r="H412" s="97">
        <v>85.714</v>
      </c>
      <c r="I412" s="98"/>
      <c r="L412" s="92"/>
      <c r="M412" s="99"/>
      <c r="T412" s="100"/>
      <c r="AT412" s="95" t="s">
        <v>90</v>
      </c>
      <c r="AU412" s="95" t="s">
        <v>1</v>
      </c>
      <c r="AV412" s="93" t="s">
        <v>1</v>
      </c>
      <c r="AW412" s="93" t="s">
        <v>92</v>
      </c>
      <c r="AX412" s="93" t="s">
        <v>77</v>
      </c>
      <c r="AY412" s="95" t="s">
        <v>79</v>
      </c>
    </row>
    <row r="413" spans="2:63" s="62" customFormat="1" ht="22.9" customHeight="1">
      <c r="B413" s="61"/>
      <c r="D413" s="63" t="s">
        <v>74</v>
      </c>
      <c r="E413" s="72" t="s">
        <v>444</v>
      </c>
      <c r="F413" s="72" t="s">
        <v>445</v>
      </c>
      <c r="I413" s="65"/>
      <c r="J413" s="73">
        <f>BK413</f>
        <v>0</v>
      </c>
      <c r="L413" s="61"/>
      <c r="M413" s="67"/>
      <c r="P413" s="68">
        <f>SUM(P414:P417)</f>
        <v>0</v>
      </c>
      <c r="R413" s="68">
        <f>SUM(R414:R417)</f>
        <v>0</v>
      </c>
      <c r="T413" s="69">
        <f>SUM(T414:T417)</f>
        <v>0</v>
      </c>
      <c r="AR413" s="63" t="s">
        <v>77</v>
      </c>
      <c r="AT413" s="70" t="s">
        <v>74</v>
      </c>
      <c r="AU413" s="70" t="s">
        <v>77</v>
      </c>
      <c r="AY413" s="63" t="s">
        <v>79</v>
      </c>
      <c r="BK413" s="71">
        <f>SUM(BK414:BK417)</f>
        <v>0</v>
      </c>
    </row>
    <row r="414" spans="2:65" s="9" customFormat="1" ht="24.2" customHeight="1">
      <c r="B414" s="8"/>
      <c r="C414" s="74" t="s">
        <v>446</v>
      </c>
      <c r="D414" s="74" t="s">
        <v>81</v>
      </c>
      <c r="E414" s="75" t="s">
        <v>447</v>
      </c>
      <c r="F414" s="76" t="s">
        <v>448</v>
      </c>
      <c r="G414" s="77" t="s">
        <v>200</v>
      </c>
      <c r="H414" s="78">
        <v>389.8</v>
      </c>
      <c r="I414" s="79">
        <v>0</v>
      </c>
      <c r="J414" s="80">
        <f>ROUND(I414*H414,2)</f>
        <v>0</v>
      </c>
      <c r="K414" s="76" t="s">
        <v>85</v>
      </c>
      <c r="L414" s="8"/>
      <c r="M414" s="81" t="s">
        <v>9</v>
      </c>
      <c r="N414" s="82" t="s">
        <v>32</v>
      </c>
      <c r="P414" s="83">
        <f>O414*H414</f>
        <v>0</v>
      </c>
      <c r="Q414" s="83">
        <v>0</v>
      </c>
      <c r="R414" s="83">
        <f>Q414*H414</f>
        <v>0</v>
      </c>
      <c r="S414" s="83">
        <v>0</v>
      </c>
      <c r="T414" s="84">
        <f>S414*H414</f>
        <v>0</v>
      </c>
      <c r="AR414" s="85" t="s">
        <v>86</v>
      </c>
      <c r="AT414" s="85" t="s">
        <v>81</v>
      </c>
      <c r="AU414" s="85" t="s">
        <v>1</v>
      </c>
      <c r="AY414" s="1" t="s">
        <v>79</v>
      </c>
      <c r="BE414" s="86">
        <f>IF(N414="základní",J414,0)</f>
        <v>0</v>
      </c>
      <c r="BF414" s="86">
        <f>IF(N414="snížená",J414,0)</f>
        <v>0</v>
      </c>
      <c r="BG414" s="86">
        <f>IF(N414="zákl. přenesená",J414,0)</f>
        <v>0</v>
      </c>
      <c r="BH414" s="86">
        <f>IF(N414="sníž. přenesená",J414,0)</f>
        <v>0</v>
      </c>
      <c r="BI414" s="86">
        <f>IF(N414="nulová",J414,0)</f>
        <v>0</v>
      </c>
      <c r="BJ414" s="1" t="s">
        <v>77</v>
      </c>
      <c r="BK414" s="86">
        <f>ROUND(I414*H414,2)</f>
        <v>0</v>
      </c>
      <c r="BL414" s="1" t="s">
        <v>86</v>
      </c>
      <c r="BM414" s="85" t="s">
        <v>449</v>
      </c>
    </row>
    <row r="415" spans="2:47" s="9" customFormat="1" ht="12">
      <c r="B415" s="8"/>
      <c r="D415" s="87" t="s">
        <v>88</v>
      </c>
      <c r="F415" s="88" t="s">
        <v>450</v>
      </c>
      <c r="I415" s="89"/>
      <c r="L415" s="8"/>
      <c r="M415" s="90"/>
      <c r="T415" s="91"/>
      <c r="AT415" s="1" t="s">
        <v>88</v>
      </c>
      <c r="AU415" s="1" t="s">
        <v>1</v>
      </c>
    </row>
    <row r="416" spans="2:65" s="9" customFormat="1" ht="24.2" customHeight="1">
      <c r="B416" s="8"/>
      <c r="C416" s="74" t="s">
        <v>451</v>
      </c>
      <c r="D416" s="74" t="s">
        <v>81</v>
      </c>
      <c r="E416" s="75" t="s">
        <v>452</v>
      </c>
      <c r="F416" s="76" t="s">
        <v>453</v>
      </c>
      <c r="G416" s="77" t="s">
        <v>200</v>
      </c>
      <c r="H416" s="78">
        <v>389.8</v>
      </c>
      <c r="I416" s="79">
        <v>0</v>
      </c>
      <c r="J416" s="80">
        <f>ROUND(I416*H416,2)</f>
        <v>0</v>
      </c>
      <c r="K416" s="76" t="s">
        <v>85</v>
      </c>
      <c r="L416" s="8"/>
      <c r="M416" s="81" t="s">
        <v>9</v>
      </c>
      <c r="N416" s="82" t="s">
        <v>32</v>
      </c>
      <c r="P416" s="83">
        <f>O416*H416</f>
        <v>0</v>
      </c>
      <c r="Q416" s="83">
        <v>0</v>
      </c>
      <c r="R416" s="83">
        <f>Q416*H416</f>
        <v>0</v>
      </c>
      <c r="S416" s="83">
        <v>0</v>
      </c>
      <c r="T416" s="84">
        <f>S416*H416</f>
        <v>0</v>
      </c>
      <c r="AR416" s="85" t="s">
        <v>86</v>
      </c>
      <c r="AT416" s="85" t="s">
        <v>81</v>
      </c>
      <c r="AU416" s="85" t="s">
        <v>1</v>
      </c>
      <c r="AY416" s="1" t="s">
        <v>79</v>
      </c>
      <c r="BE416" s="86">
        <f>IF(N416="základní",J416,0)</f>
        <v>0</v>
      </c>
      <c r="BF416" s="86">
        <f>IF(N416="snížená",J416,0)</f>
        <v>0</v>
      </c>
      <c r="BG416" s="86">
        <f>IF(N416="zákl. přenesená",J416,0)</f>
        <v>0</v>
      </c>
      <c r="BH416" s="86">
        <f>IF(N416="sníž. přenesená",J416,0)</f>
        <v>0</v>
      </c>
      <c r="BI416" s="86">
        <f>IF(N416="nulová",J416,0)</f>
        <v>0</v>
      </c>
      <c r="BJ416" s="1" t="s">
        <v>77</v>
      </c>
      <c r="BK416" s="86">
        <f>ROUND(I416*H416,2)</f>
        <v>0</v>
      </c>
      <c r="BL416" s="1" t="s">
        <v>86</v>
      </c>
      <c r="BM416" s="85" t="s">
        <v>454</v>
      </c>
    </row>
    <row r="417" spans="2:47" s="9" customFormat="1" ht="12">
      <c r="B417" s="8"/>
      <c r="D417" s="87" t="s">
        <v>88</v>
      </c>
      <c r="F417" s="88" t="s">
        <v>455</v>
      </c>
      <c r="I417" s="89"/>
      <c r="L417" s="8"/>
      <c r="M417" s="90"/>
      <c r="T417" s="91"/>
      <c r="AT417" s="1" t="s">
        <v>88</v>
      </c>
      <c r="AU417" s="1" t="s">
        <v>1</v>
      </c>
    </row>
    <row r="418" spans="2:63" s="62" customFormat="1" ht="25.9" customHeight="1">
      <c r="B418" s="61"/>
      <c r="D418" s="63" t="s">
        <v>74</v>
      </c>
      <c r="E418" s="64" t="s">
        <v>456</v>
      </c>
      <c r="F418" s="64" t="s">
        <v>457</v>
      </c>
      <c r="I418" s="65"/>
      <c r="J418" s="66">
        <f>BK418</f>
        <v>0</v>
      </c>
      <c r="L418" s="61"/>
      <c r="M418" s="67"/>
      <c r="P418" s="68">
        <f>P419+P426+P429+P432+P435+P438</f>
        <v>0</v>
      </c>
      <c r="R418" s="68">
        <f>R419+R426+R429+R432+R435+R438</f>
        <v>0</v>
      </c>
      <c r="T418" s="69">
        <f>T419+T426+T429+T432+T435+T438</f>
        <v>0</v>
      </c>
      <c r="AR418" s="63" t="s">
        <v>127</v>
      </c>
      <c r="AT418" s="70" t="s">
        <v>74</v>
      </c>
      <c r="AU418" s="70" t="s">
        <v>78</v>
      </c>
      <c r="AY418" s="63" t="s">
        <v>79</v>
      </c>
      <c r="BK418" s="71">
        <f>BK419+BK426+BK429+BK432+BK435+BK438</f>
        <v>0</v>
      </c>
    </row>
    <row r="419" spans="2:63" s="62" customFormat="1" ht="22.9" customHeight="1">
      <c r="B419" s="61"/>
      <c r="D419" s="63" t="s">
        <v>74</v>
      </c>
      <c r="E419" s="72" t="s">
        <v>458</v>
      </c>
      <c r="F419" s="72" t="s">
        <v>459</v>
      </c>
      <c r="I419" s="65"/>
      <c r="J419" s="73">
        <f>BK419</f>
        <v>0</v>
      </c>
      <c r="L419" s="61"/>
      <c r="M419" s="67"/>
      <c r="P419" s="68">
        <f>SUM(P420:P425)</f>
        <v>0</v>
      </c>
      <c r="R419" s="68">
        <f>SUM(R420:R425)</f>
        <v>0</v>
      </c>
      <c r="T419" s="69">
        <f>SUM(T420:T425)</f>
        <v>0</v>
      </c>
      <c r="AR419" s="63" t="s">
        <v>127</v>
      </c>
      <c r="AT419" s="70" t="s">
        <v>74</v>
      </c>
      <c r="AU419" s="70" t="s">
        <v>77</v>
      </c>
      <c r="AY419" s="63" t="s">
        <v>79</v>
      </c>
      <c r="BK419" s="71">
        <f>SUM(BK420:BK425)</f>
        <v>0</v>
      </c>
    </row>
    <row r="420" spans="2:65" s="9" customFormat="1" ht="16.5" customHeight="1">
      <c r="B420" s="8"/>
      <c r="C420" s="74" t="s">
        <v>460</v>
      </c>
      <c r="D420" s="74" t="s">
        <v>81</v>
      </c>
      <c r="E420" s="75" t="s">
        <v>461</v>
      </c>
      <c r="F420" s="76" t="s">
        <v>462</v>
      </c>
      <c r="G420" s="77" t="s">
        <v>463</v>
      </c>
      <c r="H420" s="78">
        <v>1</v>
      </c>
      <c r="I420" s="79">
        <v>0</v>
      </c>
      <c r="J420" s="80">
        <f>ROUND(I420*H420,2)</f>
        <v>0</v>
      </c>
      <c r="K420" s="76" t="s">
        <v>85</v>
      </c>
      <c r="L420" s="8"/>
      <c r="M420" s="81" t="s">
        <v>9</v>
      </c>
      <c r="N420" s="82" t="s">
        <v>32</v>
      </c>
      <c r="P420" s="83">
        <f>O420*H420</f>
        <v>0</v>
      </c>
      <c r="Q420" s="83">
        <v>0</v>
      </c>
      <c r="R420" s="83">
        <f>Q420*H420</f>
        <v>0</v>
      </c>
      <c r="S420" s="83">
        <v>0</v>
      </c>
      <c r="T420" s="84">
        <f>S420*H420</f>
        <v>0</v>
      </c>
      <c r="AR420" s="85" t="s">
        <v>464</v>
      </c>
      <c r="AT420" s="85" t="s">
        <v>81</v>
      </c>
      <c r="AU420" s="85" t="s">
        <v>1</v>
      </c>
      <c r="AY420" s="1" t="s">
        <v>79</v>
      </c>
      <c r="BE420" s="86">
        <f>IF(N420="základní",J420,0)</f>
        <v>0</v>
      </c>
      <c r="BF420" s="86">
        <f>IF(N420="snížená",J420,0)</f>
        <v>0</v>
      </c>
      <c r="BG420" s="86">
        <f>IF(N420="zákl. přenesená",J420,0)</f>
        <v>0</v>
      </c>
      <c r="BH420" s="86">
        <f>IF(N420="sníž. přenesená",J420,0)</f>
        <v>0</v>
      </c>
      <c r="BI420" s="86">
        <f>IF(N420="nulová",J420,0)</f>
        <v>0</v>
      </c>
      <c r="BJ420" s="1" t="s">
        <v>77</v>
      </c>
      <c r="BK420" s="86">
        <f>ROUND(I420*H420,2)</f>
        <v>0</v>
      </c>
      <c r="BL420" s="1" t="s">
        <v>464</v>
      </c>
      <c r="BM420" s="85" t="s">
        <v>465</v>
      </c>
    </row>
    <row r="421" spans="2:47" s="9" customFormat="1" ht="12">
      <c r="B421" s="8"/>
      <c r="D421" s="87" t="s">
        <v>88</v>
      </c>
      <c r="F421" s="88" t="s">
        <v>466</v>
      </c>
      <c r="I421" s="89"/>
      <c r="L421" s="8"/>
      <c r="M421" s="90"/>
      <c r="T421" s="91"/>
      <c r="AT421" s="1" t="s">
        <v>88</v>
      </c>
      <c r="AU421" s="1" t="s">
        <v>1</v>
      </c>
    </row>
    <row r="422" spans="2:65" s="9" customFormat="1" ht="16.5" customHeight="1">
      <c r="B422" s="8"/>
      <c r="C422" s="74" t="s">
        <v>467</v>
      </c>
      <c r="D422" s="74" t="s">
        <v>81</v>
      </c>
      <c r="E422" s="75" t="s">
        <v>468</v>
      </c>
      <c r="F422" s="76" t="s">
        <v>469</v>
      </c>
      <c r="G422" s="77" t="s">
        <v>463</v>
      </c>
      <c r="H422" s="78">
        <v>1</v>
      </c>
      <c r="I422" s="79">
        <v>0</v>
      </c>
      <c r="J422" s="80">
        <f>ROUND(I422*H422,2)</f>
        <v>0</v>
      </c>
      <c r="K422" s="76" t="s">
        <v>85</v>
      </c>
      <c r="L422" s="8"/>
      <c r="M422" s="81" t="s">
        <v>9</v>
      </c>
      <c r="N422" s="82" t="s">
        <v>32</v>
      </c>
      <c r="P422" s="83">
        <f>O422*H422</f>
        <v>0</v>
      </c>
      <c r="Q422" s="83">
        <v>0</v>
      </c>
      <c r="R422" s="83">
        <f>Q422*H422</f>
        <v>0</v>
      </c>
      <c r="S422" s="83">
        <v>0</v>
      </c>
      <c r="T422" s="84">
        <f>S422*H422</f>
        <v>0</v>
      </c>
      <c r="AR422" s="85" t="s">
        <v>464</v>
      </c>
      <c r="AT422" s="85" t="s">
        <v>81</v>
      </c>
      <c r="AU422" s="85" t="s">
        <v>1</v>
      </c>
      <c r="AY422" s="1" t="s">
        <v>79</v>
      </c>
      <c r="BE422" s="86">
        <f>IF(N422="základní",J422,0)</f>
        <v>0</v>
      </c>
      <c r="BF422" s="86">
        <f>IF(N422="snížená",J422,0)</f>
        <v>0</v>
      </c>
      <c r="BG422" s="86">
        <f>IF(N422="zákl. přenesená",J422,0)</f>
        <v>0</v>
      </c>
      <c r="BH422" s="86">
        <f>IF(N422="sníž. přenesená",J422,0)</f>
        <v>0</v>
      </c>
      <c r="BI422" s="86">
        <f>IF(N422="nulová",J422,0)</f>
        <v>0</v>
      </c>
      <c r="BJ422" s="1" t="s">
        <v>77</v>
      </c>
      <c r="BK422" s="86">
        <f>ROUND(I422*H422,2)</f>
        <v>0</v>
      </c>
      <c r="BL422" s="1" t="s">
        <v>464</v>
      </c>
      <c r="BM422" s="85" t="s">
        <v>470</v>
      </c>
    </row>
    <row r="423" spans="2:47" s="9" customFormat="1" ht="12">
      <c r="B423" s="8"/>
      <c r="D423" s="87" t="s">
        <v>88</v>
      </c>
      <c r="F423" s="88" t="s">
        <v>471</v>
      </c>
      <c r="I423" s="89"/>
      <c r="L423" s="8"/>
      <c r="M423" s="90"/>
      <c r="T423" s="91"/>
      <c r="AT423" s="1" t="s">
        <v>88</v>
      </c>
      <c r="AU423" s="1" t="s">
        <v>1</v>
      </c>
    </row>
    <row r="424" spans="2:65" s="9" customFormat="1" ht="16.5" customHeight="1">
      <c r="B424" s="8"/>
      <c r="C424" s="74" t="s">
        <v>472</v>
      </c>
      <c r="D424" s="74" t="s">
        <v>81</v>
      </c>
      <c r="E424" s="75" t="s">
        <v>473</v>
      </c>
      <c r="F424" s="76" t="s">
        <v>474</v>
      </c>
      <c r="G424" s="77" t="s">
        <v>463</v>
      </c>
      <c r="H424" s="78">
        <v>1</v>
      </c>
      <c r="I424" s="79">
        <v>0</v>
      </c>
      <c r="J424" s="80">
        <f>ROUND(I424*H424,2)</f>
        <v>0</v>
      </c>
      <c r="K424" s="76" t="s">
        <v>85</v>
      </c>
      <c r="L424" s="8"/>
      <c r="M424" s="81" t="s">
        <v>9</v>
      </c>
      <c r="N424" s="82" t="s">
        <v>32</v>
      </c>
      <c r="P424" s="83">
        <f>O424*H424</f>
        <v>0</v>
      </c>
      <c r="Q424" s="83">
        <v>0</v>
      </c>
      <c r="R424" s="83">
        <f>Q424*H424</f>
        <v>0</v>
      </c>
      <c r="S424" s="83">
        <v>0</v>
      </c>
      <c r="T424" s="84">
        <f>S424*H424</f>
        <v>0</v>
      </c>
      <c r="AR424" s="85" t="s">
        <v>464</v>
      </c>
      <c r="AT424" s="85" t="s">
        <v>81</v>
      </c>
      <c r="AU424" s="85" t="s">
        <v>1</v>
      </c>
      <c r="AY424" s="1" t="s">
        <v>79</v>
      </c>
      <c r="BE424" s="86">
        <f>IF(N424="základní",J424,0)</f>
        <v>0</v>
      </c>
      <c r="BF424" s="86">
        <f>IF(N424="snížená",J424,0)</f>
        <v>0</v>
      </c>
      <c r="BG424" s="86">
        <f>IF(N424="zákl. přenesená",J424,0)</f>
        <v>0</v>
      </c>
      <c r="BH424" s="86">
        <f>IF(N424="sníž. přenesená",J424,0)</f>
        <v>0</v>
      </c>
      <c r="BI424" s="86">
        <f>IF(N424="nulová",J424,0)</f>
        <v>0</v>
      </c>
      <c r="BJ424" s="1" t="s">
        <v>77</v>
      </c>
      <c r="BK424" s="86">
        <f>ROUND(I424*H424,2)</f>
        <v>0</v>
      </c>
      <c r="BL424" s="1" t="s">
        <v>464</v>
      </c>
      <c r="BM424" s="85" t="s">
        <v>475</v>
      </c>
    </row>
    <row r="425" spans="2:47" s="9" customFormat="1" ht="12">
      <c r="B425" s="8"/>
      <c r="D425" s="87" t="s">
        <v>88</v>
      </c>
      <c r="F425" s="88" t="s">
        <v>476</v>
      </c>
      <c r="I425" s="89"/>
      <c r="L425" s="8"/>
      <c r="M425" s="90"/>
      <c r="T425" s="91"/>
      <c r="AT425" s="1" t="s">
        <v>88</v>
      </c>
      <c r="AU425" s="1" t="s">
        <v>1</v>
      </c>
    </row>
    <row r="426" spans="2:63" s="62" customFormat="1" ht="22.9" customHeight="1">
      <c r="B426" s="61"/>
      <c r="D426" s="63" t="s">
        <v>74</v>
      </c>
      <c r="E426" s="72" t="s">
        <v>477</v>
      </c>
      <c r="F426" s="72" t="s">
        <v>478</v>
      </c>
      <c r="I426" s="65"/>
      <c r="J426" s="73">
        <f>BK426</f>
        <v>0</v>
      </c>
      <c r="L426" s="61"/>
      <c r="M426" s="67"/>
      <c r="P426" s="68">
        <f>SUM(P427:P428)</f>
        <v>0</v>
      </c>
      <c r="R426" s="68">
        <f>SUM(R427:R428)</f>
        <v>0</v>
      </c>
      <c r="T426" s="69">
        <f>SUM(T427:T428)</f>
        <v>0</v>
      </c>
      <c r="AR426" s="63" t="s">
        <v>127</v>
      </c>
      <c r="AT426" s="70" t="s">
        <v>74</v>
      </c>
      <c r="AU426" s="70" t="s">
        <v>77</v>
      </c>
      <c r="AY426" s="63" t="s">
        <v>79</v>
      </c>
      <c r="BK426" s="71">
        <f>SUM(BK427:BK428)</f>
        <v>0</v>
      </c>
    </row>
    <row r="427" spans="2:65" s="9" customFormat="1" ht="16.5" customHeight="1">
      <c r="B427" s="8"/>
      <c r="C427" s="74" t="s">
        <v>479</v>
      </c>
      <c r="D427" s="74" t="s">
        <v>81</v>
      </c>
      <c r="E427" s="75" t="s">
        <v>480</v>
      </c>
      <c r="F427" s="76" t="s">
        <v>481</v>
      </c>
      <c r="G427" s="77" t="s">
        <v>463</v>
      </c>
      <c r="H427" s="78">
        <v>1</v>
      </c>
      <c r="I427" s="79">
        <v>0</v>
      </c>
      <c r="J427" s="80">
        <f>ROUND(I427*H427,2)</f>
        <v>0</v>
      </c>
      <c r="K427" s="76" t="s">
        <v>85</v>
      </c>
      <c r="L427" s="8"/>
      <c r="M427" s="81" t="s">
        <v>9</v>
      </c>
      <c r="N427" s="82" t="s">
        <v>32</v>
      </c>
      <c r="P427" s="83">
        <f>O427*H427</f>
        <v>0</v>
      </c>
      <c r="Q427" s="83">
        <v>0</v>
      </c>
      <c r="R427" s="83">
        <f>Q427*H427</f>
        <v>0</v>
      </c>
      <c r="S427" s="83">
        <v>0</v>
      </c>
      <c r="T427" s="84">
        <f>S427*H427</f>
        <v>0</v>
      </c>
      <c r="AR427" s="85" t="s">
        <v>464</v>
      </c>
      <c r="AT427" s="85" t="s">
        <v>81</v>
      </c>
      <c r="AU427" s="85" t="s">
        <v>1</v>
      </c>
      <c r="AY427" s="1" t="s">
        <v>79</v>
      </c>
      <c r="BE427" s="86">
        <f>IF(N427="základní",J427,0)</f>
        <v>0</v>
      </c>
      <c r="BF427" s="86">
        <f>IF(N427="snížená",J427,0)</f>
        <v>0</v>
      </c>
      <c r="BG427" s="86">
        <f>IF(N427="zákl. přenesená",J427,0)</f>
        <v>0</v>
      </c>
      <c r="BH427" s="86">
        <f>IF(N427="sníž. přenesená",J427,0)</f>
        <v>0</v>
      </c>
      <c r="BI427" s="86">
        <f>IF(N427="nulová",J427,0)</f>
        <v>0</v>
      </c>
      <c r="BJ427" s="1" t="s">
        <v>77</v>
      </c>
      <c r="BK427" s="86">
        <f>ROUND(I427*H427,2)</f>
        <v>0</v>
      </c>
      <c r="BL427" s="1" t="s">
        <v>464</v>
      </c>
      <c r="BM427" s="85" t="s">
        <v>482</v>
      </c>
    </row>
    <row r="428" spans="2:47" s="9" customFormat="1" ht="12">
      <c r="B428" s="8"/>
      <c r="D428" s="87" t="s">
        <v>88</v>
      </c>
      <c r="F428" s="88" t="s">
        <v>483</v>
      </c>
      <c r="I428" s="89"/>
      <c r="L428" s="8"/>
      <c r="M428" s="90"/>
      <c r="T428" s="91"/>
      <c r="AT428" s="1" t="s">
        <v>88</v>
      </c>
      <c r="AU428" s="1" t="s">
        <v>1</v>
      </c>
    </row>
    <row r="429" spans="2:63" s="62" customFormat="1" ht="22.9" customHeight="1">
      <c r="B429" s="61"/>
      <c r="D429" s="63" t="s">
        <v>74</v>
      </c>
      <c r="E429" s="72" t="s">
        <v>484</v>
      </c>
      <c r="F429" s="72" t="s">
        <v>485</v>
      </c>
      <c r="I429" s="65"/>
      <c r="J429" s="73">
        <f>BK429</f>
        <v>0</v>
      </c>
      <c r="L429" s="61"/>
      <c r="M429" s="67"/>
      <c r="P429" s="68">
        <f>SUM(P430:P431)</f>
        <v>0</v>
      </c>
      <c r="R429" s="68">
        <f>SUM(R430:R431)</f>
        <v>0</v>
      </c>
      <c r="T429" s="69">
        <f>SUM(T430:T431)</f>
        <v>0</v>
      </c>
      <c r="AR429" s="63" t="s">
        <v>127</v>
      </c>
      <c r="AT429" s="70" t="s">
        <v>74</v>
      </c>
      <c r="AU429" s="70" t="s">
        <v>77</v>
      </c>
      <c r="AY429" s="63" t="s">
        <v>79</v>
      </c>
      <c r="BK429" s="71">
        <f>SUM(BK430:BK431)</f>
        <v>0</v>
      </c>
    </row>
    <row r="430" spans="2:65" s="9" customFormat="1" ht="16.5" customHeight="1">
      <c r="B430" s="8"/>
      <c r="C430" s="74" t="s">
        <v>486</v>
      </c>
      <c r="D430" s="74" t="s">
        <v>81</v>
      </c>
      <c r="E430" s="75" t="s">
        <v>487</v>
      </c>
      <c r="F430" s="76" t="s">
        <v>485</v>
      </c>
      <c r="G430" s="77" t="s">
        <v>463</v>
      </c>
      <c r="H430" s="78">
        <v>1</v>
      </c>
      <c r="I430" s="79">
        <v>0</v>
      </c>
      <c r="J430" s="80">
        <f>ROUND(I430*H430,2)</f>
        <v>0</v>
      </c>
      <c r="K430" s="76" t="s">
        <v>85</v>
      </c>
      <c r="L430" s="8"/>
      <c r="M430" s="81" t="s">
        <v>9</v>
      </c>
      <c r="N430" s="82" t="s">
        <v>32</v>
      </c>
      <c r="P430" s="83">
        <f>O430*H430</f>
        <v>0</v>
      </c>
      <c r="Q430" s="83">
        <v>0</v>
      </c>
      <c r="R430" s="83">
        <f>Q430*H430</f>
        <v>0</v>
      </c>
      <c r="S430" s="83">
        <v>0</v>
      </c>
      <c r="T430" s="84">
        <f>S430*H430</f>
        <v>0</v>
      </c>
      <c r="AR430" s="85" t="s">
        <v>464</v>
      </c>
      <c r="AT430" s="85" t="s">
        <v>81</v>
      </c>
      <c r="AU430" s="85" t="s">
        <v>1</v>
      </c>
      <c r="AY430" s="1" t="s">
        <v>79</v>
      </c>
      <c r="BE430" s="86">
        <f>IF(N430="základní",J430,0)</f>
        <v>0</v>
      </c>
      <c r="BF430" s="86">
        <f>IF(N430="snížená",J430,0)</f>
        <v>0</v>
      </c>
      <c r="BG430" s="86">
        <f>IF(N430="zákl. přenesená",J430,0)</f>
        <v>0</v>
      </c>
      <c r="BH430" s="86">
        <f>IF(N430="sníž. přenesená",J430,0)</f>
        <v>0</v>
      </c>
      <c r="BI430" s="86">
        <f>IF(N430="nulová",J430,0)</f>
        <v>0</v>
      </c>
      <c r="BJ430" s="1" t="s">
        <v>77</v>
      </c>
      <c r="BK430" s="86">
        <f>ROUND(I430*H430,2)</f>
        <v>0</v>
      </c>
      <c r="BL430" s="1" t="s">
        <v>464</v>
      </c>
      <c r="BM430" s="85" t="s">
        <v>488</v>
      </c>
    </row>
    <row r="431" spans="2:47" s="9" customFormat="1" ht="12">
      <c r="B431" s="8"/>
      <c r="D431" s="87" t="s">
        <v>88</v>
      </c>
      <c r="F431" s="88" t="s">
        <v>489</v>
      </c>
      <c r="I431" s="89"/>
      <c r="L431" s="8"/>
      <c r="M431" s="90"/>
      <c r="T431" s="91"/>
      <c r="AT431" s="1" t="s">
        <v>88</v>
      </c>
      <c r="AU431" s="1" t="s">
        <v>1</v>
      </c>
    </row>
    <row r="432" spans="2:63" s="62" customFormat="1" ht="22.9" customHeight="1">
      <c r="B432" s="61"/>
      <c r="D432" s="63" t="s">
        <v>74</v>
      </c>
      <c r="E432" s="72" t="s">
        <v>490</v>
      </c>
      <c r="F432" s="72" t="s">
        <v>491</v>
      </c>
      <c r="I432" s="65"/>
      <c r="J432" s="73">
        <f>BK432</f>
        <v>0</v>
      </c>
      <c r="L432" s="61"/>
      <c r="M432" s="67"/>
      <c r="P432" s="68">
        <f>SUM(P433:P434)</f>
        <v>0</v>
      </c>
      <c r="R432" s="68">
        <f>SUM(R433:R434)</f>
        <v>0</v>
      </c>
      <c r="T432" s="69">
        <f>SUM(T433:T434)</f>
        <v>0</v>
      </c>
      <c r="AR432" s="63" t="s">
        <v>127</v>
      </c>
      <c r="AT432" s="70" t="s">
        <v>74</v>
      </c>
      <c r="AU432" s="70" t="s">
        <v>77</v>
      </c>
      <c r="AY432" s="63" t="s">
        <v>79</v>
      </c>
      <c r="BK432" s="71">
        <f>SUM(BK433:BK434)</f>
        <v>0</v>
      </c>
    </row>
    <row r="433" spans="2:65" s="9" customFormat="1" ht="16.5" customHeight="1">
      <c r="B433" s="8"/>
      <c r="C433" s="74" t="s">
        <v>492</v>
      </c>
      <c r="D433" s="74" t="s">
        <v>81</v>
      </c>
      <c r="E433" s="75" t="s">
        <v>493</v>
      </c>
      <c r="F433" s="76" t="s">
        <v>494</v>
      </c>
      <c r="G433" s="77" t="s">
        <v>463</v>
      </c>
      <c r="H433" s="78">
        <v>1</v>
      </c>
      <c r="I433" s="79">
        <v>0</v>
      </c>
      <c r="J433" s="80">
        <f>ROUND(I433*H433,2)</f>
        <v>0</v>
      </c>
      <c r="K433" s="76" t="s">
        <v>85</v>
      </c>
      <c r="L433" s="8"/>
      <c r="M433" s="81" t="s">
        <v>9</v>
      </c>
      <c r="N433" s="82" t="s">
        <v>32</v>
      </c>
      <c r="P433" s="83">
        <f>O433*H433</f>
        <v>0</v>
      </c>
      <c r="Q433" s="83">
        <v>0</v>
      </c>
      <c r="R433" s="83">
        <f>Q433*H433</f>
        <v>0</v>
      </c>
      <c r="S433" s="83">
        <v>0</v>
      </c>
      <c r="T433" s="84">
        <f>S433*H433</f>
        <v>0</v>
      </c>
      <c r="AR433" s="85" t="s">
        <v>464</v>
      </c>
      <c r="AT433" s="85" t="s">
        <v>81</v>
      </c>
      <c r="AU433" s="85" t="s">
        <v>1</v>
      </c>
      <c r="AY433" s="1" t="s">
        <v>79</v>
      </c>
      <c r="BE433" s="86">
        <f>IF(N433="základní",J433,0)</f>
        <v>0</v>
      </c>
      <c r="BF433" s="86">
        <f>IF(N433="snížená",J433,0)</f>
        <v>0</v>
      </c>
      <c r="BG433" s="86">
        <f>IF(N433="zákl. přenesená",J433,0)</f>
        <v>0</v>
      </c>
      <c r="BH433" s="86">
        <f>IF(N433="sníž. přenesená",J433,0)</f>
        <v>0</v>
      </c>
      <c r="BI433" s="86">
        <f>IF(N433="nulová",J433,0)</f>
        <v>0</v>
      </c>
      <c r="BJ433" s="1" t="s">
        <v>77</v>
      </c>
      <c r="BK433" s="86">
        <f>ROUND(I433*H433,2)</f>
        <v>0</v>
      </c>
      <c r="BL433" s="1" t="s">
        <v>464</v>
      </c>
      <c r="BM433" s="85" t="s">
        <v>495</v>
      </c>
    </row>
    <row r="434" spans="2:47" s="9" customFormat="1" ht="12">
      <c r="B434" s="8"/>
      <c r="D434" s="87" t="s">
        <v>88</v>
      </c>
      <c r="F434" s="88" t="s">
        <v>496</v>
      </c>
      <c r="I434" s="89"/>
      <c r="L434" s="8"/>
      <c r="M434" s="90"/>
      <c r="T434" s="91"/>
      <c r="AT434" s="1" t="s">
        <v>88</v>
      </c>
      <c r="AU434" s="1" t="s">
        <v>1</v>
      </c>
    </row>
    <row r="435" spans="2:63" s="62" customFormat="1" ht="22.9" customHeight="1">
      <c r="B435" s="61"/>
      <c r="D435" s="63" t="s">
        <v>74</v>
      </c>
      <c r="E435" s="72" t="s">
        <v>497</v>
      </c>
      <c r="F435" s="72" t="s">
        <v>498</v>
      </c>
      <c r="I435" s="65"/>
      <c r="J435" s="73">
        <f>BK435</f>
        <v>0</v>
      </c>
      <c r="L435" s="61"/>
      <c r="M435" s="67"/>
      <c r="P435" s="68">
        <f>SUM(P436:P437)</f>
        <v>0</v>
      </c>
      <c r="R435" s="68">
        <f>SUM(R436:R437)</f>
        <v>0</v>
      </c>
      <c r="T435" s="69">
        <f>SUM(T436:T437)</f>
        <v>0</v>
      </c>
      <c r="AR435" s="63" t="s">
        <v>127</v>
      </c>
      <c r="AT435" s="70" t="s">
        <v>74</v>
      </c>
      <c r="AU435" s="70" t="s">
        <v>77</v>
      </c>
      <c r="AY435" s="63" t="s">
        <v>79</v>
      </c>
      <c r="BK435" s="71">
        <f>SUM(BK436:BK437)</f>
        <v>0</v>
      </c>
    </row>
    <row r="436" spans="2:65" s="9" customFormat="1" ht="16.5" customHeight="1">
      <c r="B436" s="8"/>
      <c r="C436" s="74" t="s">
        <v>499</v>
      </c>
      <c r="D436" s="74" t="s">
        <v>81</v>
      </c>
      <c r="E436" s="75" t="s">
        <v>500</v>
      </c>
      <c r="F436" s="76" t="s">
        <v>501</v>
      </c>
      <c r="G436" s="77" t="s">
        <v>463</v>
      </c>
      <c r="H436" s="78">
        <v>1</v>
      </c>
      <c r="I436" s="79">
        <v>0</v>
      </c>
      <c r="J436" s="80">
        <f>ROUND(I436*H436,2)</f>
        <v>0</v>
      </c>
      <c r="K436" s="76" t="s">
        <v>85</v>
      </c>
      <c r="L436" s="8"/>
      <c r="M436" s="81" t="s">
        <v>9</v>
      </c>
      <c r="N436" s="82" t="s">
        <v>32</v>
      </c>
      <c r="P436" s="83">
        <f>O436*H436</f>
        <v>0</v>
      </c>
      <c r="Q436" s="83">
        <v>0</v>
      </c>
      <c r="R436" s="83">
        <f>Q436*H436</f>
        <v>0</v>
      </c>
      <c r="S436" s="83">
        <v>0</v>
      </c>
      <c r="T436" s="84">
        <f>S436*H436</f>
        <v>0</v>
      </c>
      <c r="AR436" s="85" t="s">
        <v>464</v>
      </c>
      <c r="AT436" s="85" t="s">
        <v>81</v>
      </c>
      <c r="AU436" s="85" t="s">
        <v>1</v>
      </c>
      <c r="AY436" s="1" t="s">
        <v>79</v>
      </c>
      <c r="BE436" s="86">
        <f>IF(N436="základní",J436,0)</f>
        <v>0</v>
      </c>
      <c r="BF436" s="86">
        <f>IF(N436="snížená",J436,0)</f>
        <v>0</v>
      </c>
      <c r="BG436" s="86">
        <f>IF(N436="zákl. přenesená",J436,0)</f>
        <v>0</v>
      </c>
      <c r="BH436" s="86">
        <f>IF(N436="sníž. přenesená",J436,0)</f>
        <v>0</v>
      </c>
      <c r="BI436" s="86">
        <f>IF(N436="nulová",J436,0)</f>
        <v>0</v>
      </c>
      <c r="BJ436" s="1" t="s">
        <v>77</v>
      </c>
      <c r="BK436" s="86">
        <f>ROUND(I436*H436,2)</f>
        <v>0</v>
      </c>
      <c r="BL436" s="1" t="s">
        <v>464</v>
      </c>
      <c r="BM436" s="85" t="s">
        <v>502</v>
      </c>
    </row>
    <row r="437" spans="2:47" s="9" customFormat="1" ht="12">
      <c r="B437" s="8"/>
      <c r="D437" s="87" t="s">
        <v>88</v>
      </c>
      <c r="F437" s="88" t="s">
        <v>503</v>
      </c>
      <c r="I437" s="89"/>
      <c r="L437" s="8"/>
      <c r="M437" s="90"/>
      <c r="T437" s="91"/>
      <c r="AT437" s="1" t="s">
        <v>88</v>
      </c>
      <c r="AU437" s="1" t="s">
        <v>1</v>
      </c>
    </row>
    <row r="438" spans="2:63" s="62" customFormat="1" ht="22.9" customHeight="1">
      <c r="B438" s="61"/>
      <c r="D438" s="63" t="s">
        <v>74</v>
      </c>
      <c r="E438" s="72" t="s">
        <v>504</v>
      </c>
      <c r="F438" s="72" t="s">
        <v>505</v>
      </c>
      <c r="I438" s="65"/>
      <c r="J438" s="73">
        <f>BK438</f>
        <v>0</v>
      </c>
      <c r="L438" s="61"/>
      <c r="M438" s="67"/>
      <c r="P438" s="68">
        <f>SUM(P439:P440)</f>
        <v>0</v>
      </c>
      <c r="R438" s="68">
        <f>SUM(R439:R440)</f>
        <v>0</v>
      </c>
      <c r="T438" s="69">
        <f>SUM(T439:T440)</f>
        <v>0</v>
      </c>
      <c r="AR438" s="63" t="s">
        <v>127</v>
      </c>
      <c r="AT438" s="70" t="s">
        <v>74</v>
      </c>
      <c r="AU438" s="70" t="s">
        <v>77</v>
      </c>
      <c r="AY438" s="63" t="s">
        <v>79</v>
      </c>
      <c r="BK438" s="71">
        <f>SUM(BK439:BK440)</f>
        <v>0</v>
      </c>
    </row>
    <row r="439" spans="2:65" s="9" customFormat="1" ht="21.75" customHeight="1">
      <c r="B439" s="8"/>
      <c r="C439" s="74" t="s">
        <v>506</v>
      </c>
      <c r="D439" s="74" t="s">
        <v>81</v>
      </c>
      <c r="E439" s="75" t="s">
        <v>507</v>
      </c>
      <c r="F439" s="76" t="s">
        <v>508</v>
      </c>
      <c r="G439" s="77" t="s">
        <v>463</v>
      </c>
      <c r="H439" s="78">
        <v>1</v>
      </c>
      <c r="I439" s="79">
        <v>0</v>
      </c>
      <c r="J439" s="80">
        <f>ROUND(I439*H439,2)</f>
        <v>0</v>
      </c>
      <c r="K439" s="76" t="s">
        <v>85</v>
      </c>
      <c r="L439" s="8"/>
      <c r="M439" s="81" t="s">
        <v>9</v>
      </c>
      <c r="N439" s="82" t="s">
        <v>32</v>
      </c>
      <c r="P439" s="83">
        <f>O439*H439</f>
        <v>0</v>
      </c>
      <c r="Q439" s="83">
        <v>0</v>
      </c>
      <c r="R439" s="83">
        <f>Q439*H439</f>
        <v>0</v>
      </c>
      <c r="S439" s="83">
        <v>0</v>
      </c>
      <c r="T439" s="84">
        <f>S439*H439</f>
        <v>0</v>
      </c>
      <c r="AR439" s="85" t="s">
        <v>464</v>
      </c>
      <c r="AT439" s="85" t="s">
        <v>81</v>
      </c>
      <c r="AU439" s="85" t="s">
        <v>1</v>
      </c>
      <c r="AY439" s="1" t="s">
        <v>79</v>
      </c>
      <c r="BE439" s="86">
        <f>IF(N439="základní",J439,0)</f>
        <v>0</v>
      </c>
      <c r="BF439" s="86">
        <f>IF(N439="snížená",J439,0)</f>
        <v>0</v>
      </c>
      <c r="BG439" s="86">
        <f>IF(N439="zákl. přenesená",J439,0)</f>
        <v>0</v>
      </c>
      <c r="BH439" s="86">
        <f>IF(N439="sníž. přenesená",J439,0)</f>
        <v>0</v>
      </c>
      <c r="BI439" s="86">
        <f>IF(N439="nulová",J439,0)</f>
        <v>0</v>
      </c>
      <c r="BJ439" s="1" t="s">
        <v>77</v>
      </c>
      <c r="BK439" s="86">
        <f>ROUND(I439*H439,2)</f>
        <v>0</v>
      </c>
      <c r="BL439" s="1" t="s">
        <v>464</v>
      </c>
      <c r="BM439" s="85" t="s">
        <v>509</v>
      </c>
    </row>
    <row r="440" spans="2:47" s="9" customFormat="1" ht="12">
      <c r="B440" s="8"/>
      <c r="D440" s="87" t="s">
        <v>88</v>
      </c>
      <c r="F440" s="88" t="s">
        <v>510</v>
      </c>
      <c r="I440" s="89"/>
      <c r="L440" s="8"/>
      <c r="M440" s="134"/>
      <c r="N440" s="135"/>
      <c r="O440" s="135"/>
      <c r="P440" s="135"/>
      <c r="Q440" s="135"/>
      <c r="R440" s="135"/>
      <c r="S440" s="135"/>
      <c r="T440" s="136"/>
      <c r="AT440" s="1" t="s">
        <v>88</v>
      </c>
      <c r="AU440" s="1" t="s">
        <v>1</v>
      </c>
    </row>
    <row r="441" spans="2:12" s="9" customFormat="1" ht="6.95" customHeight="1">
      <c r="B441" s="30"/>
      <c r="C441" s="31"/>
      <c r="D441" s="31"/>
      <c r="E441" s="31"/>
      <c r="F441" s="31"/>
      <c r="G441" s="31"/>
      <c r="H441" s="31"/>
      <c r="I441" s="31"/>
      <c r="J441" s="31"/>
      <c r="K441" s="31"/>
      <c r="L441" s="8"/>
    </row>
  </sheetData>
  <sheetProtection algorithmName="SHA-512" hashValue="vNrSrhXLBBLR34fbeECyArAgRw+uH3GVgBBtFG0WGZTcvUg08G+9gzVlnoQHvEHLML+uPTxhqXmlAnMgexAj3Q==" saltValue="V0XV4kQB0clRgMDej0ki2NwjrpgyeCRN+2l93saC+6gdqOCwWw1D037rSbfufhBPGVe2t7P8acQE7GZJn2ObYQ==" spinCount="100000" sheet="1" objects="1" scenarios="1" formatColumns="0" formatRows="0" autoFilter="0"/>
  <autoFilter ref="C91:K440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hyperlinks>
    <hyperlink ref="F96" r:id="rId1" display="https://podminky.urs.cz/item/CS_URS_2024_01/113107321"/>
    <hyperlink ref="F99" r:id="rId2" display="https://podminky.urs.cz/item/CS_URS_2024_01/113107330"/>
    <hyperlink ref="F102" r:id="rId3" display="https://podminky.urs.cz/item/CS_URS_2024_01/113107331"/>
    <hyperlink ref="F127" r:id="rId4" display="https://podminky.urs.cz/item/CS_URS_2024_01/113107341"/>
    <hyperlink ref="F152" r:id="rId5" display="https://podminky.urs.cz/item/CS_URS_2024_01/113107342"/>
    <hyperlink ref="F155" r:id="rId6" display="https://podminky.urs.cz/item/CS_URS_2024_01/113202111"/>
    <hyperlink ref="F161" r:id="rId7" display="https://podminky.urs.cz/item/CS_URS_2024_01/113204111"/>
    <hyperlink ref="F167" r:id="rId8" display="https://podminky.urs.cz/item/CS_URS_2024_01/121112003"/>
    <hyperlink ref="F175" r:id="rId9" display="https://podminky.urs.cz/item/CS_URS_2024_01/122251302"/>
    <hyperlink ref="F181" r:id="rId10" display="https://podminky.urs.cz/item/CS_URS_2024_01/162351103"/>
    <hyperlink ref="F186" r:id="rId11" display="https://podminky.urs.cz/item/CS_URS_2024_01/162751117"/>
    <hyperlink ref="F189" r:id="rId12" display="https://podminky.urs.cz/item/CS_URS_2024_01/162751119"/>
    <hyperlink ref="F192" r:id="rId13" display="https://podminky.urs.cz/item/CS_URS_2024_01/167151101"/>
    <hyperlink ref="F195" r:id="rId14" display="https://podminky.urs.cz/item/CS_URS_2024_01/171151112"/>
    <hyperlink ref="F200" r:id="rId15" display="https://podminky.urs.cz/item/CS_URS_2024_01/171201231"/>
    <hyperlink ref="F204" r:id="rId16" display="https://podminky.urs.cz/item/CS_URS_2024_01/171251201"/>
    <hyperlink ref="F207" r:id="rId17" display="https://podminky.urs.cz/item/CS_URS_2024_01/181411131"/>
    <hyperlink ref="F212" r:id="rId18" display="https://podminky.urs.cz/item/CS_URS_2024_01/181951112"/>
    <hyperlink ref="F238" r:id="rId19" display="https://podminky.urs.cz/item/CS_URS_2024_01/182311123"/>
    <hyperlink ref="F242" r:id="rId20" display="https://podminky.urs.cz/item/CS_URS_2024_01/564851111"/>
    <hyperlink ref="F268" r:id="rId21" display="https://podminky.urs.cz/item/CS_URS_2024_01/564831011"/>
    <hyperlink ref="F271" r:id="rId22" display="https://podminky.urs.cz/item/CS_URS_2024_01/565135101"/>
    <hyperlink ref="F274" r:id="rId23" display="https://podminky.urs.cz/item/CS_URS_2024_01/567122111"/>
    <hyperlink ref="F277" r:id="rId24" display="https://podminky.urs.cz/item/CS_URS_2024_01/573231106"/>
    <hyperlink ref="F281" r:id="rId25" display="https://podminky.urs.cz/item/CS_URS_2024_01/577134111"/>
    <hyperlink ref="F284" r:id="rId26" display="https://podminky.urs.cz/item/CS_URS_2024_01/596211113"/>
    <hyperlink ref="F323" r:id="rId27" display="https://podminky.urs.cz/item/CS_URS_2024_01/596211114"/>
    <hyperlink ref="F327" r:id="rId28" display="https://podminky.urs.cz/item/CS_URS_2024_01/914511111"/>
    <hyperlink ref="F330" r:id="rId29" display="https://podminky.urs.cz/item/CS_URS_2024_01/915111112"/>
    <hyperlink ref="F333" r:id="rId30" display="https://podminky.urs.cz/item/CS_URS_2024_01/915131112"/>
    <hyperlink ref="F336" r:id="rId31" display="https://podminky.urs.cz/item/CS_URS_2024_01/915611111"/>
    <hyperlink ref="F339" r:id="rId32" display="https://podminky.urs.cz/item/CS_URS_2024_01/915621111"/>
    <hyperlink ref="F342" r:id="rId33" display="https://podminky.urs.cz/item/CS_URS_2024_01/916131213"/>
    <hyperlink ref="F355" r:id="rId34" display="https://podminky.urs.cz/item/CS_URS_2024_01/916331112"/>
    <hyperlink ref="F362" r:id="rId35" display="https://podminky.urs.cz/item/CS_URS_2024_01/919732221"/>
    <hyperlink ref="F367" r:id="rId36" display="https://podminky.urs.cz/item/CS_URS_2024_01/919735111"/>
    <hyperlink ref="F370" r:id="rId37" display="https://podminky.urs.cz/item/CS_URS_2024_01/919735112"/>
    <hyperlink ref="F375" r:id="rId38" display="https://podminky.urs.cz/item/CS_URS_2024_01/919735122"/>
    <hyperlink ref="F380" r:id="rId39" display="https://podminky.urs.cz/item/CS_URS_2024_01/919735123"/>
    <hyperlink ref="F383" r:id="rId40" display="https://podminky.urs.cz/item/CS_URS_2024_01/966006132"/>
    <hyperlink ref="F387" r:id="rId41" display="https://podminky.urs.cz/item/CS_URS_2024_01/997221551"/>
    <hyperlink ref="F390" r:id="rId42" display="https://podminky.urs.cz/item/CS_URS_2024_01/997221559"/>
    <hyperlink ref="F394" r:id="rId43" display="https://podminky.urs.cz/item/CS_URS_2024_01/997221561"/>
    <hyperlink ref="F399" r:id="rId44" display="https://podminky.urs.cz/item/CS_URS_2024_01/997221569"/>
    <hyperlink ref="F405" r:id="rId45" display="https://podminky.urs.cz/item/CS_URS_2024_01/997221861"/>
    <hyperlink ref="F408" r:id="rId46" display="https://podminky.urs.cz/item/CS_URS_2024_01/997221873"/>
    <hyperlink ref="F411" r:id="rId47" display="https://podminky.urs.cz/item/CS_URS_2024_01/997221875"/>
    <hyperlink ref="F415" r:id="rId48" display="https://podminky.urs.cz/item/CS_URS_2024_01/998223011"/>
    <hyperlink ref="F417" r:id="rId49" display="https://podminky.urs.cz/item/CS_URS_2024_01/998223091"/>
    <hyperlink ref="F421" r:id="rId50" display="https://podminky.urs.cz/item/CS_URS_2024_01/012103000"/>
    <hyperlink ref="F423" r:id="rId51" display="https://podminky.urs.cz/item/CS_URS_2024_01/012203000"/>
    <hyperlink ref="F425" r:id="rId52" display="https://podminky.urs.cz/item/CS_URS_2024_01/012303000"/>
    <hyperlink ref="F428" r:id="rId53" display="https://podminky.urs.cz/item/CS_URS_2024_01/021103000"/>
    <hyperlink ref="F431" r:id="rId54" display="https://podminky.urs.cz/item/CS_URS_2024_01/030001000"/>
    <hyperlink ref="F434" r:id="rId55" display="https://podminky.urs.cz/item/CS_URS_2024_01/045002000"/>
    <hyperlink ref="F437" r:id="rId56" display="https://podminky.urs.cz/item/CS_URS_2024_01/060001000"/>
    <hyperlink ref="F440" r:id="rId57" display="https://podminky.urs.cz/item/CS_URS_2024_01/07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Viktorie Gabrielová</dc:creator>
  <cp:keywords/>
  <dc:description/>
  <cp:lastModifiedBy>Viktorie Gabrielová</cp:lastModifiedBy>
  <dcterms:created xsi:type="dcterms:W3CDTF">2024-05-20T08:17:30Z</dcterms:created>
  <dcterms:modified xsi:type="dcterms:W3CDTF">2024-05-22T13:23:35Z</dcterms:modified>
  <cp:category/>
  <cp:version/>
  <cp:contentType/>
  <cp:contentStatus/>
</cp:coreProperties>
</file>